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worksheets/sheet5.xml" ContentType="application/vnd.openxmlformats-officedocument.spreadsheetml.worksheet+xml"/>
  <Override PartName="/xl/chartsheets/sheet4.xml" ContentType="application/vnd.openxmlformats-officedocument.spreadsheetml.chartsheet+xml"/>
  <Override PartName="/xl/worksheets/sheet6.xml" ContentType="application/vnd.openxmlformats-officedocument.spreadsheetml.worksheet+xml"/>
  <Override PartName="/xl/chartsheets/sheet5.xml" ContentType="application/vnd.openxmlformats-officedocument.spreadsheetml.chartsheet+xml"/>
  <Override PartName="/xl/worksheets/sheet7.xml" ContentType="application/vnd.openxmlformats-officedocument.spreadsheetml.worksheet+xml"/>
  <Override PartName="/xl/chartsheets/sheet6.xml" ContentType="application/vnd.openxmlformats-officedocument.spreadsheetml.chartsheet+xml"/>
  <Override PartName="/xl/worksheets/sheet8.xml" ContentType="application/vnd.openxmlformats-officedocument.spreadsheetml.worksheet+xml"/>
  <Override PartName="/xl/chartsheets/sheet7.xml" ContentType="application/vnd.openxmlformats-officedocument.spreadsheetml.chartsheet+xml"/>
  <Override PartName="/xl/worksheets/sheet9.xml" ContentType="application/vnd.openxmlformats-officedocument.spreadsheetml.worksheet+xml"/>
  <Override PartName="/xl/chartsheets/sheet8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7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ptvgroup.sharepoint.com/sites/TEAMProductTraining/Freigegebene Dokumente/Training Material/T01_PTV-Visum/03_Trainings/VISUM_01_Intro/"/>
    </mc:Choice>
  </mc:AlternateContent>
  <xr:revisionPtr revIDLastSave="1423" documentId="8_{2470DF59-731C-4612-A1BE-3D1BD3499249}" xr6:coauthVersionLast="46" xr6:coauthVersionMax="46" xr10:uidLastSave="{7A1FBEBC-103D-4964-94EF-3610FC05CE1F}"/>
  <bookViews>
    <workbookView xWindow="4395" yWindow="1815" windowWidth="23775" windowHeight="14610" tabRatio="748" firstSheet="14" activeTab="19" xr2:uid="{00000000-000D-0000-FFFF-FFFF00000000}"/>
  </bookViews>
  <sheets>
    <sheet name="Introduction" sheetId="18" r:id="rId1"/>
    <sheet name="values of function Akçelik" sheetId="16" r:id="rId2"/>
    <sheet name="Graph Akçelik" sheetId="17" r:id="rId3"/>
    <sheet name="values of function Akçelik 2" sheetId="21" r:id="rId4"/>
    <sheet name="Graph Akçelik 2" sheetId="22" r:id="rId5"/>
    <sheet name="values of function BPR" sheetId="1" r:id="rId6"/>
    <sheet name="Graph BPR" sheetId="3" r:id="rId7"/>
    <sheet name="values of function BPR 2" sheetId="5" r:id="rId8"/>
    <sheet name="Graph BPR 2" sheetId="7" r:id="rId9"/>
    <sheet name="values of function BPR 3" sheetId="8" r:id="rId10"/>
    <sheet name="Graph BPR 3" sheetId="9" r:id="rId11"/>
    <sheet name="values of function Conical" sheetId="10" r:id="rId12"/>
    <sheet name="Graph Conical" sheetId="11" r:id="rId13"/>
    <sheet name="values of function Conical marg" sheetId="23" r:id="rId14"/>
    <sheet name="Graph Conical marginal" sheetId="25" r:id="rId15"/>
    <sheet name="values of function Exponential" sheetId="28" r:id="rId16"/>
    <sheet name="Graph Exponential" sheetId="27" r:id="rId17"/>
    <sheet name="values of function Inrets" sheetId="12" r:id="rId18"/>
    <sheet name="Graph Inrets" sheetId="13" r:id="rId19"/>
    <sheet name="values of Linear Bottleneck" sheetId="30" r:id="rId20"/>
    <sheet name="Graph Linear Bottleneck" sheetId="31" r:id="rId21"/>
    <sheet name="values of function Logistic" sheetId="14" r:id="rId22"/>
    <sheet name="Graph Logistic" sheetId="15" r:id="rId23"/>
    <sheet name="values of function Lohse" sheetId="33" r:id="rId24"/>
    <sheet name="Graph Lohse" sheetId="39" r:id="rId25"/>
    <sheet name="values of function Quadratic" sheetId="40" r:id="rId26"/>
    <sheet name="Graph Quadratic" sheetId="41" r:id="rId27"/>
    <sheet name="values of Sigmoidal MMF Links" sheetId="42" r:id="rId28"/>
    <sheet name="Graph Sigmoidal MMF Links" sheetId="48" r:id="rId29"/>
    <sheet name="values of Sigmoidal MMF Nodes" sheetId="49" r:id="rId30"/>
    <sheet name="Graph Sigmoidal MMF Nodes" sheetId="50" r:id="rId31"/>
    <sheet name="values of function TModel Links" sheetId="51" r:id="rId32"/>
    <sheet name="Graph TModel Links" sheetId="52" r:id="rId33"/>
    <sheet name="values of function TModel Nodes" sheetId="53" r:id="rId34"/>
    <sheet name="Graph TModel Nodes" sheetId="54" r:id="rId3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53" l="1"/>
  <c r="D34" i="53"/>
  <c r="E34" i="53"/>
  <c r="F34" i="53"/>
  <c r="G34" i="53"/>
  <c r="H34" i="53"/>
  <c r="I34" i="53"/>
  <c r="J34" i="53"/>
  <c r="K34" i="53"/>
  <c r="L34" i="53"/>
  <c r="C35" i="53"/>
  <c r="D35" i="53"/>
  <c r="E35" i="53"/>
  <c r="F35" i="53"/>
  <c r="G35" i="53"/>
  <c r="H35" i="53"/>
  <c r="I35" i="53"/>
  <c r="J35" i="53"/>
  <c r="K35" i="53"/>
  <c r="L35" i="53"/>
  <c r="C36" i="53"/>
  <c r="D36" i="53"/>
  <c r="E36" i="53"/>
  <c r="F36" i="53"/>
  <c r="G36" i="53"/>
  <c r="H36" i="53"/>
  <c r="I36" i="53"/>
  <c r="J36" i="53"/>
  <c r="K36" i="53"/>
  <c r="L36" i="53"/>
  <c r="C37" i="53"/>
  <c r="D37" i="53"/>
  <c r="E37" i="53"/>
  <c r="F37" i="53"/>
  <c r="G37" i="53"/>
  <c r="H37" i="53"/>
  <c r="I37" i="53"/>
  <c r="J37" i="53"/>
  <c r="K37" i="53"/>
  <c r="L37" i="53"/>
  <c r="C38" i="53"/>
  <c r="D38" i="53"/>
  <c r="E38" i="53"/>
  <c r="F38" i="53"/>
  <c r="G38" i="53"/>
  <c r="H38" i="53"/>
  <c r="I38" i="53"/>
  <c r="J38" i="53"/>
  <c r="K38" i="53"/>
  <c r="L38" i="53"/>
  <c r="C39" i="53"/>
  <c r="D39" i="53"/>
  <c r="E39" i="53"/>
  <c r="F39" i="53"/>
  <c r="G39" i="53"/>
  <c r="H39" i="53"/>
  <c r="I39" i="53"/>
  <c r="J39" i="53"/>
  <c r="K39" i="53"/>
  <c r="L39" i="53"/>
  <c r="C40" i="53"/>
  <c r="D40" i="53"/>
  <c r="E40" i="53"/>
  <c r="F40" i="53"/>
  <c r="G40" i="53"/>
  <c r="H40" i="53"/>
  <c r="I40" i="53"/>
  <c r="J40" i="53"/>
  <c r="K40" i="53"/>
  <c r="L40" i="53"/>
  <c r="C41" i="53"/>
  <c r="D41" i="53"/>
  <c r="E41" i="53"/>
  <c r="F41" i="53"/>
  <c r="G41" i="53"/>
  <c r="H41" i="53"/>
  <c r="I41" i="53"/>
  <c r="J41" i="53"/>
  <c r="K41" i="53"/>
  <c r="L41" i="53"/>
  <c r="C42" i="53"/>
  <c r="D42" i="53"/>
  <c r="E42" i="53"/>
  <c r="F42" i="53"/>
  <c r="G42" i="53"/>
  <c r="H42" i="53"/>
  <c r="I42" i="53"/>
  <c r="J42" i="53"/>
  <c r="K42" i="53"/>
  <c r="L42" i="53"/>
  <c r="C43" i="53"/>
  <c r="D43" i="53"/>
  <c r="E43" i="53"/>
  <c r="F43" i="53"/>
  <c r="G43" i="53"/>
  <c r="H43" i="53"/>
  <c r="I43" i="53"/>
  <c r="J43" i="53"/>
  <c r="K43" i="53"/>
  <c r="L43" i="53"/>
  <c r="C44" i="53"/>
  <c r="D44" i="53"/>
  <c r="E44" i="53"/>
  <c r="F44" i="53"/>
  <c r="G44" i="53"/>
  <c r="H44" i="53"/>
  <c r="I44" i="53"/>
  <c r="J44" i="53"/>
  <c r="K44" i="53"/>
  <c r="L44" i="53"/>
  <c r="C45" i="53"/>
  <c r="D45" i="53"/>
  <c r="E45" i="53"/>
  <c r="F45" i="53"/>
  <c r="G45" i="53"/>
  <c r="H45" i="53"/>
  <c r="I45" i="53"/>
  <c r="J45" i="53"/>
  <c r="K45" i="53"/>
  <c r="L45" i="53"/>
  <c r="C46" i="53"/>
  <c r="D46" i="53"/>
  <c r="E46" i="53"/>
  <c r="F46" i="53"/>
  <c r="G46" i="53"/>
  <c r="H46" i="53"/>
  <c r="I46" i="53"/>
  <c r="J46" i="53"/>
  <c r="K46" i="53"/>
  <c r="L46" i="53"/>
  <c r="C47" i="53"/>
  <c r="D47" i="53"/>
  <c r="E47" i="53"/>
  <c r="F47" i="53"/>
  <c r="G47" i="53"/>
  <c r="H47" i="53"/>
  <c r="I47" i="53"/>
  <c r="J47" i="53"/>
  <c r="K47" i="53"/>
  <c r="L47" i="53"/>
  <c r="C48" i="53"/>
  <c r="D48" i="53"/>
  <c r="E48" i="53"/>
  <c r="F48" i="53"/>
  <c r="G48" i="53"/>
  <c r="H48" i="53"/>
  <c r="I48" i="53"/>
  <c r="J48" i="53"/>
  <c r="K48" i="53"/>
  <c r="L48" i="53"/>
  <c r="C49" i="53"/>
  <c r="D49" i="53"/>
  <c r="E49" i="53"/>
  <c r="F49" i="53"/>
  <c r="G49" i="53"/>
  <c r="H49" i="53"/>
  <c r="I49" i="53"/>
  <c r="J49" i="53"/>
  <c r="K49" i="53"/>
  <c r="L49" i="53"/>
  <c r="C50" i="53"/>
  <c r="D50" i="53"/>
  <c r="E50" i="53"/>
  <c r="F50" i="53"/>
  <c r="G50" i="53"/>
  <c r="H50" i="53"/>
  <c r="I50" i="53"/>
  <c r="J50" i="53"/>
  <c r="K50" i="53"/>
  <c r="L50" i="53"/>
  <c r="C51" i="53"/>
  <c r="D51" i="53"/>
  <c r="E51" i="53"/>
  <c r="F51" i="53"/>
  <c r="G51" i="53"/>
  <c r="H51" i="53"/>
  <c r="I51" i="53"/>
  <c r="J51" i="53"/>
  <c r="K51" i="53"/>
  <c r="L51" i="53"/>
  <c r="C52" i="53"/>
  <c r="D52" i="53"/>
  <c r="E52" i="53"/>
  <c r="F52" i="53"/>
  <c r="G52" i="53"/>
  <c r="H52" i="53"/>
  <c r="I52" i="53"/>
  <c r="J52" i="53"/>
  <c r="K52" i="53"/>
  <c r="L52" i="53"/>
  <c r="C53" i="53"/>
  <c r="D53" i="53"/>
  <c r="E53" i="53"/>
  <c r="F53" i="53"/>
  <c r="G53" i="53"/>
  <c r="H53" i="53"/>
  <c r="I53" i="53"/>
  <c r="J53" i="53"/>
  <c r="K53" i="53"/>
  <c r="L53" i="53"/>
  <c r="C54" i="53"/>
  <c r="D54" i="53"/>
  <c r="E54" i="53"/>
  <c r="F54" i="53"/>
  <c r="G54" i="53"/>
  <c r="H54" i="53"/>
  <c r="I54" i="53"/>
  <c r="J54" i="53"/>
  <c r="K54" i="53"/>
  <c r="L54" i="53"/>
  <c r="C55" i="53"/>
  <c r="D55" i="53"/>
  <c r="E55" i="53"/>
  <c r="F55" i="53"/>
  <c r="G55" i="53"/>
  <c r="H55" i="53"/>
  <c r="I55" i="53"/>
  <c r="J55" i="53"/>
  <c r="K55" i="53"/>
  <c r="L55" i="53"/>
  <c r="C56" i="53"/>
  <c r="D56" i="53"/>
  <c r="E56" i="53"/>
  <c r="F56" i="53"/>
  <c r="G56" i="53"/>
  <c r="H56" i="53"/>
  <c r="I56" i="53"/>
  <c r="J56" i="53"/>
  <c r="K56" i="53"/>
  <c r="L56" i="53"/>
  <c r="C57" i="53"/>
  <c r="D57" i="53"/>
  <c r="E57" i="53"/>
  <c r="F57" i="53"/>
  <c r="G57" i="53"/>
  <c r="H57" i="53"/>
  <c r="I57" i="53"/>
  <c r="J57" i="53"/>
  <c r="K57" i="53"/>
  <c r="L57" i="53"/>
  <c r="C58" i="53"/>
  <c r="D58" i="53"/>
  <c r="E58" i="53"/>
  <c r="F58" i="53"/>
  <c r="G58" i="53"/>
  <c r="H58" i="53"/>
  <c r="I58" i="53"/>
  <c r="J58" i="53"/>
  <c r="K58" i="53"/>
  <c r="L58" i="53"/>
  <c r="C59" i="53"/>
  <c r="D59" i="53"/>
  <c r="E59" i="53"/>
  <c r="F59" i="53"/>
  <c r="G59" i="53"/>
  <c r="H59" i="53"/>
  <c r="I59" i="53"/>
  <c r="J59" i="53"/>
  <c r="K59" i="53"/>
  <c r="L59" i="53"/>
  <c r="C60" i="53"/>
  <c r="D60" i="53"/>
  <c r="E60" i="53"/>
  <c r="F60" i="53"/>
  <c r="G60" i="53"/>
  <c r="H60" i="53"/>
  <c r="I60" i="53"/>
  <c r="J60" i="53"/>
  <c r="K60" i="53"/>
  <c r="L60" i="53"/>
  <c r="C61" i="53"/>
  <c r="D61" i="53"/>
  <c r="E61" i="53"/>
  <c r="F61" i="53"/>
  <c r="G61" i="53"/>
  <c r="H61" i="53"/>
  <c r="I61" i="53"/>
  <c r="J61" i="53"/>
  <c r="K61" i="53"/>
  <c r="L61" i="53"/>
  <c r="C62" i="53"/>
  <c r="D62" i="53"/>
  <c r="E62" i="53"/>
  <c r="F62" i="53"/>
  <c r="G62" i="53"/>
  <c r="H62" i="53"/>
  <c r="I62" i="53"/>
  <c r="J62" i="53"/>
  <c r="K62" i="53"/>
  <c r="L62" i="53"/>
  <c r="C63" i="53"/>
  <c r="D63" i="53"/>
  <c r="E63" i="53"/>
  <c r="F63" i="53"/>
  <c r="G63" i="53"/>
  <c r="H63" i="53"/>
  <c r="I63" i="53"/>
  <c r="J63" i="53"/>
  <c r="K63" i="53"/>
  <c r="L63" i="53"/>
  <c r="C64" i="53"/>
  <c r="D64" i="53"/>
  <c r="E64" i="53"/>
  <c r="F64" i="53"/>
  <c r="G64" i="53"/>
  <c r="H64" i="53"/>
  <c r="I64" i="53"/>
  <c r="J64" i="53"/>
  <c r="K64" i="53"/>
  <c r="L64" i="53"/>
  <c r="C65" i="53"/>
  <c r="D65" i="53"/>
  <c r="E65" i="53"/>
  <c r="F65" i="53"/>
  <c r="G65" i="53"/>
  <c r="H65" i="53"/>
  <c r="I65" i="53"/>
  <c r="J65" i="53"/>
  <c r="K65" i="53"/>
  <c r="L65" i="53"/>
  <c r="C66" i="53"/>
  <c r="D66" i="53"/>
  <c r="E66" i="53"/>
  <c r="F66" i="53"/>
  <c r="G66" i="53"/>
  <c r="H66" i="53"/>
  <c r="I66" i="53"/>
  <c r="J66" i="53"/>
  <c r="K66" i="53"/>
  <c r="L66" i="53"/>
  <c r="C67" i="53"/>
  <c r="D67" i="53"/>
  <c r="E67" i="53"/>
  <c r="F67" i="53"/>
  <c r="G67" i="53"/>
  <c r="H67" i="53"/>
  <c r="I67" i="53"/>
  <c r="J67" i="53"/>
  <c r="K67" i="53"/>
  <c r="L67" i="53"/>
  <c r="C68" i="53"/>
  <c r="D68" i="53"/>
  <c r="E68" i="53"/>
  <c r="F68" i="53"/>
  <c r="G68" i="53"/>
  <c r="H68" i="53"/>
  <c r="I68" i="53"/>
  <c r="J68" i="53"/>
  <c r="K68" i="53"/>
  <c r="L68" i="53"/>
  <c r="C69" i="53"/>
  <c r="D69" i="53"/>
  <c r="E69" i="53"/>
  <c r="F69" i="53"/>
  <c r="G69" i="53"/>
  <c r="H69" i="53"/>
  <c r="I69" i="53"/>
  <c r="J69" i="53"/>
  <c r="K69" i="53"/>
  <c r="L69" i="53"/>
  <c r="C70" i="53"/>
  <c r="D70" i="53"/>
  <c r="E70" i="53"/>
  <c r="F70" i="53"/>
  <c r="G70" i="53"/>
  <c r="H70" i="53"/>
  <c r="I70" i="53"/>
  <c r="J70" i="53"/>
  <c r="K70" i="53"/>
  <c r="L70" i="53"/>
  <c r="C71" i="53"/>
  <c r="D71" i="53"/>
  <c r="E71" i="53"/>
  <c r="F71" i="53"/>
  <c r="G71" i="53"/>
  <c r="H71" i="53"/>
  <c r="I71" i="53"/>
  <c r="J71" i="53"/>
  <c r="K71" i="53"/>
  <c r="L71" i="53"/>
  <c r="C72" i="53"/>
  <c r="D72" i="53"/>
  <c r="E72" i="53"/>
  <c r="F72" i="53"/>
  <c r="G72" i="53"/>
  <c r="H72" i="53"/>
  <c r="I72" i="53"/>
  <c r="J72" i="53"/>
  <c r="K72" i="53"/>
  <c r="L72" i="53"/>
  <c r="C73" i="53"/>
  <c r="D73" i="53"/>
  <c r="E73" i="53"/>
  <c r="F73" i="53"/>
  <c r="G73" i="53"/>
  <c r="H73" i="53"/>
  <c r="I73" i="53"/>
  <c r="J73" i="53"/>
  <c r="K73" i="53"/>
  <c r="L73" i="53"/>
  <c r="C74" i="53"/>
  <c r="D74" i="53"/>
  <c r="E74" i="53"/>
  <c r="F74" i="53"/>
  <c r="G74" i="53"/>
  <c r="H74" i="53"/>
  <c r="I74" i="53"/>
  <c r="J74" i="53"/>
  <c r="K74" i="53"/>
  <c r="L74" i="53"/>
  <c r="C75" i="53"/>
  <c r="D75" i="53"/>
  <c r="E75" i="53"/>
  <c r="F75" i="53"/>
  <c r="G75" i="53"/>
  <c r="H75" i="53"/>
  <c r="I75" i="53"/>
  <c r="J75" i="53"/>
  <c r="K75" i="53"/>
  <c r="L75" i="53"/>
  <c r="C76" i="53"/>
  <c r="D76" i="53"/>
  <c r="E76" i="53"/>
  <c r="F76" i="53"/>
  <c r="G76" i="53"/>
  <c r="H76" i="53"/>
  <c r="I76" i="53"/>
  <c r="J76" i="53"/>
  <c r="K76" i="53"/>
  <c r="L76" i="53"/>
  <c r="C77" i="53"/>
  <c r="D77" i="53"/>
  <c r="E77" i="53"/>
  <c r="F77" i="53"/>
  <c r="G77" i="53"/>
  <c r="H77" i="53"/>
  <c r="I77" i="53"/>
  <c r="J77" i="53"/>
  <c r="K77" i="53"/>
  <c r="L77" i="53"/>
  <c r="C78" i="53"/>
  <c r="D78" i="53"/>
  <c r="E78" i="53"/>
  <c r="F78" i="53"/>
  <c r="G78" i="53"/>
  <c r="H78" i="53"/>
  <c r="I78" i="53"/>
  <c r="J78" i="53"/>
  <c r="K78" i="53"/>
  <c r="L78" i="53"/>
  <c r="C79" i="53"/>
  <c r="D79" i="53"/>
  <c r="E79" i="53"/>
  <c r="F79" i="53"/>
  <c r="G79" i="53"/>
  <c r="H79" i="53"/>
  <c r="I79" i="53"/>
  <c r="J79" i="53"/>
  <c r="K79" i="53"/>
  <c r="L79" i="53"/>
  <c r="C80" i="53"/>
  <c r="D80" i="53"/>
  <c r="E80" i="53"/>
  <c r="F80" i="53"/>
  <c r="G80" i="53"/>
  <c r="H80" i="53"/>
  <c r="I80" i="53"/>
  <c r="J80" i="53"/>
  <c r="K80" i="53"/>
  <c r="L80" i="53"/>
  <c r="C81" i="53"/>
  <c r="D81" i="53"/>
  <c r="E81" i="53"/>
  <c r="F81" i="53"/>
  <c r="G81" i="53"/>
  <c r="H81" i="53"/>
  <c r="I81" i="53"/>
  <c r="J81" i="53"/>
  <c r="K81" i="53"/>
  <c r="L81" i="53"/>
  <c r="C82" i="53"/>
  <c r="D82" i="53"/>
  <c r="E82" i="53"/>
  <c r="F82" i="53"/>
  <c r="G82" i="53"/>
  <c r="H82" i="53"/>
  <c r="I82" i="53"/>
  <c r="J82" i="53"/>
  <c r="K82" i="53"/>
  <c r="L82" i="53"/>
  <c r="C83" i="53"/>
  <c r="D83" i="53"/>
  <c r="E83" i="53"/>
  <c r="F83" i="53"/>
  <c r="G83" i="53"/>
  <c r="H83" i="53"/>
  <c r="I83" i="53"/>
  <c r="J83" i="53"/>
  <c r="K83" i="53"/>
  <c r="L83" i="53"/>
  <c r="C84" i="53"/>
  <c r="D84" i="53"/>
  <c r="E84" i="53"/>
  <c r="F84" i="53"/>
  <c r="G84" i="53"/>
  <c r="H84" i="53"/>
  <c r="I84" i="53"/>
  <c r="J84" i="53"/>
  <c r="K84" i="53"/>
  <c r="L84" i="53"/>
  <c r="C85" i="53"/>
  <c r="D85" i="53"/>
  <c r="E85" i="53"/>
  <c r="F85" i="53"/>
  <c r="G85" i="53"/>
  <c r="H85" i="53"/>
  <c r="I85" i="53"/>
  <c r="J85" i="53"/>
  <c r="K85" i="53"/>
  <c r="L85" i="53"/>
  <c r="C86" i="53"/>
  <c r="D86" i="53"/>
  <c r="E86" i="53"/>
  <c r="F86" i="53"/>
  <c r="G86" i="53"/>
  <c r="H86" i="53"/>
  <c r="I86" i="53"/>
  <c r="J86" i="53"/>
  <c r="K86" i="53"/>
  <c r="L86" i="53"/>
  <c r="C87" i="53"/>
  <c r="D87" i="53"/>
  <c r="E87" i="53"/>
  <c r="F87" i="53"/>
  <c r="G87" i="53"/>
  <c r="H87" i="53"/>
  <c r="I87" i="53"/>
  <c r="J87" i="53"/>
  <c r="K87" i="53"/>
  <c r="L87" i="53"/>
  <c r="C88" i="53"/>
  <c r="D88" i="53"/>
  <c r="E88" i="53"/>
  <c r="F88" i="53"/>
  <c r="G88" i="53"/>
  <c r="H88" i="53"/>
  <c r="I88" i="53"/>
  <c r="J88" i="53"/>
  <c r="K88" i="53"/>
  <c r="L88" i="53"/>
  <c r="C89" i="53"/>
  <c r="D89" i="53"/>
  <c r="E89" i="53"/>
  <c r="F89" i="53"/>
  <c r="G89" i="53"/>
  <c r="H89" i="53"/>
  <c r="I89" i="53"/>
  <c r="J89" i="53"/>
  <c r="K89" i="53"/>
  <c r="L89" i="53"/>
  <c r="C90" i="53"/>
  <c r="D90" i="53"/>
  <c r="E90" i="53"/>
  <c r="F90" i="53"/>
  <c r="G90" i="53"/>
  <c r="H90" i="53"/>
  <c r="I90" i="53"/>
  <c r="J90" i="53"/>
  <c r="K90" i="53"/>
  <c r="L90" i="53"/>
  <c r="C91" i="53"/>
  <c r="D91" i="53"/>
  <c r="E91" i="53"/>
  <c r="F91" i="53"/>
  <c r="G91" i="53"/>
  <c r="H91" i="53"/>
  <c r="I91" i="53"/>
  <c r="J91" i="53"/>
  <c r="K91" i="53"/>
  <c r="L91" i="53"/>
  <c r="C92" i="53"/>
  <c r="D92" i="53"/>
  <c r="E92" i="53"/>
  <c r="F92" i="53"/>
  <c r="G92" i="53"/>
  <c r="H92" i="53"/>
  <c r="I92" i="53"/>
  <c r="J92" i="53"/>
  <c r="K92" i="53"/>
  <c r="L92" i="53"/>
  <c r="C93" i="53"/>
  <c r="D93" i="53"/>
  <c r="E93" i="53"/>
  <c r="F93" i="53"/>
  <c r="G93" i="53"/>
  <c r="H93" i="53"/>
  <c r="I93" i="53"/>
  <c r="J93" i="53"/>
  <c r="K93" i="53"/>
  <c r="L93" i="53"/>
  <c r="C94" i="53"/>
  <c r="D94" i="53"/>
  <c r="E94" i="53"/>
  <c r="F94" i="53"/>
  <c r="G94" i="53"/>
  <c r="H94" i="53"/>
  <c r="I94" i="53"/>
  <c r="J94" i="53"/>
  <c r="K94" i="53"/>
  <c r="L94" i="53"/>
  <c r="C95" i="53"/>
  <c r="D95" i="53"/>
  <c r="E95" i="53"/>
  <c r="F95" i="53"/>
  <c r="G95" i="53"/>
  <c r="H95" i="53"/>
  <c r="I95" i="53"/>
  <c r="J95" i="53"/>
  <c r="K95" i="53"/>
  <c r="L95" i="53"/>
  <c r="C96" i="53"/>
  <c r="D96" i="53"/>
  <c r="E96" i="53"/>
  <c r="F96" i="53"/>
  <c r="G96" i="53"/>
  <c r="H96" i="53"/>
  <c r="I96" i="53"/>
  <c r="J96" i="53"/>
  <c r="K96" i="53"/>
  <c r="L96" i="53"/>
  <c r="C97" i="53"/>
  <c r="D97" i="53"/>
  <c r="E97" i="53"/>
  <c r="F97" i="53"/>
  <c r="G97" i="53"/>
  <c r="H97" i="53"/>
  <c r="I97" i="53"/>
  <c r="J97" i="53"/>
  <c r="K97" i="53"/>
  <c r="L97" i="53"/>
  <c r="C98" i="53"/>
  <c r="D98" i="53"/>
  <c r="E98" i="53"/>
  <c r="F98" i="53"/>
  <c r="G98" i="53"/>
  <c r="H98" i="53"/>
  <c r="I98" i="53"/>
  <c r="J98" i="53"/>
  <c r="K98" i="53"/>
  <c r="L98" i="53"/>
  <c r="C99" i="53"/>
  <c r="D99" i="53"/>
  <c r="E99" i="53"/>
  <c r="F99" i="53"/>
  <c r="G99" i="53"/>
  <c r="H99" i="53"/>
  <c r="I99" i="53"/>
  <c r="J99" i="53"/>
  <c r="K99" i="53"/>
  <c r="L99" i="53"/>
  <c r="C100" i="53"/>
  <c r="D100" i="53"/>
  <c r="E100" i="53"/>
  <c r="F100" i="53"/>
  <c r="G100" i="53"/>
  <c r="H100" i="53"/>
  <c r="I100" i="53"/>
  <c r="J100" i="53"/>
  <c r="K100" i="53"/>
  <c r="L100" i="53"/>
  <c r="C101" i="53"/>
  <c r="D101" i="53"/>
  <c r="E101" i="53"/>
  <c r="F101" i="53"/>
  <c r="G101" i="53"/>
  <c r="H101" i="53"/>
  <c r="I101" i="53"/>
  <c r="J101" i="53"/>
  <c r="K101" i="53"/>
  <c r="L101" i="53"/>
  <c r="C102" i="53"/>
  <c r="D102" i="53"/>
  <c r="E102" i="53"/>
  <c r="F102" i="53"/>
  <c r="G102" i="53"/>
  <c r="H102" i="53"/>
  <c r="I102" i="53"/>
  <c r="J102" i="53"/>
  <c r="K102" i="53"/>
  <c r="L102" i="53"/>
  <c r="C103" i="53"/>
  <c r="D103" i="53"/>
  <c r="E103" i="53"/>
  <c r="F103" i="53"/>
  <c r="G103" i="53"/>
  <c r="H103" i="53"/>
  <c r="I103" i="53"/>
  <c r="J103" i="53"/>
  <c r="K103" i="53"/>
  <c r="L103" i="53"/>
  <c r="C104" i="53"/>
  <c r="D104" i="53"/>
  <c r="E104" i="53"/>
  <c r="F104" i="53"/>
  <c r="G104" i="53"/>
  <c r="H104" i="53"/>
  <c r="I104" i="53"/>
  <c r="J104" i="53"/>
  <c r="K104" i="53"/>
  <c r="L104" i="53"/>
  <c r="C105" i="53"/>
  <c r="D105" i="53"/>
  <c r="E105" i="53"/>
  <c r="F105" i="53"/>
  <c r="G105" i="53"/>
  <c r="H105" i="53"/>
  <c r="I105" i="53"/>
  <c r="J105" i="53"/>
  <c r="K105" i="53"/>
  <c r="L105" i="53"/>
  <c r="C106" i="53"/>
  <c r="D106" i="53"/>
  <c r="E106" i="53"/>
  <c r="F106" i="53"/>
  <c r="G106" i="53"/>
  <c r="H106" i="53"/>
  <c r="I106" i="53"/>
  <c r="J106" i="53"/>
  <c r="K106" i="53"/>
  <c r="L106" i="53"/>
  <c r="C107" i="53"/>
  <c r="D107" i="53"/>
  <c r="E107" i="53"/>
  <c r="F107" i="53"/>
  <c r="G107" i="53"/>
  <c r="H107" i="53"/>
  <c r="I107" i="53"/>
  <c r="J107" i="53"/>
  <c r="K107" i="53"/>
  <c r="L107" i="53"/>
  <c r="C108" i="53"/>
  <c r="D108" i="53"/>
  <c r="E108" i="53"/>
  <c r="F108" i="53"/>
  <c r="G108" i="53"/>
  <c r="H108" i="53"/>
  <c r="I108" i="53"/>
  <c r="J108" i="53"/>
  <c r="K108" i="53"/>
  <c r="L108" i="53"/>
  <c r="C109" i="53"/>
  <c r="D109" i="53"/>
  <c r="E109" i="53"/>
  <c r="F109" i="53"/>
  <c r="G109" i="53"/>
  <c r="H109" i="53"/>
  <c r="I109" i="53"/>
  <c r="J109" i="53"/>
  <c r="K109" i="53"/>
  <c r="L109" i="53"/>
  <c r="C110" i="53"/>
  <c r="D110" i="53"/>
  <c r="E110" i="53"/>
  <c r="F110" i="53"/>
  <c r="G110" i="53"/>
  <c r="H110" i="53"/>
  <c r="I110" i="53"/>
  <c r="J110" i="53"/>
  <c r="K110" i="53"/>
  <c r="L110" i="53"/>
  <c r="C111" i="53"/>
  <c r="D111" i="53"/>
  <c r="E111" i="53"/>
  <c r="F111" i="53"/>
  <c r="G111" i="53"/>
  <c r="H111" i="53"/>
  <c r="I111" i="53"/>
  <c r="J111" i="53"/>
  <c r="K111" i="53"/>
  <c r="L111" i="53"/>
  <c r="C112" i="53"/>
  <c r="D112" i="53"/>
  <c r="E112" i="53"/>
  <c r="F112" i="53"/>
  <c r="G112" i="53"/>
  <c r="H112" i="53"/>
  <c r="I112" i="53"/>
  <c r="J112" i="53"/>
  <c r="K112" i="53"/>
  <c r="L112" i="53"/>
  <c r="C113" i="53"/>
  <c r="D113" i="53"/>
  <c r="E113" i="53"/>
  <c r="F113" i="53"/>
  <c r="G113" i="53"/>
  <c r="H113" i="53"/>
  <c r="I113" i="53"/>
  <c r="J113" i="53"/>
  <c r="K113" i="53"/>
  <c r="L113" i="53"/>
  <c r="C114" i="53"/>
  <c r="D114" i="53"/>
  <c r="E114" i="53"/>
  <c r="F114" i="53"/>
  <c r="G114" i="53"/>
  <c r="H114" i="53"/>
  <c r="I114" i="53"/>
  <c r="J114" i="53"/>
  <c r="K114" i="53"/>
  <c r="L114" i="53"/>
  <c r="C115" i="53"/>
  <c r="D115" i="53"/>
  <c r="E115" i="53"/>
  <c r="F115" i="53"/>
  <c r="G115" i="53"/>
  <c r="H115" i="53"/>
  <c r="I115" i="53"/>
  <c r="J115" i="53"/>
  <c r="K115" i="53"/>
  <c r="L115" i="53"/>
  <c r="C116" i="53"/>
  <c r="D116" i="53"/>
  <c r="E116" i="53"/>
  <c r="F116" i="53"/>
  <c r="G116" i="53"/>
  <c r="H116" i="53"/>
  <c r="I116" i="53"/>
  <c r="J116" i="53"/>
  <c r="K116" i="53"/>
  <c r="L116" i="53"/>
  <c r="C117" i="53"/>
  <c r="D117" i="53"/>
  <c r="E117" i="53"/>
  <c r="F117" i="53"/>
  <c r="G117" i="53"/>
  <c r="H117" i="53"/>
  <c r="I117" i="53"/>
  <c r="J117" i="53"/>
  <c r="K117" i="53"/>
  <c r="L117" i="53"/>
  <c r="C118" i="53"/>
  <c r="D118" i="53"/>
  <c r="E118" i="53"/>
  <c r="F118" i="53"/>
  <c r="G118" i="53"/>
  <c r="H118" i="53"/>
  <c r="I118" i="53"/>
  <c r="J118" i="53"/>
  <c r="K118" i="53"/>
  <c r="L118" i="53"/>
  <c r="C119" i="53"/>
  <c r="D119" i="53"/>
  <c r="E119" i="53"/>
  <c r="F119" i="53"/>
  <c r="G119" i="53"/>
  <c r="H119" i="53"/>
  <c r="I119" i="53"/>
  <c r="J119" i="53"/>
  <c r="K119" i="53"/>
  <c r="L119" i="53"/>
  <c r="C120" i="53"/>
  <c r="D120" i="53"/>
  <c r="E120" i="53"/>
  <c r="F120" i="53"/>
  <c r="G120" i="53"/>
  <c r="H120" i="53"/>
  <c r="I120" i="53"/>
  <c r="J120" i="53"/>
  <c r="K120" i="53"/>
  <c r="L120" i="53"/>
  <c r="C121" i="53"/>
  <c r="D121" i="53"/>
  <c r="E121" i="53"/>
  <c r="F121" i="53"/>
  <c r="G121" i="53"/>
  <c r="H121" i="53"/>
  <c r="I121" i="53"/>
  <c r="J121" i="53"/>
  <c r="K121" i="53"/>
  <c r="L121" i="53"/>
  <c r="C122" i="53"/>
  <c r="D122" i="53"/>
  <c r="E122" i="53"/>
  <c r="F122" i="53"/>
  <c r="G122" i="53"/>
  <c r="H122" i="53"/>
  <c r="I122" i="53"/>
  <c r="J122" i="53"/>
  <c r="K122" i="53"/>
  <c r="L122" i="53"/>
  <c r="C123" i="53"/>
  <c r="D123" i="53"/>
  <c r="E123" i="53"/>
  <c r="F123" i="53"/>
  <c r="G123" i="53"/>
  <c r="H123" i="53"/>
  <c r="I123" i="53"/>
  <c r="J123" i="53"/>
  <c r="K123" i="53"/>
  <c r="L123" i="53"/>
  <c r="C124" i="53"/>
  <c r="D124" i="53"/>
  <c r="E124" i="53"/>
  <c r="F124" i="53"/>
  <c r="G124" i="53"/>
  <c r="H124" i="53"/>
  <c r="I124" i="53"/>
  <c r="J124" i="53"/>
  <c r="K124" i="53"/>
  <c r="L124" i="53"/>
  <c r="C125" i="53"/>
  <c r="D125" i="53"/>
  <c r="E125" i="53"/>
  <c r="F125" i="53"/>
  <c r="G125" i="53"/>
  <c r="H125" i="53"/>
  <c r="I125" i="53"/>
  <c r="J125" i="53"/>
  <c r="K125" i="53"/>
  <c r="L125" i="53"/>
  <c r="C126" i="53"/>
  <c r="D126" i="53"/>
  <c r="E126" i="53"/>
  <c r="F126" i="53"/>
  <c r="G126" i="53"/>
  <c r="H126" i="53"/>
  <c r="I126" i="53"/>
  <c r="J126" i="53"/>
  <c r="K126" i="53"/>
  <c r="L126" i="53"/>
  <c r="C127" i="53"/>
  <c r="D127" i="53"/>
  <c r="E127" i="53"/>
  <c r="F127" i="53"/>
  <c r="G127" i="53"/>
  <c r="H127" i="53"/>
  <c r="I127" i="53"/>
  <c r="J127" i="53"/>
  <c r="K127" i="53"/>
  <c r="L127" i="53"/>
  <c r="C128" i="53"/>
  <c r="D128" i="53"/>
  <c r="E128" i="53"/>
  <c r="F128" i="53"/>
  <c r="G128" i="53"/>
  <c r="H128" i="53"/>
  <c r="I128" i="53"/>
  <c r="J128" i="53"/>
  <c r="K128" i="53"/>
  <c r="L128" i="53"/>
  <c r="C129" i="53"/>
  <c r="D129" i="53"/>
  <c r="E129" i="53"/>
  <c r="F129" i="53"/>
  <c r="G129" i="53"/>
  <c r="H129" i="53"/>
  <c r="I129" i="53"/>
  <c r="J129" i="53"/>
  <c r="K129" i="53"/>
  <c r="L129" i="53"/>
  <c r="C130" i="53"/>
  <c r="D130" i="53"/>
  <c r="E130" i="53"/>
  <c r="F130" i="53"/>
  <c r="G130" i="53"/>
  <c r="H130" i="53"/>
  <c r="I130" i="53"/>
  <c r="J130" i="53"/>
  <c r="K130" i="53"/>
  <c r="L130" i="53"/>
  <c r="C131" i="53"/>
  <c r="D131" i="53"/>
  <c r="E131" i="53"/>
  <c r="F131" i="53"/>
  <c r="G131" i="53"/>
  <c r="H131" i="53"/>
  <c r="I131" i="53"/>
  <c r="J131" i="53"/>
  <c r="K131" i="53"/>
  <c r="L131" i="53"/>
  <c r="D33" i="53"/>
  <c r="E33" i="53"/>
  <c r="F33" i="53"/>
  <c r="G33" i="53"/>
  <c r="H33" i="53"/>
  <c r="I33" i="53"/>
  <c r="J33" i="53"/>
  <c r="K33" i="53"/>
  <c r="L33" i="53"/>
  <c r="C33" i="53"/>
  <c r="L26" i="53"/>
  <c r="K26" i="53"/>
  <c r="J26" i="53"/>
  <c r="I26" i="53"/>
  <c r="H26" i="53"/>
  <c r="G26" i="53"/>
  <c r="F26" i="53"/>
  <c r="E26" i="53"/>
  <c r="D26" i="53"/>
  <c r="C26" i="53"/>
  <c r="D28" i="53"/>
  <c r="E28" i="53"/>
  <c r="F28" i="53"/>
  <c r="G28" i="53"/>
  <c r="H28" i="53"/>
  <c r="I28" i="53"/>
  <c r="J28" i="53"/>
  <c r="K28" i="53"/>
  <c r="L28" i="53"/>
  <c r="C28" i="53"/>
  <c r="D26" i="51"/>
  <c r="E26" i="51"/>
  <c r="F26" i="51"/>
  <c r="G26" i="51"/>
  <c r="H26" i="51"/>
  <c r="I26" i="51"/>
  <c r="J26" i="51"/>
  <c r="K26" i="51"/>
  <c r="L26" i="51"/>
  <c r="C26" i="51"/>
  <c r="C34" i="51"/>
  <c r="D34" i="51"/>
  <c r="E34" i="51"/>
  <c r="F34" i="51"/>
  <c r="G34" i="51"/>
  <c r="H34" i="51"/>
  <c r="I34" i="51"/>
  <c r="J34" i="51"/>
  <c r="K34" i="51"/>
  <c r="L34" i="51"/>
  <c r="C35" i="51"/>
  <c r="D35" i="51"/>
  <c r="E35" i="51"/>
  <c r="F35" i="51"/>
  <c r="G35" i="51"/>
  <c r="H35" i="51"/>
  <c r="I35" i="51"/>
  <c r="J35" i="51"/>
  <c r="K35" i="51"/>
  <c r="L35" i="51"/>
  <c r="C36" i="51"/>
  <c r="D36" i="51"/>
  <c r="E36" i="51"/>
  <c r="F36" i="51"/>
  <c r="G36" i="51"/>
  <c r="H36" i="51"/>
  <c r="I36" i="51"/>
  <c r="J36" i="51"/>
  <c r="K36" i="51"/>
  <c r="L36" i="51"/>
  <c r="C37" i="51"/>
  <c r="D37" i="51"/>
  <c r="E37" i="51"/>
  <c r="F37" i="51"/>
  <c r="G37" i="51"/>
  <c r="H37" i="51"/>
  <c r="I37" i="51"/>
  <c r="J37" i="51"/>
  <c r="K37" i="51"/>
  <c r="L37" i="51"/>
  <c r="C38" i="51"/>
  <c r="D38" i="51"/>
  <c r="E38" i="51"/>
  <c r="F38" i="51"/>
  <c r="G38" i="51"/>
  <c r="H38" i="51"/>
  <c r="I38" i="51"/>
  <c r="J38" i="51"/>
  <c r="K38" i="51"/>
  <c r="L38" i="51"/>
  <c r="C39" i="51"/>
  <c r="D39" i="51"/>
  <c r="E39" i="51"/>
  <c r="F39" i="51"/>
  <c r="G39" i="51"/>
  <c r="H39" i="51"/>
  <c r="I39" i="51"/>
  <c r="J39" i="51"/>
  <c r="K39" i="51"/>
  <c r="L39" i="51"/>
  <c r="C40" i="51"/>
  <c r="D40" i="51"/>
  <c r="E40" i="51"/>
  <c r="F40" i="51"/>
  <c r="G40" i="51"/>
  <c r="H40" i="51"/>
  <c r="I40" i="51"/>
  <c r="J40" i="51"/>
  <c r="K40" i="51"/>
  <c r="L40" i="51"/>
  <c r="C41" i="51"/>
  <c r="D41" i="51"/>
  <c r="E41" i="51"/>
  <c r="F41" i="51"/>
  <c r="G41" i="51"/>
  <c r="H41" i="51"/>
  <c r="I41" i="51"/>
  <c r="J41" i="51"/>
  <c r="K41" i="51"/>
  <c r="L41" i="51"/>
  <c r="C42" i="51"/>
  <c r="D42" i="51"/>
  <c r="E42" i="51"/>
  <c r="F42" i="51"/>
  <c r="G42" i="51"/>
  <c r="H42" i="51"/>
  <c r="I42" i="51"/>
  <c r="J42" i="51"/>
  <c r="K42" i="51"/>
  <c r="L42" i="51"/>
  <c r="C43" i="51"/>
  <c r="D43" i="51"/>
  <c r="E43" i="51"/>
  <c r="F43" i="51"/>
  <c r="G43" i="51"/>
  <c r="H43" i="51"/>
  <c r="I43" i="51"/>
  <c r="J43" i="51"/>
  <c r="K43" i="51"/>
  <c r="L43" i="51"/>
  <c r="C44" i="51"/>
  <c r="D44" i="51"/>
  <c r="E44" i="51"/>
  <c r="F44" i="51"/>
  <c r="G44" i="51"/>
  <c r="H44" i="51"/>
  <c r="I44" i="51"/>
  <c r="J44" i="51"/>
  <c r="K44" i="51"/>
  <c r="L44" i="51"/>
  <c r="C45" i="51"/>
  <c r="D45" i="51"/>
  <c r="E45" i="51"/>
  <c r="F45" i="51"/>
  <c r="G45" i="51"/>
  <c r="H45" i="51"/>
  <c r="I45" i="51"/>
  <c r="J45" i="51"/>
  <c r="K45" i="51"/>
  <c r="L45" i="51"/>
  <c r="C46" i="51"/>
  <c r="D46" i="51"/>
  <c r="E46" i="51"/>
  <c r="F46" i="51"/>
  <c r="G46" i="51"/>
  <c r="H46" i="51"/>
  <c r="I46" i="51"/>
  <c r="J46" i="51"/>
  <c r="K46" i="51"/>
  <c r="L46" i="51"/>
  <c r="C47" i="51"/>
  <c r="D47" i="51"/>
  <c r="E47" i="51"/>
  <c r="F47" i="51"/>
  <c r="G47" i="51"/>
  <c r="H47" i="51"/>
  <c r="I47" i="51"/>
  <c r="J47" i="51"/>
  <c r="K47" i="51"/>
  <c r="L47" i="51"/>
  <c r="C48" i="51"/>
  <c r="D48" i="51"/>
  <c r="E48" i="51"/>
  <c r="F48" i="51"/>
  <c r="G48" i="51"/>
  <c r="H48" i="51"/>
  <c r="I48" i="51"/>
  <c r="J48" i="51"/>
  <c r="K48" i="51"/>
  <c r="L48" i="51"/>
  <c r="C49" i="51"/>
  <c r="D49" i="51"/>
  <c r="E49" i="51"/>
  <c r="F49" i="51"/>
  <c r="G49" i="51"/>
  <c r="H49" i="51"/>
  <c r="I49" i="51"/>
  <c r="J49" i="51"/>
  <c r="K49" i="51"/>
  <c r="L49" i="51"/>
  <c r="C50" i="51"/>
  <c r="D50" i="51"/>
  <c r="E50" i="51"/>
  <c r="F50" i="51"/>
  <c r="G50" i="51"/>
  <c r="H50" i="51"/>
  <c r="I50" i="51"/>
  <c r="J50" i="51"/>
  <c r="K50" i="51"/>
  <c r="L50" i="51"/>
  <c r="C51" i="51"/>
  <c r="D51" i="51"/>
  <c r="E51" i="51"/>
  <c r="F51" i="51"/>
  <c r="G51" i="51"/>
  <c r="H51" i="51"/>
  <c r="I51" i="51"/>
  <c r="J51" i="51"/>
  <c r="K51" i="51"/>
  <c r="L51" i="51"/>
  <c r="C52" i="51"/>
  <c r="D52" i="51"/>
  <c r="E52" i="51"/>
  <c r="F52" i="51"/>
  <c r="G52" i="51"/>
  <c r="H52" i="51"/>
  <c r="I52" i="51"/>
  <c r="J52" i="51"/>
  <c r="K52" i="51"/>
  <c r="L52" i="51"/>
  <c r="C53" i="51"/>
  <c r="D53" i="51"/>
  <c r="E53" i="51"/>
  <c r="F53" i="51"/>
  <c r="G53" i="51"/>
  <c r="H53" i="51"/>
  <c r="I53" i="51"/>
  <c r="J53" i="51"/>
  <c r="K53" i="51"/>
  <c r="L53" i="51"/>
  <c r="C54" i="51"/>
  <c r="D54" i="51"/>
  <c r="E54" i="51"/>
  <c r="F54" i="51"/>
  <c r="G54" i="51"/>
  <c r="H54" i="51"/>
  <c r="I54" i="51"/>
  <c r="J54" i="51"/>
  <c r="K54" i="51"/>
  <c r="L54" i="51"/>
  <c r="C55" i="51"/>
  <c r="D55" i="51"/>
  <c r="E55" i="51"/>
  <c r="F55" i="51"/>
  <c r="G55" i="51"/>
  <c r="H55" i="51"/>
  <c r="I55" i="51"/>
  <c r="J55" i="51"/>
  <c r="K55" i="51"/>
  <c r="L55" i="51"/>
  <c r="C56" i="51"/>
  <c r="D56" i="51"/>
  <c r="E56" i="51"/>
  <c r="F56" i="51"/>
  <c r="G56" i="51"/>
  <c r="H56" i="51"/>
  <c r="I56" i="51"/>
  <c r="J56" i="51"/>
  <c r="K56" i="51"/>
  <c r="L56" i="51"/>
  <c r="C57" i="51"/>
  <c r="D57" i="51"/>
  <c r="E57" i="51"/>
  <c r="F57" i="51"/>
  <c r="G57" i="51"/>
  <c r="H57" i="51"/>
  <c r="I57" i="51"/>
  <c r="J57" i="51"/>
  <c r="K57" i="51"/>
  <c r="L57" i="51"/>
  <c r="C58" i="51"/>
  <c r="D58" i="51"/>
  <c r="E58" i="51"/>
  <c r="F58" i="51"/>
  <c r="G58" i="51"/>
  <c r="H58" i="51"/>
  <c r="I58" i="51"/>
  <c r="J58" i="51"/>
  <c r="K58" i="51"/>
  <c r="L58" i="51"/>
  <c r="C59" i="51"/>
  <c r="D59" i="51"/>
  <c r="E59" i="51"/>
  <c r="F59" i="51"/>
  <c r="G59" i="51"/>
  <c r="H59" i="51"/>
  <c r="I59" i="51"/>
  <c r="J59" i="51"/>
  <c r="K59" i="51"/>
  <c r="L59" i="51"/>
  <c r="C60" i="51"/>
  <c r="D60" i="51"/>
  <c r="E60" i="51"/>
  <c r="F60" i="51"/>
  <c r="G60" i="51"/>
  <c r="H60" i="51"/>
  <c r="I60" i="51"/>
  <c r="J60" i="51"/>
  <c r="K60" i="51"/>
  <c r="L60" i="51"/>
  <c r="C61" i="51"/>
  <c r="D61" i="51"/>
  <c r="E61" i="51"/>
  <c r="F61" i="51"/>
  <c r="G61" i="51"/>
  <c r="H61" i="51"/>
  <c r="I61" i="51"/>
  <c r="J61" i="51"/>
  <c r="K61" i="51"/>
  <c r="L61" i="51"/>
  <c r="C62" i="51"/>
  <c r="D62" i="51"/>
  <c r="E62" i="51"/>
  <c r="F62" i="51"/>
  <c r="G62" i="51"/>
  <c r="H62" i="51"/>
  <c r="I62" i="51"/>
  <c r="J62" i="51"/>
  <c r="K62" i="51"/>
  <c r="L62" i="51"/>
  <c r="C63" i="51"/>
  <c r="D63" i="51"/>
  <c r="E63" i="51"/>
  <c r="F63" i="51"/>
  <c r="G63" i="51"/>
  <c r="H63" i="51"/>
  <c r="I63" i="51"/>
  <c r="J63" i="51"/>
  <c r="K63" i="51"/>
  <c r="L63" i="51"/>
  <c r="C64" i="51"/>
  <c r="D64" i="51"/>
  <c r="E64" i="51"/>
  <c r="F64" i="51"/>
  <c r="G64" i="51"/>
  <c r="H64" i="51"/>
  <c r="I64" i="51"/>
  <c r="J64" i="51"/>
  <c r="K64" i="51"/>
  <c r="L64" i="51"/>
  <c r="C65" i="51"/>
  <c r="D65" i="51"/>
  <c r="E65" i="51"/>
  <c r="F65" i="51"/>
  <c r="G65" i="51"/>
  <c r="H65" i="51"/>
  <c r="I65" i="51"/>
  <c r="J65" i="51"/>
  <c r="K65" i="51"/>
  <c r="L65" i="51"/>
  <c r="C66" i="51"/>
  <c r="D66" i="51"/>
  <c r="E66" i="51"/>
  <c r="F66" i="51"/>
  <c r="G66" i="51"/>
  <c r="H66" i="51"/>
  <c r="I66" i="51"/>
  <c r="J66" i="51"/>
  <c r="K66" i="51"/>
  <c r="L66" i="51"/>
  <c r="C67" i="51"/>
  <c r="D67" i="51"/>
  <c r="E67" i="51"/>
  <c r="F67" i="51"/>
  <c r="G67" i="51"/>
  <c r="H67" i="51"/>
  <c r="I67" i="51"/>
  <c r="J67" i="51"/>
  <c r="K67" i="51"/>
  <c r="L67" i="51"/>
  <c r="C68" i="51"/>
  <c r="D68" i="51"/>
  <c r="E68" i="51"/>
  <c r="F68" i="51"/>
  <c r="G68" i="51"/>
  <c r="H68" i="51"/>
  <c r="I68" i="51"/>
  <c r="J68" i="51"/>
  <c r="K68" i="51"/>
  <c r="L68" i="51"/>
  <c r="C69" i="51"/>
  <c r="D69" i="51"/>
  <c r="E69" i="51"/>
  <c r="F69" i="51"/>
  <c r="G69" i="51"/>
  <c r="H69" i="51"/>
  <c r="I69" i="51"/>
  <c r="J69" i="51"/>
  <c r="K69" i="51"/>
  <c r="L69" i="51"/>
  <c r="C70" i="51"/>
  <c r="D70" i="51"/>
  <c r="E70" i="51"/>
  <c r="F70" i="51"/>
  <c r="G70" i="51"/>
  <c r="H70" i="51"/>
  <c r="I70" i="51"/>
  <c r="J70" i="51"/>
  <c r="K70" i="51"/>
  <c r="L70" i="51"/>
  <c r="C71" i="51"/>
  <c r="D71" i="51"/>
  <c r="E71" i="51"/>
  <c r="F71" i="51"/>
  <c r="G71" i="51"/>
  <c r="H71" i="51"/>
  <c r="I71" i="51"/>
  <c r="J71" i="51"/>
  <c r="K71" i="51"/>
  <c r="L71" i="51"/>
  <c r="C72" i="51"/>
  <c r="D72" i="51"/>
  <c r="E72" i="51"/>
  <c r="F72" i="51"/>
  <c r="G72" i="51"/>
  <c r="H72" i="51"/>
  <c r="I72" i="51"/>
  <c r="J72" i="51"/>
  <c r="K72" i="51"/>
  <c r="L72" i="51"/>
  <c r="C73" i="51"/>
  <c r="D73" i="51"/>
  <c r="E73" i="51"/>
  <c r="F73" i="51"/>
  <c r="G73" i="51"/>
  <c r="H73" i="51"/>
  <c r="I73" i="51"/>
  <c r="J73" i="51"/>
  <c r="K73" i="51"/>
  <c r="L73" i="51"/>
  <c r="C74" i="51"/>
  <c r="D74" i="51"/>
  <c r="E74" i="51"/>
  <c r="F74" i="51"/>
  <c r="G74" i="51"/>
  <c r="H74" i="51"/>
  <c r="I74" i="51"/>
  <c r="J74" i="51"/>
  <c r="K74" i="51"/>
  <c r="L74" i="51"/>
  <c r="C75" i="51"/>
  <c r="D75" i="51"/>
  <c r="E75" i="51"/>
  <c r="F75" i="51"/>
  <c r="G75" i="51"/>
  <c r="H75" i="51"/>
  <c r="I75" i="51"/>
  <c r="J75" i="51"/>
  <c r="K75" i="51"/>
  <c r="L75" i="51"/>
  <c r="C76" i="51"/>
  <c r="D76" i="51"/>
  <c r="E76" i="51"/>
  <c r="F76" i="51"/>
  <c r="G76" i="51"/>
  <c r="H76" i="51"/>
  <c r="I76" i="51"/>
  <c r="J76" i="51"/>
  <c r="K76" i="51"/>
  <c r="L76" i="51"/>
  <c r="C77" i="51"/>
  <c r="D77" i="51"/>
  <c r="E77" i="51"/>
  <c r="F77" i="51"/>
  <c r="G77" i="51"/>
  <c r="H77" i="51"/>
  <c r="I77" i="51"/>
  <c r="J77" i="51"/>
  <c r="K77" i="51"/>
  <c r="L77" i="51"/>
  <c r="C78" i="51"/>
  <c r="D78" i="51"/>
  <c r="E78" i="51"/>
  <c r="F78" i="51"/>
  <c r="G78" i="51"/>
  <c r="H78" i="51"/>
  <c r="I78" i="51"/>
  <c r="J78" i="51"/>
  <c r="K78" i="51"/>
  <c r="L78" i="51"/>
  <c r="C79" i="51"/>
  <c r="D79" i="51"/>
  <c r="E79" i="51"/>
  <c r="F79" i="51"/>
  <c r="G79" i="51"/>
  <c r="H79" i="51"/>
  <c r="I79" i="51"/>
  <c r="J79" i="51"/>
  <c r="K79" i="51"/>
  <c r="L79" i="51"/>
  <c r="C80" i="51"/>
  <c r="D80" i="51"/>
  <c r="E80" i="51"/>
  <c r="F80" i="51"/>
  <c r="G80" i="51"/>
  <c r="H80" i="51"/>
  <c r="I80" i="51"/>
  <c r="J80" i="51"/>
  <c r="K80" i="51"/>
  <c r="L80" i="51"/>
  <c r="C81" i="51"/>
  <c r="D81" i="51"/>
  <c r="E81" i="51"/>
  <c r="F81" i="51"/>
  <c r="G81" i="51"/>
  <c r="H81" i="51"/>
  <c r="I81" i="51"/>
  <c r="J81" i="51"/>
  <c r="K81" i="51"/>
  <c r="L81" i="51"/>
  <c r="C82" i="51"/>
  <c r="D82" i="51"/>
  <c r="E82" i="51"/>
  <c r="F82" i="51"/>
  <c r="G82" i="51"/>
  <c r="H82" i="51"/>
  <c r="I82" i="51"/>
  <c r="J82" i="51"/>
  <c r="K82" i="51"/>
  <c r="L82" i="51"/>
  <c r="C83" i="51"/>
  <c r="D83" i="51"/>
  <c r="E83" i="51"/>
  <c r="F83" i="51"/>
  <c r="G83" i="51"/>
  <c r="H83" i="51"/>
  <c r="I83" i="51"/>
  <c r="J83" i="51"/>
  <c r="K83" i="51"/>
  <c r="L83" i="51"/>
  <c r="C84" i="51"/>
  <c r="D84" i="51"/>
  <c r="E84" i="51"/>
  <c r="F84" i="51"/>
  <c r="G84" i="51"/>
  <c r="H84" i="51"/>
  <c r="I84" i="51"/>
  <c r="J84" i="51"/>
  <c r="K84" i="51"/>
  <c r="L84" i="51"/>
  <c r="C85" i="51"/>
  <c r="D85" i="51"/>
  <c r="E85" i="51"/>
  <c r="F85" i="51"/>
  <c r="G85" i="51"/>
  <c r="H85" i="51"/>
  <c r="I85" i="51"/>
  <c r="J85" i="51"/>
  <c r="K85" i="51"/>
  <c r="L85" i="51"/>
  <c r="C86" i="51"/>
  <c r="D86" i="51"/>
  <c r="E86" i="51"/>
  <c r="F86" i="51"/>
  <c r="G86" i="51"/>
  <c r="H86" i="51"/>
  <c r="I86" i="51"/>
  <c r="J86" i="51"/>
  <c r="K86" i="51"/>
  <c r="L86" i="51"/>
  <c r="C87" i="51"/>
  <c r="D87" i="51"/>
  <c r="E87" i="51"/>
  <c r="F87" i="51"/>
  <c r="G87" i="51"/>
  <c r="H87" i="51"/>
  <c r="I87" i="51"/>
  <c r="J87" i="51"/>
  <c r="K87" i="51"/>
  <c r="L87" i="51"/>
  <c r="C88" i="51"/>
  <c r="D88" i="51"/>
  <c r="E88" i="51"/>
  <c r="F88" i="51"/>
  <c r="G88" i="51"/>
  <c r="H88" i="51"/>
  <c r="I88" i="51"/>
  <c r="J88" i="51"/>
  <c r="K88" i="51"/>
  <c r="L88" i="51"/>
  <c r="C89" i="51"/>
  <c r="D89" i="51"/>
  <c r="E89" i="51"/>
  <c r="F89" i="51"/>
  <c r="G89" i="51"/>
  <c r="H89" i="51"/>
  <c r="I89" i="51"/>
  <c r="J89" i="51"/>
  <c r="K89" i="51"/>
  <c r="L89" i="51"/>
  <c r="C90" i="51"/>
  <c r="D90" i="51"/>
  <c r="E90" i="51"/>
  <c r="F90" i="51"/>
  <c r="G90" i="51"/>
  <c r="H90" i="51"/>
  <c r="I90" i="51"/>
  <c r="J90" i="51"/>
  <c r="K90" i="51"/>
  <c r="L90" i="51"/>
  <c r="C91" i="51"/>
  <c r="D91" i="51"/>
  <c r="E91" i="51"/>
  <c r="F91" i="51"/>
  <c r="G91" i="51"/>
  <c r="H91" i="51"/>
  <c r="I91" i="51"/>
  <c r="J91" i="51"/>
  <c r="K91" i="51"/>
  <c r="L91" i="51"/>
  <c r="C92" i="51"/>
  <c r="D92" i="51"/>
  <c r="E92" i="51"/>
  <c r="F92" i="51"/>
  <c r="G92" i="51"/>
  <c r="H92" i="51"/>
  <c r="I92" i="51"/>
  <c r="J92" i="51"/>
  <c r="K92" i="51"/>
  <c r="L92" i="51"/>
  <c r="C93" i="51"/>
  <c r="D93" i="51"/>
  <c r="E93" i="51"/>
  <c r="F93" i="51"/>
  <c r="G93" i="51"/>
  <c r="H93" i="51"/>
  <c r="I93" i="51"/>
  <c r="J93" i="51"/>
  <c r="K93" i="51"/>
  <c r="L93" i="51"/>
  <c r="C94" i="51"/>
  <c r="D94" i="51"/>
  <c r="E94" i="51"/>
  <c r="F94" i="51"/>
  <c r="G94" i="51"/>
  <c r="H94" i="51"/>
  <c r="I94" i="51"/>
  <c r="J94" i="51"/>
  <c r="K94" i="51"/>
  <c r="L94" i="51"/>
  <c r="C95" i="51"/>
  <c r="D95" i="51"/>
  <c r="E95" i="51"/>
  <c r="F95" i="51"/>
  <c r="G95" i="51"/>
  <c r="H95" i="51"/>
  <c r="I95" i="51"/>
  <c r="J95" i="51"/>
  <c r="K95" i="51"/>
  <c r="L95" i="51"/>
  <c r="C96" i="51"/>
  <c r="D96" i="51"/>
  <c r="E96" i="51"/>
  <c r="F96" i="51"/>
  <c r="G96" i="51"/>
  <c r="H96" i="51"/>
  <c r="I96" i="51"/>
  <c r="J96" i="51"/>
  <c r="K96" i="51"/>
  <c r="L96" i="51"/>
  <c r="C97" i="51"/>
  <c r="D97" i="51"/>
  <c r="E97" i="51"/>
  <c r="F97" i="51"/>
  <c r="G97" i="51"/>
  <c r="H97" i="51"/>
  <c r="I97" i="51"/>
  <c r="J97" i="51"/>
  <c r="K97" i="51"/>
  <c r="L97" i="51"/>
  <c r="C98" i="51"/>
  <c r="D98" i="51"/>
  <c r="E98" i="51"/>
  <c r="F98" i="51"/>
  <c r="G98" i="51"/>
  <c r="H98" i="51"/>
  <c r="I98" i="51"/>
  <c r="J98" i="51"/>
  <c r="K98" i="51"/>
  <c r="L98" i="51"/>
  <c r="C99" i="51"/>
  <c r="D99" i="51"/>
  <c r="E99" i="51"/>
  <c r="F99" i="51"/>
  <c r="G99" i="51"/>
  <c r="H99" i="51"/>
  <c r="I99" i="51"/>
  <c r="J99" i="51"/>
  <c r="K99" i="51"/>
  <c r="L99" i="51"/>
  <c r="C100" i="51"/>
  <c r="D100" i="51"/>
  <c r="E100" i="51"/>
  <c r="F100" i="51"/>
  <c r="G100" i="51"/>
  <c r="H100" i="51"/>
  <c r="I100" i="51"/>
  <c r="J100" i="51"/>
  <c r="K100" i="51"/>
  <c r="L100" i="51"/>
  <c r="C101" i="51"/>
  <c r="D101" i="51"/>
  <c r="E101" i="51"/>
  <c r="F101" i="51"/>
  <c r="G101" i="51"/>
  <c r="H101" i="51"/>
  <c r="I101" i="51"/>
  <c r="J101" i="51"/>
  <c r="K101" i="51"/>
  <c r="L101" i="51"/>
  <c r="C102" i="51"/>
  <c r="D102" i="51"/>
  <c r="E102" i="51"/>
  <c r="F102" i="51"/>
  <c r="G102" i="51"/>
  <c r="H102" i="51"/>
  <c r="I102" i="51"/>
  <c r="J102" i="51"/>
  <c r="K102" i="51"/>
  <c r="L102" i="51"/>
  <c r="C103" i="51"/>
  <c r="D103" i="51"/>
  <c r="E103" i="51"/>
  <c r="F103" i="51"/>
  <c r="G103" i="51"/>
  <c r="H103" i="51"/>
  <c r="I103" i="51"/>
  <c r="J103" i="51"/>
  <c r="K103" i="51"/>
  <c r="L103" i="51"/>
  <c r="C104" i="51"/>
  <c r="D104" i="51"/>
  <c r="E104" i="51"/>
  <c r="F104" i="51"/>
  <c r="G104" i="51"/>
  <c r="H104" i="51"/>
  <c r="I104" i="51"/>
  <c r="J104" i="51"/>
  <c r="K104" i="51"/>
  <c r="L104" i="51"/>
  <c r="C105" i="51"/>
  <c r="D105" i="51"/>
  <c r="E105" i="51"/>
  <c r="F105" i="51"/>
  <c r="G105" i="51"/>
  <c r="H105" i="51"/>
  <c r="I105" i="51"/>
  <c r="J105" i="51"/>
  <c r="K105" i="51"/>
  <c r="L105" i="51"/>
  <c r="C106" i="51"/>
  <c r="D106" i="51"/>
  <c r="E106" i="51"/>
  <c r="F106" i="51"/>
  <c r="G106" i="51"/>
  <c r="H106" i="51"/>
  <c r="I106" i="51"/>
  <c r="J106" i="51"/>
  <c r="K106" i="51"/>
  <c r="L106" i="51"/>
  <c r="C107" i="51"/>
  <c r="D107" i="51"/>
  <c r="E107" i="51"/>
  <c r="F107" i="51"/>
  <c r="G107" i="51"/>
  <c r="H107" i="51"/>
  <c r="I107" i="51"/>
  <c r="J107" i="51"/>
  <c r="K107" i="51"/>
  <c r="L107" i="51"/>
  <c r="C108" i="51"/>
  <c r="D108" i="51"/>
  <c r="E108" i="51"/>
  <c r="F108" i="51"/>
  <c r="G108" i="51"/>
  <c r="H108" i="51"/>
  <c r="I108" i="51"/>
  <c r="J108" i="51"/>
  <c r="K108" i="51"/>
  <c r="L108" i="51"/>
  <c r="C109" i="51"/>
  <c r="D109" i="51"/>
  <c r="E109" i="51"/>
  <c r="F109" i="51"/>
  <c r="G109" i="51"/>
  <c r="H109" i="51"/>
  <c r="I109" i="51"/>
  <c r="J109" i="51"/>
  <c r="K109" i="51"/>
  <c r="L109" i="51"/>
  <c r="C110" i="51"/>
  <c r="D110" i="51"/>
  <c r="E110" i="51"/>
  <c r="F110" i="51"/>
  <c r="G110" i="51"/>
  <c r="H110" i="51"/>
  <c r="I110" i="51"/>
  <c r="J110" i="51"/>
  <c r="K110" i="51"/>
  <c r="L110" i="51"/>
  <c r="C111" i="51"/>
  <c r="D111" i="51"/>
  <c r="E111" i="51"/>
  <c r="F111" i="51"/>
  <c r="G111" i="51"/>
  <c r="H111" i="51"/>
  <c r="I111" i="51"/>
  <c r="J111" i="51"/>
  <c r="K111" i="51"/>
  <c r="L111" i="51"/>
  <c r="C112" i="51"/>
  <c r="D112" i="51"/>
  <c r="E112" i="51"/>
  <c r="F112" i="51"/>
  <c r="G112" i="51"/>
  <c r="H112" i="51"/>
  <c r="I112" i="51"/>
  <c r="J112" i="51"/>
  <c r="K112" i="51"/>
  <c r="L112" i="51"/>
  <c r="C113" i="51"/>
  <c r="D113" i="51"/>
  <c r="E113" i="51"/>
  <c r="F113" i="51"/>
  <c r="G113" i="51"/>
  <c r="H113" i="51"/>
  <c r="I113" i="51"/>
  <c r="J113" i="51"/>
  <c r="K113" i="51"/>
  <c r="L113" i="51"/>
  <c r="C114" i="51"/>
  <c r="D114" i="51"/>
  <c r="E114" i="51"/>
  <c r="F114" i="51"/>
  <c r="G114" i="51"/>
  <c r="H114" i="51"/>
  <c r="I114" i="51"/>
  <c r="J114" i="51"/>
  <c r="K114" i="51"/>
  <c r="L114" i="51"/>
  <c r="C115" i="51"/>
  <c r="D115" i="51"/>
  <c r="E115" i="51"/>
  <c r="F115" i="51"/>
  <c r="G115" i="51"/>
  <c r="H115" i="51"/>
  <c r="I115" i="51"/>
  <c r="J115" i="51"/>
  <c r="K115" i="51"/>
  <c r="L115" i="51"/>
  <c r="C116" i="51"/>
  <c r="D116" i="51"/>
  <c r="E116" i="51"/>
  <c r="F116" i="51"/>
  <c r="G116" i="51"/>
  <c r="H116" i="51"/>
  <c r="I116" i="51"/>
  <c r="J116" i="51"/>
  <c r="K116" i="51"/>
  <c r="L116" i="51"/>
  <c r="C117" i="51"/>
  <c r="D117" i="51"/>
  <c r="E117" i="51"/>
  <c r="F117" i="51"/>
  <c r="G117" i="51"/>
  <c r="H117" i="51"/>
  <c r="I117" i="51"/>
  <c r="J117" i="51"/>
  <c r="K117" i="51"/>
  <c r="L117" i="51"/>
  <c r="C118" i="51"/>
  <c r="D118" i="51"/>
  <c r="E118" i="51"/>
  <c r="F118" i="51"/>
  <c r="G118" i="51"/>
  <c r="H118" i="51"/>
  <c r="I118" i="51"/>
  <c r="J118" i="51"/>
  <c r="K118" i="51"/>
  <c r="L118" i="51"/>
  <c r="C119" i="51"/>
  <c r="D119" i="51"/>
  <c r="E119" i="51"/>
  <c r="F119" i="51"/>
  <c r="G119" i="51"/>
  <c r="H119" i="51"/>
  <c r="I119" i="51"/>
  <c r="J119" i="51"/>
  <c r="K119" i="51"/>
  <c r="L119" i="51"/>
  <c r="C120" i="51"/>
  <c r="D120" i="51"/>
  <c r="E120" i="51"/>
  <c r="F120" i="51"/>
  <c r="G120" i="51"/>
  <c r="H120" i="51"/>
  <c r="I120" i="51"/>
  <c r="J120" i="51"/>
  <c r="K120" i="51"/>
  <c r="L120" i="51"/>
  <c r="C121" i="51"/>
  <c r="D121" i="51"/>
  <c r="E121" i="51"/>
  <c r="F121" i="51"/>
  <c r="G121" i="51"/>
  <c r="H121" i="51"/>
  <c r="I121" i="51"/>
  <c r="J121" i="51"/>
  <c r="K121" i="51"/>
  <c r="L121" i="51"/>
  <c r="C122" i="51"/>
  <c r="D122" i="51"/>
  <c r="E122" i="51"/>
  <c r="F122" i="51"/>
  <c r="G122" i="51"/>
  <c r="H122" i="51"/>
  <c r="I122" i="51"/>
  <c r="J122" i="51"/>
  <c r="K122" i="51"/>
  <c r="L122" i="51"/>
  <c r="C123" i="51"/>
  <c r="D123" i="51"/>
  <c r="E123" i="51"/>
  <c r="F123" i="51"/>
  <c r="G123" i="51"/>
  <c r="H123" i="51"/>
  <c r="I123" i="51"/>
  <c r="J123" i="51"/>
  <c r="K123" i="51"/>
  <c r="L123" i="51"/>
  <c r="C124" i="51"/>
  <c r="D124" i="51"/>
  <c r="E124" i="51"/>
  <c r="F124" i="51"/>
  <c r="G124" i="51"/>
  <c r="H124" i="51"/>
  <c r="I124" i="51"/>
  <c r="J124" i="51"/>
  <c r="K124" i="51"/>
  <c r="L124" i="51"/>
  <c r="C125" i="51"/>
  <c r="D125" i="51"/>
  <c r="E125" i="51"/>
  <c r="F125" i="51"/>
  <c r="G125" i="51"/>
  <c r="H125" i="51"/>
  <c r="I125" i="51"/>
  <c r="J125" i="51"/>
  <c r="K125" i="51"/>
  <c r="L125" i="51"/>
  <c r="C126" i="51"/>
  <c r="D126" i="51"/>
  <c r="E126" i="51"/>
  <c r="F126" i="51"/>
  <c r="G126" i="51"/>
  <c r="H126" i="51"/>
  <c r="I126" i="51"/>
  <c r="J126" i="51"/>
  <c r="K126" i="51"/>
  <c r="L126" i="51"/>
  <c r="C127" i="51"/>
  <c r="D127" i="51"/>
  <c r="E127" i="51"/>
  <c r="F127" i="51"/>
  <c r="G127" i="51"/>
  <c r="H127" i="51"/>
  <c r="I127" i="51"/>
  <c r="J127" i="51"/>
  <c r="K127" i="51"/>
  <c r="L127" i="51"/>
  <c r="C128" i="51"/>
  <c r="D128" i="51"/>
  <c r="E128" i="51"/>
  <c r="F128" i="51"/>
  <c r="G128" i="51"/>
  <c r="H128" i="51"/>
  <c r="I128" i="51"/>
  <c r="J128" i="51"/>
  <c r="K128" i="51"/>
  <c r="L128" i="51"/>
  <c r="C129" i="51"/>
  <c r="D129" i="51"/>
  <c r="E129" i="51"/>
  <c r="F129" i="51"/>
  <c r="G129" i="51"/>
  <c r="H129" i="51"/>
  <c r="I129" i="51"/>
  <c r="J129" i="51"/>
  <c r="K129" i="51"/>
  <c r="L129" i="51"/>
  <c r="C130" i="51"/>
  <c r="D130" i="51"/>
  <c r="E130" i="51"/>
  <c r="F130" i="51"/>
  <c r="G130" i="51"/>
  <c r="H130" i="51"/>
  <c r="I130" i="51"/>
  <c r="J130" i="51"/>
  <c r="K130" i="51"/>
  <c r="L130" i="51"/>
  <c r="C131" i="51"/>
  <c r="D131" i="51"/>
  <c r="E131" i="51"/>
  <c r="F131" i="51"/>
  <c r="G131" i="51"/>
  <c r="H131" i="51"/>
  <c r="I131" i="51"/>
  <c r="J131" i="51"/>
  <c r="K131" i="51"/>
  <c r="L131" i="51"/>
  <c r="D33" i="51"/>
  <c r="E33" i="51"/>
  <c r="F33" i="51"/>
  <c r="G33" i="51"/>
  <c r="H33" i="51"/>
  <c r="I33" i="51"/>
  <c r="J33" i="51"/>
  <c r="K33" i="51"/>
  <c r="L33" i="51"/>
  <c r="C33" i="51"/>
  <c r="D28" i="51" l="1"/>
  <c r="E28" i="51"/>
  <c r="F28" i="51"/>
  <c r="G28" i="51"/>
  <c r="H28" i="51"/>
  <c r="I28" i="51"/>
  <c r="J28" i="51"/>
  <c r="K28" i="51"/>
  <c r="L28" i="51"/>
  <c r="C28" i="51"/>
  <c r="C29" i="49"/>
  <c r="D29" i="49"/>
  <c r="E29" i="49"/>
  <c r="F29" i="49"/>
  <c r="G29" i="49"/>
  <c r="H29" i="49"/>
  <c r="I29" i="49"/>
  <c r="J29" i="49"/>
  <c r="K29" i="49"/>
  <c r="L29" i="49"/>
  <c r="C30" i="49"/>
  <c r="D30" i="49"/>
  <c r="E30" i="49"/>
  <c r="F30" i="49"/>
  <c r="G30" i="49"/>
  <c r="H30" i="49"/>
  <c r="I30" i="49"/>
  <c r="J30" i="49"/>
  <c r="K30" i="49"/>
  <c r="L30" i="49"/>
  <c r="C31" i="49"/>
  <c r="D31" i="49"/>
  <c r="E31" i="49"/>
  <c r="F31" i="49"/>
  <c r="G31" i="49"/>
  <c r="H31" i="49"/>
  <c r="I31" i="49"/>
  <c r="J31" i="49"/>
  <c r="K31" i="49"/>
  <c r="L31" i="49"/>
  <c r="C32" i="49"/>
  <c r="D32" i="49"/>
  <c r="E32" i="49"/>
  <c r="F32" i="49"/>
  <c r="G32" i="49"/>
  <c r="H32" i="49"/>
  <c r="I32" i="49"/>
  <c r="J32" i="49"/>
  <c r="K32" i="49"/>
  <c r="L32" i="49"/>
  <c r="C33" i="49"/>
  <c r="D33" i="49"/>
  <c r="E33" i="49"/>
  <c r="F33" i="49"/>
  <c r="G33" i="49"/>
  <c r="H33" i="49"/>
  <c r="I33" i="49"/>
  <c r="J33" i="49"/>
  <c r="K33" i="49"/>
  <c r="L33" i="49"/>
  <c r="C34" i="49"/>
  <c r="D34" i="49"/>
  <c r="E34" i="49"/>
  <c r="F34" i="49"/>
  <c r="G34" i="49"/>
  <c r="H34" i="49"/>
  <c r="I34" i="49"/>
  <c r="J34" i="49"/>
  <c r="K34" i="49"/>
  <c r="L34" i="49"/>
  <c r="C35" i="49"/>
  <c r="D35" i="49"/>
  <c r="E35" i="49"/>
  <c r="F35" i="49"/>
  <c r="G35" i="49"/>
  <c r="H35" i="49"/>
  <c r="I35" i="49"/>
  <c r="J35" i="49"/>
  <c r="K35" i="49"/>
  <c r="L35" i="49"/>
  <c r="C36" i="49"/>
  <c r="D36" i="49"/>
  <c r="E36" i="49"/>
  <c r="F36" i="49"/>
  <c r="G36" i="49"/>
  <c r="H36" i="49"/>
  <c r="I36" i="49"/>
  <c r="J36" i="49"/>
  <c r="K36" i="49"/>
  <c r="L36" i="49"/>
  <c r="C37" i="49"/>
  <c r="D37" i="49"/>
  <c r="E37" i="49"/>
  <c r="F37" i="49"/>
  <c r="G37" i="49"/>
  <c r="H37" i="49"/>
  <c r="I37" i="49"/>
  <c r="J37" i="49"/>
  <c r="K37" i="49"/>
  <c r="L37" i="49"/>
  <c r="C38" i="49"/>
  <c r="D38" i="49"/>
  <c r="E38" i="49"/>
  <c r="F38" i="49"/>
  <c r="G38" i="49"/>
  <c r="H38" i="49"/>
  <c r="I38" i="49"/>
  <c r="J38" i="49"/>
  <c r="K38" i="49"/>
  <c r="L38" i="49"/>
  <c r="C39" i="49"/>
  <c r="D39" i="49"/>
  <c r="E39" i="49"/>
  <c r="F39" i="49"/>
  <c r="G39" i="49"/>
  <c r="H39" i="49"/>
  <c r="I39" i="49"/>
  <c r="J39" i="49"/>
  <c r="K39" i="49"/>
  <c r="L39" i="49"/>
  <c r="C40" i="49"/>
  <c r="D40" i="49"/>
  <c r="E40" i="49"/>
  <c r="F40" i="49"/>
  <c r="G40" i="49"/>
  <c r="H40" i="49"/>
  <c r="I40" i="49"/>
  <c r="J40" i="49"/>
  <c r="K40" i="49"/>
  <c r="L40" i="49"/>
  <c r="C41" i="49"/>
  <c r="D41" i="49"/>
  <c r="E41" i="49"/>
  <c r="F41" i="49"/>
  <c r="G41" i="49"/>
  <c r="H41" i="49"/>
  <c r="I41" i="49"/>
  <c r="J41" i="49"/>
  <c r="K41" i="49"/>
  <c r="L41" i="49"/>
  <c r="C42" i="49"/>
  <c r="D42" i="49"/>
  <c r="E42" i="49"/>
  <c r="F42" i="49"/>
  <c r="G42" i="49"/>
  <c r="H42" i="49"/>
  <c r="I42" i="49"/>
  <c r="J42" i="49"/>
  <c r="K42" i="49"/>
  <c r="L42" i="49"/>
  <c r="C43" i="49"/>
  <c r="D43" i="49"/>
  <c r="E43" i="49"/>
  <c r="F43" i="49"/>
  <c r="G43" i="49"/>
  <c r="H43" i="49"/>
  <c r="I43" i="49"/>
  <c r="J43" i="49"/>
  <c r="K43" i="49"/>
  <c r="L43" i="49"/>
  <c r="C44" i="49"/>
  <c r="D44" i="49"/>
  <c r="E44" i="49"/>
  <c r="F44" i="49"/>
  <c r="G44" i="49"/>
  <c r="H44" i="49"/>
  <c r="I44" i="49"/>
  <c r="J44" i="49"/>
  <c r="K44" i="49"/>
  <c r="L44" i="49"/>
  <c r="C45" i="49"/>
  <c r="D45" i="49"/>
  <c r="E45" i="49"/>
  <c r="F45" i="49"/>
  <c r="G45" i="49"/>
  <c r="H45" i="49"/>
  <c r="I45" i="49"/>
  <c r="J45" i="49"/>
  <c r="K45" i="49"/>
  <c r="L45" i="49"/>
  <c r="C46" i="49"/>
  <c r="D46" i="49"/>
  <c r="E46" i="49"/>
  <c r="F46" i="49"/>
  <c r="G46" i="49"/>
  <c r="H46" i="49"/>
  <c r="I46" i="49"/>
  <c r="J46" i="49"/>
  <c r="K46" i="49"/>
  <c r="L46" i="49"/>
  <c r="C47" i="49"/>
  <c r="D47" i="49"/>
  <c r="E47" i="49"/>
  <c r="F47" i="49"/>
  <c r="G47" i="49"/>
  <c r="H47" i="49"/>
  <c r="I47" i="49"/>
  <c r="J47" i="49"/>
  <c r="K47" i="49"/>
  <c r="L47" i="49"/>
  <c r="C48" i="49"/>
  <c r="D48" i="49"/>
  <c r="E48" i="49"/>
  <c r="F48" i="49"/>
  <c r="G48" i="49"/>
  <c r="H48" i="49"/>
  <c r="I48" i="49"/>
  <c r="J48" i="49"/>
  <c r="K48" i="49"/>
  <c r="L48" i="49"/>
  <c r="C49" i="49"/>
  <c r="D49" i="49"/>
  <c r="E49" i="49"/>
  <c r="F49" i="49"/>
  <c r="G49" i="49"/>
  <c r="H49" i="49"/>
  <c r="I49" i="49"/>
  <c r="J49" i="49"/>
  <c r="K49" i="49"/>
  <c r="L49" i="49"/>
  <c r="C50" i="49"/>
  <c r="D50" i="49"/>
  <c r="E50" i="49"/>
  <c r="F50" i="49"/>
  <c r="G50" i="49"/>
  <c r="H50" i="49"/>
  <c r="I50" i="49"/>
  <c r="J50" i="49"/>
  <c r="K50" i="49"/>
  <c r="L50" i="49"/>
  <c r="C51" i="49"/>
  <c r="D51" i="49"/>
  <c r="E51" i="49"/>
  <c r="F51" i="49"/>
  <c r="G51" i="49"/>
  <c r="H51" i="49"/>
  <c r="I51" i="49"/>
  <c r="J51" i="49"/>
  <c r="K51" i="49"/>
  <c r="L51" i="49"/>
  <c r="C52" i="49"/>
  <c r="D52" i="49"/>
  <c r="E52" i="49"/>
  <c r="F52" i="49"/>
  <c r="G52" i="49"/>
  <c r="H52" i="49"/>
  <c r="I52" i="49"/>
  <c r="J52" i="49"/>
  <c r="K52" i="49"/>
  <c r="L52" i="49"/>
  <c r="C53" i="49"/>
  <c r="D53" i="49"/>
  <c r="E53" i="49"/>
  <c r="F53" i="49"/>
  <c r="G53" i="49"/>
  <c r="H53" i="49"/>
  <c r="I53" i="49"/>
  <c r="J53" i="49"/>
  <c r="K53" i="49"/>
  <c r="L53" i="49"/>
  <c r="C54" i="49"/>
  <c r="D54" i="49"/>
  <c r="E54" i="49"/>
  <c r="F54" i="49"/>
  <c r="G54" i="49"/>
  <c r="H54" i="49"/>
  <c r="I54" i="49"/>
  <c r="J54" i="49"/>
  <c r="K54" i="49"/>
  <c r="L54" i="49"/>
  <c r="C55" i="49"/>
  <c r="D55" i="49"/>
  <c r="E55" i="49"/>
  <c r="F55" i="49"/>
  <c r="G55" i="49"/>
  <c r="H55" i="49"/>
  <c r="I55" i="49"/>
  <c r="J55" i="49"/>
  <c r="K55" i="49"/>
  <c r="L55" i="49"/>
  <c r="C56" i="49"/>
  <c r="D56" i="49"/>
  <c r="E56" i="49"/>
  <c r="F56" i="49"/>
  <c r="G56" i="49"/>
  <c r="H56" i="49"/>
  <c r="I56" i="49"/>
  <c r="J56" i="49"/>
  <c r="K56" i="49"/>
  <c r="L56" i="49"/>
  <c r="C57" i="49"/>
  <c r="D57" i="49"/>
  <c r="E57" i="49"/>
  <c r="F57" i="49"/>
  <c r="G57" i="49"/>
  <c r="H57" i="49"/>
  <c r="I57" i="49"/>
  <c r="J57" i="49"/>
  <c r="K57" i="49"/>
  <c r="L57" i="49"/>
  <c r="C58" i="49"/>
  <c r="D58" i="49"/>
  <c r="E58" i="49"/>
  <c r="F58" i="49"/>
  <c r="G58" i="49"/>
  <c r="H58" i="49"/>
  <c r="I58" i="49"/>
  <c r="J58" i="49"/>
  <c r="K58" i="49"/>
  <c r="L58" i="49"/>
  <c r="C59" i="49"/>
  <c r="D59" i="49"/>
  <c r="E59" i="49"/>
  <c r="F59" i="49"/>
  <c r="G59" i="49"/>
  <c r="H59" i="49"/>
  <c r="I59" i="49"/>
  <c r="J59" i="49"/>
  <c r="K59" i="49"/>
  <c r="L59" i="49"/>
  <c r="C60" i="49"/>
  <c r="D60" i="49"/>
  <c r="E60" i="49"/>
  <c r="F60" i="49"/>
  <c r="G60" i="49"/>
  <c r="H60" i="49"/>
  <c r="I60" i="49"/>
  <c r="J60" i="49"/>
  <c r="K60" i="49"/>
  <c r="L60" i="49"/>
  <c r="C61" i="49"/>
  <c r="D61" i="49"/>
  <c r="E61" i="49"/>
  <c r="F61" i="49"/>
  <c r="G61" i="49"/>
  <c r="H61" i="49"/>
  <c r="I61" i="49"/>
  <c r="J61" i="49"/>
  <c r="K61" i="49"/>
  <c r="L61" i="49"/>
  <c r="C62" i="49"/>
  <c r="D62" i="49"/>
  <c r="E62" i="49"/>
  <c r="F62" i="49"/>
  <c r="G62" i="49"/>
  <c r="H62" i="49"/>
  <c r="I62" i="49"/>
  <c r="J62" i="49"/>
  <c r="K62" i="49"/>
  <c r="L62" i="49"/>
  <c r="C63" i="49"/>
  <c r="D63" i="49"/>
  <c r="E63" i="49"/>
  <c r="F63" i="49"/>
  <c r="G63" i="49"/>
  <c r="H63" i="49"/>
  <c r="I63" i="49"/>
  <c r="J63" i="49"/>
  <c r="K63" i="49"/>
  <c r="L63" i="49"/>
  <c r="C64" i="49"/>
  <c r="D64" i="49"/>
  <c r="E64" i="49"/>
  <c r="F64" i="49"/>
  <c r="G64" i="49"/>
  <c r="H64" i="49"/>
  <c r="I64" i="49"/>
  <c r="J64" i="49"/>
  <c r="K64" i="49"/>
  <c r="L64" i="49"/>
  <c r="C65" i="49"/>
  <c r="D65" i="49"/>
  <c r="E65" i="49"/>
  <c r="F65" i="49"/>
  <c r="G65" i="49"/>
  <c r="H65" i="49"/>
  <c r="I65" i="49"/>
  <c r="J65" i="49"/>
  <c r="K65" i="49"/>
  <c r="L65" i="49"/>
  <c r="C66" i="49"/>
  <c r="D66" i="49"/>
  <c r="E66" i="49"/>
  <c r="F66" i="49"/>
  <c r="G66" i="49"/>
  <c r="H66" i="49"/>
  <c r="I66" i="49"/>
  <c r="J66" i="49"/>
  <c r="K66" i="49"/>
  <c r="L66" i="49"/>
  <c r="C67" i="49"/>
  <c r="D67" i="49"/>
  <c r="E67" i="49"/>
  <c r="F67" i="49"/>
  <c r="G67" i="49"/>
  <c r="H67" i="49"/>
  <c r="I67" i="49"/>
  <c r="J67" i="49"/>
  <c r="K67" i="49"/>
  <c r="L67" i="49"/>
  <c r="C68" i="49"/>
  <c r="D68" i="49"/>
  <c r="E68" i="49"/>
  <c r="F68" i="49"/>
  <c r="G68" i="49"/>
  <c r="H68" i="49"/>
  <c r="I68" i="49"/>
  <c r="J68" i="49"/>
  <c r="K68" i="49"/>
  <c r="L68" i="49"/>
  <c r="C69" i="49"/>
  <c r="D69" i="49"/>
  <c r="E69" i="49"/>
  <c r="F69" i="49"/>
  <c r="G69" i="49"/>
  <c r="H69" i="49"/>
  <c r="I69" i="49"/>
  <c r="J69" i="49"/>
  <c r="K69" i="49"/>
  <c r="L69" i="49"/>
  <c r="C70" i="49"/>
  <c r="D70" i="49"/>
  <c r="E70" i="49"/>
  <c r="F70" i="49"/>
  <c r="G70" i="49"/>
  <c r="H70" i="49"/>
  <c r="I70" i="49"/>
  <c r="J70" i="49"/>
  <c r="K70" i="49"/>
  <c r="L70" i="49"/>
  <c r="C71" i="49"/>
  <c r="D71" i="49"/>
  <c r="E71" i="49"/>
  <c r="F71" i="49"/>
  <c r="G71" i="49"/>
  <c r="H71" i="49"/>
  <c r="I71" i="49"/>
  <c r="J71" i="49"/>
  <c r="K71" i="49"/>
  <c r="L71" i="49"/>
  <c r="C72" i="49"/>
  <c r="D72" i="49"/>
  <c r="E72" i="49"/>
  <c r="F72" i="49"/>
  <c r="G72" i="49"/>
  <c r="H72" i="49"/>
  <c r="I72" i="49"/>
  <c r="J72" i="49"/>
  <c r="K72" i="49"/>
  <c r="L72" i="49"/>
  <c r="C73" i="49"/>
  <c r="D73" i="49"/>
  <c r="E73" i="49"/>
  <c r="F73" i="49"/>
  <c r="G73" i="49"/>
  <c r="H73" i="49"/>
  <c r="I73" i="49"/>
  <c r="J73" i="49"/>
  <c r="K73" i="49"/>
  <c r="L73" i="49"/>
  <c r="C74" i="49"/>
  <c r="D74" i="49"/>
  <c r="E74" i="49"/>
  <c r="F74" i="49"/>
  <c r="G74" i="49"/>
  <c r="H74" i="49"/>
  <c r="I74" i="49"/>
  <c r="J74" i="49"/>
  <c r="K74" i="49"/>
  <c r="L74" i="49"/>
  <c r="C75" i="49"/>
  <c r="D75" i="49"/>
  <c r="E75" i="49"/>
  <c r="F75" i="49"/>
  <c r="G75" i="49"/>
  <c r="H75" i="49"/>
  <c r="I75" i="49"/>
  <c r="J75" i="49"/>
  <c r="K75" i="49"/>
  <c r="L75" i="49"/>
  <c r="C76" i="49"/>
  <c r="D76" i="49"/>
  <c r="E76" i="49"/>
  <c r="F76" i="49"/>
  <c r="G76" i="49"/>
  <c r="H76" i="49"/>
  <c r="I76" i="49"/>
  <c r="J76" i="49"/>
  <c r="K76" i="49"/>
  <c r="L76" i="49"/>
  <c r="C77" i="49"/>
  <c r="D77" i="49"/>
  <c r="E77" i="49"/>
  <c r="F77" i="49"/>
  <c r="G77" i="49"/>
  <c r="H77" i="49"/>
  <c r="I77" i="49"/>
  <c r="J77" i="49"/>
  <c r="K77" i="49"/>
  <c r="L77" i="49"/>
  <c r="C78" i="49"/>
  <c r="D78" i="49"/>
  <c r="E78" i="49"/>
  <c r="F78" i="49"/>
  <c r="G78" i="49"/>
  <c r="H78" i="49"/>
  <c r="I78" i="49"/>
  <c r="J78" i="49"/>
  <c r="K78" i="49"/>
  <c r="L78" i="49"/>
  <c r="C79" i="49"/>
  <c r="D79" i="49"/>
  <c r="E79" i="49"/>
  <c r="F79" i="49"/>
  <c r="G79" i="49"/>
  <c r="H79" i="49"/>
  <c r="I79" i="49"/>
  <c r="J79" i="49"/>
  <c r="K79" i="49"/>
  <c r="L79" i="49"/>
  <c r="C80" i="49"/>
  <c r="D80" i="49"/>
  <c r="E80" i="49"/>
  <c r="F80" i="49"/>
  <c r="G80" i="49"/>
  <c r="H80" i="49"/>
  <c r="I80" i="49"/>
  <c r="J80" i="49"/>
  <c r="K80" i="49"/>
  <c r="L80" i="49"/>
  <c r="C81" i="49"/>
  <c r="D81" i="49"/>
  <c r="E81" i="49"/>
  <c r="F81" i="49"/>
  <c r="G81" i="49"/>
  <c r="H81" i="49"/>
  <c r="I81" i="49"/>
  <c r="J81" i="49"/>
  <c r="K81" i="49"/>
  <c r="L81" i="49"/>
  <c r="C82" i="49"/>
  <c r="D82" i="49"/>
  <c r="E82" i="49"/>
  <c r="F82" i="49"/>
  <c r="G82" i="49"/>
  <c r="H82" i="49"/>
  <c r="I82" i="49"/>
  <c r="J82" i="49"/>
  <c r="K82" i="49"/>
  <c r="L82" i="49"/>
  <c r="C83" i="49"/>
  <c r="D83" i="49"/>
  <c r="E83" i="49"/>
  <c r="F83" i="49"/>
  <c r="G83" i="49"/>
  <c r="H83" i="49"/>
  <c r="I83" i="49"/>
  <c r="J83" i="49"/>
  <c r="K83" i="49"/>
  <c r="L83" i="49"/>
  <c r="C84" i="49"/>
  <c r="D84" i="49"/>
  <c r="E84" i="49"/>
  <c r="F84" i="49"/>
  <c r="G84" i="49"/>
  <c r="H84" i="49"/>
  <c r="I84" i="49"/>
  <c r="J84" i="49"/>
  <c r="K84" i="49"/>
  <c r="L84" i="49"/>
  <c r="C85" i="49"/>
  <c r="D85" i="49"/>
  <c r="E85" i="49"/>
  <c r="F85" i="49"/>
  <c r="G85" i="49"/>
  <c r="H85" i="49"/>
  <c r="I85" i="49"/>
  <c r="J85" i="49"/>
  <c r="K85" i="49"/>
  <c r="L85" i="49"/>
  <c r="C86" i="49"/>
  <c r="D86" i="49"/>
  <c r="E86" i="49"/>
  <c r="F86" i="49"/>
  <c r="G86" i="49"/>
  <c r="H86" i="49"/>
  <c r="I86" i="49"/>
  <c r="J86" i="49"/>
  <c r="K86" i="49"/>
  <c r="L86" i="49"/>
  <c r="C87" i="49"/>
  <c r="D87" i="49"/>
  <c r="E87" i="49"/>
  <c r="F87" i="49"/>
  <c r="G87" i="49"/>
  <c r="H87" i="49"/>
  <c r="I87" i="49"/>
  <c r="J87" i="49"/>
  <c r="K87" i="49"/>
  <c r="L87" i="49"/>
  <c r="C88" i="49"/>
  <c r="D88" i="49"/>
  <c r="E88" i="49"/>
  <c r="F88" i="49"/>
  <c r="G88" i="49"/>
  <c r="H88" i="49"/>
  <c r="I88" i="49"/>
  <c r="J88" i="49"/>
  <c r="K88" i="49"/>
  <c r="L88" i="49"/>
  <c r="C89" i="49"/>
  <c r="D89" i="49"/>
  <c r="E89" i="49"/>
  <c r="F89" i="49"/>
  <c r="G89" i="49"/>
  <c r="H89" i="49"/>
  <c r="I89" i="49"/>
  <c r="J89" i="49"/>
  <c r="K89" i="49"/>
  <c r="L89" i="49"/>
  <c r="C90" i="49"/>
  <c r="D90" i="49"/>
  <c r="E90" i="49"/>
  <c r="F90" i="49"/>
  <c r="G90" i="49"/>
  <c r="H90" i="49"/>
  <c r="I90" i="49"/>
  <c r="J90" i="49"/>
  <c r="K90" i="49"/>
  <c r="L90" i="49"/>
  <c r="C91" i="49"/>
  <c r="D91" i="49"/>
  <c r="E91" i="49"/>
  <c r="F91" i="49"/>
  <c r="G91" i="49"/>
  <c r="H91" i="49"/>
  <c r="I91" i="49"/>
  <c r="J91" i="49"/>
  <c r="K91" i="49"/>
  <c r="L91" i="49"/>
  <c r="C92" i="49"/>
  <c r="D92" i="49"/>
  <c r="E92" i="49"/>
  <c r="F92" i="49"/>
  <c r="G92" i="49"/>
  <c r="H92" i="49"/>
  <c r="I92" i="49"/>
  <c r="J92" i="49"/>
  <c r="K92" i="49"/>
  <c r="L92" i="49"/>
  <c r="C93" i="49"/>
  <c r="D93" i="49"/>
  <c r="E93" i="49"/>
  <c r="F93" i="49"/>
  <c r="G93" i="49"/>
  <c r="H93" i="49"/>
  <c r="I93" i="49"/>
  <c r="J93" i="49"/>
  <c r="K93" i="49"/>
  <c r="L93" i="49"/>
  <c r="C94" i="49"/>
  <c r="D94" i="49"/>
  <c r="E94" i="49"/>
  <c r="F94" i="49"/>
  <c r="G94" i="49"/>
  <c r="H94" i="49"/>
  <c r="I94" i="49"/>
  <c r="J94" i="49"/>
  <c r="K94" i="49"/>
  <c r="L94" i="49"/>
  <c r="C95" i="49"/>
  <c r="D95" i="49"/>
  <c r="E95" i="49"/>
  <c r="F95" i="49"/>
  <c r="G95" i="49"/>
  <c r="H95" i="49"/>
  <c r="I95" i="49"/>
  <c r="J95" i="49"/>
  <c r="K95" i="49"/>
  <c r="L95" i="49"/>
  <c r="C96" i="49"/>
  <c r="D96" i="49"/>
  <c r="E96" i="49"/>
  <c r="F96" i="49"/>
  <c r="G96" i="49"/>
  <c r="H96" i="49"/>
  <c r="I96" i="49"/>
  <c r="J96" i="49"/>
  <c r="K96" i="49"/>
  <c r="L96" i="49"/>
  <c r="C97" i="49"/>
  <c r="D97" i="49"/>
  <c r="E97" i="49"/>
  <c r="F97" i="49"/>
  <c r="G97" i="49"/>
  <c r="H97" i="49"/>
  <c r="I97" i="49"/>
  <c r="J97" i="49"/>
  <c r="K97" i="49"/>
  <c r="L97" i="49"/>
  <c r="C98" i="49"/>
  <c r="D98" i="49"/>
  <c r="E98" i="49"/>
  <c r="F98" i="49"/>
  <c r="G98" i="49"/>
  <c r="H98" i="49"/>
  <c r="I98" i="49"/>
  <c r="J98" i="49"/>
  <c r="K98" i="49"/>
  <c r="L98" i="49"/>
  <c r="C99" i="49"/>
  <c r="D99" i="49"/>
  <c r="E99" i="49"/>
  <c r="F99" i="49"/>
  <c r="G99" i="49"/>
  <c r="H99" i="49"/>
  <c r="I99" i="49"/>
  <c r="J99" i="49"/>
  <c r="K99" i="49"/>
  <c r="L99" i="49"/>
  <c r="C100" i="49"/>
  <c r="D100" i="49"/>
  <c r="E100" i="49"/>
  <c r="F100" i="49"/>
  <c r="G100" i="49"/>
  <c r="H100" i="49"/>
  <c r="I100" i="49"/>
  <c r="J100" i="49"/>
  <c r="K100" i="49"/>
  <c r="L100" i="49"/>
  <c r="C101" i="49"/>
  <c r="D101" i="49"/>
  <c r="E101" i="49"/>
  <c r="F101" i="49"/>
  <c r="G101" i="49"/>
  <c r="H101" i="49"/>
  <c r="I101" i="49"/>
  <c r="J101" i="49"/>
  <c r="K101" i="49"/>
  <c r="L101" i="49"/>
  <c r="C102" i="49"/>
  <c r="D102" i="49"/>
  <c r="E102" i="49"/>
  <c r="F102" i="49"/>
  <c r="G102" i="49"/>
  <c r="H102" i="49"/>
  <c r="I102" i="49"/>
  <c r="J102" i="49"/>
  <c r="K102" i="49"/>
  <c r="L102" i="49"/>
  <c r="C103" i="49"/>
  <c r="D103" i="49"/>
  <c r="E103" i="49"/>
  <c r="F103" i="49"/>
  <c r="G103" i="49"/>
  <c r="H103" i="49"/>
  <c r="I103" i="49"/>
  <c r="J103" i="49"/>
  <c r="K103" i="49"/>
  <c r="L103" i="49"/>
  <c r="C104" i="49"/>
  <c r="D104" i="49"/>
  <c r="E104" i="49"/>
  <c r="F104" i="49"/>
  <c r="G104" i="49"/>
  <c r="H104" i="49"/>
  <c r="I104" i="49"/>
  <c r="J104" i="49"/>
  <c r="K104" i="49"/>
  <c r="L104" i="49"/>
  <c r="C105" i="49"/>
  <c r="D105" i="49"/>
  <c r="E105" i="49"/>
  <c r="F105" i="49"/>
  <c r="G105" i="49"/>
  <c r="H105" i="49"/>
  <c r="I105" i="49"/>
  <c r="J105" i="49"/>
  <c r="K105" i="49"/>
  <c r="L105" i="49"/>
  <c r="C106" i="49"/>
  <c r="D106" i="49"/>
  <c r="E106" i="49"/>
  <c r="F106" i="49"/>
  <c r="G106" i="49"/>
  <c r="H106" i="49"/>
  <c r="I106" i="49"/>
  <c r="J106" i="49"/>
  <c r="K106" i="49"/>
  <c r="L106" i="49"/>
  <c r="C107" i="49"/>
  <c r="D107" i="49"/>
  <c r="E107" i="49"/>
  <c r="F107" i="49"/>
  <c r="G107" i="49"/>
  <c r="H107" i="49"/>
  <c r="I107" i="49"/>
  <c r="J107" i="49"/>
  <c r="K107" i="49"/>
  <c r="L107" i="49"/>
  <c r="C108" i="49"/>
  <c r="D108" i="49"/>
  <c r="E108" i="49"/>
  <c r="F108" i="49"/>
  <c r="G108" i="49"/>
  <c r="H108" i="49"/>
  <c r="I108" i="49"/>
  <c r="J108" i="49"/>
  <c r="K108" i="49"/>
  <c r="L108" i="49"/>
  <c r="C109" i="49"/>
  <c r="D109" i="49"/>
  <c r="E109" i="49"/>
  <c r="F109" i="49"/>
  <c r="G109" i="49"/>
  <c r="H109" i="49"/>
  <c r="I109" i="49"/>
  <c r="J109" i="49"/>
  <c r="K109" i="49"/>
  <c r="L109" i="49"/>
  <c r="C110" i="49"/>
  <c r="D110" i="49"/>
  <c r="E110" i="49"/>
  <c r="F110" i="49"/>
  <c r="G110" i="49"/>
  <c r="H110" i="49"/>
  <c r="I110" i="49"/>
  <c r="J110" i="49"/>
  <c r="K110" i="49"/>
  <c r="L110" i="49"/>
  <c r="C111" i="49"/>
  <c r="D111" i="49"/>
  <c r="E111" i="49"/>
  <c r="F111" i="49"/>
  <c r="G111" i="49"/>
  <c r="H111" i="49"/>
  <c r="I111" i="49"/>
  <c r="J111" i="49"/>
  <c r="K111" i="49"/>
  <c r="L111" i="49"/>
  <c r="C112" i="49"/>
  <c r="D112" i="49"/>
  <c r="E112" i="49"/>
  <c r="F112" i="49"/>
  <c r="G112" i="49"/>
  <c r="H112" i="49"/>
  <c r="I112" i="49"/>
  <c r="J112" i="49"/>
  <c r="K112" i="49"/>
  <c r="L112" i="49"/>
  <c r="C113" i="49"/>
  <c r="D113" i="49"/>
  <c r="E113" i="49"/>
  <c r="F113" i="49"/>
  <c r="G113" i="49"/>
  <c r="H113" i="49"/>
  <c r="I113" i="49"/>
  <c r="J113" i="49"/>
  <c r="K113" i="49"/>
  <c r="L113" i="49"/>
  <c r="C114" i="49"/>
  <c r="D114" i="49"/>
  <c r="E114" i="49"/>
  <c r="F114" i="49"/>
  <c r="G114" i="49"/>
  <c r="H114" i="49"/>
  <c r="I114" i="49"/>
  <c r="J114" i="49"/>
  <c r="K114" i="49"/>
  <c r="L114" i="49"/>
  <c r="C115" i="49"/>
  <c r="D115" i="49"/>
  <c r="E115" i="49"/>
  <c r="F115" i="49"/>
  <c r="G115" i="49"/>
  <c r="H115" i="49"/>
  <c r="I115" i="49"/>
  <c r="J115" i="49"/>
  <c r="K115" i="49"/>
  <c r="L115" i="49"/>
  <c r="C116" i="49"/>
  <c r="D116" i="49"/>
  <c r="E116" i="49"/>
  <c r="F116" i="49"/>
  <c r="G116" i="49"/>
  <c r="H116" i="49"/>
  <c r="I116" i="49"/>
  <c r="J116" i="49"/>
  <c r="K116" i="49"/>
  <c r="L116" i="49"/>
  <c r="C117" i="49"/>
  <c r="D117" i="49"/>
  <c r="E117" i="49"/>
  <c r="F117" i="49"/>
  <c r="G117" i="49"/>
  <c r="H117" i="49"/>
  <c r="I117" i="49"/>
  <c r="J117" i="49"/>
  <c r="K117" i="49"/>
  <c r="L117" i="49"/>
  <c r="C118" i="49"/>
  <c r="D118" i="49"/>
  <c r="E118" i="49"/>
  <c r="F118" i="49"/>
  <c r="G118" i="49"/>
  <c r="H118" i="49"/>
  <c r="I118" i="49"/>
  <c r="J118" i="49"/>
  <c r="K118" i="49"/>
  <c r="L118" i="49"/>
  <c r="C119" i="49"/>
  <c r="D119" i="49"/>
  <c r="E119" i="49"/>
  <c r="F119" i="49"/>
  <c r="G119" i="49"/>
  <c r="H119" i="49"/>
  <c r="I119" i="49"/>
  <c r="J119" i="49"/>
  <c r="K119" i="49"/>
  <c r="L119" i="49"/>
  <c r="C120" i="49"/>
  <c r="D120" i="49"/>
  <c r="E120" i="49"/>
  <c r="F120" i="49"/>
  <c r="G120" i="49"/>
  <c r="H120" i="49"/>
  <c r="I120" i="49"/>
  <c r="J120" i="49"/>
  <c r="K120" i="49"/>
  <c r="L120" i="49"/>
  <c r="C121" i="49"/>
  <c r="D121" i="49"/>
  <c r="E121" i="49"/>
  <c r="F121" i="49"/>
  <c r="G121" i="49"/>
  <c r="H121" i="49"/>
  <c r="I121" i="49"/>
  <c r="J121" i="49"/>
  <c r="K121" i="49"/>
  <c r="L121" i="49"/>
  <c r="C122" i="49"/>
  <c r="D122" i="49"/>
  <c r="E122" i="49"/>
  <c r="F122" i="49"/>
  <c r="G122" i="49"/>
  <c r="H122" i="49"/>
  <c r="I122" i="49"/>
  <c r="J122" i="49"/>
  <c r="K122" i="49"/>
  <c r="L122" i="49"/>
  <c r="C123" i="49"/>
  <c r="D123" i="49"/>
  <c r="E123" i="49"/>
  <c r="F123" i="49"/>
  <c r="G123" i="49"/>
  <c r="H123" i="49"/>
  <c r="I123" i="49"/>
  <c r="J123" i="49"/>
  <c r="K123" i="49"/>
  <c r="L123" i="49"/>
  <c r="C124" i="49"/>
  <c r="D124" i="49"/>
  <c r="E124" i="49"/>
  <c r="F124" i="49"/>
  <c r="G124" i="49"/>
  <c r="H124" i="49"/>
  <c r="I124" i="49"/>
  <c r="J124" i="49"/>
  <c r="K124" i="49"/>
  <c r="L124" i="49"/>
  <c r="C125" i="49"/>
  <c r="D125" i="49"/>
  <c r="E125" i="49"/>
  <c r="F125" i="49"/>
  <c r="G125" i="49"/>
  <c r="H125" i="49"/>
  <c r="I125" i="49"/>
  <c r="J125" i="49"/>
  <c r="K125" i="49"/>
  <c r="L125" i="49"/>
  <c r="C126" i="49"/>
  <c r="D126" i="49"/>
  <c r="E126" i="49"/>
  <c r="F126" i="49"/>
  <c r="G126" i="49"/>
  <c r="H126" i="49"/>
  <c r="I126" i="49"/>
  <c r="J126" i="49"/>
  <c r="K126" i="49"/>
  <c r="L126" i="49"/>
  <c r="D28" i="49"/>
  <c r="E28" i="49"/>
  <c r="F28" i="49"/>
  <c r="G28" i="49"/>
  <c r="H28" i="49"/>
  <c r="I28" i="49"/>
  <c r="J28" i="49"/>
  <c r="K28" i="49"/>
  <c r="L28" i="49"/>
  <c r="C28" i="49"/>
  <c r="D23" i="49"/>
  <c r="E23" i="49"/>
  <c r="F23" i="49"/>
  <c r="G23" i="49"/>
  <c r="H23" i="49"/>
  <c r="I23" i="49"/>
  <c r="J23" i="49"/>
  <c r="K23" i="49"/>
  <c r="L23" i="49"/>
  <c r="C23" i="49"/>
  <c r="D21" i="49"/>
  <c r="E21" i="49"/>
  <c r="F21" i="49"/>
  <c r="G21" i="49"/>
  <c r="H21" i="49"/>
  <c r="I21" i="49"/>
  <c r="J21" i="49"/>
  <c r="K21" i="49"/>
  <c r="L21" i="49"/>
  <c r="C21" i="49"/>
  <c r="C29" i="42"/>
  <c r="D29" i="42"/>
  <c r="E29" i="42"/>
  <c r="F29" i="42"/>
  <c r="G29" i="42"/>
  <c r="H29" i="42"/>
  <c r="I29" i="42"/>
  <c r="J29" i="42"/>
  <c r="K29" i="42"/>
  <c r="L29" i="42"/>
  <c r="C30" i="42"/>
  <c r="D30" i="42"/>
  <c r="E30" i="42"/>
  <c r="F30" i="42"/>
  <c r="G30" i="42"/>
  <c r="H30" i="42"/>
  <c r="I30" i="42"/>
  <c r="J30" i="42"/>
  <c r="K30" i="42"/>
  <c r="L30" i="42"/>
  <c r="C31" i="42"/>
  <c r="D31" i="42"/>
  <c r="E31" i="42"/>
  <c r="F31" i="42"/>
  <c r="G31" i="42"/>
  <c r="H31" i="42"/>
  <c r="I31" i="42"/>
  <c r="J31" i="42"/>
  <c r="K31" i="42"/>
  <c r="L31" i="42"/>
  <c r="C32" i="42"/>
  <c r="D32" i="42"/>
  <c r="E32" i="42"/>
  <c r="F32" i="42"/>
  <c r="G32" i="42"/>
  <c r="H32" i="42"/>
  <c r="I32" i="42"/>
  <c r="J32" i="42"/>
  <c r="K32" i="42"/>
  <c r="L32" i="42"/>
  <c r="C33" i="42"/>
  <c r="D33" i="42"/>
  <c r="E33" i="42"/>
  <c r="F33" i="42"/>
  <c r="G33" i="42"/>
  <c r="H33" i="42"/>
  <c r="I33" i="42"/>
  <c r="J33" i="42"/>
  <c r="K33" i="42"/>
  <c r="L33" i="42"/>
  <c r="C34" i="42"/>
  <c r="D34" i="42"/>
  <c r="E34" i="42"/>
  <c r="F34" i="42"/>
  <c r="G34" i="42"/>
  <c r="H34" i="42"/>
  <c r="I34" i="42"/>
  <c r="J34" i="42"/>
  <c r="K34" i="42"/>
  <c r="L34" i="42"/>
  <c r="C35" i="42"/>
  <c r="D35" i="42"/>
  <c r="E35" i="42"/>
  <c r="F35" i="42"/>
  <c r="G35" i="42"/>
  <c r="H35" i="42"/>
  <c r="I35" i="42"/>
  <c r="J35" i="42"/>
  <c r="K35" i="42"/>
  <c r="L35" i="42"/>
  <c r="C36" i="42"/>
  <c r="D36" i="42"/>
  <c r="E36" i="42"/>
  <c r="F36" i="42"/>
  <c r="G36" i="42"/>
  <c r="H36" i="42"/>
  <c r="I36" i="42"/>
  <c r="J36" i="42"/>
  <c r="K36" i="42"/>
  <c r="L36" i="42"/>
  <c r="C37" i="42"/>
  <c r="D37" i="42"/>
  <c r="E37" i="42"/>
  <c r="F37" i="42"/>
  <c r="G37" i="42"/>
  <c r="H37" i="42"/>
  <c r="I37" i="42"/>
  <c r="J37" i="42"/>
  <c r="K37" i="42"/>
  <c r="L37" i="42"/>
  <c r="C38" i="42"/>
  <c r="D38" i="42"/>
  <c r="E38" i="42"/>
  <c r="F38" i="42"/>
  <c r="G38" i="42"/>
  <c r="H38" i="42"/>
  <c r="I38" i="42"/>
  <c r="J38" i="42"/>
  <c r="K38" i="42"/>
  <c r="L38" i="42"/>
  <c r="C39" i="42"/>
  <c r="D39" i="42"/>
  <c r="E39" i="42"/>
  <c r="F39" i="42"/>
  <c r="G39" i="42"/>
  <c r="H39" i="42"/>
  <c r="I39" i="42"/>
  <c r="J39" i="42"/>
  <c r="K39" i="42"/>
  <c r="L39" i="42"/>
  <c r="C40" i="42"/>
  <c r="D40" i="42"/>
  <c r="E40" i="42"/>
  <c r="F40" i="42"/>
  <c r="G40" i="42"/>
  <c r="H40" i="42"/>
  <c r="I40" i="42"/>
  <c r="J40" i="42"/>
  <c r="K40" i="42"/>
  <c r="L40" i="42"/>
  <c r="C41" i="42"/>
  <c r="D41" i="42"/>
  <c r="E41" i="42"/>
  <c r="F41" i="42"/>
  <c r="G41" i="42"/>
  <c r="H41" i="42"/>
  <c r="I41" i="42"/>
  <c r="J41" i="42"/>
  <c r="K41" i="42"/>
  <c r="L41" i="42"/>
  <c r="C42" i="42"/>
  <c r="D42" i="42"/>
  <c r="E42" i="42"/>
  <c r="F42" i="42"/>
  <c r="G42" i="42"/>
  <c r="H42" i="42"/>
  <c r="I42" i="42"/>
  <c r="J42" i="42"/>
  <c r="K42" i="42"/>
  <c r="L42" i="42"/>
  <c r="C43" i="42"/>
  <c r="D43" i="42"/>
  <c r="E43" i="42"/>
  <c r="F43" i="42"/>
  <c r="G43" i="42"/>
  <c r="H43" i="42"/>
  <c r="I43" i="42"/>
  <c r="J43" i="42"/>
  <c r="K43" i="42"/>
  <c r="L43" i="42"/>
  <c r="C44" i="42"/>
  <c r="D44" i="42"/>
  <c r="E44" i="42"/>
  <c r="F44" i="42"/>
  <c r="G44" i="42"/>
  <c r="H44" i="42"/>
  <c r="I44" i="42"/>
  <c r="J44" i="42"/>
  <c r="K44" i="42"/>
  <c r="L44" i="42"/>
  <c r="C45" i="42"/>
  <c r="D45" i="42"/>
  <c r="E45" i="42"/>
  <c r="F45" i="42"/>
  <c r="G45" i="42"/>
  <c r="H45" i="42"/>
  <c r="I45" i="42"/>
  <c r="J45" i="42"/>
  <c r="K45" i="42"/>
  <c r="L45" i="42"/>
  <c r="C46" i="42"/>
  <c r="D46" i="42"/>
  <c r="E46" i="42"/>
  <c r="F46" i="42"/>
  <c r="G46" i="42"/>
  <c r="H46" i="42"/>
  <c r="I46" i="42"/>
  <c r="J46" i="42"/>
  <c r="K46" i="42"/>
  <c r="L46" i="42"/>
  <c r="C47" i="42"/>
  <c r="D47" i="42"/>
  <c r="E47" i="42"/>
  <c r="F47" i="42"/>
  <c r="G47" i="42"/>
  <c r="H47" i="42"/>
  <c r="I47" i="42"/>
  <c r="J47" i="42"/>
  <c r="K47" i="42"/>
  <c r="L47" i="42"/>
  <c r="C48" i="42"/>
  <c r="D48" i="42"/>
  <c r="E48" i="42"/>
  <c r="F48" i="42"/>
  <c r="G48" i="42"/>
  <c r="H48" i="42"/>
  <c r="I48" i="42"/>
  <c r="J48" i="42"/>
  <c r="K48" i="42"/>
  <c r="L48" i="42"/>
  <c r="C49" i="42"/>
  <c r="D49" i="42"/>
  <c r="E49" i="42"/>
  <c r="F49" i="42"/>
  <c r="G49" i="42"/>
  <c r="H49" i="42"/>
  <c r="I49" i="42"/>
  <c r="J49" i="42"/>
  <c r="K49" i="42"/>
  <c r="L49" i="42"/>
  <c r="C50" i="42"/>
  <c r="D50" i="42"/>
  <c r="E50" i="42"/>
  <c r="F50" i="42"/>
  <c r="G50" i="42"/>
  <c r="H50" i="42"/>
  <c r="I50" i="42"/>
  <c r="J50" i="42"/>
  <c r="K50" i="42"/>
  <c r="L50" i="42"/>
  <c r="C51" i="42"/>
  <c r="D51" i="42"/>
  <c r="E51" i="42"/>
  <c r="F51" i="42"/>
  <c r="G51" i="42"/>
  <c r="H51" i="42"/>
  <c r="I51" i="42"/>
  <c r="J51" i="42"/>
  <c r="K51" i="42"/>
  <c r="L51" i="42"/>
  <c r="C52" i="42"/>
  <c r="D52" i="42"/>
  <c r="E52" i="42"/>
  <c r="F52" i="42"/>
  <c r="G52" i="42"/>
  <c r="H52" i="42"/>
  <c r="I52" i="42"/>
  <c r="J52" i="42"/>
  <c r="K52" i="42"/>
  <c r="L52" i="42"/>
  <c r="C53" i="42"/>
  <c r="D53" i="42"/>
  <c r="E53" i="42"/>
  <c r="F53" i="42"/>
  <c r="G53" i="42"/>
  <c r="H53" i="42"/>
  <c r="I53" i="42"/>
  <c r="J53" i="42"/>
  <c r="K53" i="42"/>
  <c r="L53" i="42"/>
  <c r="C54" i="42"/>
  <c r="D54" i="42"/>
  <c r="E54" i="42"/>
  <c r="F54" i="42"/>
  <c r="G54" i="42"/>
  <c r="H54" i="42"/>
  <c r="I54" i="42"/>
  <c r="J54" i="42"/>
  <c r="K54" i="42"/>
  <c r="L54" i="42"/>
  <c r="C55" i="42"/>
  <c r="D55" i="42"/>
  <c r="E55" i="42"/>
  <c r="F55" i="42"/>
  <c r="G55" i="42"/>
  <c r="H55" i="42"/>
  <c r="I55" i="42"/>
  <c r="J55" i="42"/>
  <c r="K55" i="42"/>
  <c r="L55" i="42"/>
  <c r="C56" i="42"/>
  <c r="D56" i="42"/>
  <c r="E56" i="42"/>
  <c r="F56" i="42"/>
  <c r="G56" i="42"/>
  <c r="H56" i="42"/>
  <c r="I56" i="42"/>
  <c r="J56" i="42"/>
  <c r="K56" i="42"/>
  <c r="L56" i="42"/>
  <c r="C57" i="42"/>
  <c r="D57" i="42"/>
  <c r="E57" i="42"/>
  <c r="F57" i="42"/>
  <c r="G57" i="42"/>
  <c r="H57" i="42"/>
  <c r="I57" i="42"/>
  <c r="J57" i="42"/>
  <c r="K57" i="42"/>
  <c r="L57" i="42"/>
  <c r="C58" i="42"/>
  <c r="D58" i="42"/>
  <c r="E58" i="42"/>
  <c r="F58" i="42"/>
  <c r="G58" i="42"/>
  <c r="H58" i="42"/>
  <c r="I58" i="42"/>
  <c r="J58" i="42"/>
  <c r="K58" i="42"/>
  <c r="L58" i="42"/>
  <c r="C59" i="42"/>
  <c r="D59" i="42"/>
  <c r="E59" i="42"/>
  <c r="F59" i="42"/>
  <c r="G59" i="42"/>
  <c r="H59" i="42"/>
  <c r="I59" i="42"/>
  <c r="J59" i="42"/>
  <c r="K59" i="42"/>
  <c r="L59" i="42"/>
  <c r="C60" i="42"/>
  <c r="D60" i="42"/>
  <c r="E60" i="42"/>
  <c r="F60" i="42"/>
  <c r="G60" i="42"/>
  <c r="H60" i="42"/>
  <c r="I60" i="42"/>
  <c r="J60" i="42"/>
  <c r="K60" i="42"/>
  <c r="L60" i="42"/>
  <c r="C61" i="42"/>
  <c r="D61" i="42"/>
  <c r="E61" i="42"/>
  <c r="F61" i="42"/>
  <c r="G61" i="42"/>
  <c r="H61" i="42"/>
  <c r="I61" i="42"/>
  <c r="J61" i="42"/>
  <c r="K61" i="42"/>
  <c r="L61" i="42"/>
  <c r="C62" i="42"/>
  <c r="D62" i="42"/>
  <c r="E62" i="42"/>
  <c r="F62" i="42"/>
  <c r="G62" i="42"/>
  <c r="H62" i="42"/>
  <c r="I62" i="42"/>
  <c r="J62" i="42"/>
  <c r="K62" i="42"/>
  <c r="L62" i="42"/>
  <c r="C63" i="42"/>
  <c r="D63" i="42"/>
  <c r="E63" i="42"/>
  <c r="F63" i="42"/>
  <c r="G63" i="42"/>
  <c r="H63" i="42"/>
  <c r="I63" i="42"/>
  <c r="J63" i="42"/>
  <c r="K63" i="42"/>
  <c r="L63" i="42"/>
  <c r="C64" i="42"/>
  <c r="D64" i="42"/>
  <c r="E64" i="42"/>
  <c r="F64" i="42"/>
  <c r="G64" i="42"/>
  <c r="H64" i="42"/>
  <c r="I64" i="42"/>
  <c r="J64" i="42"/>
  <c r="K64" i="42"/>
  <c r="L64" i="42"/>
  <c r="C65" i="42"/>
  <c r="D65" i="42"/>
  <c r="E65" i="42"/>
  <c r="F65" i="42"/>
  <c r="G65" i="42"/>
  <c r="H65" i="42"/>
  <c r="I65" i="42"/>
  <c r="J65" i="42"/>
  <c r="K65" i="42"/>
  <c r="L65" i="42"/>
  <c r="C66" i="42"/>
  <c r="D66" i="42"/>
  <c r="E66" i="42"/>
  <c r="F66" i="42"/>
  <c r="G66" i="42"/>
  <c r="H66" i="42"/>
  <c r="I66" i="42"/>
  <c r="J66" i="42"/>
  <c r="K66" i="42"/>
  <c r="L66" i="42"/>
  <c r="C67" i="42"/>
  <c r="D67" i="42"/>
  <c r="E67" i="42"/>
  <c r="F67" i="42"/>
  <c r="G67" i="42"/>
  <c r="H67" i="42"/>
  <c r="I67" i="42"/>
  <c r="J67" i="42"/>
  <c r="K67" i="42"/>
  <c r="L67" i="42"/>
  <c r="C68" i="42"/>
  <c r="D68" i="42"/>
  <c r="E68" i="42"/>
  <c r="F68" i="42"/>
  <c r="G68" i="42"/>
  <c r="H68" i="42"/>
  <c r="I68" i="42"/>
  <c r="J68" i="42"/>
  <c r="K68" i="42"/>
  <c r="L68" i="42"/>
  <c r="C69" i="42"/>
  <c r="D69" i="42"/>
  <c r="E69" i="42"/>
  <c r="F69" i="42"/>
  <c r="G69" i="42"/>
  <c r="H69" i="42"/>
  <c r="I69" i="42"/>
  <c r="J69" i="42"/>
  <c r="K69" i="42"/>
  <c r="L69" i="42"/>
  <c r="C70" i="42"/>
  <c r="D70" i="42"/>
  <c r="E70" i="42"/>
  <c r="F70" i="42"/>
  <c r="G70" i="42"/>
  <c r="H70" i="42"/>
  <c r="I70" i="42"/>
  <c r="J70" i="42"/>
  <c r="K70" i="42"/>
  <c r="L70" i="42"/>
  <c r="C71" i="42"/>
  <c r="D71" i="42"/>
  <c r="E71" i="42"/>
  <c r="F71" i="42"/>
  <c r="G71" i="42"/>
  <c r="H71" i="42"/>
  <c r="I71" i="42"/>
  <c r="J71" i="42"/>
  <c r="K71" i="42"/>
  <c r="L71" i="42"/>
  <c r="C72" i="42"/>
  <c r="D72" i="42"/>
  <c r="E72" i="42"/>
  <c r="F72" i="42"/>
  <c r="G72" i="42"/>
  <c r="H72" i="42"/>
  <c r="I72" i="42"/>
  <c r="J72" i="42"/>
  <c r="K72" i="42"/>
  <c r="L72" i="42"/>
  <c r="C73" i="42"/>
  <c r="D73" i="42"/>
  <c r="E73" i="42"/>
  <c r="F73" i="42"/>
  <c r="G73" i="42"/>
  <c r="H73" i="42"/>
  <c r="I73" i="42"/>
  <c r="J73" i="42"/>
  <c r="K73" i="42"/>
  <c r="L73" i="42"/>
  <c r="C74" i="42"/>
  <c r="D74" i="42"/>
  <c r="E74" i="42"/>
  <c r="F74" i="42"/>
  <c r="G74" i="42"/>
  <c r="H74" i="42"/>
  <c r="I74" i="42"/>
  <c r="J74" i="42"/>
  <c r="K74" i="42"/>
  <c r="L74" i="42"/>
  <c r="C75" i="42"/>
  <c r="D75" i="42"/>
  <c r="E75" i="42"/>
  <c r="F75" i="42"/>
  <c r="G75" i="42"/>
  <c r="H75" i="42"/>
  <c r="I75" i="42"/>
  <c r="J75" i="42"/>
  <c r="K75" i="42"/>
  <c r="L75" i="42"/>
  <c r="C76" i="42"/>
  <c r="D76" i="42"/>
  <c r="E76" i="42"/>
  <c r="F76" i="42"/>
  <c r="G76" i="42"/>
  <c r="H76" i="42"/>
  <c r="I76" i="42"/>
  <c r="J76" i="42"/>
  <c r="K76" i="42"/>
  <c r="L76" i="42"/>
  <c r="C77" i="42"/>
  <c r="D77" i="42"/>
  <c r="E77" i="42"/>
  <c r="F77" i="42"/>
  <c r="G77" i="42"/>
  <c r="H77" i="42"/>
  <c r="I77" i="42"/>
  <c r="J77" i="42"/>
  <c r="K77" i="42"/>
  <c r="L77" i="42"/>
  <c r="C78" i="42"/>
  <c r="D78" i="42"/>
  <c r="E78" i="42"/>
  <c r="F78" i="42"/>
  <c r="G78" i="42"/>
  <c r="H78" i="42"/>
  <c r="I78" i="42"/>
  <c r="J78" i="42"/>
  <c r="K78" i="42"/>
  <c r="L78" i="42"/>
  <c r="C79" i="42"/>
  <c r="D79" i="42"/>
  <c r="E79" i="42"/>
  <c r="F79" i="42"/>
  <c r="G79" i="42"/>
  <c r="H79" i="42"/>
  <c r="I79" i="42"/>
  <c r="J79" i="42"/>
  <c r="K79" i="42"/>
  <c r="L79" i="42"/>
  <c r="C80" i="42"/>
  <c r="D80" i="42"/>
  <c r="E80" i="42"/>
  <c r="F80" i="42"/>
  <c r="G80" i="42"/>
  <c r="H80" i="42"/>
  <c r="I80" i="42"/>
  <c r="J80" i="42"/>
  <c r="K80" i="42"/>
  <c r="L80" i="42"/>
  <c r="C81" i="42"/>
  <c r="D81" i="42"/>
  <c r="E81" i="42"/>
  <c r="F81" i="42"/>
  <c r="G81" i="42"/>
  <c r="H81" i="42"/>
  <c r="I81" i="42"/>
  <c r="J81" i="42"/>
  <c r="K81" i="42"/>
  <c r="L81" i="42"/>
  <c r="C82" i="42"/>
  <c r="D82" i="42"/>
  <c r="E82" i="42"/>
  <c r="F82" i="42"/>
  <c r="G82" i="42"/>
  <c r="H82" i="42"/>
  <c r="I82" i="42"/>
  <c r="J82" i="42"/>
  <c r="K82" i="42"/>
  <c r="L82" i="42"/>
  <c r="C83" i="42"/>
  <c r="D83" i="42"/>
  <c r="E83" i="42"/>
  <c r="F83" i="42"/>
  <c r="G83" i="42"/>
  <c r="H83" i="42"/>
  <c r="I83" i="42"/>
  <c r="J83" i="42"/>
  <c r="K83" i="42"/>
  <c r="L83" i="42"/>
  <c r="C84" i="42"/>
  <c r="D84" i="42"/>
  <c r="E84" i="42"/>
  <c r="F84" i="42"/>
  <c r="G84" i="42"/>
  <c r="H84" i="42"/>
  <c r="I84" i="42"/>
  <c r="J84" i="42"/>
  <c r="K84" i="42"/>
  <c r="L84" i="42"/>
  <c r="C85" i="42"/>
  <c r="D85" i="42"/>
  <c r="E85" i="42"/>
  <c r="F85" i="42"/>
  <c r="G85" i="42"/>
  <c r="H85" i="42"/>
  <c r="I85" i="42"/>
  <c r="J85" i="42"/>
  <c r="K85" i="42"/>
  <c r="L85" i="42"/>
  <c r="C86" i="42"/>
  <c r="D86" i="42"/>
  <c r="E86" i="42"/>
  <c r="F86" i="42"/>
  <c r="G86" i="42"/>
  <c r="H86" i="42"/>
  <c r="I86" i="42"/>
  <c r="J86" i="42"/>
  <c r="K86" i="42"/>
  <c r="L86" i="42"/>
  <c r="C87" i="42"/>
  <c r="D87" i="42"/>
  <c r="E87" i="42"/>
  <c r="F87" i="42"/>
  <c r="G87" i="42"/>
  <c r="H87" i="42"/>
  <c r="I87" i="42"/>
  <c r="J87" i="42"/>
  <c r="K87" i="42"/>
  <c r="L87" i="42"/>
  <c r="C88" i="42"/>
  <c r="D88" i="42"/>
  <c r="E88" i="42"/>
  <c r="F88" i="42"/>
  <c r="G88" i="42"/>
  <c r="H88" i="42"/>
  <c r="I88" i="42"/>
  <c r="J88" i="42"/>
  <c r="K88" i="42"/>
  <c r="L88" i="42"/>
  <c r="C89" i="42"/>
  <c r="D89" i="42"/>
  <c r="E89" i="42"/>
  <c r="F89" i="42"/>
  <c r="G89" i="42"/>
  <c r="H89" i="42"/>
  <c r="I89" i="42"/>
  <c r="J89" i="42"/>
  <c r="K89" i="42"/>
  <c r="L89" i="42"/>
  <c r="C90" i="42"/>
  <c r="D90" i="42"/>
  <c r="E90" i="42"/>
  <c r="F90" i="42"/>
  <c r="G90" i="42"/>
  <c r="H90" i="42"/>
  <c r="I90" i="42"/>
  <c r="J90" i="42"/>
  <c r="K90" i="42"/>
  <c r="L90" i="42"/>
  <c r="C91" i="42"/>
  <c r="D91" i="42"/>
  <c r="E91" i="42"/>
  <c r="F91" i="42"/>
  <c r="G91" i="42"/>
  <c r="H91" i="42"/>
  <c r="I91" i="42"/>
  <c r="J91" i="42"/>
  <c r="K91" i="42"/>
  <c r="L91" i="42"/>
  <c r="C92" i="42"/>
  <c r="D92" i="42"/>
  <c r="E92" i="42"/>
  <c r="F92" i="42"/>
  <c r="G92" i="42"/>
  <c r="H92" i="42"/>
  <c r="I92" i="42"/>
  <c r="J92" i="42"/>
  <c r="K92" i="42"/>
  <c r="L92" i="42"/>
  <c r="C93" i="42"/>
  <c r="D93" i="42"/>
  <c r="E93" i="42"/>
  <c r="F93" i="42"/>
  <c r="G93" i="42"/>
  <c r="H93" i="42"/>
  <c r="I93" i="42"/>
  <c r="J93" i="42"/>
  <c r="K93" i="42"/>
  <c r="L93" i="42"/>
  <c r="C94" i="42"/>
  <c r="D94" i="42"/>
  <c r="E94" i="42"/>
  <c r="F94" i="42"/>
  <c r="G94" i="42"/>
  <c r="H94" i="42"/>
  <c r="I94" i="42"/>
  <c r="J94" i="42"/>
  <c r="K94" i="42"/>
  <c r="L94" i="42"/>
  <c r="C95" i="42"/>
  <c r="D95" i="42"/>
  <c r="E95" i="42"/>
  <c r="F95" i="42"/>
  <c r="G95" i="42"/>
  <c r="H95" i="42"/>
  <c r="I95" i="42"/>
  <c r="J95" i="42"/>
  <c r="K95" i="42"/>
  <c r="L95" i="42"/>
  <c r="C96" i="42"/>
  <c r="D96" i="42"/>
  <c r="E96" i="42"/>
  <c r="F96" i="42"/>
  <c r="G96" i="42"/>
  <c r="H96" i="42"/>
  <c r="I96" i="42"/>
  <c r="J96" i="42"/>
  <c r="K96" i="42"/>
  <c r="L96" i="42"/>
  <c r="C97" i="42"/>
  <c r="D97" i="42"/>
  <c r="E97" i="42"/>
  <c r="F97" i="42"/>
  <c r="G97" i="42"/>
  <c r="H97" i="42"/>
  <c r="I97" i="42"/>
  <c r="J97" i="42"/>
  <c r="K97" i="42"/>
  <c r="L97" i="42"/>
  <c r="C98" i="42"/>
  <c r="D98" i="42"/>
  <c r="E98" i="42"/>
  <c r="F98" i="42"/>
  <c r="G98" i="42"/>
  <c r="H98" i="42"/>
  <c r="I98" i="42"/>
  <c r="J98" i="42"/>
  <c r="K98" i="42"/>
  <c r="L98" i="42"/>
  <c r="C99" i="42"/>
  <c r="D99" i="42"/>
  <c r="E99" i="42"/>
  <c r="F99" i="42"/>
  <c r="G99" i="42"/>
  <c r="H99" i="42"/>
  <c r="I99" i="42"/>
  <c r="J99" i="42"/>
  <c r="K99" i="42"/>
  <c r="L99" i="42"/>
  <c r="C100" i="42"/>
  <c r="D100" i="42"/>
  <c r="E100" i="42"/>
  <c r="F100" i="42"/>
  <c r="G100" i="42"/>
  <c r="H100" i="42"/>
  <c r="I100" i="42"/>
  <c r="J100" i="42"/>
  <c r="K100" i="42"/>
  <c r="L100" i="42"/>
  <c r="C101" i="42"/>
  <c r="D101" i="42"/>
  <c r="E101" i="42"/>
  <c r="F101" i="42"/>
  <c r="G101" i="42"/>
  <c r="H101" i="42"/>
  <c r="I101" i="42"/>
  <c r="J101" i="42"/>
  <c r="K101" i="42"/>
  <c r="L101" i="42"/>
  <c r="C102" i="42"/>
  <c r="D102" i="42"/>
  <c r="E102" i="42"/>
  <c r="F102" i="42"/>
  <c r="G102" i="42"/>
  <c r="H102" i="42"/>
  <c r="I102" i="42"/>
  <c r="J102" i="42"/>
  <c r="K102" i="42"/>
  <c r="L102" i="42"/>
  <c r="C103" i="42"/>
  <c r="D103" i="42"/>
  <c r="E103" i="42"/>
  <c r="F103" i="42"/>
  <c r="G103" i="42"/>
  <c r="H103" i="42"/>
  <c r="I103" i="42"/>
  <c r="J103" i="42"/>
  <c r="K103" i="42"/>
  <c r="L103" i="42"/>
  <c r="C104" i="42"/>
  <c r="D104" i="42"/>
  <c r="E104" i="42"/>
  <c r="F104" i="42"/>
  <c r="G104" i="42"/>
  <c r="H104" i="42"/>
  <c r="I104" i="42"/>
  <c r="J104" i="42"/>
  <c r="K104" i="42"/>
  <c r="L104" i="42"/>
  <c r="C105" i="42"/>
  <c r="D105" i="42"/>
  <c r="E105" i="42"/>
  <c r="F105" i="42"/>
  <c r="G105" i="42"/>
  <c r="H105" i="42"/>
  <c r="I105" i="42"/>
  <c r="J105" i="42"/>
  <c r="K105" i="42"/>
  <c r="L105" i="42"/>
  <c r="C106" i="42"/>
  <c r="D106" i="42"/>
  <c r="E106" i="42"/>
  <c r="F106" i="42"/>
  <c r="G106" i="42"/>
  <c r="H106" i="42"/>
  <c r="I106" i="42"/>
  <c r="J106" i="42"/>
  <c r="K106" i="42"/>
  <c r="L106" i="42"/>
  <c r="C107" i="42"/>
  <c r="D107" i="42"/>
  <c r="E107" i="42"/>
  <c r="F107" i="42"/>
  <c r="G107" i="42"/>
  <c r="H107" i="42"/>
  <c r="I107" i="42"/>
  <c r="J107" i="42"/>
  <c r="K107" i="42"/>
  <c r="L107" i="42"/>
  <c r="C108" i="42"/>
  <c r="D108" i="42"/>
  <c r="E108" i="42"/>
  <c r="F108" i="42"/>
  <c r="G108" i="42"/>
  <c r="H108" i="42"/>
  <c r="I108" i="42"/>
  <c r="J108" i="42"/>
  <c r="K108" i="42"/>
  <c r="L108" i="42"/>
  <c r="C109" i="42"/>
  <c r="D109" i="42"/>
  <c r="E109" i="42"/>
  <c r="F109" i="42"/>
  <c r="G109" i="42"/>
  <c r="H109" i="42"/>
  <c r="I109" i="42"/>
  <c r="J109" i="42"/>
  <c r="K109" i="42"/>
  <c r="L109" i="42"/>
  <c r="C110" i="42"/>
  <c r="D110" i="42"/>
  <c r="E110" i="42"/>
  <c r="F110" i="42"/>
  <c r="G110" i="42"/>
  <c r="H110" i="42"/>
  <c r="I110" i="42"/>
  <c r="J110" i="42"/>
  <c r="K110" i="42"/>
  <c r="L110" i="42"/>
  <c r="C111" i="42"/>
  <c r="D111" i="42"/>
  <c r="E111" i="42"/>
  <c r="F111" i="42"/>
  <c r="G111" i="42"/>
  <c r="H111" i="42"/>
  <c r="I111" i="42"/>
  <c r="J111" i="42"/>
  <c r="K111" i="42"/>
  <c r="L111" i="42"/>
  <c r="C112" i="42"/>
  <c r="D112" i="42"/>
  <c r="E112" i="42"/>
  <c r="F112" i="42"/>
  <c r="G112" i="42"/>
  <c r="H112" i="42"/>
  <c r="I112" i="42"/>
  <c r="J112" i="42"/>
  <c r="K112" i="42"/>
  <c r="L112" i="42"/>
  <c r="C113" i="42"/>
  <c r="D113" i="42"/>
  <c r="E113" i="42"/>
  <c r="F113" i="42"/>
  <c r="G113" i="42"/>
  <c r="H113" i="42"/>
  <c r="I113" i="42"/>
  <c r="J113" i="42"/>
  <c r="K113" i="42"/>
  <c r="L113" i="42"/>
  <c r="C114" i="42"/>
  <c r="D114" i="42"/>
  <c r="E114" i="42"/>
  <c r="F114" i="42"/>
  <c r="G114" i="42"/>
  <c r="H114" i="42"/>
  <c r="I114" i="42"/>
  <c r="J114" i="42"/>
  <c r="K114" i="42"/>
  <c r="L114" i="42"/>
  <c r="C115" i="42"/>
  <c r="D115" i="42"/>
  <c r="E115" i="42"/>
  <c r="F115" i="42"/>
  <c r="G115" i="42"/>
  <c r="H115" i="42"/>
  <c r="I115" i="42"/>
  <c r="J115" i="42"/>
  <c r="K115" i="42"/>
  <c r="L115" i="42"/>
  <c r="C116" i="42"/>
  <c r="D116" i="42"/>
  <c r="E116" i="42"/>
  <c r="F116" i="42"/>
  <c r="G116" i="42"/>
  <c r="H116" i="42"/>
  <c r="I116" i="42"/>
  <c r="J116" i="42"/>
  <c r="K116" i="42"/>
  <c r="L116" i="42"/>
  <c r="C117" i="42"/>
  <c r="D117" i="42"/>
  <c r="E117" i="42"/>
  <c r="F117" i="42"/>
  <c r="G117" i="42"/>
  <c r="H117" i="42"/>
  <c r="I117" i="42"/>
  <c r="J117" i="42"/>
  <c r="K117" i="42"/>
  <c r="L117" i="42"/>
  <c r="C118" i="42"/>
  <c r="D118" i="42"/>
  <c r="E118" i="42"/>
  <c r="F118" i="42"/>
  <c r="G118" i="42"/>
  <c r="H118" i="42"/>
  <c r="I118" i="42"/>
  <c r="J118" i="42"/>
  <c r="K118" i="42"/>
  <c r="L118" i="42"/>
  <c r="C119" i="42"/>
  <c r="D119" i="42"/>
  <c r="E119" i="42"/>
  <c r="F119" i="42"/>
  <c r="G119" i="42"/>
  <c r="H119" i="42"/>
  <c r="I119" i="42"/>
  <c r="J119" i="42"/>
  <c r="K119" i="42"/>
  <c r="L119" i="42"/>
  <c r="C120" i="42"/>
  <c r="D120" i="42"/>
  <c r="E120" i="42"/>
  <c r="F120" i="42"/>
  <c r="G120" i="42"/>
  <c r="H120" i="42"/>
  <c r="I120" i="42"/>
  <c r="J120" i="42"/>
  <c r="K120" i="42"/>
  <c r="L120" i="42"/>
  <c r="C121" i="42"/>
  <c r="D121" i="42"/>
  <c r="E121" i="42"/>
  <c r="F121" i="42"/>
  <c r="G121" i="42"/>
  <c r="H121" i="42"/>
  <c r="I121" i="42"/>
  <c r="J121" i="42"/>
  <c r="K121" i="42"/>
  <c r="L121" i="42"/>
  <c r="C122" i="42"/>
  <c r="D122" i="42"/>
  <c r="E122" i="42"/>
  <c r="F122" i="42"/>
  <c r="G122" i="42"/>
  <c r="H122" i="42"/>
  <c r="I122" i="42"/>
  <c r="J122" i="42"/>
  <c r="K122" i="42"/>
  <c r="L122" i="42"/>
  <c r="C123" i="42"/>
  <c r="D123" i="42"/>
  <c r="E123" i="42"/>
  <c r="F123" i="42"/>
  <c r="G123" i="42"/>
  <c r="H123" i="42"/>
  <c r="I123" i="42"/>
  <c r="J123" i="42"/>
  <c r="K123" i="42"/>
  <c r="L123" i="42"/>
  <c r="C124" i="42"/>
  <c r="D124" i="42"/>
  <c r="E124" i="42"/>
  <c r="F124" i="42"/>
  <c r="G124" i="42"/>
  <c r="H124" i="42"/>
  <c r="I124" i="42"/>
  <c r="J124" i="42"/>
  <c r="K124" i="42"/>
  <c r="L124" i="42"/>
  <c r="C125" i="42"/>
  <c r="D125" i="42"/>
  <c r="E125" i="42"/>
  <c r="F125" i="42"/>
  <c r="G125" i="42"/>
  <c r="H125" i="42"/>
  <c r="I125" i="42"/>
  <c r="J125" i="42"/>
  <c r="K125" i="42"/>
  <c r="L125" i="42"/>
  <c r="C126" i="42"/>
  <c r="D126" i="42"/>
  <c r="E126" i="42"/>
  <c r="F126" i="42"/>
  <c r="G126" i="42"/>
  <c r="H126" i="42"/>
  <c r="I126" i="42"/>
  <c r="J126" i="42"/>
  <c r="K126" i="42"/>
  <c r="L126" i="42"/>
  <c r="D28" i="42"/>
  <c r="E28" i="42"/>
  <c r="F28" i="42"/>
  <c r="G28" i="42"/>
  <c r="H28" i="42"/>
  <c r="I28" i="42"/>
  <c r="J28" i="42"/>
  <c r="K28" i="42"/>
  <c r="L28" i="42"/>
  <c r="C28" i="42"/>
  <c r="D21" i="42"/>
  <c r="E21" i="42"/>
  <c r="F21" i="42"/>
  <c r="G21" i="42"/>
  <c r="H21" i="42"/>
  <c r="I21" i="42"/>
  <c r="J21" i="42"/>
  <c r="K21" i="42"/>
  <c r="L21" i="42"/>
  <c r="C21" i="42"/>
  <c r="D23" i="42"/>
  <c r="E23" i="42"/>
  <c r="F23" i="42"/>
  <c r="G23" i="42"/>
  <c r="H23" i="42"/>
  <c r="I23" i="42"/>
  <c r="J23" i="42"/>
  <c r="K23" i="42"/>
  <c r="L23" i="42"/>
  <c r="C23" i="42"/>
  <c r="C28" i="40"/>
  <c r="D28" i="40"/>
  <c r="E28" i="40"/>
  <c r="F28" i="40"/>
  <c r="G28" i="40"/>
  <c r="H28" i="40"/>
  <c r="I28" i="40"/>
  <c r="J28" i="40"/>
  <c r="K28" i="40"/>
  <c r="L28" i="40"/>
  <c r="C29" i="40"/>
  <c r="D29" i="40"/>
  <c r="E29" i="40"/>
  <c r="F29" i="40"/>
  <c r="G29" i="40"/>
  <c r="H29" i="40"/>
  <c r="I29" i="40"/>
  <c r="J29" i="40"/>
  <c r="K29" i="40"/>
  <c r="L29" i="40"/>
  <c r="C30" i="40"/>
  <c r="D30" i="40"/>
  <c r="E30" i="40"/>
  <c r="F30" i="40"/>
  <c r="G30" i="40"/>
  <c r="H30" i="40"/>
  <c r="I30" i="40"/>
  <c r="J30" i="40"/>
  <c r="K30" i="40"/>
  <c r="L30" i="40"/>
  <c r="C31" i="40"/>
  <c r="D31" i="40"/>
  <c r="E31" i="40"/>
  <c r="F31" i="40"/>
  <c r="G31" i="40"/>
  <c r="H31" i="40"/>
  <c r="I31" i="40"/>
  <c r="J31" i="40"/>
  <c r="K31" i="40"/>
  <c r="L31" i="40"/>
  <c r="C32" i="40"/>
  <c r="D32" i="40"/>
  <c r="E32" i="40"/>
  <c r="F32" i="40"/>
  <c r="G32" i="40"/>
  <c r="H32" i="40"/>
  <c r="I32" i="40"/>
  <c r="J32" i="40"/>
  <c r="K32" i="40"/>
  <c r="L32" i="40"/>
  <c r="C33" i="40"/>
  <c r="D33" i="40"/>
  <c r="E33" i="40"/>
  <c r="F33" i="40"/>
  <c r="G33" i="40"/>
  <c r="H33" i="40"/>
  <c r="I33" i="40"/>
  <c r="J33" i="40"/>
  <c r="K33" i="40"/>
  <c r="L33" i="40"/>
  <c r="C34" i="40"/>
  <c r="D34" i="40"/>
  <c r="E34" i="40"/>
  <c r="F34" i="40"/>
  <c r="G34" i="40"/>
  <c r="H34" i="40"/>
  <c r="I34" i="40"/>
  <c r="J34" i="40"/>
  <c r="K34" i="40"/>
  <c r="L34" i="40"/>
  <c r="C35" i="40"/>
  <c r="D35" i="40"/>
  <c r="E35" i="40"/>
  <c r="F35" i="40"/>
  <c r="G35" i="40"/>
  <c r="H35" i="40"/>
  <c r="I35" i="40"/>
  <c r="J35" i="40"/>
  <c r="K35" i="40"/>
  <c r="L35" i="40"/>
  <c r="C36" i="40"/>
  <c r="D36" i="40"/>
  <c r="E36" i="40"/>
  <c r="F36" i="40"/>
  <c r="G36" i="40"/>
  <c r="H36" i="40"/>
  <c r="I36" i="40"/>
  <c r="J36" i="40"/>
  <c r="K36" i="40"/>
  <c r="L36" i="40"/>
  <c r="C37" i="40"/>
  <c r="D37" i="40"/>
  <c r="E37" i="40"/>
  <c r="F37" i="40"/>
  <c r="G37" i="40"/>
  <c r="H37" i="40"/>
  <c r="I37" i="40"/>
  <c r="J37" i="40"/>
  <c r="K37" i="40"/>
  <c r="L37" i="40"/>
  <c r="C38" i="40"/>
  <c r="D38" i="40"/>
  <c r="E38" i="40"/>
  <c r="F38" i="40"/>
  <c r="G38" i="40"/>
  <c r="H38" i="40"/>
  <c r="I38" i="40"/>
  <c r="J38" i="40"/>
  <c r="K38" i="40"/>
  <c r="L38" i="40"/>
  <c r="C39" i="40"/>
  <c r="D39" i="40"/>
  <c r="E39" i="40"/>
  <c r="F39" i="40"/>
  <c r="G39" i="40"/>
  <c r="H39" i="40"/>
  <c r="I39" i="40"/>
  <c r="J39" i="40"/>
  <c r="K39" i="40"/>
  <c r="L39" i="40"/>
  <c r="C40" i="40"/>
  <c r="D40" i="40"/>
  <c r="E40" i="40"/>
  <c r="F40" i="40"/>
  <c r="G40" i="40"/>
  <c r="H40" i="40"/>
  <c r="I40" i="40"/>
  <c r="J40" i="40"/>
  <c r="K40" i="40"/>
  <c r="L40" i="40"/>
  <c r="C41" i="40"/>
  <c r="D41" i="40"/>
  <c r="E41" i="40"/>
  <c r="F41" i="40"/>
  <c r="G41" i="40"/>
  <c r="H41" i="40"/>
  <c r="I41" i="40"/>
  <c r="J41" i="40"/>
  <c r="K41" i="40"/>
  <c r="L41" i="40"/>
  <c r="C42" i="40"/>
  <c r="D42" i="40"/>
  <c r="E42" i="40"/>
  <c r="F42" i="40"/>
  <c r="G42" i="40"/>
  <c r="H42" i="40"/>
  <c r="I42" i="40"/>
  <c r="J42" i="40"/>
  <c r="K42" i="40"/>
  <c r="L42" i="40"/>
  <c r="C43" i="40"/>
  <c r="D43" i="40"/>
  <c r="E43" i="40"/>
  <c r="F43" i="40"/>
  <c r="G43" i="40"/>
  <c r="H43" i="40"/>
  <c r="I43" i="40"/>
  <c r="J43" i="40"/>
  <c r="K43" i="40"/>
  <c r="L43" i="40"/>
  <c r="C44" i="40"/>
  <c r="D44" i="40"/>
  <c r="E44" i="40"/>
  <c r="F44" i="40"/>
  <c r="G44" i="40"/>
  <c r="H44" i="40"/>
  <c r="I44" i="40"/>
  <c r="J44" i="40"/>
  <c r="K44" i="40"/>
  <c r="L44" i="40"/>
  <c r="C45" i="40"/>
  <c r="D45" i="40"/>
  <c r="E45" i="40"/>
  <c r="F45" i="40"/>
  <c r="G45" i="40"/>
  <c r="H45" i="40"/>
  <c r="I45" i="40"/>
  <c r="J45" i="40"/>
  <c r="K45" i="40"/>
  <c r="L45" i="40"/>
  <c r="C46" i="40"/>
  <c r="D46" i="40"/>
  <c r="E46" i="40"/>
  <c r="F46" i="40"/>
  <c r="G46" i="40"/>
  <c r="H46" i="40"/>
  <c r="I46" i="40"/>
  <c r="J46" i="40"/>
  <c r="K46" i="40"/>
  <c r="L46" i="40"/>
  <c r="C47" i="40"/>
  <c r="D47" i="40"/>
  <c r="E47" i="40"/>
  <c r="F47" i="40"/>
  <c r="G47" i="40"/>
  <c r="H47" i="40"/>
  <c r="I47" i="40"/>
  <c r="J47" i="40"/>
  <c r="K47" i="40"/>
  <c r="L47" i="40"/>
  <c r="C48" i="40"/>
  <c r="D48" i="40"/>
  <c r="E48" i="40"/>
  <c r="F48" i="40"/>
  <c r="G48" i="40"/>
  <c r="H48" i="40"/>
  <c r="I48" i="40"/>
  <c r="J48" i="40"/>
  <c r="K48" i="40"/>
  <c r="L48" i="40"/>
  <c r="C49" i="40"/>
  <c r="D49" i="40"/>
  <c r="E49" i="40"/>
  <c r="F49" i="40"/>
  <c r="G49" i="40"/>
  <c r="H49" i="40"/>
  <c r="I49" i="40"/>
  <c r="J49" i="40"/>
  <c r="K49" i="40"/>
  <c r="L49" i="40"/>
  <c r="C50" i="40"/>
  <c r="D50" i="40"/>
  <c r="E50" i="40"/>
  <c r="F50" i="40"/>
  <c r="G50" i="40"/>
  <c r="H50" i="40"/>
  <c r="I50" i="40"/>
  <c r="J50" i="40"/>
  <c r="K50" i="40"/>
  <c r="L50" i="40"/>
  <c r="C51" i="40"/>
  <c r="D51" i="40"/>
  <c r="E51" i="40"/>
  <c r="F51" i="40"/>
  <c r="G51" i="40"/>
  <c r="H51" i="40"/>
  <c r="I51" i="40"/>
  <c r="J51" i="40"/>
  <c r="K51" i="40"/>
  <c r="L51" i="40"/>
  <c r="C52" i="40"/>
  <c r="D52" i="40"/>
  <c r="E52" i="40"/>
  <c r="F52" i="40"/>
  <c r="G52" i="40"/>
  <c r="H52" i="40"/>
  <c r="I52" i="40"/>
  <c r="J52" i="40"/>
  <c r="K52" i="40"/>
  <c r="L52" i="40"/>
  <c r="C53" i="40"/>
  <c r="D53" i="40"/>
  <c r="E53" i="40"/>
  <c r="F53" i="40"/>
  <c r="G53" i="40"/>
  <c r="H53" i="40"/>
  <c r="I53" i="40"/>
  <c r="J53" i="40"/>
  <c r="K53" i="40"/>
  <c r="L53" i="40"/>
  <c r="C54" i="40"/>
  <c r="D54" i="40"/>
  <c r="E54" i="40"/>
  <c r="F54" i="40"/>
  <c r="G54" i="40"/>
  <c r="H54" i="40"/>
  <c r="I54" i="40"/>
  <c r="J54" i="40"/>
  <c r="K54" i="40"/>
  <c r="L54" i="40"/>
  <c r="C55" i="40"/>
  <c r="D55" i="40"/>
  <c r="E55" i="40"/>
  <c r="F55" i="40"/>
  <c r="G55" i="40"/>
  <c r="H55" i="40"/>
  <c r="I55" i="40"/>
  <c r="J55" i="40"/>
  <c r="K55" i="40"/>
  <c r="L55" i="40"/>
  <c r="C56" i="40"/>
  <c r="D56" i="40"/>
  <c r="E56" i="40"/>
  <c r="F56" i="40"/>
  <c r="G56" i="40"/>
  <c r="H56" i="40"/>
  <c r="I56" i="40"/>
  <c r="J56" i="40"/>
  <c r="K56" i="40"/>
  <c r="L56" i="40"/>
  <c r="C57" i="40"/>
  <c r="D57" i="40"/>
  <c r="E57" i="40"/>
  <c r="F57" i="40"/>
  <c r="G57" i="40"/>
  <c r="H57" i="40"/>
  <c r="I57" i="40"/>
  <c r="J57" i="40"/>
  <c r="K57" i="40"/>
  <c r="L57" i="40"/>
  <c r="C58" i="40"/>
  <c r="D58" i="40"/>
  <c r="E58" i="40"/>
  <c r="F58" i="40"/>
  <c r="G58" i="40"/>
  <c r="H58" i="40"/>
  <c r="I58" i="40"/>
  <c r="J58" i="40"/>
  <c r="K58" i="40"/>
  <c r="L58" i="40"/>
  <c r="C59" i="40"/>
  <c r="D59" i="40"/>
  <c r="E59" i="40"/>
  <c r="F59" i="40"/>
  <c r="G59" i="40"/>
  <c r="H59" i="40"/>
  <c r="I59" i="40"/>
  <c r="J59" i="40"/>
  <c r="K59" i="40"/>
  <c r="L59" i="40"/>
  <c r="C60" i="40"/>
  <c r="D60" i="40"/>
  <c r="E60" i="40"/>
  <c r="F60" i="40"/>
  <c r="G60" i="40"/>
  <c r="H60" i="40"/>
  <c r="I60" i="40"/>
  <c r="J60" i="40"/>
  <c r="K60" i="40"/>
  <c r="L60" i="40"/>
  <c r="C61" i="40"/>
  <c r="D61" i="40"/>
  <c r="E61" i="40"/>
  <c r="F61" i="40"/>
  <c r="G61" i="40"/>
  <c r="H61" i="40"/>
  <c r="I61" i="40"/>
  <c r="J61" i="40"/>
  <c r="K61" i="40"/>
  <c r="L61" i="40"/>
  <c r="C62" i="40"/>
  <c r="D62" i="40"/>
  <c r="E62" i="40"/>
  <c r="F62" i="40"/>
  <c r="G62" i="40"/>
  <c r="H62" i="40"/>
  <c r="I62" i="40"/>
  <c r="J62" i="40"/>
  <c r="K62" i="40"/>
  <c r="L62" i="40"/>
  <c r="C63" i="40"/>
  <c r="D63" i="40"/>
  <c r="E63" i="40"/>
  <c r="F63" i="40"/>
  <c r="G63" i="40"/>
  <c r="H63" i="40"/>
  <c r="I63" i="40"/>
  <c r="J63" i="40"/>
  <c r="K63" i="40"/>
  <c r="L63" i="40"/>
  <c r="C64" i="40"/>
  <c r="D64" i="40"/>
  <c r="E64" i="40"/>
  <c r="F64" i="40"/>
  <c r="G64" i="40"/>
  <c r="H64" i="40"/>
  <c r="I64" i="40"/>
  <c r="J64" i="40"/>
  <c r="K64" i="40"/>
  <c r="L64" i="40"/>
  <c r="C65" i="40"/>
  <c r="D65" i="40"/>
  <c r="E65" i="40"/>
  <c r="F65" i="40"/>
  <c r="G65" i="40"/>
  <c r="H65" i="40"/>
  <c r="I65" i="40"/>
  <c r="J65" i="40"/>
  <c r="K65" i="40"/>
  <c r="L65" i="40"/>
  <c r="C66" i="40"/>
  <c r="D66" i="40"/>
  <c r="E66" i="40"/>
  <c r="F66" i="40"/>
  <c r="G66" i="40"/>
  <c r="H66" i="40"/>
  <c r="I66" i="40"/>
  <c r="J66" i="40"/>
  <c r="K66" i="40"/>
  <c r="L66" i="40"/>
  <c r="C67" i="40"/>
  <c r="D67" i="40"/>
  <c r="E67" i="40"/>
  <c r="F67" i="40"/>
  <c r="G67" i="40"/>
  <c r="H67" i="40"/>
  <c r="I67" i="40"/>
  <c r="J67" i="40"/>
  <c r="K67" i="40"/>
  <c r="L67" i="40"/>
  <c r="C68" i="40"/>
  <c r="D68" i="40"/>
  <c r="E68" i="40"/>
  <c r="F68" i="40"/>
  <c r="G68" i="40"/>
  <c r="H68" i="40"/>
  <c r="I68" i="40"/>
  <c r="J68" i="40"/>
  <c r="K68" i="40"/>
  <c r="L68" i="40"/>
  <c r="C69" i="40"/>
  <c r="D69" i="40"/>
  <c r="E69" i="40"/>
  <c r="F69" i="40"/>
  <c r="G69" i="40"/>
  <c r="H69" i="40"/>
  <c r="I69" i="40"/>
  <c r="J69" i="40"/>
  <c r="K69" i="40"/>
  <c r="L69" i="40"/>
  <c r="C70" i="40"/>
  <c r="D70" i="40"/>
  <c r="E70" i="40"/>
  <c r="F70" i="40"/>
  <c r="G70" i="40"/>
  <c r="H70" i="40"/>
  <c r="I70" i="40"/>
  <c r="J70" i="40"/>
  <c r="K70" i="40"/>
  <c r="L70" i="40"/>
  <c r="C71" i="40"/>
  <c r="D71" i="40"/>
  <c r="E71" i="40"/>
  <c r="F71" i="40"/>
  <c r="G71" i="40"/>
  <c r="H71" i="40"/>
  <c r="I71" i="40"/>
  <c r="J71" i="40"/>
  <c r="K71" i="40"/>
  <c r="L71" i="40"/>
  <c r="C72" i="40"/>
  <c r="D72" i="40"/>
  <c r="E72" i="40"/>
  <c r="F72" i="40"/>
  <c r="G72" i="40"/>
  <c r="H72" i="40"/>
  <c r="I72" i="40"/>
  <c r="J72" i="40"/>
  <c r="K72" i="40"/>
  <c r="L72" i="40"/>
  <c r="C73" i="40"/>
  <c r="D73" i="40"/>
  <c r="E73" i="40"/>
  <c r="F73" i="40"/>
  <c r="G73" i="40"/>
  <c r="H73" i="40"/>
  <c r="I73" i="40"/>
  <c r="J73" i="40"/>
  <c r="K73" i="40"/>
  <c r="L73" i="40"/>
  <c r="C74" i="40"/>
  <c r="D74" i="40"/>
  <c r="E74" i="40"/>
  <c r="F74" i="40"/>
  <c r="G74" i="40"/>
  <c r="H74" i="40"/>
  <c r="I74" i="40"/>
  <c r="J74" i="40"/>
  <c r="K74" i="40"/>
  <c r="L74" i="40"/>
  <c r="C75" i="40"/>
  <c r="D75" i="40"/>
  <c r="E75" i="40"/>
  <c r="F75" i="40"/>
  <c r="G75" i="40"/>
  <c r="H75" i="40"/>
  <c r="I75" i="40"/>
  <c r="J75" i="40"/>
  <c r="K75" i="40"/>
  <c r="L75" i="40"/>
  <c r="C76" i="40"/>
  <c r="D76" i="40"/>
  <c r="E76" i="40"/>
  <c r="F76" i="40"/>
  <c r="G76" i="40"/>
  <c r="H76" i="40"/>
  <c r="I76" i="40"/>
  <c r="J76" i="40"/>
  <c r="K76" i="40"/>
  <c r="L76" i="40"/>
  <c r="C77" i="40"/>
  <c r="D77" i="40"/>
  <c r="E77" i="40"/>
  <c r="F77" i="40"/>
  <c r="G77" i="40"/>
  <c r="H77" i="40"/>
  <c r="I77" i="40"/>
  <c r="J77" i="40"/>
  <c r="K77" i="40"/>
  <c r="L77" i="40"/>
  <c r="C78" i="40"/>
  <c r="D78" i="40"/>
  <c r="E78" i="40"/>
  <c r="F78" i="40"/>
  <c r="G78" i="40"/>
  <c r="H78" i="40"/>
  <c r="I78" i="40"/>
  <c r="J78" i="40"/>
  <c r="K78" i="40"/>
  <c r="L78" i="40"/>
  <c r="C79" i="40"/>
  <c r="D79" i="40"/>
  <c r="E79" i="40"/>
  <c r="F79" i="40"/>
  <c r="G79" i="40"/>
  <c r="H79" i="40"/>
  <c r="I79" i="40"/>
  <c r="J79" i="40"/>
  <c r="K79" i="40"/>
  <c r="L79" i="40"/>
  <c r="C80" i="40"/>
  <c r="D80" i="40"/>
  <c r="E80" i="40"/>
  <c r="F80" i="40"/>
  <c r="G80" i="40"/>
  <c r="H80" i="40"/>
  <c r="I80" i="40"/>
  <c r="J80" i="40"/>
  <c r="K80" i="40"/>
  <c r="L80" i="40"/>
  <c r="C81" i="40"/>
  <c r="D81" i="40"/>
  <c r="E81" i="40"/>
  <c r="F81" i="40"/>
  <c r="G81" i="40"/>
  <c r="H81" i="40"/>
  <c r="I81" i="40"/>
  <c r="J81" i="40"/>
  <c r="K81" i="40"/>
  <c r="L81" i="40"/>
  <c r="C82" i="40"/>
  <c r="D82" i="40"/>
  <c r="E82" i="40"/>
  <c r="F82" i="40"/>
  <c r="G82" i="40"/>
  <c r="H82" i="40"/>
  <c r="I82" i="40"/>
  <c r="J82" i="40"/>
  <c r="K82" i="40"/>
  <c r="L82" i="40"/>
  <c r="C83" i="40"/>
  <c r="D83" i="40"/>
  <c r="E83" i="40"/>
  <c r="F83" i="40"/>
  <c r="G83" i="40"/>
  <c r="H83" i="40"/>
  <c r="I83" i="40"/>
  <c r="J83" i="40"/>
  <c r="K83" i="40"/>
  <c r="L83" i="40"/>
  <c r="C84" i="40"/>
  <c r="D84" i="40"/>
  <c r="E84" i="40"/>
  <c r="F84" i="40"/>
  <c r="G84" i="40"/>
  <c r="H84" i="40"/>
  <c r="I84" i="40"/>
  <c r="J84" i="40"/>
  <c r="K84" i="40"/>
  <c r="L84" i="40"/>
  <c r="C85" i="40"/>
  <c r="D85" i="40"/>
  <c r="E85" i="40"/>
  <c r="F85" i="40"/>
  <c r="G85" i="40"/>
  <c r="H85" i="40"/>
  <c r="I85" i="40"/>
  <c r="J85" i="40"/>
  <c r="K85" i="40"/>
  <c r="L85" i="40"/>
  <c r="C86" i="40"/>
  <c r="D86" i="40"/>
  <c r="E86" i="40"/>
  <c r="F86" i="40"/>
  <c r="G86" i="40"/>
  <c r="H86" i="40"/>
  <c r="I86" i="40"/>
  <c r="J86" i="40"/>
  <c r="K86" i="40"/>
  <c r="L86" i="40"/>
  <c r="C87" i="40"/>
  <c r="D87" i="40"/>
  <c r="E87" i="40"/>
  <c r="F87" i="40"/>
  <c r="G87" i="40"/>
  <c r="H87" i="40"/>
  <c r="I87" i="40"/>
  <c r="J87" i="40"/>
  <c r="K87" i="40"/>
  <c r="L87" i="40"/>
  <c r="C88" i="40"/>
  <c r="D88" i="40"/>
  <c r="E88" i="40"/>
  <c r="F88" i="40"/>
  <c r="G88" i="40"/>
  <c r="H88" i="40"/>
  <c r="I88" i="40"/>
  <c r="J88" i="40"/>
  <c r="K88" i="40"/>
  <c r="L88" i="40"/>
  <c r="C89" i="40"/>
  <c r="D89" i="40"/>
  <c r="E89" i="40"/>
  <c r="F89" i="40"/>
  <c r="G89" i="40"/>
  <c r="H89" i="40"/>
  <c r="I89" i="40"/>
  <c r="J89" i="40"/>
  <c r="K89" i="40"/>
  <c r="L89" i="40"/>
  <c r="C90" i="40"/>
  <c r="D90" i="40"/>
  <c r="E90" i="40"/>
  <c r="F90" i="40"/>
  <c r="G90" i="40"/>
  <c r="H90" i="40"/>
  <c r="I90" i="40"/>
  <c r="J90" i="40"/>
  <c r="K90" i="40"/>
  <c r="L90" i="40"/>
  <c r="C91" i="40"/>
  <c r="D91" i="40"/>
  <c r="E91" i="40"/>
  <c r="F91" i="40"/>
  <c r="G91" i="40"/>
  <c r="H91" i="40"/>
  <c r="I91" i="40"/>
  <c r="J91" i="40"/>
  <c r="K91" i="40"/>
  <c r="L91" i="40"/>
  <c r="C92" i="40"/>
  <c r="D92" i="40"/>
  <c r="E92" i="40"/>
  <c r="F92" i="40"/>
  <c r="G92" i="40"/>
  <c r="H92" i="40"/>
  <c r="I92" i="40"/>
  <c r="J92" i="40"/>
  <c r="K92" i="40"/>
  <c r="L92" i="40"/>
  <c r="C93" i="40"/>
  <c r="D93" i="40"/>
  <c r="E93" i="40"/>
  <c r="F93" i="40"/>
  <c r="G93" i="40"/>
  <c r="H93" i="40"/>
  <c r="I93" i="40"/>
  <c r="J93" i="40"/>
  <c r="K93" i="40"/>
  <c r="L93" i="40"/>
  <c r="C94" i="40"/>
  <c r="D94" i="40"/>
  <c r="E94" i="40"/>
  <c r="F94" i="40"/>
  <c r="G94" i="40"/>
  <c r="H94" i="40"/>
  <c r="I94" i="40"/>
  <c r="J94" i="40"/>
  <c r="K94" i="40"/>
  <c r="L94" i="40"/>
  <c r="C95" i="40"/>
  <c r="D95" i="40"/>
  <c r="E95" i="40"/>
  <c r="F95" i="40"/>
  <c r="G95" i="40"/>
  <c r="H95" i="40"/>
  <c r="I95" i="40"/>
  <c r="J95" i="40"/>
  <c r="K95" i="40"/>
  <c r="L95" i="40"/>
  <c r="C96" i="40"/>
  <c r="D96" i="40"/>
  <c r="E96" i="40"/>
  <c r="F96" i="40"/>
  <c r="G96" i="40"/>
  <c r="H96" i="40"/>
  <c r="I96" i="40"/>
  <c r="J96" i="40"/>
  <c r="K96" i="40"/>
  <c r="L96" i="40"/>
  <c r="C97" i="40"/>
  <c r="D97" i="40"/>
  <c r="E97" i="40"/>
  <c r="F97" i="40"/>
  <c r="G97" i="40"/>
  <c r="H97" i="40"/>
  <c r="I97" i="40"/>
  <c r="J97" i="40"/>
  <c r="K97" i="40"/>
  <c r="L97" i="40"/>
  <c r="C98" i="40"/>
  <c r="D98" i="40"/>
  <c r="E98" i="40"/>
  <c r="F98" i="40"/>
  <c r="G98" i="40"/>
  <c r="H98" i="40"/>
  <c r="I98" i="40"/>
  <c r="J98" i="40"/>
  <c r="K98" i="40"/>
  <c r="L98" i="40"/>
  <c r="C99" i="40"/>
  <c r="D99" i="40"/>
  <c r="E99" i="40"/>
  <c r="F99" i="40"/>
  <c r="G99" i="40"/>
  <c r="H99" i="40"/>
  <c r="I99" i="40"/>
  <c r="J99" i="40"/>
  <c r="K99" i="40"/>
  <c r="L99" i="40"/>
  <c r="C100" i="40"/>
  <c r="D100" i="40"/>
  <c r="E100" i="40"/>
  <c r="F100" i="40"/>
  <c r="G100" i="40"/>
  <c r="H100" i="40"/>
  <c r="I100" i="40"/>
  <c r="J100" i="40"/>
  <c r="K100" i="40"/>
  <c r="L100" i="40"/>
  <c r="C101" i="40"/>
  <c r="D101" i="40"/>
  <c r="E101" i="40"/>
  <c r="F101" i="40"/>
  <c r="G101" i="40"/>
  <c r="H101" i="40"/>
  <c r="I101" i="40"/>
  <c r="J101" i="40"/>
  <c r="K101" i="40"/>
  <c r="L101" i="40"/>
  <c r="C102" i="40"/>
  <c r="D102" i="40"/>
  <c r="E102" i="40"/>
  <c r="F102" i="40"/>
  <c r="G102" i="40"/>
  <c r="H102" i="40"/>
  <c r="I102" i="40"/>
  <c r="J102" i="40"/>
  <c r="K102" i="40"/>
  <c r="L102" i="40"/>
  <c r="C103" i="40"/>
  <c r="D103" i="40"/>
  <c r="E103" i="40"/>
  <c r="F103" i="40"/>
  <c r="G103" i="40"/>
  <c r="H103" i="40"/>
  <c r="I103" i="40"/>
  <c r="J103" i="40"/>
  <c r="K103" i="40"/>
  <c r="L103" i="40"/>
  <c r="C104" i="40"/>
  <c r="D104" i="40"/>
  <c r="E104" i="40"/>
  <c r="F104" i="40"/>
  <c r="G104" i="40"/>
  <c r="H104" i="40"/>
  <c r="I104" i="40"/>
  <c r="J104" i="40"/>
  <c r="K104" i="40"/>
  <c r="L104" i="40"/>
  <c r="C105" i="40"/>
  <c r="D105" i="40"/>
  <c r="E105" i="40"/>
  <c r="F105" i="40"/>
  <c r="G105" i="40"/>
  <c r="H105" i="40"/>
  <c r="I105" i="40"/>
  <c r="J105" i="40"/>
  <c r="K105" i="40"/>
  <c r="L105" i="40"/>
  <c r="C106" i="40"/>
  <c r="D106" i="40"/>
  <c r="E106" i="40"/>
  <c r="F106" i="40"/>
  <c r="G106" i="40"/>
  <c r="H106" i="40"/>
  <c r="I106" i="40"/>
  <c r="J106" i="40"/>
  <c r="K106" i="40"/>
  <c r="L106" i="40"/>
  <c r="C107" i="40"/>
  <c r="D107" i="40"/>
  <c r="E107" i="40"/>
  <c r="F107" i="40"/>
  <c r="G107" i="40"/>
  <c r="H107" i="40"/>
  <c r="I107" i="40"/>
  <c r="J107" i="40"/>
  <c r="K107" i="40"/>
  <c r="L107" i="40"/>
  <c r="C108" i="40"/>
  <c r="D108" i="40"/>
  <c r="E108" i="40"/>
  <c r="F108" i="40"/>
  <c r="G108" i="40"/>
  <c r="H108" i="40"/>
  <c r="I108" i="40"/>
  <c r="J108" i="40"/>
  <c r="K108" i="40"/>
  <c r="L108" i="40"/>
  <c r="C109" i="40"/>
  <c r="D109" i="40"/>
  <c r="E109" i="40"/>
  <c r="F109" i="40"/>
  <c r="G109" i="40"/>
  <c r="H109" i="40"/>
  <c r="I109" i="40"/>
  <c r="J109" i="40"/>
  <c r="K109" i="40"/>
  <c r="L109" i="40"/>
  <c r="C110" i="40"/>
  <c r="D110" i="40"/>
  <c r="E110" i="40"/>
  <c r="F110" i="40"/>
  <c r="G110" i="40"/>
  <c r="H110" i="40"/>
  <c r="I110" i="40"/>
  <c r="J110" i="40"/>
  <c r="K110" i="40"/>
  <c r="L110" i="40"/>
  <c r="C111" i="40"/>
  <c r="D111" i="40"/>
  <c r="E111" i="40"/>
  <c r="F111" i="40"/>
  <c r="G111" i="40"/>
  <c r="H111" i="40"/>
  <c r="I111" i="40"/>
  <c r="J111" i="40"/>
  <c r="K111" i="40"/>
  <c r="L111" i="40"/>
  <c r="C112" i="40"/>
  <c r="D112" i="40"/>
  <c r="E112" i="40"/>
  <c r="F112" i="40"/>
  <c r="G112" i="40"/>
  <c r="H112" i="40"/>
  <c r="I112" i="40"/>
  <c r="J112" i="40"/>
  <c r="K112" i="40"/>
  <c r="L112" i="40"/>
  <c r="C113" i="40"/>
  <c r="D113" i="40"/>
  <c r="E113" i="40"/>
  <c r="F113" i="40"/>
  <c r="G113" i="40"/>
  <c r="H113" i="40"/>
  <c r="I113" i="40"/>
  <c r="J113" i="40"/>
  <c r="K113" i="40"/>
  <c r="L113" i="40"/>
  <c r="C114" i="40"/>
  <c r="D114" i="40"/>
  <c r="E114" i="40"/>
  <c r="F114" i="40"/>
  <c r="G114" i="40"/>
  <c r="H114" i="40"/>
  <c r="I114" i="40"/>
  <c r="J114" i="40"/>
  <c r="K114" i="40"/>
  <c r="L114" i="40"/>
  <c r="C115" i="40"/>
  <c r="D115" i="40"/>
  <c r="E115" i="40"/>
  <c r="F115" i="40"/>
  <c r="G115" i="40"/>
  <c r="H115" i="40"/>
  <c r="I115" i="40"/>
  <c r="J115" i="40"/>
  <c r="K115" i="40"/>
  <c r="L115" i="40"/>
  <c r="C116" i="40"/>
  <c r="D116" i="40"/>
  <c r="E116" i="40"/>
  <c r="F116" i="40"/>
  <c r="G116" i="40"/>
  <c r="H116" i="40"/>
  <c r="I116" i="40"/>
  <c r="J116" i="40"/>
  <c r="K116" i="40"/>
  <c r="L116" i="40"/>
  <c r="C117" i="40"/>
  <c r="D117" i="40"/>
  <c r="E117" i="40"/>
  <c r="F117" i="40"/>
  <c r="G117" i="40"/>
  <c r="H117" i="40"/>
  <c r="I117" i="40"/>
  <c r="J117" i="40"/>
  <c r="K117" i="40"/>
  <c r="L117" i="40"/>
  <c r="C118" i="40"/>
  <c r="D118" i="40"/>
  <c r="E118" i="40"/>
  <c r="F118" i="40"/>
  <c r="G118" i="40"/>
  <c r="H118" i="40"/>
  <c r="I118" i="40"/>
  <c r="J118" i="40"/>
  <c r="K118" i="40"/>
  <c r="L118" i="40"/>
  <c r="C119" i="40"/>
  <c r="D119" i="40"/>
  <c r="E119" i="40"/>
  <c r="F119" i="40"/>
  <c r="G119" i="40"/>
  <c r="H119" i="40"/>
  <c r="I119" i="40"/>
  <c r="J119" i="40"/>
  <c r="K119" i="40"/>
  <c r="L119" i="40"/>
  <c r="C120" i="40"/>
  <c r="D120" i="40"/>
  <c r="E120" i="40"/>
  <c r="F120" i="40"/>
  <c r="G120" i="40"/>
  <c r="H120" i="40"/>
  <c r="I120" i="40"/>
  <c r="J120" i="40"/>
  <c r="K120" i="40"/>
  <c r="L120" i="40"/>
  <c r="C121" i="40"/>
  <c r="D121" i="40"/>
  <c r="E121" i="40"/>
  <c r="F121" i="40"/>
  <c r="G121" i="40"/>
  <c r="H121" i="40"/>
  <c r="I121" i="40"/>
  <c r="J121" i="40"/>
  <c r="K121" i="40"/>
  <c r="L121" i="40"/>
  <c r="C122" i="40"/>
  <c r="D122" i="40"/>
  <c r="E122" i="40"/>
  <c r="F122" i="40"/>
  <c r="G122" i="40"/>
  <c r="H122" i="40"/>
  <c r="I122" i="40"/>
  <c r="J122" i="40"/>
  <c r="K122" i="40"/>
  <c r="L122" i="40"/>
  <c r="C123" i="40"/>
  <c r="D123" i="40"/>
  <c r="E123" i="40"/>
  <c r="F123" i="40"/>
  <c r="G123" i="40"/>
  <c r="H123" i="40"/>
  <c r="I123" i="40"/>
  <c r="J123" i="40"/>
  <c r="K123" i="40"/>
  <c r="L123" i="40"/>
  <c r="C124" i="40"/>
  <c r="D124" i="40"/>
  <c r="E124" i="40"/>
  <c r="F124" i="40"/>
  <c r="G124" i="40"/>
  <c r="H124" i="40"/>
  <c r="I124" i="40"/>
  <c r="J124" i="40"/>
  <c r="K124" i="40"/>
  <c r="L124" i="40"/>
  <c r="C125" i="40"/>
  <c r="D125" i="40"/>
  <c r="E125" i="40"/>
  <c r="F125" i="40"/>
  <c r="G125" i="40"/>
  <c r="H125" i="40"/>
  <c r="I125" i="40"/>
  <c r="J125" i="40"/>
  <c r="K125" i="40"/>
  <c r="L125" i="40"/>
  <c r="D27" i="40"/>
  <c r="E27" i="40"/>
  <c r="F27" i="40"/>
  <c r="G27" i="40"/>
  <c r="H27" i="40"/>
  <c r="I27" i="40"/>
  <c r="J27" i="40"/>
  <c r="K27" i="40"/>
  <c r="L27" i="40"/>
  <c r="D22" i="40"/>
  <c r="E22" i="40"/>
  <c r="F22" i="40"/>
  <c r="G22" i="40"/>
  <c r="H22" i="40"/>
  <c r="I22" i="40"/>
  <c r="J22" i="40"/>
  <c r="K22" i="40"/>
  <c r="L22" i="40"/>
  <c r="C22" i="40"/>
  <c r="C27" i="40"/>
  <c r="D20" i="40"/>
  <c r="E20" i="40"/>
  <c r="F20" i="40"/>
  <c r="G20" i="40"/>
  <c r="H20" i="40"/>
  <c r="I20" i="40"/>
  <c r="J20" i="40"/>
  <c r="K20" i="40"/>
  <c r="L20" i="40"/>
  <c r="C20" i="40"/>
  <c r="C28" i="33"/>
  <c r="D28" i="33"/>
  <c r="E28" i="33"/>
  <c r="F28" i="33"/>
  <c r="G28" i="33"/>
  <c r="H28" i="33"/>
  <c r="I28" i="33"/>
  <c r="J28" i="33"/>
  <c r="K28" i="33"/>
  <c r="L28" i="33"/>
  <c r="C29" i="33"/>
  <c r="D29" i="33"/>
  <c r="E29" i="33"/>
  <c r="F29" i="33"/>
  <c r="G29" i="33"/>
  <c r="H29" i="33"/>
  <c r="I29" i="33"/>
  <c r="J29" i="33"/>
  <c r="K29" i="33"/>
  <c r="L29" i="33"/>
  <c r="C30" i="33"/>
  <c r="D30" i="33"/>
  <c r="E30" i="33"/>
  <c r="F30" i="33"/>
  <c r="G30" i="33"/>
  <c r="H30" i="33"/>
  <c r="I30" i="33"/>
  <c r="J30" i="33"/>
  <c r="K30" i="33"/>
  <c r="L30" i="33"/>
  <c r="C31" i="33"/>
  <c r="D31" i="33"/>
  <c r="E31" i="33"/>
  <c r="F31" i="33"/>
  <c r="G31" i="33"/>
  <c r="H31" i="33"/>
  <c r="I31" i="33"/>
  <c r="J31" i="33"/>
  <c r="K31" i="33"/>
  <c r="L31" i="33"/>
  <c r="C32" i="33"/>
  <c r="D32" i="33"/>
  <c r="E32" i="33"/>
  <c r="F32" i="33"/>
  <c r="G32" i="33"/>
  <c r="H32" i="33"/>
  <c r="I32" i="33"/>
  <c r="J32" i="33"/>
  <c r="K32" i="33"/>
  <c r="L32" i="33"/>
  <c r="C33" i="33"/>
  <c r="D33" i="33"/>
  <c r="E33" i="33"/>
  <c r="F33" i="33"/>
  <c r="G33" i="33"/>
  <c r="H33" i="33"/>
  <c r="I33" i="33"/>
  <c r="J33" i="33"/>
  <c r="K33" i="33"/>
  <c r="L33" i="33"/>
  <c r="C34" i="33"/>
  <c r="D34" i="33"/>
  <c r="E34" i="33"/>
  <c r="F34" i="33"/>
  <c r="G34" i="33"/>
  <c r="H34" i="33"/>
  <c r="I34" i="33"/>
  <c r="J34" i="33"/>
  <c r="K34" i="33"/>
  <c r="L34" i="33"/>
  <c r="C35" i="33"/>
  <c r="D35" i="33"/>
  <c r="E35" i="33"/>
  <c r="F35" i="33"/>
  <c r="G35" i="33"/>
  <c r="H35" i="33"/>
  <c r="I35" i="33"/>
  <c r="J35" i="33"/>
  <c r="K35" i="33"/>
  <c r="L35" i="33"/>
  <c r="C36" i="33"/>
  <c r="D36" i="33"/>
  <c r="E36" i="33"/>
  <c r="F36" i="33"/>
  <c r="G36" i="33"/>
  <c r="H36" i="33"/>
  <c r="I36" i="33"/>
  <c r="J36" i="33"/>
  <c r="K36" i="33"/>
  <c r="L36" i="33"/>
  <c r="C37" i="33"/>
  <c r="D37" i="33"/>
  <c r="E37" i="33"/>
  <c r="F37" i="33"/>
  <c r="G37" i="33"/>
  <c r="H37" i="33"/>
  <c r="I37" i="33"/>
  <c r="J37" i="33"/>
  <c r="K37" i="33"/>
  <c r="L37" i="33"/>
  <c r="C38" i="33"/>
  <c r="D38" i="33"/>
  <c r="E38" i="33"/>
  <c r="F38" i="33"/>
  <c r="G38" i="33"/>
  <c r="H38" i="33"/>
  <c r="I38" i="33"/>
  <c r="J38" i="33"/>
  <c r="K38" i="33"/>
  <c r="L38" i="33"/>
  <c r="C39" i="33"/>
  <c r="D39" i="33"/>
  <c r="E39" i="33"/>
  <c r="F39" i="33"/>
  <c r="G39" i="33"/>
  <c r="H39" i="33"/>
  <c r="I39" i="33"/>
  <c r="J39" i="33"/>
  <c r="K39" i="33"/>
  <c r="L39" i="33"/>
  <c r="C40" i="33"/>
  <c r="D40" i="33"/>
  <c r="E40" i="33"/>
  <c r="F40" i="33"/>
  <c r="G40" i="33"/>
  <c r="H40" i="33"/>
  <c r="I40" i="33"/>
  <c r="J40" i="33"/>
  <c r="K40" i="33"/>
  <c r="L40" i="33"/>
  <c r="C41" i="33"/>
  <c r="D41" i="33"/>
  <c r="E41" i="33"/>
  <c r="F41" i="33"/>
  <c r="G41" i="33"/>
  <c r="H41" i="33"/>
  <c r="I41" i="33"/>
  <c r="J41" i="33"/>
  <c r="K41" i="33"/>
  <c r="L41" i="33"/>
  <c r="C42" i="33"/>
  <c r="D42" i="33"/>
  <c r="E42" i="33"/>
  <c r="F42" i="33"/>
  <c r="G42" i="33"/>
  <c r="H42" i="33"/>
  <c r="I42" i="33"/>
  <c r="J42" i="33"/>
  <c r="K42" i="33"/>
  <c r="L42" i="33"/>
  <c r="C43" i="33"/>
  <c r="D43" i="33"/>
  <c r="E43" i="33"/>
  <c r="F43" i="33"/>
  <c r="G43" i="33"/>
  <c r="H43" i="33"/>
  <c r="I43" i="33"/>
  <c r="J43" i="33"/>
  <c r="K43" i="33"/>
  <c r="L43" i="33"/>
  <c r="C44" i="33"/>
  <c r="D44" i="33"/>
  <c r="E44" i="33"/>
  <c r="F44" i="33"/>
  <c r="G44" i="33"/>
  <c r="H44" i="33"/>
  <c r="I44" i="33"/>
  <c r="J44" i="33"/>
  <c r="K44" i="33"/>
  <c r="L44" i="33"/>
  <c r="C45" i="33"/>
  <c r="D45" i="33"/>
  <c r="E45" i="33"/>
  <c r="F45" i="33"/>
  <c r="G45" i="33"/>
  <c r="H45" i="33"/>
  <c r="I45" i="33"/>
  <c r="J45" i="33"/>
  <c r="K45" i="33"/>
  <c r="L45" i="33"/>
  <c r="C46" i="33"/>
  <c r="D46" i="33"/>
  <c r="E46" i="33"/>
  <c r="F46" i="33"/>
  <c r="G46" i="33"/>
  <c r="H46" i="33"/>
  <c r="I46" i="33"/>
  <c r="J46" i="33"/>
  <c r="K46" i="33"/>
  <c r="L46" i="33"/>
  <c r="C47" i="33"/>
  <c r="D47" i="33"/>
  <c r="E47" i="33"/>
  <c r="F47" i="33"/>
  <c r="G47" i="33"/>
  <c r="H47" i="33"/>
  <c r="I47" i="33"/>
  <c r="J47" i="33"/>
  <c r="K47" i="33"/>
  <c r="L47" i="33"/>
  <c r="C48" i="33"/>
  <c r="D48" i="33"/>
  <c r="E48" i="33"/>
  <c r="F48" i="33"/>
  <c r="G48" i="33"/>
  <c r="H48" i="33"/>
  <c r="I48" i="33"/>
  <c r="J48" i="33"/>
  <c r="K48" i="33"/>
  <c r="L48" i="33"/>
  <c r="C49" i="33"/>
  <c r="D49" i="33"/>
  <c r="E49" i="33"/>
  <c r="F49" i="33"/>
  <c r="G49" i="33"/>
  <c r="H49" i="33"/>
  <c r="I49" i="33"/>
  <c r="J49" i="33"/>
  <c r="K49" i="33"/>
  <c r="L49" i="33"/>
  <c r="C50" i="33"/>
  <c r="D50" i="33"/>
  <c r="E50" i="33"/>
  <c r="F50" i="33"/>
  <c r="G50" i="33"/>
  <c r="H50" i="33"/>
  <c r="I50" i="33"/>
  <c r="J50" i="33"/>
  <c r="K50" i="33"/>
  <c r="L50" i="33"/>
  <c r="C51" i="33"/>
  <c r="D51" i="33"/>
  <c r="E51" i="33"/>
  <c r="F51" i="33"/>
  <c r="G51" i="33"/>
  <c r="H51" i="33"/>
  <c r="I51" i="33"/>
  <c r="J51" i="33"/>
  <c r="K51" i="33"/>
  <c r="L51" i="33"/>
  <c r="C52" i="33"/>
  <c r="D52" i="33"/>
  <c r="E52" i="33"/>
  <c r="F52" i="33"/>
  <c r="G52" i="33"/>
  <c r="H52" i="33"/>
  <c r="I52" i="33"/>
  <c r="J52" i="33"/>
  <c r="K52" i="33"/>
  <c r="L52" i="33"/>
  <c r="C53" i="33"/>
  <c r="D53" i="33"/>
  <c r="E53" i="33"/>
  <c r="F53" i="33"/>
  <c r="G53" i="33"/>
  <c r="H53" i="33"/>
  <c r="I53" i="33"/>
  <c r="J53" i="33"/>
  <c r="K53" i="33"/>
  <c r="L53" i="33"/>
  <c r="C54" i="33"/>
  <c r="D54" i="33"/>
  <c r="E54" i="33"/>
  <c r="F54" i="33"/>
  <c r="G54" i="33"/>
  <c r="H54" i="33"/>
  <c r="I54" i="33"/>
  <c r="J54" i="33"/>
  <c r="K54" i="33"/>
  <c r="L54" i="33"/>
  <c r="C55" i="33"/>
  <c r="D55" i="33"/>
  <c r="E55" i="33"/>
  <c r="F55" i="33"/>
  <c r="G55" i="33"/>
  <c r="H55" i="33"/>
  <c r="I55" i="33"/>
  <c r="J55" i="33"/>
  <c r="K55" i="33"/>
  <c r="L55" i="33"/>
  <c r="C56" i="33"/>
  <c r="D56" i="33"/>
  <c r="E56" i="33"/>
  <c r="F56" i="33"/>
  <c r="G56" i="33"/>
  <c r="H56" i="33"/>
  <c r="I56" i="33"/>
  <c r="J56" i="33"/>
  <c r="K56" i="33"/>
  <c r="L56" i="33"/>
  <c r="C57" i="33"/>
  <c r="D57" i="33"/>
  <c r="E57" i="33"/>
  <c r="F57" i="33"/>
  <c r="G57" i="33"/>
  <c r="H57" i="33"/>
  <c r="I57" i="33"/>
  <c r="J57" i="33"/>
  <c r="K57" i="33"/>
  <c r="L57" i="33"/>
  <c r="C58" i="33"/>
  <c r="D58" i="33"/>
  <c r="E58" i="33"/>
  <c r="F58" i="33"/>
  <c r="G58" i="33"/>
  <c r="H58" i="33"/>
  <c r="I58" i="33"/>
  <c r="J58" i="33"/>
  <c r="K58" i="33"/>
  <c r="L58" i="33"/>
  <c r="C59" i="33"/>
  <c r="D59" i="33"/>
  <c r="E59" i="33"/>
  <c r="F59" i="33"/>
  <c r="G59" i="33"/>
  <c r="H59" i="33"/>
  <c r="I59" i="33"/>
  <c r="J59" i="33"/>
  <c r="K59" i="33"/>
  <c r="L59" i="33"/>
  <c r="C60" i="33"/>
  <c r="D60" i="33"/>
  <c r="E60" i="33"/>
  <c r="F60" i="33"/>
  <c r="G60" i="33"/>
  <c r="H60" i="33"/>
  <c r="I60" i="33"/>
  <c r="J60" i="33"/>
  <c r="K60" i="33"/>
  <c r="L60" i="33"/>
  <c r="C61" i="33"/>
  <c r="D61" i="33"/>
  <c r="E61" i="33"/>
  <c r="F61" i="33"/>
  <c r="G61" i="33"/>
  <c r="H61" i="33"/>
  <c r="I61" i="33"/>
  <c r="J61" i="33"/>
  <c r="K61" i="33"/>
  <c r="L61" i="33"/>
  <c r="C62" i="33"/>
  <c r="D62" i="33"/>
  <c r="E62" i="33"/>
  <c r="F62" i="33"/>
  <c r="G62" i="33"/>
  <c r="H62" i="33"/>
  <c r="I62" i="33"/>
  <c r="J62" i="33"/>
  <c r="K62" i="33"/>
  <c r="L62" i="33"/>
  <c r="C63" i="33"/>
  <c r="D63" i="33"/>
  <c r="E63" i="33"/>
  <c r="F63" i="33"/>
  <c r="G63" i="33"/>
  <c r="H63" i="33"/>
  <c r="I63" i="33"/>
  <c r="J63" i="33"/>
  <c r="K63" i="33"/>
  <c r="L63" i="33"/>
  <c r="C64" i="33"/>
  <c r="D64" i="33"/>
  <c r="E64" i="33"/>
  <c r="F64" i="33"/>
  <c r="G64" i="33"/>
  <c r="H64" i="33"/>
  <c r="I64" i="33"/>
  <c r="J64" i="33"/>
  <c r="K64" i="33"/>
  <c r="L64" i="33"/>
  <c r="C65" i="33"/>
  <c r="D65" i="33"/>
  <c r="E65" i="33"/>
  <c r="F65" i="33"/>
  <c r="G65" i="33"/>
  <c r="H65" i="33"/>
  <c r="I65" i="33"/>
  <c r="J65" i="33"/>
  <c r="K65" i="33"/>
  <c r="L65" i="33"/>
  <c r="C66" i="33"/>
  <c r="D66" i="33"/>
  <c r="E66" i="33"/>
  <c r="F66" i="33"/>
  <c r="G66" i="33"/>
  <c r="H66" i="33"/>
  <c r="I66" i="33"/>
  <c r="J66" i="33"/>
  <c r="K66" i="33"/>
  <c r="L66" i="33"/>
  <c r="C67" i="33"/>
  <c r="D67" i="33"/>
  <c r="E67" i="33"/>
  <c r="F67" i="33"/>
  <c r="G67" i="33"/>
  <c r="H67" i="33"/>
  <c r="I67" i="33"/>
  <c r="J67" i="33"/>
  <c r="K67" i="33"/>
  <c r="L67" i="33"/>
  <c r="C68" i="33"/>
  <c r="D68" i="33"/>
  <c r="E68" i="33"/>
  <c r="F68" i="33"/>
  <c r="G68" i="33"/>
  <c r="H68" i="33"/>
  <c r="I68" i="33"/>
  <c r="J68" i="33"/>
  <c r="K68" i="33"/>
  <c r="L68" i="33"/>
  <c r="C69" i="33"/>
  <c r="D69" i="33"/>
  <c r="E69" i="33"/>
  <c r="F69" i="33"/>
  <c r="G69" i="33"/>
  <c r="H69" i="33"/>
  <c r="I69" i="33"/>
  <c r="J69" i="33"/>
  <c r="K69" i="33"/>
  <c r="L69" i="33"/>
  <c r="C70" i="33"/>
  <c r="D70" i="33"/>
  <c r="E70" i="33"/>
  <c r="F70" i="33"/>
  <c r="G70" i="33"/>
  <c r="H70" i="33"/>
  <c r="I70" i="33"/>
  <c r="J70" i="33"/>
  <c r="K70" i="33"/>
  <c r="L70" i="33"/>
  <c r="C71" i="33"/>
  <c r="D71" i="33"/>
  <c r="E71" i="33"/>
  <c r="F71" i="33"/>
  <c r="G71" i="33"/>
  <c r="H71" i="33"/>
  <c r="I71" i="33"/>
  <c r="J71" i="33"/>
  <c r="K71" i="33"/>
  <c r="L71" i="33"/>
  <c r="C72" i="33"/>
  <c r="D72" i="33"/>
  <c r="E72" i="33"/>
  <c r="F72" i="33"/>
  <c r="G72" i="33"/>
  <c r="H72" i="33"/>
  <c r="I72" i="33"/>
  <c r="J72" i="33"/>
  <c r="K72" i="33"/>
  <c r="L72" i="33"/>
  <c r="C73" i="33"/>
  <c r="D73" i="33"/>
  <c r="E73" i="33"/>
  <c r="F73" i="33"/>
  <c r="G73" i="33"/>
  <c r="H73" i="33"/>
  <c r="I73" i="33"/>
  <c r="J73" i="33"/>
  <c r="K73" i="33"/>
  <c r="L73" i="33"/>
  <c r="C74" i="33"/>
  <c r="D74" i="33"/>
  <c r="E74" i="33"/>
  <c r="F74" i="33"/>
  <c r="G74" i="33"/>
  <c r="H74" i="33"/>
  <c r="I74" i="33"/>
  <c r="J74" i="33"/>
  <c r="K74" i="33"/>
  <c r="L74" i="33"/>
  <c r="C75" i="33"/>
  <c r="D75" i="33"/>
  <c r="E75" i="33"/>
  <c r="F75" i="33"/>
  <c r="G75" i="33"/>
  <c r="H75" i="33"/>
  <c r="I75" i="33"/>
  <c r="J75" i="33"/>
  <c r="K75" i="33"/>
  <c r="L75" i="33"/>
  <c r="C76" i="33"/>
  <c r="D76" i="33"/>
  <c r="E76" i="33"/>
  <c r="F76" i="33"/>
  <c r="G76" i="33"/>
  <c r="H76" i="33"/>
  <c r="I76" i="33"/>
  <c r="J76" i="33"/>
  <c r="K76" i="33"/>
  <c r="L76" i="33"/>
  <c r="C77" i="33"/>
  <c r="D77" i="33"/>
  <c r="E77" i="33"/>
  <c r="F77" i="33"/>
  <c r="G77" i="33"/>
  <c r="H77" i="33"/>
  <c r="I77" i="33"/>
  <c r="J77" i="33"/>
  <c r="K77" i="33"/>
  <c r="L77" i="33"/>
  <c r="C78" i="33"/>
  <c r="D78" i="33"/>
  <c r="E78" i="33"/>
  <c r="F78" i="33"/>
  <c r="G78" i="33"/>
  <c r="H78" i="33"/>
  <c r="I78" i="33"/>
  <c r="J78" i="33"/>
  <c r="K78" i="33"/>
  <c r="L78" i="33"/>
  <c r="C79" i="33"/>
  <c r="D79" i="33"/>
  <c r="E79" i="33"/>
  <c r="F79" i="33"/>
  <c r="G79" i="33"/>
  <c r="H79" i="33"/>
  <c r="I79" i="33"/>
  <c r="J79" i="33"/>
  <c r="K79" i="33"/>
  <c r="L79" i="33"/>
  <c r="C80" i="33"/>
  <c r="D80" i="33"/>
  <c r="E80" i="33"/>
  <c r="F80" i="33"/>
  <c r="G80" i="33"/>
  <c r="H80" i="33"/>
  <c r="I80" i="33"/>
  <c r="J80" i="33"/>
  <c r="K80" i="33"/>
  <c r="L80" i="33"/>
  <c r="C81" i="33"/>
  <c r="D81" i="33"/>
  <c r="E81" i="33"/>
  <c r="F81" i="33"/>
  <c r="G81" i="33"/>
  <c r="H81" i="33"/>
  <c r="I81" i="33"/>
  <c r="J81" i="33"/>
  <c r="K81" i="33"/>
  <c r="L81" i="33"/>
  <c r="C82" i="33"/>
  <c r="D82" i="33"/>
  <c r="E82" i="33"/>
  <c r="F82" i="33"/>
  <c r="G82" i="33"/>
  <c r="H82" i="33"/>
  <c r="I82" i="33"/>
  <c r="J82" i="33"/>
  <c r="K82" i="33"/>
  <c r="L82" i="33"/>
  <c r="C83" i="33"/>
  <c r="D83" i="33"/>
  <c r="E83" i="33"/>
  <c r="F83" i="33"/>
  <c r="G83" i="33"/>
  <c r="H83" i="33"/>
  <c r="I83" i="33"/>
  <c r="J83" i="33"/>
  <c r="K83" i="33"/>
  <c r="L83" i="33"/>
  <c r="C84" i="33"/>
  <c r="D84" i="33"/>
  <c r="E84" i="33"/>
  <c r="F84" i="33"/>
  <c r="G84" i="33"/>
  <c r="H84" i="33"/>
  <c r="I84" i="33"/>
  <c r="J84" i="33"/>
  <c r="K84" i="33"/>
  <c r="L84" i="33"/>
  <c r="C85" i="33"/>
  <c r="D85" i="33"/>
  <c r="E85" i="33"/>
  <c r="F85" i="33"/>
  <c r="G85" i="33"/>
  <c r="H85" i="33"/>
  <c r="I85" i="33"/>
  <c r="J85" i="33"/>
  <c r="K85" i="33"/>
  <c r="L85" i="33"/>
  <c r="C86" i="33"/>
  <c r="D86" i="33"/>
  <c r="E86" i="33"/>
  <c r="F86" i="33"/>
  <c r="G86" i="33"/>
  <c r="H86" i="33"/>
  <c r="I86" i="33"/>
  <c r="J86" i="33"/>
  <c r="K86" i="33"/>
  <c r="L86" i="33"/>
  <c r="C87" i="33"/>
  <c r="D87" i="33"/>
  <c r="E87" i="33"/>
  <c r="F87" i="33"/>
  <c r="G87" i="33"/>
  <c r="H87" i="33"/>
  <c r="I87" i="33"/>
  <c r="J87" i="33"/>
  <c r="K87" i="33"/>
  <c r="L87" i="33"/>
  <c r="C88" i="33"/>
  <c r="D88" i="33"/>
  <c r="E88" i="33"/>
  <c r="F88" i="33"/>
  <c r="G88" i="33"/>
  <c r="H88" i="33"/>
  <c r="I88" i="33"/>
  <c r="J88" i="33"/>
  <c r="K88" i="33"/>
  <c r="L88" i="33"/>
  <c r="C89" i="33"/>
  <c r="D89" i="33"/>
  <c r="E89" i="33"/>
  <c r="F89" i="33"/>
  <c r="G89" i="33"/>
  <c r="H89" i="33"/>
  <c r="I89" i="33"/>
  <c r="J89" i="33"/>
  <c r="K89" i="33"/>
  <c r="L89" i="33"/>
  <c r="C90" i="33"/>
  <c r="D90" i="33"/>
  <c r="E90" i="33"/>
  <c r="F90" i="33"/>
  <c r="G90" i="33"/>
  <c r="H90" i="33"/>
  <c r="I90" i="33"/>
  <c r="J90" i="33"/>
  <c r="K90" i="33"/>
  <c r="L90" i="33"/>
  <c r="C91" i="33"/>
  <c r="D91" i="33"/>
  <c r="E91" i="33"/>
  <c r="F91" i="33"/>
  <c r="G91" i="33"/>
  <c r="H91" i="33"/>
  <c r="I91" i="33"/>
  <c r="J91" i="33"/>
  <c r="K91" i="33"/>
  <c r="L91" i="33"/>
  <c r="C92" i="33"/>
  <c r="D92" i="33"/>
  <c r="E92" i="33"/>
  <c r="F92" i="33"/>
  <c r="G92" i="33"/>
  <c r="H92" i="33"/>
  <c r="I92" i="33"/>
  <c r="J92" i="33"/>
  <c r="K92" i="33"/>
  <c r="L92" i="33"/>
  <c r="C93" i="33"/>
  <c r="D93" i="33"/>
  <c r="E93" i="33"/>
  <c r="F93" i="33"/>
  <c r="G93" i="33"/>
  <c r="H93" i="33"/>
  <c r="I93" i="33"/>
  <c r="J93" i="33"/>
  <c r="K93" i="33"/>
  <c r="L93" i="33"/>
  <c r="C94" i="33"/>
  <c r="D94" i="33"/>
  <c r="E94" i="33"/>
  <c r="F94" i="33"/>
  <c r="G94" i="33"/>
  <c r="H94" i="33"/>
  <c r="I94" i="33"/>
  <c r="J94" i="33"/>
  <c r="K94" i="33"/>
  <c r="L94" i="33"/>
  <c r="C95" i="33"/>
  <c r="D95" i="33"/>
  <c r="E95" i="33"/>
  <c r="F95" i="33"/>
  <c r="G95" i="33"/>
  <c r="H95" i="33"/>
  <c r="I95" i="33"/>
  <c r="J95" i="33"/>
  <c r="K95" i="33"/>
  <c r="L95" i="33"/>
  <c r="C96" i="33"/>
  <c r="D96" i="33"/>
  <c r="E96" i="33"/>
  <c r="F96" i="33"/>
  <c r="G96" i="33"/>
  <c r="H96" i="33"/>
  <c r="I96" i="33"/>
  <c r="J96" i="33"/>
  <c r="K96" i="33"/>
  <c r="L96" i="33"/>
  <c r="C97" i="33"/>
  <c r="D97" i="33"/>
  <c r="E97" i="33"/>
  <c r="F97" i="33"/>
  <c r="G97" i="33"/>
  <c r="H97" i="33"/>
  <c r="I97" i="33"/>
  <c r="J97" i="33"/>
  <c r="K97" i="33"/>
  <c r="L97" i="33"/>
  <c r="C98" i="33"/>
  <c r="D98" i="33"/>
  <c r="E98" i="33"/>
  <c r="F98" i="33"/>
  <c r="G98" i="33"/>
  <c r="H98" i="33"/>
  <c r="I98" i="33"/>
  <c r="J98" i="33"/>
  <c r="K98" i="33"/>
  <c r="L98" i="33"/>
  <c r="C99" i="33"/>
  <c r="D99" i="33"/>
  <c r="E99" i="33"/>
  <c r="F99" i="33"/>
  <c r="G99" i="33"/>
  <c r="H99" i="33"/>
  <c r="I99" i="33"/>
  <c r="J99" i="33"/>
  <c r="K99" i="33"/>
  <c r="L99" i="33"/>
  <c r="C100" i="33"/>
  <c r="D100" i="33"/>
  <c r="E100" i="33"/>
  <c r="F100" i="33"/>
  <c r="G100" i="33"/>
  <c r="H100" i="33"/>
  <c r="I100" i="33"/>
  <c r="J100" i="33"/>
  <c r="K100" i="33"/>
  <c r="L100" i="33"/>
  <c r="C101" i="33"/>
  <c r="D101" i="33"/>
  <c r="E101" i="33"/>
  <c r="F101" i="33"/>
  <c r="G101" i="33"/>
  <c r="H101" i="33"/>
  <c r="I101" i="33"/>
  <c r="J101" i="33"/>
  <c r="K101" i="33"/>
  <c r="L101" i="33"/>
  <c r="C102" i="33"/>
  <c r="D102" i="33"/>
  <c r="E102" i="33"/>
  <c r="F102" i="33"/>
  <c r="G102" i="33"/>
  <c r="H102" i="33"/>
  <c r="I102" i="33"/>
  <c r="J102" i="33"/>
  <c r="K102" i="33"/>
  <c r="L102" i="33"/>
  <c r="C103" i="33"/>
  <c r="D103" i="33"/>
  <c r="E103" i="33"/>
  <c r="F103" i="33"/>
  <c r="G103" i="33"/>
  <c r="H103" i="33"/>
  <c r="I103" i="33"/>
  <c r="J103" i="33"/>
  <c r="K103" i="33"/>
  <c r="L103" i="33"/>
  <c r="C104" i="33"/>
  <c r="D104" i="33"/>
  <c r="E104" i="33"/>
  <c r="F104" i="33"/>
  <c r="G104" i="33"/>
  <c r="H104" i="33"/>
  <c r="I104" i="33"/>
  <c r="J104" i="33"/>
  <c r="K104" i="33"/>
  <c r="L104" i="33"/>
  <c r="C105" i="33"/>
  <c r="D105" i="33"/>
  <c r="E105" i="33"/>
  <c r="F105" i="33"/>
  <c r="G105" i="33"/>
  <c r="H105" i="33"/>
  <c r="I105" i="33"/>
  <c r="J105" i="33"/>
  <c r="K105" i="33"/>
  <c r="L105" i="33"/>
  <c r="C106" i="33"/>
  <c r="D106" i="33"/>
  <c r="E106" i="33"/>
  <c r="F106" i="33"/>
  <c r="G106" i="33"/>
  <c r="H106" i="33"/>
  <c r="I106" i="33"/>
  <c r="J106" i="33"/>
  <c r="K106" i="33"/>
  <c r="L106" i="33"/>
  <c r="C107" i="33"/>
  <c r="D107" i="33"/>
  <c r="E107" i="33"/>
  <c r="F107" i="33"/>
  <c r="G107" i="33"/>
  <c r="H107" i="33"/>
  <c r="I107" i="33"/>
  <c r="J107" i="33"/>
  <c r="K107" i="33"/>
  <c r="L107" i="33"/>
  <c r="C108" i="33"/>
  <c r="D108" i="33"/>
  <c r="E108" i="33"/>
  <c r="F108" i="33"/>
  <c r="G108" i="33"/>
  <c r="H108" i="33"/>
  <c r="I108" i="33"/>
  <c r="J108" i="33"/>
  <c r="K108" i="33"/>
  <c r="L108" i="33"/>
  <c r="C109" i="33"/>
  <c r="D109" i="33"/>
  <c r="E109" i="33"/>
  <c r="F109" i="33"/>
  <c r="G109" i="33"/>
  <c r="H109" i="33"/>
  <c r="I109" i="33"/>
  <c r="J109" i="33"/>
  <c r="K109" i="33"/>
  <c r="L109" i="33"/>
  <c r="C110" i="33"/>
  <c r="D110" i="33"/>
  <c r="E110" i="33"/>
  <c r="F110" i="33"/>
  <c r="G110" i="33"/>
  <c r="H110" i="33"/>
  <c r="I110" i="33"/>
  <c r="J110" i="33"/>
  <c r="K110" i="33"/>
  <c r="L110" i="33"/>
  <c r="C111" i="33"/>
  <c r="D111" i="33"/>
  <c r="E111" i="33"/>
  <c r="F111" i="33"/>
  <c r="G111" i="33"/>
  <c r="H111" i="33"/>
  <c r="I111" i="33"/>
  <c r="J111" i="33"/>
  <c r="K111" i="33"/>
  <c r="L111" i="33"/>
  <c r="C112" i="33"/>
  <c r="D112" i="33"/>
  <c r="E112" i="33"/>
  <c r="F112" i="33"/>
  <c r="G112" i="33"/>
  <c r="H112" i="33"/>
  <c r="I112" i="33"/>
  <c r="J112" i="33"/>
  <c r="K112" i="33"/>
  <c r="L112" i="33"/>
  <c r="C113" i="33"/>
  <c r="D113" i="33"/>
  <c r="E113" i="33"/>
  <c r="F113" i="33"/>
  <c r="G113" i="33"/>
  <c r="H113" i="33"/>
  <c r="I113" i="33"/>
  <c r="J113" i="33"/>
  <c r="K113" i="33"/>
  <c r="L113" i="33"/>
  <c r="C114" i="33"/>
  <c r="D114" i="33"/>
  <c r="E114" i="33"/>
  <c r="F114" i="33"/>
  <c r="G114" i="33"/>
  <c r="H114" i="33"/>
  <c r="I114" i="33"/>
  <c r="J114" i="33"/>
  <c r="K114" i="33"/>
  <c r="L114" i="33"/>
  <c r="C115" i="33"/>
  <c r="D115" i="33"/>
  <c r="E115" i="33"/>
  <c r="F115" i="33"/>
  <c r="G115" i="33"/>
  <c r="H115" i="33"/>
  <c r="I115" i="33"/>
  <c r="J115" i="33"/>
  <c r="K115" i="33"/>
  <c r="L115" i="33"/>
  <c r="C116" i="33"/>
  <c r="D116" i="33"/>
  <c r="E116" i="33"/>
  <c r="F116" i="33"/>
  <c r="G116" i="33"/>
  <c r="H116" i="33"/>
  <c r="I116" i="33"/>
  <c r="J116" i="33"/>
  <c r="K116" i="33"/>
  <c r="L116" i="33"/>
  <c r="C117" i="33"/>
  <c r="D117" i="33"/>
  <c r="E117" i="33"/>
  <c r="F117" i="33"/>
  <c r="G117" i="33"/>
  <c r="H117" i="33"/>
  <c r="I117" i="33"/>
  <c r="J117" i="33"/>
  <c r="K117" i="33"/>
  <c r="L117" i="33"/>
  <c r="C118" i="33"/>
  <c r="D118" i="33"/>
  <c r="E118" i="33"/>
  <c r="F118" i="33"/>
  <c r="G118" i="33"/>
  <c r="H118" i="33"/>
  <c r="I118" i="33"/>
  <c r="J118" i="33"/>
  <c r="K118" i="33"/>
  <c r="L118" i="33"/>
  <c r="C119" i="33"/>
  <c r="D119" i="33"/>
  <c r="E119" i="33"/>
  <c r="F119" i="33"/>
  <c r="G119" i="33"/>
  <c r="H119" i="33"/>
  <c r="I119" i="33"/>
  <c r="J119" i="33"/>
  <c r="K119" i="33"/>
  <c r="L119" i="33"/>
  <c r="C120" i="33"/>
  <c r="D120" i="33"/>
  <c r="E120" i="33"/>
  <c r="F120" i="33"/>
  <c r="G120" i="33"/>
  <c r="H120" i="33"/>
  <c r="I120" i="33"/>
  <c r="J120" i="33"/>
  <c r="K120" i="33"/>
  <c r="L120" i="33"/>
  <c r="C121" i="33"/>
  <c r="D121" i="33"/>
  <c r="E121" i="33"/>
  <c r="F121" i="33"/>
  <c r="G121" i="33"/>
  <c r="H121" i="33"/>
  <c r="I121" i="33"/>
  <c r="J121" i="33"/>
  <c r="K121" i="33"/>
  <c r="L121" i="33"/>
  <c r="C122" i="33"/>
  <c r="D122" i="33"/>
  <c r="E122" i="33"/>
  <c r="F122" i="33"/>
  <c r="G122" i="33"/>
  <c r="H122" i="33"/>
  <c r="I122" i="33"/>
  <c r="J122" i="33"/>
  <c r="K122" i="33"/>
  <c r="L122" i="33"/>
  <c r="C123" i="33"/>
  <c r="D123" i="33"/>
  <c r="E123" i="33"/>
  <c r="F123" i="33"/>
  <c r="G123" i="33"/>
  <c r="H123" i="33"/>
  <c r="I123" i="33"/>
  <c r="J123" i="33"/>
  <c r="K123" i="33"/>
  <c r="L123" i="33"/>
  <c r="C124" i="33"/>
  <c r="D124" i="33"/>
  <c r="E124" i="33"/>
  <c r="F124" i="33"/>
  <c r="G124" i="33"/>
  <c r="H124" i="33"/>
  <c r="I124" i="33"/>
  <c r="J124" i="33"/>
  <c r="K124" i="33"/>
  <c r="L124" i="33"/>
  <c r="C125" i="33"/>
  <c r="D125" i="33"/>
  <c r="E125" i="33"/>
  <c r="F125" i="33"/>
  <c r="G125" i="33"/>
  <c r="H125" i="33"/>
  <c r="I125" i="33"/>
  <c r="J125" i="33"/>
  <c r="K125" i="33"/>
  <c r="L125" i="33"/>
  <c r="D27" i="33"/>
  <c r="E27" i="33"/>
  <c r="F27" i="33"/>
  <c r="G27" i="33"/>
  <c r="H27" i="33"/>
  <c r="I27" i="33"/>
  <c r="J27" i="33"/>
  <c r="K27" i="33"/>
  <c r="L27" i="33"/>
  <c r="C27" i="33"/>
  <c r="D20" i="33"/>
  <c r="E20" i="33"/>
  <c r="F20" i="33"/>
  <c r="G20" i="33"/>
  <c r="H20" i="33"/>
  <c r="I20" i="33"/>
  <c r="J20" i="33"/>
  <c r="K20" i="33"/>
  <c r="L20" i="33"/>
  <c r="C20" i="33"/>
  <c r="D22" i="33"/>
  <c r="E22" i="33"/>
  <c r="F22" i="33"/>
  <c r="G22" i="33"/>
  <c r="H22" i="33"/>
  <c r="I22" i="33"/>
  <c r="J22" i="33"/>
  <c r="K22" i="33"/>
  <c r="L22" i="33"/>
  <c r="C22" i="33"/>
  <c r="D22" i="14"/>
  <c r="E22" i="14"/>
  <c r="F22" i="14"/>
  <c r="G22" i="14"/>
  <c r="H22" i="14"/>
  <c r="I22" i="14"/>
  <c r="J22" i="14"/>
  <c r="K22" i="14"/>
  <c r="L22" i="14"/>
  <c r="C22" i="14"/>
  <c r="C30" i="14"/>
  <c r="D30" i="14"/>
  <c r="E30" i="14"/>
  <c r="F30" i="14"/>
  <c r="G30" i="14"/>
  <c r="H30" i="14"/>
  <c r="I30" i="14"/>
  <c r="J30" i="14"/>
  <c r="K30" i="14"/>
  <c r="L30" i="14"/>
  <c r="C31" i="14"/>
  <c r="D31" i="14"/>
  <c r="E31" i="14"/>
  <c r="F31" i="14"/>
  <c r="G31" i="14"/>
  <c r="H31" i="14"/>
  <c r="I31" i="14"/>
  <c r="J31" i="14"/>
  <c r="K31" i="14"/>
  <c r="L31" i="14"/>
  <c r="C32" i="14"/>
  <c r="D32" i="14"/>
  <c r="E32" i="14"/>
  <c r="F32" i="14"/>
  <c r="G32" i="14"/>
  <c r="H32" i="14"/>
  <c r="I32" i="14"/>
  <c r="J32" i="14"/>
  <c r="K32" i="14"/>
  <c r="L32" i="14"/>
  <c r="C33" i="14"/>
  <c r="D33" i="14"/>
  <c r="E33" i="14"/>
  <c r="F33" i="14"/>
  <c r="G33" i="14"/>
  <c r="H33" i="14"/>
  <c r="I33" i="14"/>
  <c r="J33" i="14"/>
  <c r="K33" i="14"/>
  <c r="L33" i="14"/>
  <c r="C34" i="14"/>
  <c r="D34" i="14"/>
  <c r="E34" i="14"/>
  <c r="F34" i="14"/>
  <c r="G34" i="14"/>
  <c r="H34" i="14"/>
  <c r="I34" i="14"/>
  <c r="J34" i="14"/>
  <c r="K34" i="14"/>
  <c r="L34" i="14"/>
  <c r="C35" i="14"/>
  <c r="D35" i="14"/>
  <c r="E35" i="14"/>
  <c r="F35" i="14"/>
  <c r="G35" i="14"/>
  <c r="H35" i="14"/>
  <c r="I35" i="14"/>
  <c r="J35" i="14"/>
  <c r="K35" i="14"/>
  <c r="L35" i="14"/>
  <c r="C36" i="14"/>
  <c r="D36" i="14"/>
  <c r="E36" i="14"/>
  <c r="F36" i="14"/>
  <c r="G36" i="14"/>
  <c r="H36" i="14"/>
  <c r="I36" i="14"/>
  <c r="J36" i="14"/>
  <c r="K36" i="14"/>
  <c r="L36" i="14"/>
  <c r="C37" i="14"/>
  <c r="D37" i="14"/>
  <c r="E37" i="14"/>
  <c r="F37" i="14"/>
  <c r="G37" i="14"/>
  <c r="H37" i="14"/>
  <c r="I37" i="14"/>
  <c r="J37" i="14"/>
  <c r="K37" i="14"/>
  <c r="L37" i="14"/>
  <c r="C38" i="14"/>
  <c r="D38" i="14"/>
  <c r="E38" i="14"/>
  <c r="F38" i="14"/>
  <c r="G38" i="14"/>
  <c r="H38" i="14"/>
  <c r="I38" i="14"/>
  <c r="J38" i="14"/>
  <c r="K38" i="14"/>
  <c r="L38" i="14"/>
  <c r="C39" i="14"/>
  <c r="D39" i="14"/>
  <c r="E39" i="14"/>
  <c r="F39" i="14"/>
  <c r="G39" i="14"/>
  <c r="H39" i="14"/>
  <c r="I39" i="14"/>
  <c r="J39" i="14"/>
  <c r="K39" i="14"/>
  <c r="L39" i="14"/>
  <c r="C40" i="14"/>
  <c r="D40" i="14"/>
  <c r="E40" i="14"/>
  <c r="F40" i="14"/>
  <c r="G40" i="14"/>
  <c r="H40" i="14"/>
  <c r="I40" i="14"/>
  <c r="J40" i="14"/>
  <c r="K40" i="14"/>
  <c r="L40" i="14"/>
  <c r="C41" i="14"/>
  <c r="D41" i="14"/>
  <c r="E41" i="14"/>
  <c r="F41" i="14"/>
  <c r="G41" i="14"/>
  <c r="H41" i="14"/>
  <c r="I41" i="14"/>
  <c r="J41" i="14"/>
  <c r="K41" i="14"/>
  <c r="L41" i="14"/>
  <c r="C42" i="14"/>
  <c r="D42" i="14"/>
  <c r="E42" i="14"/>
  <c r="F42" i="14"/>
  <c r="G42" i="14"/>
  <c r="H42" i="14"/>
  <c r="I42" i="14"/>
  <c r="J42" i="14"/>
  <c r="K42" i="14"/>
  <c r="L42" i="14"/>
  <c r="C43" i="14"/>
  <c r="D43" i="14"/>
  <c r="E43" i="14"/>
  <c r="F43" i="14"/>
  <c r="G43" i="14"/>
  <c r="H43" i="14"/>
  <c r="I43" i="14"/>
  <c r="J43" i="14"/>
  <c r="K43" i="14"/>
  <c r="L43" i="14"/>
  <c r="C44" i="14"/>
  <c r="D44" i="14"/>
  <c r="E44" i="14"/>
  <c r="F44" i="14"/>
  <c r="G44" i="14"/>
  <c r="H44" i="14"/>
  <c r="I44" i="14"/>
  <c r="J44" i="14"/>
  <c r="K44" i="14"/>
  <c r="L44" i="14"/>
  <c r="C45" i="14"/>
  <c r="D45" i="14"/>
  <c r="E45" i="14"/>
  <c r="F45" i="14"/>
  <c r="G45" i="14"/>
  <c r="H45" i="14"/>
  <c r="I45" i="14"/>
  <c r="J45" i="14"/>
  <c r="K45" i="14"/>
  <c r="L45" i="14"/>
  <c r="C46" i="14"/>
  <c r="D46" i="14"/>
  <c r="E46" i="14"/>
  <c r="F46" i="14"/>
  <c r="G46" i="14"/>
  <c r="H46" i="14"/>
  <c r="I46" i="14"/>
  <c r="J46" i="14"/>
  <c r="K46" i="14"/>
  <c r="L46" i="14"/>
  <c r="C47" i="14"/>
  <c r="D47" i="14"/>
  <c r="E47" i="14"/>
  <c r="F47" i="14"/>
  <c r="G47" i="14"/>
  <c r="H47" i="14"/>
  <c r="I47" i="14"/>
  <c r="J47" i="14"/>
  <c r="K47" i="14"/>
  <c r="L47" i="14"/>
  <c r="C48" i="14"/>
  <c r="D48" i="14"/>
  <c r="E48" i="14"/>
  <c r="F48" i="14"/>
  <c r="G48" i="14"/>
  <c r="H48" i="14"/>
  <c r="I48" i="14"/>
  <c r="J48" i="14"/>
  <c r="K48" i="14"/>
  <c r="L48" i="14"/>
  <c r="C49" i="14"/>
  <c r="D49" i="14"/>
  <c r="E49" i="14"/>
  <c r="F49" i="14"/>
  <c r="G49" i="14"/>
  <c r="H49" i="14"/>
  <c r="I49" i="14"/>
  <c r="J49" i="14"/>
  <c r="K49" i="14"/>
  <c r="L49" i="14"/>
  <c r="C50" i="14"/>
  <c r="D50" i="14"/>
  <c r="E50" i="14"/>
  <c r="F50" i="14"/>
  <c r="G50" i="14"/>
  <c r="H50" i="14"/>
  <c r="I50" i="14"/>
  <c r="J50" i="14"/>
  <c r="K50" i="14"/>
  <c r="L50" i="14"/>
  <c r="C51" i="14"/>
  <c r="D51" i="14"/>
  <c r="E51" i="14"/>
  <c r="F51" i="14"/>
  <c r="G51" i="14"/>
  <c r="H51" i="14"/>
  <c r="I51" i="14"/>
  <c r="J51" i="14"/>
  <c r="K51" i="14"/>
  <c r="L51" i="14"/>
  <c r="C52" i="14"/>
  <c r="D52" i="14"/>
  <c r="E52" i="14"/>
  <c r="F52" i="14"/>
  <c r="G52" i="14"/>
  <c r="H52" i="14"/>
  <c r="I52" i="14"/>
  <c r="J52" i="14"/>
  <c r="K52" i="14"/>
  <c r="L52" i="14"/>
  <c r="C53" i="14"/>
  <c r="D53" i="14"/>
  <c r="E53" i="14"/>
  <c r="F53" i="14"/>
  <c r="G53" i="14"/>
  <c r="H53" i="14"/>
  <c r="I53" i="14"/>
  <c r="J53" i="14"/>
  <c r="K53" i="14"/>
  <c r="L53" i="14"/>
  <c r="C54" i="14"/>
  <c r="D54" i="14"/>
  <c r="E54" i="14"/>
  <c r="F54" i="14"/>
  <c r="G54" i="14"/>
  <c r="H54" i="14"/>
  <c r="I54" i="14"/>
  <c r="J54" i="14"/>
  <c r="K54" i="14"/>
  <c r="L54" i="14"/>
  <c r="C55" i="14"/>
  <c r="D55" i="14"/>
  <c r="E55" i="14"/>
  <c r="F55" i="14"/>
  <c r="G55" i="14"/>
  <c r="H55" i="14"/>
  <c r="I55" i="14"/>
  <c r="J55" i="14"/>
  <c r="K55" i="14"/>
  <c r="L55" i="14"/>
  <c r="C56" i="14"/>
  <c r="D56" i="14"/>
  <c r="E56" i="14"/>
  <c r="F56" i="14"/>
  <c r="G56" i="14"/>
  <c r="H56" i="14"/>
  <c r="I56" i="14"/>
  <c r="J56" i="14"/>
  <c r="K56" i="14"/>
  <c r="L56" i="14"/>
  <c r="C57" i="14"/>
  <c r="D57" i="14"/>
  <c r="E57" i="14"/>
  <c r="F57" i="14"/>
  <c r="G57" i="14"/>
  <c r="H57" i="14"/>
  <c r="I57" i="14"/>
  <c r="J57" i="14"/>
  <c r="K57" i="14"/>
  <c r="L57" i="14"/>
  <c r="C58" i="14"/>
  <c r="D58" i="14"/>
  <c r="E58" i="14"/>
  <c r="F58" i="14"/>
  <c r="G58" i="14"/>
  <c r="H58" i="14"/>
  <c r="I58" i="14"/>
  <c r="J58" i="14"/>
  <c r="K58" i="14"/>
  <c r="L58" i="14"/>
  <c r="C59" i="14"/>
  <c r="D59" i="14"/>
  <c r="E59" i="14"/>
  <c r="F59" i="14"/>
  <c r="G59" i="14"/>
  <c r="H59" i="14"/>
  <c r="I59" i="14"/>
  <c r="J59" i="14"/>
  <c r="K59" i="14"/>
  <c r="L59" i="14"/>
  <c r="C60" i="14"/>
  <c r="D60" i="14"/>
  <c r="E60" i="14"/>
  <c r="F60" i="14"/>
  <c r="G60" i="14"/>
  <c r="H60" i="14"/>
  <c r="I60" i="14"/>
  <c r="J60" i="14"/>
  <c r="K60" i="14"/>
  <c r="L60" i="14"/>
  <c r="C61" i="14"/>
  <c r="D61" i="14"/>
  <c r="E61" i="14"/>
  <c r="F61" i="14"/>
  <c r="G61" i="14"/>
  <c r="H61" i="14"/>
  <c r="I61" i="14"/>
  <c r="J61" i="14"/>
  <c r="K61" i="14"/>
  <c r="L61" i="14"/>
  <c r="C62" i="14"/>
  <c r="D62" i="14"/>
  <c r="E62" i="14"/>
  <c r="F62" i="14"/>
  <c r="G62" i="14"/>
  <c r="H62" i="14"/>
  <c r="I62" i="14"/>
  <c r="J62" i="14"/>
  <c r="K62" i="14"/>
  <c r="L62" i="14"/>
  <c r="C63" i="14"/>
  <c r="D63" i="14"/>
  <c r="E63" i="14"/>
  <c r="F63" i="14"/>
  <c r="G63" i="14"/>
  <c r="H63" i="14"/>
  <c r="I63" i="14"/>
  <c r="J63" i="14"/>
  <c r="K63" i="14"/>
  <c r="L63" i="14"/>
  <c r="C64" i="14"/>
  <c r="D64" i="14"/>
  <c r="E64" i="14"/>
  <c r="F64" i="14"/>
  <c r="G64" i="14"/>
  <c r="H64" i="14"/>
  <c r="I64" i="14"/>
  <c r="J64" i="14"/>
  <c r="K64" i="14"/>
  <c r="L64" i="14"/>
  <c r="C65" i="14"/>
  <c r="D65" i="14"/>
  <c r="E65" i="14"/>
  <c r="F65" i="14"/>
  <c r="G65" i="14"/>
  <c r="H65" i="14"/>
  <c r="I65" i="14"/>
  <c r="J65" i="14"/>
  <c r="K65" i="14"/>
  <c r="L65" i="14"/>
  <c r="C66" i="14"/>
  <c r="D66" i="14"/>
  <c r="E66" i="14"/>
  <c r="F66" i="14"/>
  <c r="G66" i="14"/>
  <c r="H66" i="14"/>
  <c r="I66" i="14"/>
  <c r="J66" i="14"/>
  <c r="K66" i="14"/>
  <c r="L66" i="14"/>
  <c r="C67" i="14"/>
  <c r="D67" i="14"/>
  <c r="E67" i="14"/>
  <c r="F67" i="14"/>
  <c r="G67" i="14"/>
  <c r="H67" i="14"/>
  <c r="I67" i="14"/>
  <c r="J67" i="14"/>
  <c r="K67" i="14"/>
  <c r="L67" i="14"/>
  <c r="C68" i="14"/>
  <c r="D68" i="14"/>
  <c r="E68" i="14"/>
  <c r="F68" i="14"/>
  <c r="G68" i="14"/>
  <c r="H68" i="14"/>
  <c r="I68" i="14"/>
  <c r="J68" i="14"/>
  <c r="K68" i="14"/>
  <c r="L68" i="14"/>
  <c r="C69" i="14"/>
  <c r="D69" i="14"/>
  <c r="E69" i="14"/>
  <c r="F69" i="14"/>
  <c r="G69" i="14"/>
  <c r="H69" i="14"/>
  <c r="I69" i="14"/>
  <c r="J69" i="14"/>
  <c r="K69" i="14"/>
  <c r="L69" i="14"/>
  <c r="C70" i="14"/>
  <c r="D70" i="14"/>
  <c r="E70" i="14"/>
  <c r="F70" i="14"/>
  <c r="G70" i="14"/>
  <c r="H70" i="14"/>
  <c r="I70" i="14"/>
  <c r="J70" i="14"/>
  <c r="K70" i="14"/>
  <c r="L70" i="14"/>
  <c r="C71" i="14"/>
  <c r="D71" i="14"/>
  <c r="E71" i="14"/>
  <c r="F71" i="14"/>
  <c r="G71" i="14"/>
  <c r="H71" i="14"/>
  <c r="I71" i="14"/>
  <c r="J71" i="14"/>
  <c r="K71" i="14"/>
  <c r="L71" i="14"/>
  <c r="C72" i="14"/>
  <c r="D72" i="14"/>
  <c r="E72" i="14"/>
  <c r="F72" i="14"/>
  <c r="G72" i="14"/>
  <c r="H72" i="14"/>
  <c r="I72" i="14"/>
  <c r="J72" i="14"/>
  <c r="K72" i="14"/>
  <c r="L72" i="14"/>
  <c r="C73" i="14"/>
  <c r="D73" i="14"/>
  <c r="E73" i="14"/>
  <c r="F73" i="14"/>
  <c r="G73" i="14"/>
  <c r="H73" i="14"/>
  <c r="I73" i="14"/>
  <c r="J73" i="14"/>
  <c r="K73" i="14"/>
  <c r="L73" i="14"/>
  <c r="C74" i="14"/>
  <c r="D74" i="14"/>
  <c r="E74" i="14"/>
  <c r="F74" i="14"/>
  <c r="G74" i="14"/>
  <c r="H74" i="14"/>
  <c r="I74" i="14"/>
  <c r="J74" i="14"/>
  <c r="K74" i="14"/>
  <c r="L74" i="14"/>
  <c r="C75" i="14"/>
  <c r="D75" i="14"/>
  <c r="E75" i="14"/>
  <c r="F75" i="14"/>
  <c r="G75" i="14"/>
  <c r="H75" i="14"/>
  <c r="I75" i="14"/>
  <c r="J75" i="14"/>
  <c r="K75" i="14"/>
  <c r="L75" i="14"/>
  <c r="C76" i="14"/>
  <c r="D76" i="14"/>
  <c r="E76" i="14"/>
  <c r="F76" i="14"/>
  <c r="G76" i="14"/>
  <c r="H76" i="14"/>
  <c r="I76" i="14"/>
  <c r="J76" i="14"/>
  <c r="K76" i="14"/>
  <c r="L76" i="14"/>
  <c r="C77" i="14"/>
  <c r="D77" i="14"/>
  <c r="E77" i="14"/>
  <c r="F77" i="14"/>
  <c r="G77" i="14"/>
  <c r="H77" i="14"/>
  <c r="I77" i="14"/>
  <c r="J77" i="14"/>
  <c r="K77" i="14"/>
  <c r="L77" i="14"/>
  <c r="C78" i="14"/>
  <c r="D78" i="14"/>
  <c r="E78" i="14"/>
  <c r="F78" i="14"/>
  <c r="G78" i="14"/>
  <c r="H78" i="14"/>
  <c r="I78" i="14"/>
  <c r="J78" i="14"/>
  <c r="K78" i="14"/>
  <c r="L78" i="14"/>
  <c r="C79" i="14"/>
  <c r="D79" i="14"/>
  <c r="E79" i="14"/>
  <c r="F79" i="14"/>
  <c r="G79" i="14"/>
  <c r="H79" i="14"/>
  <c r="I79" i="14"/>
  <c r="J79" i="14"/>
  <c r="K79" i="14"/>
  <c r="L79" i="14"/>
  <c r="C80" i="14"/>
  <c r="D80" i="14"/>
  <c r="E80" i="14"/>
  <c r="F80" i="14"/>
  <c r="G80" i="14"/>
  <c r="H80" i="14"/>
  <c r="I80" i="14"/>
  <c r="J80" i="14"/>
  <c r="K80" i="14"/>
  <c r="L80" i="14"/>
  <c r="C81" i="14"/>
  <c r="D81" i="14"/>
  <c r="E81" i="14"/>
  <c r="F81" i="14"/>
  <c r="G81" i="14"/>
  <c r="H81" i="14"/>
  <c r="I81" i="14"/>
  <c r="J81" i="14"/>
  <c r="K81" i="14"/>
  <c r="L81" i="14"/>
  <c r="C82" i="14"/>
  <c r="D82" i="14"/>
  <c r="E82" i="14"/>
  <c r="F82" i="14"/>
  <c r="G82" i="14"/>
  <c r="H82" i="14"/>
  <c r="I82" i="14"/>
  <c r="J82" i="14"/>
  <c r="K82" i="14"/>
  <c r="L82" i="14"/>
  <c r="C83" i="14"/>
  <c r="D83" i="14"/>
  <c r="E83" i="14"/>
  <c r="F83" i="14"/>
  <c r="G83" i="14"/>
  <c r="H83" i="14"/>
  <c r="I83" i="14"/>
  <c r="J83" i="14"/>
  <c r="K83" i="14"/>
  <c r="L83" i="14"/>
  <c r="C84" i="14"/>
  <c r="D84" i="14"/>
  <c r="E84" i="14"/>
  <c r="F84" i="14"/>
  <c r="G84" i="14"/>
  <c r="H84" i="14"/>
  <c r="I84" i="14"/>
  <c r="J84" i="14"/>
  <c r="K84" i="14"/>
  <c r="L84" i="14"/>
  <c r="C85" i="14"/>
  <c r="D85" i="14"/>
  <c r="E85" i="14"/>
  <c r="F85" i="14"/>
  <c r="G85" i="14"/>
  <c r="H85" i="14"/>
  <c r="I85" i="14"/>
  <c r="J85" i="14"/>
  <c r="K85" i="14"/>
  <c r="L85" i="14"/>
  <c r="C86" i="14"/>
  <c r="D86" i="14"/>
  <c r="E86" i="14"/>
  <c r="F86" i="14"/>
  <c r="G86" i="14"/>
  <c r="H86" i="14"/>
  <c r="I86" i="14"/>
  <c r="J86" i="14"/>
  <c r="K86" i="14"/>
  <c r="L86" i="14"/>
  <c r="C87" i="14"/>
  <c r="D87" i="14"/>
  <c r="E87" i="14"/>
  <c r="F87" i="14"/>
  <c r="G87" i="14"/>
  <c r="H87" i="14"/>
  <c r="I87" i="14"/>
  <c r="J87" i="14"/>
  <c r="K87" i="14"/>
  <c r="L87" i="14"/>
  <c r="C88" i="14"/>
  <c r="D88" i="14"/>
  <c r="E88" i="14"/>
  <c r="F88" i="14"/>
  <c r="G88" i="14"/>
  <c r="H88" i="14"/>
  <c r="I88" i="14"/>
  <c r="J88" i="14"/>
  <c r="K88" i="14"/>
  <c r="L88" i="14"/>
  <c r="C89" i="14"/>
  <c r="D89" i="14"/>
  <c r="E89" i="14"/>
  <c r="F89" i="14"/>
  <c r="G89" i="14"/>
  <c r="H89" i="14"/>
  <c r="I89" i="14"/>
  <c r="J89" i="14"/>
  <c r="K89" i="14"/>
  <c r="L89" i="14"/>
  <c r="C90" i="14"/>
  <c r="D90" i="14"/>
  <c r="E90" i="14"/>
  <c r="F90" i="14"/>
  <c r="G90" i="14"/>
  <c r="H90" i="14"/>
  <c r="I90" i="14"/>
  <c r="J90" i="14"/>
  <c r="K90" i="14"/>
  <c r="L90" i="14"/>
  <c r="C91" i="14"/>
  <c r="D91" i="14"/>
  <c r="E91" i="14"/>
  <c r="F91" i="14"/>
  <c r="G91" i="14"/>
  <c r="H91" i="14"/>
  <c r="I91" i="14"/>
  <c r="J91" i="14"/>
  <c r="K91" i="14"/>
  <c r="L91" i="14"/>
  <c r="C92" i="14"/>
  <c r="D92" i="14"/>
  <c r="E92" i="14"/>
  <c r="F92" i="14"/>
  <c r="G92" i="14"/>
  <c r="H92" i="14"/>
  <c r="I92" i="14"/>
  <c r="J92" i="14"/>
  <c r="K92" i="14"/>
  <c r="L92" i="14"/>
  <c r="C93" i="14"/>
  <c r="D93" i="14"/>
  <c r="E93" i="14"/>
  <c r="F93" i="14"/>
  <c r="G93" i="14"/>
  <c r="H93" i="14"/>
  <c r="I93" i="14"/>
  <c r="J93" i="14"/>
  <c r="K93" i="14"/>
  <c r="L93" i="14"/>
  <c r="C94" i="14"/>
  <c r="D94" i="14"/>
  <c r="E94" i="14"/>
  <c r="F94" i="14"/>
  <c r="G94" i="14"/>
  <c r="H94" i="14"/>
  <c r="I94" i="14"/>
  <c r="J94" i="14"/>
  <c r="K94" i="14"/>
  <c r="L94" i="14"/>
  <c r="C95" i="14"/>
  <c r="D95" i="14"/>
  <c r="E95" i="14"/>
  <c r="F95" i="14"/>
  <c r="G95" i="14"/>
  <c r="H95" i="14"/>
  <c r="I95" i="14"/>
  <c r="J95" i="14"/>
  <c r="K95" i="14"/>
  <c r="L95" i="14"/>
  <c r="C96" i="14"/>
  <c r="D96" i="14"/>
  <c r="E96" i="14"/>
  <c r="F96" i="14"/>
  <c r="G96" i="14"/>
  <c r="H96" i="14"/>
  <c r="I96" i="14"/>
  <c r="J96" i="14"/>
  <c r="K96" i="14"/>
  <c r="L96" i="14"/>
  <c r="C97" i="14"/>
  <c r="D97" i="14"/>
  <c r="E97" i="14"/>
  <c r="F97" i="14"/>
  <c r="G97" i="14"/>
  <c r="H97" i="14"/>
  <c r="I97" i="14"/>
  <c r="J97" i="14"/>
  <c r="K97" i="14"/>
  <c r="L97" i="14"/>
  <c r="C98" i="14"/>
  <c r="D98" i="14"/>
  <c r="E98" i="14"/>
  <c r="F98" i="14"/>
  <c r="G98" i="14"/>
  <c r="H98" i="14"/>
  <c r="I98" i="14"/>
  <c r="J98" i="14"/>
  <c r="K98" i="14"/>
  <c r="L98" i="14"/>
  <c r="C99" i="14"/>
  <c r="D99" i="14"/>
  <c r="E99" i="14"/>
  <c r="F99" i="14"/>
  <c r="G99" i="14"/>
  <c r="H99" i="14"/>
  <c r="I99" i="14"/>
  <c r="J99" i="14"/>
  <c r="K99" i="14"/>
  <c r="L99" i="14"/>
  <c r="C100" i="14"/>
  <c r="D100" i="14"/>
  <c r="E100" i="14"/>
  <c r="F100" i="14"/>
  <c r="G100" i="14"/>
  <c r="H100" i="14"/>
  <c r="I100" i="14"/>
  <c r="J100" i="14"/>
  <c r="K100" i="14"/>
  <c r="L100" i="14"/>
  <c r="C101" i="14"/>
  <c r="D101" i="14"/>
  <c r="E101" i="14"/>
  <c r="F101" i="14"/>
  <c r="G101" i="14"/>
  <c r="H101" i="14"/>
  <c r="I101" i="14"/>
  <c r="J101" i="14"/>
  <c r="K101" i="14"/>
  <c r="L101" i="14"/>
  <c r="C102" i="14"/>
  <c r="D102" i="14"/>
  <c r="E102" i="14"/>
  <c r="F102" i="14"/>
  <c r="G102" i="14"/>
  <c r="H102" i="14"/>
  <c r="I102" i="14"/>
  <c r="J102" i="14"/>
  <c r="K102" i="14"/>
  <c r="L102" i="14"/>
  <c r="C103" i="14"/>
  <c r="D103" i="14"/>
  <c r="E103" i="14"/>
  <c r="F103" i="14"/>
  <c r="G103" i="14"/>
  <c r="H103" i="14"/>
  <c r="I103" i="14"/>
  <c r="J103" i="14"/>
  <c r="K103" i="14"/>
  <c r="L103" i="14"/>
  <c r="C104" i="14"/>
  <c r="D104" i="14"/>
  <c r="E104" i="14"/>
  <c r="F104" i="14"/>
  <c r="G104" i="14"/>
  <c r="H104" i="14"/>
  <c r="I104" i="14"/>
  <c r="J104" i="14"/>
  <c r="K104" i="14"/>
  <c r="L104" i="14"/>
  <c r="C105" i="14"/>
  <c r="D105" i="14"/>
  <c r="E105" i="14"/>
  <c r="F105" i="14"/>
  <c r="G105" i="14"/>
  <c r="H105" i="14"/>
  <c r="I105" i="14"/>
  <c r="J105" i="14"/>
  <c r="K105" i="14"/>
  <c r="L105" i="14"/>
  <c r="C106" i="14"/>
  <c r="D106" i="14"/>
  <c r="E106" i="14"/>
  <c r="F106" i="14"/>
  <c r="G106" i="14"/>
  <c r="H106" i="14"/>
  <c r="I106" i="14"/>
  <c r="J106" i="14"/>
  <c r="K106" i="14"/>
  <c r="L106" i="14"/>
  <c r="C107" i="14"/>
  <c r="D107" i="14"/>
  <c r="E107" i="14"/>
  <c r="F107" i="14"/>
  <c r="G107" i="14"/>
  <c r="H107" i="14"/>
  <c r="I107" i="14"/>
  <c r="J107" i="14"/>
  <c r="K107" i="14"/>
  <c r="L107" i="14"/>
  <c r="C108" i="14"/>
  <c r="D108" i="14"/>
  <c r="E108" i="14"/>
  <c r="F108" i="14"/>
  <c r="G108" i="14"/>
  <c r="H108" i="14"/>
  <c r="I108" i="14"/>
  <c r="J108" i="14"/>
  <c r="K108" i="14"/>
  <c r="L108" i="14"/>
  <c r="C109" i="14"/>
  <c r="D109" i="14"/>
  <c r="E109" i="14"/>
  <c r="F109" i="14"/>
  <c r="G109" i="14"/>
  <c r="H109" i="14"/>
  <c r="I109" i="14"/>
  <c r="J109" i="14"/>
  <c r="K109" i="14"/>
  <c r="L109" i="14"/>
  <c r="C110" i="14"/>
  <c r="D110" i="14"/>
  <c r="E110" i="14"/>
  <c r="F110" i="14"/>
  <c r="G110" i="14"/>
  <c r="H110" i="14"/>
  <c r="I110" i="14"/>
  <c r="J110" i="14"/>
  <c r="K110" i="14"/>
  <c r="L110" i="14"/>
  <c r="C111" i="14"/>
  <c r="D111" i="14"/>
  <c r="E111" i="14"/>
  <c r="F111" i="14"/>
  <c r="G111" i="14"/>
  <c r="H111" i="14"/>
  <c r="I111" i="14"/>
  <c r="J111" i="14"/>
  <c r="K111" i="14"/>
  <c r="L111" i="14"/>
  <c r="C112" i="14"/>
  <c r="D112" i="14"/>
  <c r="E112" i="14"/>
  <c r="F112" i="14"/>
  <c r="G112" i="14"/>
  <c r="H112" i="14"/>
  <c r="I112" i="14"/>
  <c r="J112" i="14"/>
  <c r="K112" i="14"/>
  <c r="L112" i="14"/>
  <c r="C113" i="14"/>
  <c r="D113" i="14"/>
  <c r="E113" i="14"/>
  <c r="F113" i="14"/>
  <c r="G113" i="14"/>
  <c r="H113" i="14"/>
  <c r="I113" i="14"/>
  <c r="J113" i="14"/>
  <c r="K113" i="14"/>
  <c r="L113" i="14"/>
  <c r="C114" i="14"/>
  <c r="D114" i="14"/>
  <c r="E114" i="14"/>
  <c r="F114" i="14"/>
  <c r="G114" i="14"/>
  <c r="H114" i="14"/>
  <c r="I114" i="14"/>
  <c r="J114" i="14"/>
  <c r="K114" i="14"/>
  <c r="L114" i="14"/>
  <c r="C115" i="14"/>
  <c r="D115" i="14"/>
  <c r="E115" i="14"/>
  <c r="F115" i="14"/>
  <c r="G115" i="14"/>
  <c r="H115" i="14"/>
  <c r="I115" i="14"/>
  <c r="J115" i="14"/>
  <c r="K115" i="14"/>
  <c r="L115" i="14"/>
  <c r="C116" i="14"/>
  <c r="D116" i="14"/>
  <c r="E116" i="14"/>
  <c r="F116" i="14"/>
  <c r="G116" i="14"/>
  <c r="H116" i="14"/>
  <c r="I116" i="14"/>
  <c r="J116" i="14"/>
  <c r="K116" i="14"/>
  <c r="L116" i="14"/>
  <c r="C117" i="14"/>
  <c r="D117" i="14"/>
  <c r="E117" i="14"/>
  <c r="F117" i="14"/>
  <c r="G117" i="14"/>
  <c r="H117" i="14"/>
  <c r="I117" i="14"/>
  <c r="J117" i="14"/>
  <c r="K117" i="14"/>
  <c r="L117" i="14"/>
  <c r="C118" i="14"/>
  <c r="D118" i="14"/>
  <c r="E118" i="14"/>
  <c r="F118" i="14"/>
  <c r="G118" i="14"/>
  <c r="H118" i="14"/>
  <c r="I118" i="14"/>
  <c r="J118" i="14"/>
  <c r="K118" i="14"/>
  <c r="L118" i="14"/>
  <c r="C119" i="14"/>
  <c r="D119" i="14"/>
  <c r="E119" i="14"/>
  <c r="F119" i="14"/>
  <c r="G119" i="14"/>
  <c r="H119" i="14"/>
  <c r="I119" i="14"/>
  <c r="J119" i="14"/>
  <c r="K119" i="14"/>
  <c r="L119" i="14"/>
  <c r="C120" i="14"/>
  <c r="D120" i="14"/>
  <c r="E120" i="14"/>
  <c r="F120" i="14"/>
  <c r="G120" i="14"/>
  <c r="H120" i="14"/>
  <c r="I120" i="14"/>
  <c r="J120" i="14"/>
  <c r="K120" i="14"/>
  <c r="L120" i="14"/>
  <c r="C121" i="14"/>
  <c r="D121" i="14"/>
  <c r="E121" i="14"/>
  <c r="F121" i="14"/>
  <c r="G121" i="14"/>
  <c r="H121" i="14"/>
  <c r="I121" i="14"/>
  <c r="J121" i="14"/>
  <c r="K121" i="14"/>
  <c r="L121" i="14"/>
  <c r="C122" i="14"/>
  <c r="D122" i="14"/>
  <c r="E122" i="14"/>
  <c r="F122" i="14"/>
  <c r="G122" i="14"/>
  <c r="H122" i="14"/>
  <c r="I122" i="14"/>
  <c r="J122" i="14"/>
  <c r="K122" i="14"/>
  <c r="L122" i="14"/>
  <c r="C123" i="14"/>
  <c r="D123" i="14"/>
  <c r="E123" i="14"/>
  <c r="F123" i="14"/>
  <c r="G123" i="14"/>
  <c r="H123" i="14"/>
  <c r="I123" i="14"/>
  <c r="J123" i="14"/>
  <c r="K123" i="14"/>
  <c r="L123" i="14"/>
  <c r="C124" i="14"/>
  <c r="D124" i="14"/>
  <c r="E124" i="14"/>
  <c r="F124" i="14"/>
  <c r="G124" i="14"/>
  <c r="H124" i="14"/>
  <c r="I124" i="14"/>
  <c r="J124" i="14"/>
  <c r="K124" i="14"/>
  <c r="L124" i="14"/>
  <c r="C125" i="14"/>
  <c r="D125" i="14"/>
  <c r="E125" i="14"/>
  <c r="F125" i="14"/>
  <c r="G125" i="14"/>
  <c r="H125" i="14"/>
  <c r="I125" i="14"/>
  <c r="J125" i="14"/>
  <c r="K125" i="14"/>
  <c r="L125" i="14"/>
  <c r="C126" i="14"/>
  <c r="D126" i="14"/>
  <c r="E126" i="14"/>
  <c r="F126" i="14"/>
  <c r="G126" i="14"/>
  <c r="H126" i="14"/>
  <c r="I126" i="14"/>
  <c r="J126" i="14"/>
  <c r="K126" i="14"/>
  <c r="L126" i="14"/>
  <c r="C127" i="14"/>
  <c r="D127" i="14"/>
  <c r="E127" i="14"/>
  <c r="F127" i="14"/>
  <c r="G127" i="14"/>
  <c r="H127" i="14"/>
  <c r="I127" i="14"/>
  <c r="J127" i="14"/>
  <c r="K127" i="14"/>
  <c r="L127" i="14"/>
  <c r="D29" i="14"/>
  <c r="E29" i="14"/>
  <c r="F29" i="14"/>
  <c r="G29" i="14"/>
  <c r="H29" i="14"/>
  <c r="I29" i="14"/>
  <c r="J29" i="14"/>
  <c r="K29" i="14"/>
  <c r="L29" i="14"/>
  <c r="C29" i="14"/>
  <c r="D24" i="14"/>
  <c r="E24" i="14"/>
  <c r="F24" i="14"/>
  <c r="G24" i="14"/>
  <c r="H24" i="14"/>
  <c r="I24" i="14"/>
  <c r="J24" i="14"/>
  <c r="K24" i="14"/>
  <c r="L24" i="14"/>
  <c r="C24" i="14"/>
  <c r="H25" i="30"/>
  <c r="I25" i="30"/>
  <c r="J25" i="30"/>
  <c r="K25" i="30"/>
  <c r="L25" i="30"/>
  <c r="H26" i="30"/>
  <c r="I26" i="30"/>
  <c r="J26" i="30"/>
  <c r="K26" i="30"/>
  <c r="L26" i="30"/>
  <c r="H27" i="30"/>
  <c r="I27" i="30"/>
  <c r="J27" i="30"/>
  <c r="K27" i="30"/>
  <c r="L27" i="30"/>
  <c r="H28" i="30"/>
  <c r="I28" i="30"/>
  <c r="J28" i="30"/>
  <c r="K28" i="30"/>
  <c r="L28" i="30"/>
  <c r="H29" i="30"/>
  <c r="I29" i="30"/>
  <c r="J29" i="30"/>
  <c r="K29" i="30"/>
  <c r="L29" i="30"/>
  <c r="E30" i="30"/>
  <c r="H30" i="30"/>
  <c r="I30" i="30"/>
  <c r="J30" i="30"/>
  <c r="K30" i="30"/>
  <c r="L30" i="30"/>
  <c r="E31" i="30"/>
  <c r="H31" i="30"/>
  <c r="I31" i="30"/>
  <c r="J31" i="30"/>
  <c r="K31" i="30"/>
  <c r="L31" i="30"/>
  <c r="H32" i="30"/>
  <c r="I32" i="30"/>
  <c r="J32" i="30"/>
  <c r="K32" i="30"/>
  <c r="L32" i="30"/>
  <c r="H33" i="30"/>
  <c r="I33" i="30"/>
  <c r="J33" i="30"/>
  <c r="K33" i="30"/>
  <c r="L33" i="30"/>
  <c r="H34" i="30"/>
  <c r="I34" i="30"/>
  <c r="J34" i="30"/>
  <c r="K34" i="30"/>
  <c r="L34" i="30"/>
  <c r="H35" i="30"/>
  <c r="I35" i="30"/>
  <c r="J35" i="30"/>
  <c r="K35" i="30"/>
  <c r="L35" i="30"/>
  <c r="H36" i="30"/>
  <c r="I36" i="30"/>
  <c r="J36" i="30"/>
  <c r="K36" i="30"/>
  <c r="L36" i="30"/>
  <c r="H37" i="30"/>
  <c r="I37" i="30"/>
  <c r="J37" i="30"/>
  <c r="K37" i="30"/>
  <c r="L37" i="30"/>
  <c r="H38" i="30"/>
  <c r="I38" i="30"/>
  <c r="J38" i="30"/>
  <c r="K38" i="30"/>
  <c r="L38" i="30"/>
  <c r="H39" i="30"/>
  <c r="I39" i="30"/>
  <c r="J39" i="30"/>
  <c r="K39" i="30"/>
  <c r="L39" i="30"/>
  <c r="H40" i="30"/>
  <c r="I40" i="30"/>
  <c r="J40" i="30"/>
  <c r="K40" i="30"/>
  <c r="L40" i="30"/>
  <c r="H41" i="30"/>
  <c r="I41" i="30"/>
  <c r="J41" i="30"/>
  <c r="K41" i="30"/>
  <c r="L41" i="30"/>
  <c r="H42" i="30"/>
  <c r="I42" i="30"/>
  <c r="J42" i="30"/>
  <c r="K42" i="30"/>
  <c r="L42" i="30"/>
  <c r="H43" i="30"/>
  <c r="I43" i="30"/>
  <c r="J43" i="30"/>
  <c r="K43" i="30"/>
  <c r="L43" i="30"/>
  <c r="H44" i="30"/>
  <c r="I44" i="30"/>
  <c r="J44" i="30"/>
  <c r="K44" i="30"/>
  <c r="L44" i="30"/>
  <c r="H45" i="30"/>
  <c r="I45" i="30"/>
  <c r="J45" i="30"/>
  <c r="K45" i="30"/>
  <c r="L45" i="30"/>
  <c r="H46" i="30"/>
  <c r="I46" i="30"/>
  <c r="J46" i="30"/>
  <c r="K46" i="30"/>
  <c r="L46" i="30"/>
  <c r="H47" i="30"/>
  <c r="I47" i="30"/>
  <c r="J47" i="30"/>
  <c r="K47" i="30"/>
  <c r="L47" i="30"/>
  <c r="H48" i="30"/>
  <c r="I48" i="30"/>
  <c r="J48" i="30"/>
  <c r="K48" i="30"/>
  <c r="L48" i="30"/>
  <c r="H49" i="30"/>
  <c r="I49" i="30"/>
  <c r="J49" i="30"/>
  <c r="K49" i="30"/>
  <c r="L49" i="30"/>
  <c r="H50" i="30"/>
  <c r="I50" i="30"/>
  <c r="J50" i="30"/>
  <c r="K50" i="30"/>
  <c r="L50" i="30"/>
  <c r="H51" i="30"/>
  <c r="I51" i="30"/>
  <c r="J51" i="30"/>
  <c r="K51" i="30"/>
  <c r="L51" i="30"/>
  <c r="H52" i="30"/>
  <c r="I52" i="30"/>
  <c r="J52" i="30"/>
  <c r="K52" i="30"/>
  <c r="L52" i="30"/>
  <c r="H53" i="30"/>
  <c r="I53" i="30"/>
  <c r="J53" i="30"/>
  <c r="K53" i="30"/>
  <c r="L53" i="30"/>
  <c r="E54" i="30"/>
  <c r="F54" i="30"/>
  <c r="H54" i="30"/>
  <c r="I54" i="30"/>
  <c r="J54" i="30"/>
  <c r="K54" i="30"/>
  <c r="L54" i="30"/>
  <c r="E55" i="30"/>
  <c r="H55" i="30"/>
  <c r="I55" i="30"/>
  <c r="J55" i="30"/>
  <c r="K55" i="30"/>
  <c r="L55" i="30"/>
  <c r="H56" i="30"/>
  <c r="I56" i="30"/>
  <c r="J56" i="30"/>
  <c r="K56" i="30"/>
  <c r="L56" i="30"/>
  <c r="H57" i="30"/>
  <c r="I57" i="30"/>
  <c r="J57" i="30"/>
  <c r="K57" i="30"/>
  <c r="L57" i="30"/>
  <c r="H58" i="30"/>
  <c r="I58" i="30"/>
  <c r="J58" i="30"/>
  <c r="K58" i="30"/>
  <c r="L58" i="30"/>
  <c r="H59" i="30"/>
  <c r="I59" i="30"/>
  <c r="J59" i="30"/>
  <c r="K59" i="30"/>
  <c r="L59" i="30"/>
  <c r="H60" i="30"/>
  <c r="I60" i="30"/>
  <c r="J60" i="30"/>
  <c r="K60" i="30"/>
  <c r="L60" i="30"/>
  <c r="H61" i="30"/>
  <c r="I61" i="30"/>
  <c r="J61" i="30"/>
  <c r="K61" i="30"/>
  <c r="L61" i="30"/>
  <c r="E62" i="30"/>
  <c r="H62" i="30"/>
  <c r="I62" i="30"/>
  <c r="J62" i="30"/>
  <c r="K62" i="30"/>
  <c r="L62" i="30"/>
  <c r="E63" i="30"/>
  <c r="H63" i="30"/>
  <c r="I63" i="30"/>
  <c r="J63" i="30"/>
  <c r="K63" i="30"/>
  <c r="L63" i="30"/>
  <c r="H64" i="30"/>
  <c r="I64" i="30"/>
  <c r="J64" i="30"/>
  <c r="K64" i="30"/>
  <c r="L64" i="30"/>
  <c r="H65" i="30"/>
  <c r="I65" i="30"/>
  <c r="J65" i="30"/>
  <c r="K65" i="30"/>
  <c r="L65" i="30"/>
  <c r="H66" i="30"/>
  <c r="I66" i="30"/>
  <c r="J66" i="30"/>
  <c r="K66" i="30"/>
  <c r="L66" i="30"/>
  <c r="H67" i="30"/>
  <c r="I67" i="30"/>
  <c r="J67" i="30"/>
  <c r="K67" i="30"/>
  <c r="L67" i="30"/>
  <c r="H68" i="30"/>
  <c r="I68" i="30"/>
  <c r="J68" i="30"/>
  <c r="K68" i="30"/>
  <c r="L68" i="30"/>
  <c r="H69" i="30"/>
  <c r="I69" i="30"/>
  <c r="J69" i="30"/>
  <c r="K69" i="30"/>
  <c r="L69" i="30"/>
  <c r="H70" i="30"/>
  <c r="I70" i="30"/>
  <c r="J70" i="30"/>
  <c r="K70" i="30"/>
  <c r="L70" i="30"/>
  <c r="H71" i="30"/>
  <c r="I71" i="30"/>
  <c r="J71" i="30"/>
  <c r="K71" i="30"/>
  <c r="L71" i="30"/>
  <c r="H72" i="30"/>
  <c r="I72" i="30"/>
  <c r="J72" i="30"/>
  <c r="K72" i="30"/>
  <c r="L72" i="30"/>
  <c r="H73" i="30"/>
  <c r="I73" i="30"/>
  <c r="J73" i="30"/>
  <c r="K73" i="30"/>
  <c r="L73" i="30"/>
  <c r="H74" i="30"/>
  <c r="I74" i="30"/>
  <c r="J74" i="30"/>
  <c r="K74" i="30"/>
  <c r="L74" i="30"/>
  <c r="H75" i="30"/>
  <c r="I75" i="30"/>
  <c r="J75" i="30"/>
  <c r="K75" i="30"/>
  <c r="L75" i="30"/>
  <c r="H76" i="30"/>
  <c r="I76" i="30"/>
  <c r="J76" i="30"/>
  <c r="K76" i="30"/>
  <c r="L76" i="30"/>
  <c r="H77" i="30"/>
  <c r="I77" i="30"/>
  <c r="J77" i="30"/>
  <c r="K77" i="30"/>
  <c r="L77" i="30"/>
  <c r="E78" i="30"/>
  <c r="F78" i="30"/>
  <c r="H78" i="30"/>
  <c r="I78" i="30"/>
  <c r="J78" i="30"/>
  <c r="K78" i="30"/>
  <c r="L78" i="30"/>
  <c r="E79" i="30"/>
  <c r="H79" i="30"/>
  <c r="I79" i="30"/>
  <c r="J79" i="30"/>
  <c r="K79" i="30"/>
  <c r="L79" i="30"/>
  <c r="H80" i="30"/>
  <c r="I80" i="30"/>
  <c r="J80" i="30"/>
  <c r="K80" i="30"/>
  <c r="L80" i="30"/>
  <c r="H81" i="30"/>
  <c r="I81" i="30"/>
  <c r="J81" i="30"/>
  <c r="K81" i="30"/>
  <c r="L81" i="30"/>
  <c r="H82" i="30"/>
  <c r="I82" i="30"/>
  <c r="J82" i="30"/>
  <c r="K82" i="30"/>
  <c r="L82" i="30"/>
  <c r="H83" i="30"/>
  <c r="I83" i="30"/>
  <c r="J83" i="30"/>
  <c r="K83" i="30"/>
  <c r="L83" i="30"/>
  <c r="H84" i="30"/>
  <c r="I84" i="30"/>
  <c r="J84" i="30"/>
  <c r="K84" i="30"/>
  <c r="L84" i="30"/>
  <c r="H85" i="30"/>
  <c r="I85" i="30"/>
  <c r="J85" i="30"/>
  <c r="K85" i="30"/>
  <c r="L85" i="30"/>
  <c r="E86" i="30"/>
  <c r="F86" i="30"/>
  <c r="H86" i="30"/>
  <c r="I86" i="30"/>
  <c r="J86" i="30"/>
  <c r="K86" i="30"/>
  <c r="L86" i="30"/>
  <c r="E87" i="30"/>
  <c r="H87" i="30"/>
  <c r="I87" i="30"/>
  <c r="J87" i="30"/>
  <c r="K87" i="30"/>
  <c r="L87" i="30"/>
  <c r="H88" i="30"/>
  <c r="I88" i="30"/>
  <c r="J88" i="30"/>
  <c r="K88" i="30"/>
  <c r="L88" i="30"/>
  <c r="H89" i="30"/>
  <c r="I89" i="30"/>
  <c r="J89" i="30"/>
  <c r="K89" i="30"/>
  <c r="L89" i="30"/>
  <c r="H90" i="30"/>
  <c r="I90" i="30"/>
  <c r="J90" i="30"/>
  <c r="K90" i="30"/>
  <c r="L90" i="30"/>
  <c r="H91" i="30"/>
  <c r="I91" i="30"/>
  <c r="J91" i="30"/>
  <c r="K91" i="30"/>
  <c r="L91" i="30"/>
  <c r="H92" i="30"/>
  <c r="I92" i="30"/>
  <c r="J92" i="30"/>
  <c r="K92" i="30"/>
  <c r="L92" i="30"/>
  <c r="H93" i="30"/>
  <c r="I93" i="30"/>
  <c r="J93" i="30"/>
  <c r="K93" i="30"/>
  <c r="L93" i="30"/>
  <c r="E94" i="30"/>
  <c r="H94" i="30"/>
  <c r="I94" i="30"/>
  <c r="J94" i="30"/>
  <c r="K94" i="30"/>
  <c r="L94" i="30"/>
  <c r="E95" i="30"/>
  <c r="H95" i="30"/>
  <c r="I95" i="30"/>
  <c r="J95" i="30"/>
  <c r="K95" i="30"/>
  <c r="L95" i="30"/>
  <c r="H96" i="30"/>
  <c r="I96" i="30"/>
  <c r="J96" i="30"/>
  <c r="K96" i="30"/>
  <c r="L96" i="30"/>
  <c r="H97" i="30"/>
  <c r="I97" i="30"/>
  <c r="J97" i="30"/>
  <c r="K97" i="30"/>
  <c r="L97" i="30"/>
  <c r="H98" i="30"/>
  <c r="I98" i="30"/>
  <c r="J98" i="30"/>
  <c r="K98" i="30"/>
  <c r="L98" i="30"/>
  <c r="H99" i="30"/>
  <c r="I99" i="30"/>
  <c r="J99" i="30"/>
  <c r="K99" i="30"/>
  <c r="L99" i="30"/>
  <c r="H100" i="30"/>
  <c r="I100" i="30"/>
  <c r="J100" i="30"/>
  <c r="K100" i="30"/>
  <c r="L100" i="30"/>
  <c r="H101" i="30"/>
  <c r="I101" i="30"/>
  <c r="J101" i="30"/>
  <c r="K101" i="30"/>
  <c r="L101" i="30"/>
  <c r="H102" i="30"/>
  <c r="I102" i="30"/>
  <c r="J102" i="30"/>
  <c r="K102" i="30"/>
  <c r="L102" i="30"/>
  <c r="H103" i="30"/>
  <c r="I103" i="30"/>
  <c r="J103" i="30"/>
  <c r="K103" i="30"/>
  <c r="L103" i="30"/>
  <c r="H104" i="30"/>
  <c r="I104" i="30"/>
  <c r="J104" i="30"/>
  <c r="K104" i="30"/>
  <c r="L104" i="30"/>
  <c r="H105" i="30"/>
  <c r="I105" i="30"/>
  <c r="J105" i="30"/>
  <c r="K105" i="30"/>
  <c r="L105" i="30"/>
  <c r="H106" i="30"/>
  <c r="I106" i="30"/>
  <c r="J106" i="30"/>
  <c r="K106" i="30"/>
  <c r="L106" i="30"/>
  <c r="H107" i="30"/>
  <c r="I107" i="30"/>
  <c r="J107" i="30"/>
  <c r="K107" i="30"/>
  <c r="L107" i="30"/>
  <c r="H108" i="30"/>
  <c r="I108" i="30"/>
  <c r="J108" i="30"/>
  <c r="K108" i="30"/>
  <c r="L108" i="30"/>
  <c r="H109" i="30"/>
  <c r="I109" i="30"/>
  <c r="J109" i="30"/>
  <c r="K109" i="30"/>
  <c r="L109" i="30"/>
  <c r="H110" i="30"/>
  <c r="I110" i="30"/>
  <c r="J110" i="30"/>
  <c r="K110" i="30"/>
  <c r="L110" i="30"/>
  <c r="H111" i="30"/>
  <c r="I111" i="30"/>
  <c r="J111" i="30"/>
  <c r="K111" i="30"/>
  <c r="L111" i="30"/>
  <c r="H112" i="30"/>
  <c r="I112" i="30"/>
  <c r="J112" i="30"/>
  <c r="K112" i="30"/>
  <c r="L112" i="30"/>
  <c r="H113" i="30"/>
  <c r="I113" i="30"/>
  <c r="J113" i="30"/>
  <c r="K113" i="30"/>
  <c r="L113" i="30"/>
  <c r="H114" i="30"/>
  <c r="I114" i="30"/>
  <c r="J114" i="30"/>
  <c r="K114" i="30"/>
  <c r="L114" i="30"/>
  <c r="H115" i="30"/>
  <c r="I115" i="30"/>
  <c r="J115" i="30"/>
  <c r="K115" i="30"/>
  <c r="L115" i="30"/>
  <c r="H116" i="30"/>
  <c r="I116" i="30"/>
  <c r="J116" i="30"/>
  <c r="K116" i="30"/>
  <c r="L116" i="30"/>
  <c r="H117" i="30"/>
  <c r="I117" i="30"/>
  <c r="J117" i="30"/>
  <c r="K117" i="30"/>
  <c r="L117" i="30"/>
  <c r="E118" i="30"/>
  <c r="H118" i="30"/>
  <c r="I118" i="30"/>
  <c r="J118" i="30"/>
  <c r="K118" i="30"/>
  <c r="L118" i="30"/>
  <c r="H119" i="30"/>
  <c r="I119" i="30"/>
  <c r="J119" i="30"/>
  <c r="K119" i="30"/>
  <c r="L119" i="30"/>
  <c r="E120" i="30"/>
  <c r="H120" i="30"/>
  <c r="I120" i="30"/>
  <c r="J120" i="30"/>
  <c r="K120" i="30"/>
  <c r="L120" i="30"/>
  <c r="D121" i="30"/>
  <c r="H121" i="30"/>
  <c r="I121" i="30"/>
  <c r="J121" i="30"/>
  <c r="K121" i="30"/>
  <c r="L121" i="30"/>
  <c r="H122" i="30"/>
  <c r="I122" i="30"/>
  <c r="J122" i="30"/>
  <c r="K122" i="30"/>
  <c r="L122" i="30"/>
  <c r="H24" i="30"/>
  <c r="I24" i="30"/>
  <c r="J24" i="30"/>
  <c r="K24" i="30"/>
  <c r="L24" i="30"/>
  <c r="D19" i="30"/>
  <c r="D25" i="30" s="1"/>
  <c r="E19" i="30"/>
  <c r="E32" i="30" s="1"/>
  <c r="F19" i="30"/>
  <c r="F31" i="30" s="1"/>
  <c r="G19" i="30"/>
  <c r="G30" i="30" s="1"/>
  <c r="H19" i="30"/>
  <c r="I19" i="30"/>
  <c r="J19" i="30"/>
  <c r="K19" i="30"/>
  <c r="L19" i="30"/>
  <c r="C19" i="30"/>
  <c r="C25" i="30" s="1"/>
  <c r="D17" i="30"/>
  <c r="E17" i="30"/>
  <c r="F17" i="30"/>
  <c r="G17" i="30"/>
  <c r="H17" i="30"/>
  <c r="I17" i="30"/>
  <c r="J17" i="30"/>
  <c r="K17" i="30"/>
  <c r="L17" i="30"/>
  <c r="C17" i="30"/>
  <c r="C28" i="16"/>
  <c r="D28" i="16"/>
  <c r="E28" i="16"/>
  <c r="F28" i="16"/>
  <c r="G28" i="16"/>
  <c r="H28" i="16"/>
  <c r="I28" i="16"/>
  <c r="J28" i="16"/>
  <c r="K28" i="16"/>
  <c r="L28" i="16"/>
  <c r="C29" i="16"/>
  <c r="D29" i="16"/>
  <c r="E29" i="16"/>
  <c r="F29" i="16"/>
  <c r="G29" i="16"/>
  <c r="H29" i="16"/>
  <c r="I29" i="16"/>
  <c r="J29" i="16"/>
  <c r="K29" i="16"/>
  <c r="L29" i="16"/>
  <c r="C30" i="16"/>
  <c r="D30" i="16"/>
  <c r="E30" i="16"/>
  <c r="F30" i="16"/>
  <c r="G30" i="16"/>
  <c r="H30" i="16"/>
  <c r="I30" i="16"/>
  <c r="J30" i="16"/>
  <c r="K30" i="16"/>
  <c r="L30" i="16"/>
  <c r="C31" i="16"/>
  <c r="D31" i="16"/>
  <c r="E31" i="16"/>
  <c r="F31" i="16"/>
  <c r="G31" i="16"/>
  <c r="H31" i="16"/>
  <c r="I31" i="16"/>
  <c r="J31" i="16"/>
  <c r="K31" i="16"/>
  <c r="L31" i="16"/>
  <c r="C32" i="16"/>
  <c r="D32" i="16"/>
  <c r="E32" i="16"/>
  <c r="F32" i="16"/>
  <c r="G32" i="16"/>
  <c r="H32" i="16"/>
  <c r="I32" i="16"/>
  <c r="J32" i="16"/>
  <c r="K32" i="16"/>
  <c r="L32" i="16"/>
  <c r="C33" i="16"/>
  <c r="D33" i="16"/>
  <c r="E33" i="16"/>
  <c r="F33" i="16"/>
  <c r="G33" i="16"/>
  <c r="H33" i="16"/>
  <c r="I33" i="16"/>
  <c r="J33" i="16"/>
  <c r="K33" i="16"/>
  <c r="L33" i="16"/>
  <c r="C34" i="16"/>
  <c r="D34" i="16"/>
  <c r="E34" i="16"/>
  <c r="F34" i="16"/>
  <c r="G34" i="16"/>
  <c r="H34" i="16"/>
  <c r="I34" i="16"/>
  <c r="J34" i="16"/>
  <c r="K34" i="16"/>
  <c r="L34" i="16"/>
  <c r="C35" i="16"/>
  <c r="D35" i="16"/>
  <c r="E35" i="16"/>
  <c r="F35" i="16"/>
  <c r="G35" i="16"/>
  <c r="H35" i="16"/>
  <c r="I35" i="16"/>
  <c r="J35" i="16"/>
  <c r="K35" i="16"/>
  <c r="L35" i="16"/>
  <c r="C36" i="16"/>
  <c r="D36" i="16"/>
  <c r="E36" i="16"/>
  <c r="F36" i="16"/>
  <c r="G36" i="16"/>
  <c r="H36" i="16"/>
  <c r="I36" i="16"/>
  <c r="J36" i="16"/>
  <c r="K36" i="16"/>
  <c r="L36" i="16"/>
  <c r="C37" i="16"/>
  <c r="D37" i="16"/>
  <c r="E37" i="16"/>
  <c r="F37" i="16"/>
  <c r="G37" i="16"/>
  <c r="H37" i="16"/>
  <c r="I37" i="16"/>
  <c r="J37" i="16"/>
  <c r="K37" i="16"/>
  <c r="L37" i="16"/>
  <c r="C38" i="16"/>
  <c r="D38" i="16"/>
  <c r="E38" i="16"/>
  <c r="F38" i="16"/>
  <c r="G38" i="16"/>
  <c r="H38" i="16"/>
  <c r="I38" i="16"/>
  <c r="J38" i="16"/>
  <c r="K38" i="16"/>
  <c r="L38" i="16"/>
  <c r="C39" i="16"/>
  <c r="D39" i="16"/>
  <c r="E39" i="16"/>
  <c r="F39" i="16"/>
  <c r="G39" i="16"/>
  <c r="H39" i="16"/>
  <c r="I39" i="16"/>
  <c r="J39" i="16"/>
  <c r="K39" i="16"/>
  <c r="L39" i="16"/>
  <c r="C40" i="16"/>
  <c r="D40" i="16"/>
  <c r="E40" i="16"/>
  <c r="F40" i="16"/>
  <c r="G40" i="16"/>
  <c r="H40" i="16"/>
  <c r="I40" i="16"/>
  <c r="J40" i="16"/>
  <c r="K40" i="16"/>
  <c r="L40" i="16"/>
  <c r="C41" i="16"/>
  <c r="D41" i="16"/>
  <c r="E41" i="16"/>
  <c r="F41" i="16"/>
  <c r="G41" i="16"/>
  <c r="H41" i="16"/>
  <c r="I41" i="16"/>
  <c r="J41" i="16"/>
  <c r="K41" i="16"/>
  <c r="L41" i="16"/>
  <c r="C42" i="16"/>
  <c r="D42" i="16"/>
  <c r="E42" i="16"/>
  <c r="F42" i="16"/>
  <c r="G42" i="16"/>
  <c r="H42" i="16"/>
  <c r="I42" i="16"/>
  <c r="J42" i="16"/>
  <c r="K42" i="16"/>
  <c r="L42" i="16"/>
  <c r="C43" i="16"/>
  <c r="D43" i="16"/>
  <c r="E43" i="16"/>
  <c r="F43" i="16"/>
  <c r="G43" i="16"/>
  <c r="H43" i="16"/>
  <c r="I43" i="16"/>
  <c r="J43" i="16"/>
  <c r="K43" i="16"/>
  <c r="L43" i="16"/>
  <c r="C44" i="16"/>
  <c r="D44" i="16"/>
  <c r="E44" i="16"/>
  <c r="F44" i="16"/>
  <c r="G44" i="16"/>
  <c r="H44" i="16"/>
  <c r="I44" i="16"/>
  <c r="J44" i="16"/>
  <c r="K44" i="16"/>
  <c r="L44" i="16"/>
  <c r="C45" i="16"/>
  <c r="D45" i="16"/>
  <c r="E45" i="16"/>
  <c r="F45" i="16"/>
  <c r="G45" i="16"/>
  <c r="H45" i="16"/>
  <c r="I45" i="16"/>
  <c r="J45" i="16"/>
  <c r="K45" i="16"/>
  <c r="L45" i="16"/>
  <c r="C46" i="16"/>
  <c r="D46" i="16"/>
  <c r="E46" i="16"/>
  <c r="F46" i="16"/>
  <c r="G46" i="16"/>
  <c r="H46" i="16"/>
  <c r="I46" i="16"/>
  <c r="J46" i="16"/>
  <c r="K46" i="16"/>
  <c r="L46" i="16"/>
  <c r="C47" i="16"/>
  <c r="D47" i="16"/>
  <c r="E47" i="16"/>
  <c r="F47" i="16"/>
  <c r="G47" i="16"/>
  <c r="H47" i="16"/>
  <c r="I47" i="16"/>
  <c r="J47" i="16"/>
  <c r="K47" i="16"/>
  <c r="L47" i="16"/>
  <c r="C48" i="16"/>
  <c r="D48" i="16"/>
  <c r="E48" i="16"/>
  <c r="F48" i="16"/>
  <c r="G48" i="16"/>
  <c r="H48" i="16"/>
  <c r="I48" i="16"/>
  <c r="J48" i="16"/>
  <c r="K48" i="16"/>
  <c r="L48" i="16"/>
  <c r="C49" i="16"/>
  <c r="D49" i="16"/>
  <c r="E49" i="16"/>
  <c r="F49" i="16"/>
  <c r="G49" i="16"/>
  <c r="H49" i="16"/>
  <c r="I49" i="16"/>
  <c r="J49" i="16"/>
  <c r="K49" i="16"/>
  <c r="L49" i="16"/>
  <c r="C50" i="16"/>
  <c r="D50" i="16"/>
  <c r="E50" i="16"/>
  <c r="F50" i="16"/>
  <c r="G50" i="16"/>
  <c r="H50" i="16"/>
  <c r="I50" i="16"/>
  <c r="J50" i="16"/>
  <c r="K50" i="16"/>
  <c r="L50" i="16"/>
  <c r="C51" i="16"/>
  <c r="D51" i="16"/>
  <c r="E51" i="16"/>
  <c r="F51" i="16"/>
  <c r="G51" i="16"/>
  <c r="H51" i="16"/>
  <c r="I51" i="16"/>
  <c r="J51" i="16"/>
  <c r="K51" i="16"/>
  <c r="L51" i="16"/>
  <c r="C52" i="16"/>
  <c r="D52" i="16"/>
  <c r="E52" i="16"/>
  <c r="F52" i="16"/>
  <c r="G52" i="16"/>
  <c r="H52" i="16"/>
  <c r="I52" i="16"/>
  <c r="J52" i="16"/>
  <c r="K52" i="16"/>
  <c r="L52" i="16"/>
  <c r="C53" i="16"/>
  <c r="D53" i="16"/>
  <c r="E53" i="16"/>
  <c r="F53" i="16"/>
  <c r="G53" i="16"/>
  <c r="H53" i="16"/>
  <c r="I53" i="16"/>
  <c r="J53" i="16"/>
  <c r="K53" i="16"/>
  <c r="L53" i="16"/>
  <c r="C54" i="16"/>
  <c r="D54" i="16"/>
  <c r="E54" i="16"/>
  <c r="F54" i="16"/>
  <c r="G54" i="16"/>
  <c r="H54" i="16"/>
  <c r="I54" i="16"/>
  <c r="J54" i="16"/>
  <c r="K54" i="16"/>
  <c r="L54" i="16"/>
  <c r="C55" i="16"/>
  <c r="D55" i="16"/>
  <c r="E55" i="16"/>
  <c r="F55" i="16"/>
  <c r="G55" i="16"/>
  <c r="H55" i="16"/>
  <c r="I55" i="16"/>
  <c r="J55" i="16"/>
  <c r="K55" i="16"/>
  <c r="L55" i="16"/>
  <c r="C56" i="16"/>
  <c r="D56" i="16"/>
  <c r="E56" i="16"/>
  <c r="F56" i="16"/>
  <c r="G56" i="16"/>
  <c r="H56" i="16"/>
  <c r="I56" i="16"/>
  <c r="J56" i="16"/>
  <c r="K56" i="16"/>
  <c r="L56" i="16"/>
  <c r="C57" i="16"/>
  <c r="D57" i="16"/>
  <c r="E57" i="16"/>
  <c r="F57" i="16"/>
  <c r="G57" i="16"/>
  <c r="H57" i="16"/>
  <c r="I57" i="16"/>
  <c r="J57" i="16"/>
  <c r="K57" i="16"/>
  <c r="L57" i="16"/>
  <c r="C58" i="16"/>
  <c r="D58" i="16"/>
  <c r="E58" i="16"/>
  <c r="F58" i="16"/>
  <c r="G58" i="16"/>
  <c r="H58" i="16"/>
  <c r="I58" i="16"/>
  <c r="J58" i="16"/>
  <c r="K58" i="16"/>
  <c r="L58" i="16"/>
  <c r="C59" i="16"/>
  <c r="D59" i="16"/>
  <c r="E59" i="16"/>
  <c r="F59" i="16"/>
  <c r="G59" i="16"/>
  <c r="H59" i="16"/>
  <c r="I59" i="16"/>
  <c r="J59" i="16"/>
  <c r="K59" i="16"/>
  <c r="L59" i="16"/>
  <c r="C60" i="16"/>
  <c r="D60" i="16"/>
  <c r="E60" i="16"/>
  <c r="F60" i="16"/>
  <c r="G60" i="16"/>
  <c r="H60" i="16"/>
  <c r="I60" i="16"/>
  <c r="J60" i="16"/>
  <c r="K60" i="16"/>
  <c r="L60" i="16"/>
  <c r="C61" i="16"/>
  <c r="D61" i="16"/>
  <c r="E61" i="16"/>
  <c r="F61" i="16"/>
  <c r="G61" i="16"/>
  <c r="H61" i="16"/>
  <c r="I61" i="16"/>
  <c r="J61" i="16"/>
  <c r="K61" i="16"/>
  <c r="L61" i="16"/>
  <c r="C62" i="16"/>
  <c r="D62" i="16"/>
  <c r="E62" i="16"/>
  <c r="F62" i="16"/>
  <c r="G62" i="16"/>
  <c r="H62" i="16"/>
  <c r="I62" i="16"/>
  <c r="J62" i="16"/>
  <c r="K62" i="16"/>
  <c r="L62" i="16"/>
  <c r="C63" i="16"/>
  <c r="D63" i="16"/>
  <c r="E63" i="16"/>
  <c r="F63" i="16"/>
  <c r="G63" i="16"/>
  <c r="H63" i="16"/>
  <c r="I63" i="16"/>
  <c r="J63" i="16"/>
  <c r="K63" i="16"/>
  <c r="L63" i="16"/>
  <c r="C64" i="16"/>
  <c r="D64" i="16"/>
  <c r="E64" i="16"/>
  <c r="F64" i="16"/>
  <c r="G64" i="16"/>
  <c r="H64" i="16"/>
  <c r="I64" i="16"/>
  <c r="J64" i="16"/>
  <c r="K64" i="16"/>
  <c r="L64" i="16"/>
  <c r="C65" i="16"/>
  <c r="D65" i="16"/>
  <c r="E65" i="16"/>
  <c r="F65" i="16"/>
  <c r="G65" i="16"/>
  <c r="H65" i="16"/>
  <c r="I65" i="16"/>
  <c r="J65" i="16"/>
  <c r="K65" i="16"/>
  <c r="L65" i="16"/>
  <c r="C66" i="16"/>
  <c r="D66" i="16"/>
  <c r="E66" i="16"/>
  <c r="F66" i="16"/>
  <c r="G66" i="16"/>
  <c r="H66" i="16"/>
  <c r="I66" i="16"/>
  <c r="J66" i="16"/>
  <c r="K66" i="16"/>
  <c r="L66" i="16"/>
  <c r="C67" i="16"/>
  <c r="D67" i="16"/>
  <c r="E67" i="16"/>
  <c r="F67" i="16"/>
  <c r="G67" i="16"/>
  <c r="H67" i="16"/>
  <c r="I67" i="16"/>
  <c r="J67" i="16"/>
  <c r="K67" i="16"/>
  <c r="L67" i="16"/>
  <c r="C68" i="16"/>
  <c r="D68" i="16"/>
  <c r="E68" i="16"/>
  <c r="F68" i="16"/>
  <c r="G68" i="16"/>
  <c r="H68" i="16"/>
  <c r="I68" i="16"/>
  <c r="J68" i="16"/>
  <c r="K68" i="16"/>
  <c r="L68" i="16"/>
  <c r="C69" i="16"/>
  <c r="D69" i="16"/>
  <c r="E69" i="16"/>
  <c r="F69" i="16"/>
  <c r="G69" i="16"/>
  <c r="H69" i="16"/>
  <c r="I69" i="16"/>
  <c r="J69" i="16"/>
  <c r="K69" i="16"/>
  <c r="L69" i="16"/>
  <c r="C70" i="16"/>
  <c r="D70" i="16"/>
  <c r="E70" i="16"/>
  <c r="F70" i="16"/>
  <c r="G70" i="16"/>
  <c r="H70" i="16"/>
  <c r="I70" i="16"/>
  <c r="J70" i="16"/>
  <c r="K70" i="16"/>
  <c r="L70" i="16"/>
  <c r="C71" i="16"/>
  <c r="D71" i="16"/>
  <c r="E71" i="16"/>
  <c r="F71" i="16"/>
  <c r="G71" i="16"/>
  <c r="H71" i="16"/>
  <c r="I71" i="16"/>
  <c r="J71" i="16"/>
  <c r="K71" i="16"/>
  <c r="L71" i="16"/>
  <c r="C72" i="16"/>
  <c r="D72" i="16"/>
  <c r="E72" i="16"/>
  <c r="F72" i="16"/>
  <c r="G72" i="16"/>
  <c r="H72" i="16"/>
  <c r="I72" i="16"/>
  <c r="J72" i="16"/>
  <c r="K72" i="16"/>
  <c r="L72" i="16"/>
  <c r="C73" i="16"/>
  <c r="D73" i="16"/>
  <c r="E73" i="16"/>
  <c r="F73" i="16"/>
  <c r="G73" i="16"/>
  <c r="H73" i="16"/>
  <c r="I73" i="16"/>
  <c r="J73" i="16"/>
  <c r="K73" i="16"/>
  <c r="L73" i="16"/>
  <c r="C74" i="16"/>
  <c r="D74" i="16"/>
  <c r="E74" i="16"/>
  <c r="F74" i="16"/>
  <c r="G74" i="16"/>
  <c r="H74" i="16"/>
  <c r="I74" i="16"/>
  <c r="J74" i="16"/>
  <c r="K74" i="16"/>
  <c r="L74" i="16"/>
  <c r="C75" i="16"/>
  <c r="D75" i="16"/>
  <c r="E75" i="16"/>
  <c r="F75" i="16"/>
  <c r="G75" i="16"/>
  <c r="H75" i="16"/>
  <c r="I75" i="16"/>
  <c r="J75" i="16"/>
  <c r="K75" i="16"/>
  <c r="L75" i="16"/>
  <c r="C76" i="16"/>
  <c r="D76" i="16"/>
  <c r="E76" i="16"/>
  <c r="F76" i="16"/>
  <c r="G76" i="16"/>
  <c r="H76" i="16"/>
  <c r="I76" i="16"/>
  <c r="J76" i="16"/>
  <c r="K76" i="16"/>
  <c r="L76" i="16"/>
  <c r="C77" i="16"/>
  <c r="D77" i="16"/>
  <c r="E77" i="16"/>
  <c r="F77" i="16"/>
  <c r="G77" i="16"/>
  <c r="H77" i="16"/>
  <c r="I77" i="16"/>
  <c r="J77" i="16"/>
  <c r="K77" i="16"/>
  <c r="L77" i="16"/>
  <c r="C78" i="16"/>
  <c r="D78" i="16"/>
  <c r="E78" i="16"/>
  <c r="F78" i="16"/>
  <c r="G78" i="16"/>
  <c r="H78" i="16"/>
  <c r="I78" i="16"/>
  <c r="J78" i="16"/>
  <c r="K78" i="16"/>
  <c r="L78" i="16"/>
  <c r="C79" i="16"/>
  <c r="D79" i="16"/>
  <c r="E79" i="16"/>
  <c r="F79" i="16"/>
  <c r="G79" i="16"/>
  <c r="H79" i="16"/>
  <c r="I79" i="16"/>
  <c r="J79" i="16"/>
  <c r="K79" i="16"/>
  <c r="L79" i="16"/>
  <c r="C80" i="16"/>
  <c r="D80" i="16"/>
  <c r="E80" i="16"/>
  <c r="F80" i="16"/>
  <c r="G80" i="16"/>
  <c r="H80" i="16"/>
  <c r="I80" i="16"/>
  <c r="J80" i="16"/>
  <c r="K80" i="16"/>
  <c r="L80" i="16"/>
  <c r="C81" i="16"/>
  <c r="D81" i="16"/>
  <c r="E81" i="16"/>
  <c r="F81" i="16"/>
  <c r="G81" i="16"/>
  <c r="H81" i="16"/>
  <c r="I81" i="16"/>
  <c r="J81" i="16"/>
  <c r="K81" i="16"/>
  <c r="L81" i="16"/>
  <c r="C82" i="16"/>
  <c r="D82" i="16"/>
  <c r="E82" i="16"/>
  <c r="F82" i="16"/>
  <c r="G82" i="16"/>
  <c r="H82" i="16"/>
  <c r="I82" i="16"/>
  <c r="J82" i="16"/>
  <c r="K82" i="16"/>
  <c r="L82" i="16"/>
  <c r="C83" i="16"/>
  <c r="D83" i="16"/>
  <c r="E83" i="16"/>
  <c r="F83" i="16"/>
  <c r="G83" i="16"/>
  <c r="H83" i="16"/>
  <c r="I83" i="16"/>
  <c r="J83" i="16"/>
  <c r="K83" i="16"/>
  <c r="L83" i="16"/>
  <c r="C84" i="16"/>
  <c r="D84" i="16"/>
  <c r="E84" i="16"/>
  <c r="F84" i="16"/>
  <c r="G84" i="16"/>
  <c r="H84" i="16"/>
  <c r="I84" i="16"/>
  <c r="J84" i="16"/>
  <c r="K84" i="16"/>
  <c r="L84" i="16"/>
  <c r="C85" i="16"/>
  <c r="D85" i="16"/>
  <c r="E85" i="16"/>
  <c r="F85" i="16"/>
  <c r="G85" i="16"/>
  <c r="H85" i="16"/>
  <c r="I85" i="16"/>
  <c r="J85" i="16"/>
  <c r="K85" i="16"/>
  <c r="L85" i="16"/>
  <c r="C86" i="16"/>
  <c r="D86" i="16"/>
  <c r="E86" i="16"/>
  <c r="F86" i="16"/>
  <c r="G86" i="16"/>
  <c r="H86" i="16"/>
  <c r="I86" i="16"/>
  <c r="J86" i="16"/>
  <c r="K86" i="16"/>
  <c r="L86" i="16"/>
  <c r="C87" i="16"/>
  <c r="D87" i="16"/>
  <c r="E87" i="16"/>
  <c r="F87" i="16"/>
  <c r="G87" i="16"/>
  <c r="H87" i="16"/>
  <c r="I87" i="16"/>
  <c r="J87" i="16"/>
  <c r="K87" i="16"/>
  <c r="L87" i="16"/>
  <c r="C88" i="16"/>
  <c r="D88" i="16"/>
  <c r="E88" i="16"/>
  <c r="F88" i="16"/>
  <c r="G88" i="16"/>
  <c r="H88" i="16"/>
  <c r="I88" i="16"/>
  <c r="J88" i="16"/>
  <c r="K88" i="16"/>
  <c r="L88" i="16"/>
  <c r="C89" i="16"/>
  <c r="D89" i="16"/>
  <c r="E89" i="16"/>
  <c r="F89" i="16"/>
  <c r="G89" i="16"/>
  <c r="H89" i="16"/>
  <c r="I89" i="16"/>
  <c r="J89" i="16"/>
  <c r="K89" i="16"/>
  <c r="L89" i="16"/>
  <c r="C90" i="16"/>
  <c r="D90" i="16"/>
  <c r="E90" i="16"/>
  <c r="F90" i="16"/>
  <c r="G90" i="16"/>
  <c r="H90" i="16"/>
  <c r="I90" i="16"/>
  <c r="J90" i="16"/>
  <c r="K90" i="16"/>
  <c r="L90" i="16"/>
  <c r="C91" i="16"/>
  <c r="D91" i="16"/>
  <c r="E91" i="16"/>
  <c r="F91" i="16"/>
  <c r="G91" i="16"/>
  <c r="H91" i="16"/>
  <c r="I91" i="16"/>
  <c r="J91" i="16"/>
  <c r="K91" i="16"/>
  <c r="L91" i="16"/>
  <c r="C92" i="16"/>
  <c r="D92" i="16"/>
  <c r="E92" i="16"/>
  <c r="F92" i="16"/>
  <c r="G92" i="16"/>
  <c r="H92" i="16"/>
  <c r="I92" i="16"/>
  <c r="J92" i="16"/>
  <c r="K92" i="16"/>
  <c r="L92" i="16"/>
  <c r="C93" i="16"/>
  <c r="D93" i="16"/>
  <c r="E93" i="16"/>
  <c r="F93" i="16"/>
  <c r="G93" i="16"/>
  <c r="H93" i="16"/>
  <c r="I93" i="16"/>
  <c r="J93" i="16"/>
  <c r="K93" i="16"/>
  <c r="L93" i="16"/>
  <c r="C94" i="16"/>
  <c r="D94" i="16"/>
  <c r="E94" i="16"/>
  <c r="F94" i="16"/>
  <c r="G94" i="16"/>
  <c r="H94" i="16"/>
  <c r="I94" i="16"/>
  <c r="J94" i="16"/>
  <c r="K94" i="16"/>
  <c r="L94" i="16"/>
  <c r="C95" i="16"/>
  <c r="D95" i="16"/>
  <c r="E95" i="16"/>
  <c r="F95" i="16"/>
  <c r="G95" i="16"/>
  <c r="H95" i="16"/>
  <c r="I95" i="16"/>
  <c r="J95" i="16"/>
  <c r="K95" i="16"/>
  <c r="L95" i="16"/>
  <c r="C96" i="16"/>
  <c r="D96" i="16"/>
  <c r="E96" i="16"/>
  <c r="F96" i="16"/>
  <c r="G96" i="16"/>
  <c r="H96" i="16"/>
  <c r="I96" i="16"/>
  <c r="J96" i="16"/>
  <c r="K96" i="16"/>
  <c r="L96" i="16"/>
  <c r="C97" i="16"/>
  <c r="D97" i="16"/>
  <c r="E97" i="16"/>
  <c r="F97" i="16"/>
  <c r="G97" i="16"/>
  <c r="H97" i="16"/>
  <c r="I97" i="16"/>
  <c r="J97" i="16"/>
  <c r="K97" i="16"/>
  <c r="L97" i="16"/>
  <c r="C98" i="16"/>
  <c r="D98" i="16"/>
  <c r="E98" i="16"/>
  <c r="F98" i="16"/>
  <c r="G98" i="16"/>
  <c r="H98" i="16"/>
  <c r="I98" i="16"/>
  <c r="J98" i="16"/>
  <c r="K98" i="16"/>
  <c r="L98" i="16"/>
  <c r="C99" i="16"/>
  <c r="D99" i="16"/>
  <c r="E99" i="16"/>
  <c r="F99" i="16"/>
  <c r="G99" i="16"/>
  <c r="H99" i="16"/>
  <c r="I99" i="16"/>
  <c r="J99" i="16"/>
  <c r="K99" i="16"/>
  <c r="L99" i="16"/>
  <c r="C100" i="16"/>
  <c r="D100" i="16"/>
  <c r="E100" i="16"/>
  <c r="F100" i="16"/>
  <c r="G100" i="16"/>
  <c r="H100" i="16"/>
  <c r="I100" i="16"/>
  <c r="J100" i="16"/>
  <c r="K100" i="16"/>
  <c r="L100" i="16"/>
  <c r="C101" i="16"/>
  <c r="D101" i="16"/>
  <c r="E101" i="16"/>
  <c r="F101" i="16"/>
  <c r="G101" i="16"/>
  <c r="H101" i="16"/>
  <c r="I101" i="16"/>
  <c r="J101" i="16"/>
  <c r="K101" i="16"/>
  <c r="L101" i="16"/>
  <c r="C102" i="16"/>
  <c r="D102" i="16"/>
  <c r="E102" i="16"/>
  <c r="F102" i="16"/>
  <c r="G102" i="16"/>
  <c r="H102" i="16"/>
  <c r="I102" i="16"/>
  <c r="J102" i="16"/>
  <c r="K102" i="16"/>
  <c r="L102" i="16"/>
  <c r="C103" i="16"/>
  <c r="D103" i="16"/>
  <c r="E103" i="16"/>
  <c r="F103" i="16"/>
  <c r="G103" i="16"/>
  <c r="H103" i="16"/>
  <c r="I103" i="16"/>
  <c r="J103" i="16"/>
  <c r="K103" i="16"/>
  <c r="L103" i="16"/>
  <c r="C104" i="16"/>
  <c r="D104" i="16"/>
  <c r="E104" i="16"/>
  <c r="F104" i="16"/>
  <c r="G104" i="16"/>
  <c r="H104" i="16"/>
  <c r="I104" i="16"/>
  <c r="J104" i="16"/>
  <c r="K104" i="16"/>
  <c r="L104" i="16"/>
  <c r="C105" i="16"/>
  <c r="D105" i="16"/>
  <c r="E105" i="16"/>
  <c r="F105" i="16"/>
  <c r="G105" i="16"/>
  <c r="H105" i="16"/>
  <c r="I105" i="16"/>
  <c r="J105" i="16"/>
  <c r="K105" i="16"/>
  <c r="L105" i="16"/>
  <c r="C106" i="16"/>
  <c r="D106" i="16"/>
  <c r="E106" i="16"/>
  <c r="F106" i="16"/>
  <c r="G106" i="16"/>
  <c r="H106" i="16"/>
  <c r="I106" i="16"/>
  <c r="J106" i="16"/>
  <c r="K106" i="16"/>
  <c r="L106" i="16"/>
  <c r="C107" i="16"/>
  <c r="D107" i="16"/>
  <c r="E107" i="16"/>
  <c r="F107" i="16"/>
  <c r="G107" i="16"/>
  <c r="H107" i="16"/>
  <c r="I107" i="16"/>
  <c r="J107" i="16"/>
  <c r="K107" i="16"/>
  <c r="L107" i="16"/>
  <c r="C108" i="16"/>
  <c r="D108" i="16"/>
  <c r="E108" i="16"/>
  <c r="F108" i="16"/>
  <c r="G108" i="16"/>
  <c r="H108" i="16"/>
  <c r="I108" i="16"/>
  <c r="J108" i="16"/>
  <c r="K108" i="16"/>
  <c r="L108" i="16"/>
  <c r="C109" i="16"/>
  <c r="D109" i="16"/>
  <c r="E109" i="16"/>
  <c r="F109" i="16"/>
  <c r="G109" i="16"/>
  <c r="H109" i="16"/>
  <c r="I109" i="16"/>
  <c r="J109" i="16"/>
  <c r="K109" i="16"/>
  <c r="L109" i="16"/>
  <c r="C110" i="16"/>
  <c r="D110" i="16"/>
  <c r="E110" i="16"/>
  <c r="F110" i="16"/>
  <c r="G110" i="16"/>
  <c r="H110" i="16"/>
  <c r="I110" i="16"/>
  <c r="J110" i="16"/>
  <c r="K110" i="16"/>
  <c r="L110" i="16"/>
  <c r="C111" i="16"/>
  <c r="D111" i="16"/>
  <c r="E111" i="16"/>
  <c r="F111" i="16"/>
  <c r="G111" i="16"/>
  <c r="H111" i="16"/>
  <c r="I111" i="16"/>
  <c r="J111" i="16"/>
  <c r="K111" i="16"/>
  <c r="L111" i="16"/>
  <c r="C112" i="16"/>
  <c r="D112" i="16"/>
  <c r="E112" i="16"/>
  <c r="F112" i="16"/>
  <c r="G112" i="16"/>
  <c r="H112" i="16"/>
  <c r="I112" i="16"/>
  <c r="J112" i="16"/>
  <c r="K112" i="16"/>
  <c r="L112" i="16"/>
  <c r="C113" i="16"/>
  <c r="D113" i="16"/>
  <c r="E113" i="16"/>
  <c r="F113" i="16"/>
  <c r="G113" i="16"/>
  <c r="H113" i="16"/>
  <c r="I113" i="16"/>
  <c r="J113" i="16"/>
  <c r="K113" i="16"/>
  <c r="L113" i="16"/>
  <c r="C114" i="16"/>
  <c r="D114" i="16"/>
  <c r="E114" i="16"/>
  <c r="F114" i="16"/>
  <c r="G114" i="16"/>
  <c r="H114" i="16"/>
  <c r="I114" i="16"/>
  <c r="J114" i="16"/>
  <c r="K114" i="16"/>
  <c r="L114" i="16"/>
  <c r="C115" i="16"/>
  <c r="D115" i="16"/>
  <c r="E115" i="16"/>
  <c r="F115" i="16"/>
  <c r="G115" i="16"/>
  <c r="H115" i="16"/>
  <c r="I115" i="16"/>
  <c r="J115" i="16"/>
  <c r="K115" i="16"/>
  <c r="L115" i="16"/>
  <c r="C116" i="16"/>
  <c r="D116" i="16"/>
  <c r="E116" i="16"/>
  <c r="F116" i="16"/>
  <c r="G116" i="16"/>
  <c r="H116" i="16"/>
  <c r="I116" i="16"/>
  <c r="J116" i="16"/>
  <c r="K116" i="16"/>
  <c r="L116" i="16"/>
  <c r="C117" i="16"/>
  <c r="D117" i="16"/>
  <c r="E117" i="16"/>
  <c r="F117" i="16"/>
  <c r="G117" i="16"/>
  <c r="H117" i="16"/>
  <c r="I117" i="16"/>
  <c r="J117" i="16"/>
  <c r="K117" i="16"/>
  <c r="L117" i="16"/>
  <c r="C118" i="16"/>
  <c r="D118" i="16"/>
  <c r="E118" i="16"/>
  <c r="F118" i="16"/>
  <c r="G118" i="16"/>
  <c r="H118" i="16"/>
  <c r="I118" i="16"/>
  <c r="J118" i="16"/>
  <c r="K118" i="16"/>
  <c r="L118" i="16"/>
  <c r="C119" i="16"/>
  <c r="D119" i="16"/>
  <c r="E119" i="16"/>
  <c r="F119" i="16"/>
  <c r="G119" i="16"/>
  <c r="H119" i="16"/>
  <c r="I119" i="16"/>
  <c r="J119" i="16"/>
  <c r="K119" i="16"/>
  <c r="L119" i="16"/>
  <c r="C120" i="16"/>
  <c r="D120" i="16"/>
  <c r="E120" i="16"/>
  <c r="F120" i="16"/>
  <c r="G120" i="16"/>
  <c r="H120" i="16"/>
  <c r="I120" i="16"/>
  <c r="J120" i="16"/>
  <c r="K120" i="16"/>
  <c r="L120" i="16"/>
  <c r="C121" i="16"/>
  <c r="D121" i="16"/>
  <c r="E121" i="16"/>
  <c r="F121" i="16"/>
  <c r="G121" i="16"/>
  <c r="H121" i="16"/>
  <c r="I121" i="16"/>
  <c r="J121" i="16"/>
  <c r="K121" i="16"/>
  <c r="L121" i="16"/>
  <c r="C122" i="16"/>
  <c r="D122" i="16"/>
  <c r="E122" i="16"/>
  <c r="F122" i="16"/>
  <c r="G122" i="16"/>
  <c r="H122" i="16"/>
  <c r="I122" i="16"/>
  <c r="J122" i="16"/>
  <c r="K122" i="16"/>
  <c r="L122" i="16"/>
  <c r="C123" i="16"/>
  <c r="D123" i="16"/>
  <c r="E123" i="16"/>
  <c r="F123" i="16"/>
  <c r="G123" i="16"/>
  <c r="H123" i="16"/>
  <c r="I123" i="16"/>
  <c r="J123" i="16"/>
  <c r="K123" i="16"/>
  <c r="L123" i="16"/>
  <c r="C124" i="16"/>
  <c r="D124" i="16"/>
  <c r="E124" i="16"/>
  <c r="F124" i="16"/>
  <c r="G124" i="16"/>
  <c r="H124" i="16"/>
  <c r="I124" i="16"/>
  <c r="J124" i="16"/>
  <c r="K124" i="16"/>
  <c r="L124" i="16"/>
  <c r="C125" i="16"/>
  <c r="D125" i="16"/>
  <c r="E125" i="16"/>
  <c r="F125" i="16"/>
  <c r="G125" i="16"/>
  <c r="H125" i="16"/>
  <c r="I125" i="16"/>
  <c r="J125" i="16"/>
  <c r="K125" i="16"/>
  <c r="L125" i="16"/>
  <c r="D27" i="16"/>
  <c r="E27" i="16"/>
  <c r="F27" i="16"/>
  <c r="G27" i="16"/>
  <c r="H27" i="16"/>
  <c r="I27" i="16"/>
  <c r="J27" i="16"/>
  <c r="K27" i="16"/>
  <c r="L27" i="16"/>
  <c r="C27" i="16"/>
  <c r="C29" i="21"/>
  <c r="D29" i="21"/>
  <c r="E29" i="21"/>
  <c r="F29" i="21"/>
  <c r="G29" i="21"/>
  <c r="H29" i="21"/>
  <c r="I29" i="21"/>
  <c r="J29" i="21"/>
  <c r="K29" i="21"/>
  <c r="L29" i="21"/>
  <c r="C30" i="21"/>
  <c r="D30" i="21"/>
  <c r="E30" i="21"/>
  <c r="F30" i="21"/>
  <c r="G30" i="21"/>
  <c r="H30" i="21"/>
  <c r="I30" i="21"/>
  <c r="J30" i="21"/>
  <c r="K30" i="21"/>
  <c r="L30" i="21"/>
  <c r="C31" i="21"/>
  <c r="D31" i="21"/>
  <c r="E31" i="21"/>
  <c r="F31" i="21"/>
  <c r="G31" i="21"/>
  <c r="H31" i="21"/>
  <c r="I31" i="21"/>
  <c r="J31" i="21"/>
  <c r="K31" i="21"/>
  <c r="L31" i="21"/>
  <c r="C32" i="21"/>
  <c r="D32" i="21"/>
  <c r="E32" i="21"/>
  <c r="F32" i="21"/>
  <c r="G32" i="21"/>
  <c r="H32" i="21"/>
  <c r="I32" i="21"/>
  <c r="J32" i="21"/>
  <c r="K32" i="21"/>
  <c r="L32" i="21"/>
  <c r="C33" i="21"/>
  <c r="D33" i="21"/>
  <c r="E33" i="21"/>
  <c r="F33" i="21"/>
  <c r="G33" i="21"/>
  <c r="H33" i="21"/>
  <c r="I33" i="21"/>
  <c r="J33" i="21"/>
  <c r="K33" i="21"/>
  <c r="L33" i="21"/>
  <c r="C34" i="21"/>
  <c r="D34" i="21"/>
  <c r="E34" i="21"/>
  <c r="F34" i="21"/>
  <c r="G34" i="21"/>
  <c r="H34" i="21"/>
  <c r="I34" i="21"/>
  <c r="J34" i="21"/>
  <c r="K34" i="21"/>
  <c r="L34" i="21"/>
  <c r="C35" i="21"/>
  <c r="D35" i="21"/>
  <c r="E35" i="21"/>
  <c r="F35" i="21"/>
  <c r="G35" i="21"/>
  <c r="H35" i="21"/>
  <c r="I35" i="21"/>
  <c r="J35" i="21"/>
  <c r="K35" i="21"/>
  <c r="L35" i="21"/>
  <c r="C36" i="21"/>
  <c r="D36" i="21"/>
  <c r="E36" i="21"/>
  <c r="F36" i="21"/>
  <c r="G36" i="21"/>
  <c r="H36" i="21"/>
  <c r="I36" i="21"/>
  <c r="J36" i="21"/>
  <c r="K36" i="21"/>
  <c r="L36" i="21"/>
  <c r="C37" i="21"/>
  <c r="D37" i="21"/>
  <c r="E37" i="21"/>
  <c r="F37" i="21"/>
  <c r="G37" i="21"/>
  <c r="H37" i="21"/>
  <c r="I37" i="21"/>
  <c r="J37" i="21"/>
  <c r="K37" i="21"/>
  <c r="L37" i="21"/>
  <c r="C38" i="21"/>
  <c r="D38" i="21"/>
  <c r="E38" i="21"/>
  <c r="F38" i="21"/>
  <c r="G38" i="21"/>
  <c r="H38" i="21"/>
  <c r="I38" i="21"/>
  <c r="J38" i="21"/>
  <c r="K38" i="21"/>
  <c r="L38" i="21"/>
  <c r="C39" i="21"/>
  <c r="D39" i="21"/>
  <c r="E39" i="21"/>
  <c r="F39" i="21"/>
  <c r="G39" i="21"/>
  <c r="H39" i="21"/>
  <c r="I39" i="21"/>
  <c r="J39" i="21"/>
  <c r="K39" i="21"/>
  <c r="L39" i="21"/>
  <c r="C40" i="21"/>
  <c r="D40" i="21"/>
  <c r="E40" i="21"/>
  <c r="F40" i="21"/>
  <c r="G40" i="21"/>
  <c r="H40" i="21"/>
  <c r="I40" i="21"/>
  <c r="J40" i="21"/>
  <c r="K40" i="21"/>
  <c r="L40" i="21"/>
  <c r="C41" i="21"/>
  <c r="D41" i="21"/>
  <c r="E41" i="21"/>
  <c r="F41" i="21"/>
  <c r="G41" i="21"/>
  <c r="H41" i="21"/>
  <c r="I41" i="21"/>
  <c r="J41" i="21"/>
  <c r="K41" i="21"/>
  <c r="L41" i="21"/>
  <c r="C42" i="21"/>
  <c r="D42" i="21"/>
  <c r="E42" i="21"/>
  <c r="F42" i="21"/>
  <c r="G42" i="21"/>
  <c r="H42" i="21"/>
  <c r="I42" i="21"/>
  <c r="J42" i="21"/>
  <c r="K42" i="21"/>
  <c r="L42" i="21"/>
  <c r="C43" i="21"/>
  <c r="D43" i="21"/>
  <c r="E43" i="21"/>
  <c r="F43" i="21"/>
  <c r="G43" i="21"/>
  <c r="H43" i="21"/>
  <c r="I43" i="21"/>
  <c r="J43" i="21"/>
  <c r="K43" i="21"/>
  <c r="L43" i="21"/>
  <c r="C44" i="21"/>
  <c r="D44" i="21"/>
  <c r="E44" i="21"/>
  <c r="F44" i="21"/>
  <c r="G44" i="21"/>
  <c r="H44" i="21"/>
  <c r="I44" i="21"/>
  <c r="J44" i="21"/>
  <c r="K44" i="21"/>
  <c r="L44" i="21"/>
  <c r="C45" i="21"/>
  <c r="D45" i="21"/>
  <c r="E45" i="21"/>
  <c r="F45" i="21"/>
  <c r="G45" i="21"/>
  <c r="H45" i="21"/>
  <c r="I45" i="21"/>
  <c r="J45" i="21"/>
  <c r="K45" i="21"/>
  <c r="L45" i="21"/>
  <c r="C46" i="21"/>
  <c r="D46" i="21"/>
  <c r="E46" i="21"/>
  <c r="F46" i="21"/>
  <c r="G46" i="21"/>
  <c r="H46" i="21"/>
  <c r="I46" i="21"/>
  <c r="J46" i="21"/>
  <c r="K46" i="21"/>
  <c r="L46" i="21"/>
  <c r="C47" i="21"/>
  <c r="D47" i="21"/>
  <c r="E47" i="21"/>
  <c r="F47" i="21"/>
  <c r="G47" i="21"/>
  <c r="H47" i="21"/>
  <c r="I47" i="21"/>
  <c r="J47" i="21"/>
  <c r="K47" i="21"/>
  <c r="L47" i="21"/>
  <c r="C48" i="21"/>
  <c r="D48" i="21"/>
  <c r="E48" i="21"/>
  <c r="F48" i="21"/>
  <c r="G48" i="21"/>
  <c r="H48" i="21"/>
  <c r="I48" i="21"/>
  <c r="J48" i="21"/>
  <c r="K48" i="21"/>
  <c r="L48" i="21"/>
  <c r="C49" i="21"/>
  <c r="D49" i="21"/>
  <c r="E49" i="21"/>
  <c r="F49" i="21"/>
  <c r="G49" i="21"/>
  <c r="H49" i="21"/>
  <c r="I49" i="21"/>
  <c r="J49" i="21"/>
  <c r="K49" i="21"/>
  <c r="L49" i="21"/>
  <c r="C50" i="21"/>
  <c r="D50" i="21"/>
  <c r="E50" i="21"/>
  <c r="F50" i="21"/>
  <c r="G50" i="21"/>
  <c r="H50" i="21"/>
  <c r="I50" i="21"/>
  <c r="J50" i="21"/>
  <c r="K50" i="21"/>
  <c r="L50" i="21"/>
  <c r="C51" i="21"/>
  <c r="D51" i="21"/>
  <c r="E51" i="21"/>
  <c r="F51" i="21"/>
  <c r="G51" i="21"/>
  <c r="H51" i="21"/>
  <c r="I51" i="21"/>
  <c r="J51" i="21"/>
  <c r="K51" i="21"/>
  <c r="L51" i="21"/>
  <c r="C52" i="21"/>
  <c r="D52" i="21"/>
  <c r="E52" i="21"/>
  <c r="F52" i="21"/>
  <c r="G52" i="21"/>
  <c r="H52" i="21"/>
  <c r="I52" i="21"/>
  <c r="J52" i="21"/>
  <c r="K52" i="21"/>
  <c r="L52" i="21"/>
  <c r="C53" i="21"/>
  <c r="D53" i="21"/>
  <c r="E53" i="21"/>
  <c r="F53" i="21"/>
  <c r="G53" i="21"/>
  <c r="H53" i="21"/>
  <c r="I53" i="21"/>
  <c r="J53" i="21"/>
  <c r="K53" i="21"/>
  <c r="L53" i="21"/>
  <c r="C54" i="21"/>
  <c r="D54" i="21"/>
  <c r="E54" i="21"/>
  <c r="F54" i="21"/>
  <c r="G54" i="21"/>
  <c r="H54" i="21"/>
  <c r="I54" i="21"/>
  <c r="J54" i="21"/>
  <c r="K54" i="21"/>
  <c r="L54" i="21"/>
  <c r="C55" i="21"/>
  <c r="D55" i="21"/>
  <c r="E55" i="21"/>
  <c r="F55" i="21"/>
  <c r="G55" i="21"/>
  <c r="H55" i="21"/>
  <c r="I55" i="21"/>
  <c r="J55" i="21"/>
  <c r="K55" i="21"/>
  <c r="L55" i="21"/>
  <c r="C56" i="21"/>
  <c r="D56" i="21"/>
  <c r="E56" i="21"/>
  <c r="F56" i="21"/>
  <c r="G56" i="21"/>
  <c r="H56" i="21"/>
  <c r="I56" i="21"/>
  <c r="J56" i="21"/>
  <c r="K56" i="21"/>
  <c r="L56" i="21"/>
  <c r="C57" i="21"/>
  <c r="D57" i="21"/>
  <c r="E57" i="21"/>
  <c r="F57" i="21"/>
  <c r="G57" i="21"/>
  <c r="H57" i="21"/>
  <c r="I57" i="21"/>
  <c r="J57" i="21"/>
  <c r="K57" i="21"/>
  <c r="L57" i="21"/>
  <c r="C58" i="21"/>
  <c r="D58" i="21"/>
  <c r="E58" i="21"/>
  <c r="F58" i="21"/>
  <c r="G58" i="21"/>
  <c r="H58" i="21"/>
  <c r="I58" i="21"/>
  <c r="J58" i="21"/>
  <c r="K58" i="21"/>
  <c r="L58" i="21"/>
  <c r="C59" i="21"/>
  <c r="D59" i="21"/>
  <c r="E59" i="21"/>
  <c r="F59" i="21"/>
  <c r="G59" i="21"/>
  <c r="H59" i="21"/>
  <c r="I59" i="21"/>
  <c r="J59" i="21"/>
  <c r="K59" i="21"/>
  <c r="L59" i="21"/>
  <c r="C60" i="21"/>
  <c r="D60" i="21"/>
  <c r="E60" i="21"/>
  <c r="F60" i="21"/>
  <c r="G60" i="21"/>
  <c r="H60" i="21"/>
  <c r="I60" i="21"/>
  <c r="J60" i="21"/>
  <c r="K60" i="21"/>
  <c r="L60" i="21"/>
  <c r="C61" i="21"/>
  <c r="D61" i="21"/>
  <c r="E61" i="21"/>
  <c r="F61" i="21"/>
  <c r="G61" i="21"/>
  <c r="H61" i="21"/>
  <c r="I61" i="21"/>
  <c r="J61" i="21"/>
  <c r="K61" i="21"/>
  <c r="L61" i="21"/>
  <c r="C62" i="21"/>
  <c r="D62" i="21"/>
  <c r="E62" i="21"/>
  <c r="F62" i="21"/>
  <c r="G62" i="21"/>
  <c r="H62" i="21"/>
  <c r="I62" i="21"/>
  <c r="J62" i="21"/>
  <c r="K62" i="21"/>
  <c r="L62" i="21"/>
  <c r="C63" i="21"/>
  <c r="D63" i="21"/>
  <c r="E63" i="21"/>
  <c r="F63" i="21"/>
  <c r="G63" i="21"/>
  <c r="H63" i="21"/>
  <c r="I63" i="21"/>
  <c r="J63" i="21"/>
  <c r="K63" i="21"/>
  <c r="L63" i="21"/>
  <c r="C64" i="21"/>
  <c r="D64" i="21"/>
  <c r="E64" i="21"/>
  <c r="F64" i="21"/>
  <c r="G64" i="21"/>
  <c r="H64" i="21"/>
  <c r="I64" i="21"/>
  <c r="J64" i="21"/>
  <c r="K64" i="21"/>
  <c r="L64" i="21"/>
  <c r="C65" i="21"/>
  <c r="D65" i="21"/>
  <c r="E65" i="21"/>
  <c r="F65" i="21"/>
  <c r="G65" i="21"/>
  <c r="H65" i="21"/>
  <c r="I65" i="21"/>
  <c r="J65" i="21"/>
  <c r="K65" i="21"/>
  <c r="L65" i="21"/>
  <c r="C66" i="21"/>
  <c r="D66" i="21"/>
  <c r="E66" i="21"/>
  <c r="F66" i="21"/>
  <c r="G66" i="21"/>
  <c r="H66" i="21"/>
  <c r="I66" i="21"/>
  <c r="J66" i="21"/>
  <c r="K66" i="21"/>
  <c r="L66" i="21"/>
  <c r="C67" i="21"/>
  <c r="D67" i="21"/>
  <c r="E67" i="21"/>
  <c r="F67" i="21"/>
  <c r="G67" i="21"/>
  <c r="H67" i="21"/>
  <c r="I67" i="21"/>
  <c r="J67" i="21"/>
  <c r="K67" i="21"/>
  <c r="L67" i="21"/>
  <c r="C68" i="21"/>
  <c r="D68" i="21"/>
  <c r="E68" i="21"/>
  <c r="F68" i="21"/>
  <c r="G68" i="21"/>
  <c r="H68" i="21"/>
  <c r="I68" i="21"/>
  <c r="J68" i="21"/>
  <c r="K68" i="21"/>
  <c r="L68" i="21"/>
  <c r="C69" i="21"/>
  <c r="D69" i="21"/>
  <c r="E69" i="21"/>
  <c r="F69" i="21"/>
  <c r="G69" i="21"/>
  <c r="H69" i="21"/>
  <c r="I69" i="21"/>
  <c r="J69" i="21"/>
  <c r="K69" i="21"/>
  <c r="L69" i="21"/>
  <c r="C70" i="21"/>
  <c r="D70" i="21"/>
  <c r="E70" i="21"/>
  <c r="F70" i="21"/>
  <c r="G70" i="21"/>
  <c r="H70" i="21"/>
  <c r="I70" i="21"/>
  <c r="J70" i="21"/>
  <c r="K70" i="21"/>
  <c r="L70" i="21"/>
  <c r="C71" i="21"/>
  <c r="D71" i="21"/>
  <c r="E71" i="21"/>
  <c r="F71" i="21"/>
  <c r="G71" i="21"/>
  <c r="H71" i="21"/>
  <c r="I71" i="21"/>
  <c r="J71" i="21"/>
  <c r="K71" i="21"/>
  <c r="L71" i="21"/>
  <c r="C72" i="21"/>
  <c r="D72" i="21"/>
  <c r="E72" i="21"/>
  <c r="F72" i="21"/>
  <c r="G72" i="21"/>
  <c r="H72" i="21"/>
  <c r="I72" i="21"/>
  <c r="J72" i="21"/>
  <c r="K72" i="21"/>
  <c r="L72" i="21"/>
  <c r="C73" i="21"/>
  <c r="D73" i="21"/>
  <c r="E73" i="21"/>
  <c r="F73" i="21"/>
  <c r="G73" i="21"/>
  <c r="H73" i="21"/>
  <c r="I73" i="21"/>
  <c r="J73" i="21"/>
  <c r="K73" i="21"/>
  <c r="L73" i="21"/>
  <c r="C74" i="21"/>
  <c r="D74" i="21"/>
  <c r="E74" i="21"/>
  <c r="F74" i="21"/>
  <c r="G74" i="21"/>
  <c r="H74" i="21"/>
  <c r="I74" i="21"/>
  <c r="J74" i="21"/>
  <c r="K74" i="21"/>
  <c r="L74" i="21"/>
  <c r="C75" i="21"/>
  <c r="D75" i="21"/>
  <c r="E75" i="21"/>
  <c r="F75" i="21"/>
  <c r="G75" i="21"/>
  <c r="H75" i="21"/>
  <c r="I75" i="21"/>
  <c r="J75" i="21"/>
  <c r="K75" i="21"/>
  <c r="L75" i="21"/>
  <c r="C76" i="21"/>
  <c r="D76" i="21"/>
  <c r="E76" i="21"/>
  <c r="F76" i="21"/>
  <c r="G76" i="21"/>
  <c r="H76" i="21"/>
  <c r="I76" i="21"/>
  <c r="J76" i="21"/>
  <c r="K76" i="21"/>
  <c r="L76" i="21"/>
  <c r="C77" i="21"/>
  <c r="D77" i="21"/>
  <c r="E77" i="21"/>
  <c r="F77" i="21"/>
  <c r="G77" i="21"/>
  <c r="H77" i="21"/>
  <c r="I77" i="21"/>
  <c r="J77" i="21"/>
  <c r="K77" i="21"/>
  <c r="L77" i="21"/>
  <c r="C78" i="21"/>
  <c r="D78" i="21"/>
  <c r="E78" i="21"/>
  <c r="F78" i="21"/>
  <c r="G78" i="21"/>
  <c r="H78" i="21"/>
  <c r="I78" i="21"/>
  <c r="J78" i="21"/>
  <c r="K78" i="21"/>
  <c r="L78" i="21"/>
  <c r="C79" i="21"/>
  <c r="D79" i="21"/>
  <c r="E79" i="21"/>
  <c r="F79" i="21"/>
  <c r="G79" i="21"/>
  <c r="H79" i="21"/>
  <c r="I79" i="21"/>
  <c r="J79" i="21"/>
  <c r="K79" i="21"/>
  <c r="L79" i="21"/>
  <c r="C80" i="21"/>
  <c r="D80" i="21"/>
  <c r="E80" i="21"/>
  <c r="F80" i="21"/>
  <c r="G80" i="21"/>
  <c r="H80" i="21"/>
  <c r="I80" i="21"/>
  <c r="J80" i="21"/>
  <c r="K80" i="21"/>
  <c r="L80" i="21"/>
  <c r="C81" i="21"/>
  <c r="D81" i="21"/>
  <c r="E81" i="21"/>
  <c r="F81" i="21"/>
  <c r="G81" i="21"/>
  <c r="H81" i="21"/>
  <c r="I81" i="21"/>
  <c r="J81" i="21"/>
  <c r="K81" i="21"/>
  <c r="L81" i="21"/>
  <c r="C82" i="21"/>
  <c r="D82" i="21"/>
  <c r="E82" i="21"/>
  <c r="F82" i="21"/>
  <c r="G82" i="21"/>
  <c r="H82" i="21"/>
  <c r="I82" i="21"/>
  <c r="J82" i="21"/>
  <c r="K82" i="21"/>
  <c r="L82" i="21"/>
  <c r="C83" i="21"/>
  <c r="D83" i="21"/>
  <c r="E83" i="21"/>
  <c r="F83" i="21"/>
  <c r="G83" i="21"/>
  <c r="H83" i="21"/>
  <c r="I83" i="21"/>
  <c r="J83" i="21"/>
  <c r="K83" i="21"/>
  <c r="L83" i="21"/>
  <c r="C84" i="21"/>
  <c r="D84" i="21"/>
  <c r="E84" i="21"/>
  <c r="F84" i="21"/>
  <c r="G84" i="21"/>
  <c r="H84" i="21"/>
  <c r="I84" i="21"/>
  <c r="J84" i="21"/>
  <c r="K84" i="21"/>
  <c r="L84" i="21"/>
  <c r="C85" i="21"/>
  <c r="D85" i="21"/>
  <c r="E85" i="21"/>
  <c r="F85" i="21"/>
  <c r="G85" i="21"/>
  <c r="H85" i="21"/>
  <c r="I85" i="21"/>
  <c r="J85" i="21"/>
  <c r="K85" i="21"/>
  <c r="L85" i="21"/>
  <c r="C86" i="21"/>
  <c r="D86" i="21"/>
  <c r="E86" i="21"/>
  <c r="F86" i="21"/>
  <c r="G86" i="21"/>
  <c r="H86" i="21"/>
  <c r="I86" i="21"/>
  <c r="J86" i="21"/>
  <c r="K86" i="21"/>
  <c r="L86" i="21"/>
  <c r="C87" i="21"/>
  <c r="D87" i="21"/>
  <c r="E87" i="21"/>
  <c r="F87" i="21"/>
  <c r="G87" i="21"/>
  <c r="H87" i="21"/>
  <c r="I87" i="21"/>
  <c r="J87" i="21"/>
  <c r="K87" i="21"/>
  <c r="L87" i="21"/>
  <c r="C88" i="21"/>
  <c r="D88" i="21"/>
  <c r="E88" i="21"/>
  <c r="F88" i="21"/>
  <c r="G88" i="21"/>
  <c r="H88" i="21"/>
  <c r="I88" i="21"/>
  <c r="J88" i="21"/>
  <c r="K88" i="21"/>
  <c r="L88" i="21"/>
  <c r="C89" i="21"/>
  <c r="D89" i="21"/>
  <c r="E89" i="21"/>
  <c r="F89" i="21"/>
  <c r="G89" i="21"/>
  <c r="H89" i="21"/>
  <c r="I89" i="21"/>
  <c r="J89" i="21"/>
  <c r="K89" i="21"/>
  <c r="L89" i="21"/>
  <c r="C90" i="21"/>
  <c r="D90" i="21"/>
  <c r="E90" i="21"/>
  <c r="F90" i="21"/>
  <c r="G90" i="21"/>
  <c r="H90" i="21"/>
  <c r="I90" i="21"/>
  <c r="J90" i="21"/>
  <c r="K90" i="21"/>
  <c r="L90" i="21"/>
  <c r="C91" i="21"/>
  <c r="D91" i="21"/>
  <c r="E91" i="21"/>
  <c r="F91" i="21"/>
  <c r="G91" i="21"/>
  <c r="H91" i="21"/>
  <c r="I91" i="21"/>
  <c r="J91" i="21"/>
  <c r="K91" i="21"/>
  <c r="L91" i="21"/>
  <c r="C92" i="21"/>
  <c r="D92" i="21"/>
  <c r="E92" i="21"/>
  <c r="F92" i="21"/>
  <c r="G92" i="21"/>
  <c r="H92" i="21"/>
  <c r="I92" i="21"/>
  <c r="J92" i="21"/>
  <c r="K92" i="21"/>
  <c r="L92" i="21"/>
  <c r="C93" i="21"/>
  <c r="D93" i="21"/>
  <c r="E93" i="21"/>
  <c r="F93" i="21"/>
  <c r="G93" i="21"/>
  <c r="H93" i="21"/>
  <c r="I93" i="21"/>
  <c r="J93" i="21"/>
  <c r="K93" i="21"/>
  <c r="L93" i="21"/>
  <c r="C94" i="21"/>
  <c r="D94" i="21"/>
  <c r="E94" i="21"/>
  <c r="F94" i="21"/>
  <c r="G94" i="21"/>
  <c r="H94" i="21"/>
  <c r="I94" i="21"/>
  <c r="J94" i="21"/>
  <c r="K94" i="21"/>
  <c r="L94" i="21"/>
  <c r="C95" i="21"/>
  <c r="D95" i="21"/>
  <c r="E95" i="21"/>
  <c r="F95" i="21"/>
  <c r="G95" i="21"/>
  <c r="H95" i="21"/>
  <c r="I95" i="21"/>
  <c r="J95" i="21"/>
  <c r="K95" i="21"/>
  <c r="L95" i="21"/>
  <c r="C96" i="21"/>
  <c r="D96" i="21"/>
  <c r="E96" i="21"/>
  <c r="F96" i="21"/>
  <c r="G96" i="21"/>
  <c r="H96" i="21"/>
  <c r="I96" i="21"/>
  <c r="J96" i="21"/>
  <c r="K96" i="21"/>
  <c r="L96" i="21"/>
  <c r="C97" i="21"/>
  <c r="D97" i="21"/>
  <c r="E97" i="21"/>
  <c r="F97" i="21"/>
  <c r="G97" i="21"/>
  <c r="H97" i="21"/>
  <c r="I97" i="21"/>
  <c r="J97" i="21"/>
  <c r="K97" i="21"/>
  <c r="L97" i="21"/>
  <c r="C98" i="21"/>
  <c r="D98" i="21"/>
  <c r="E98" i="21"/>
  <c r="F98" i="21"/>
  <c r="G98" i="21"/>
  <c r="H98" i="21"/>
  <c r="I98" i="21"/>
  <c r="J98" i="21"/>
  <c r="K98" i="21"/>
  <c r="L98" i="21"/>
  <c r="C99" i="21"/>
  <c r="D99" i="21"/>
  <c r="E99" i="21"/>
  <c r="F99" i="21"/>
  <c r="G99" i="21"/>
  <c r="H99" i="21"/>
  <c r="I99" i="21"/>
  <c r="J99" i="21"/>
  <c r="K99" i="21"/>
  <c r="L99" i="21"/>
  <c r="C100" i="21"/>
  <c r="D100" i="21"/>
  <c r="E100" i="21"/>
  <c r="F100" i="21"/>
  <c r="G100" i="21"/>
  <c r="H100" i="21"/>
  <c r="I100" i="21"/>
  <c r="J100" i="21"/>
  <c r="K100" i="21"/>
  <c r="L100" i="21"/>
  <c r="C101" i="21"/>
  <c r="D101" i="21"/>
  <c r="E101" i="21"/>
  <c r="F101" i="21"/>
  <c r="G101" i="21"/>
  <c r="H101" i="21"/>
  <c r="I101" i="21"/>
  <c r="J101" i="21"/>
  <c r="K101" i="21"/>
  <c r="L101" i="21"/>
  <c r="C102" i="21"/>
  <c r="D102" i="21"/>
  <c r="E102" i="21"/>
  <c r="F102" i="21"/>
  <c r="G102" i="21"/>
  <c r="H102" i="21"/>
  <c r="I102" i="21"/>
  <c r="J102" i="21"/>
  <c r="K102" i="21"/>
  <c r="L102" i="21"/>
  <c r="C103" i="21"/>
  <c r="D103" i="21"/>
  <c r="E103" i="21"/>
  <c r="F103" i="21"/>
  <c r="G103" i="21"/>
  <c r="H103" i="21"/>
  <c r="I103" i="21"/>
  <c r="J103" i="21"/>
  <c r="K103" i="21"/>
  <c r="L103" i="21"/>
  <c r="C104" i="21"/>
  <c r="D104" i="21"/>
  <c r="E104" i="21"/>
  <c r="F104" i="21"/>
  <c r="G104" i="21"/>
  <c r="H104" i="21"/>
  <c r="I104" i="21"/>
  <c r="J104" i="21"/>
  <c r="K104" i="21"/>
  <c r="L104" i="21"/>
  <c r="C105" i="21"/>
  <c r="D105" i="21"/>
  <c r="E105" i="21"/>
  <c r="F105" i="21"/>
  <c r="G105" i="21"/>
  <c r="H105" i="21"/>
  <c r="I105" i="21"/>
  <c r="J105" i="21"/>
  <c r="K105" i="21"/>
  <c r="L105" i="21"/>
  <c r="C106" i="21"/>
  <c r="D106" i="21"/>
  <c r="E106" i="21"/>
  <c r="F106" i="21"/>
  <c r="G106" i="21"/>
  <c r="H106" i="21"/>
  <c r="I106" i="21"/>
  <c r="J106" i="21"/>
  <c r="K106" i="21"/>
  <c r="L106" i="21"/>
  <c r="C107" i="21"/>
  <c r="D107" i="21"/>
  <c r="E107" i="21"/>
  <c r="F107" i="21"/>
  <c r="G107" i="21"/>
  <c r="H107" i="21"/>
  <c r="I107" i="21"/>
  <c r="J107" i="21"/>
  <c r="K107" i="21"/>
  <c r="L107" i="21"/>
  <c r="C108" i="21"/>
  <c r="D108" i="21"/>
  <c r="E108" i="21"/>
  <c r="F108" i="21"/>
  <c r="G108" i="21"/>
  <c r="H108" i="21"/>
  <c r="I108" i="21"/>
  <c r="J108" i="21"/>
  <c r="K108" i="21"/>
  <c r="L108" i="21"/>
  <c r="C109" i="21"/>
  <c r="D109" i="21"/>
  <c r="E109" i="21"/>
  <c r="F109" i="21"/>
  <c r="G109" i="21"/>
  <c r="H109" i="21"/>
  <c r="I109" i="21"/>
  <c r="J109" i="21"/>
  <c r="K109" i="21"/>
  <c r="L109" i="21"/>
  <c r="C110" i="21"/>
  <c r="D110" i="21"/>
  <c r="E110" i="21"/>
  <c r="F110" i="21"/>
  <c r="G110" i="21"/>
  <c r="H110" i="21"/>
  <c r="I110" i="21"/>
  <c r="J110" i="21"/>
  <c r="K110" i="21"/>
  <c r="L110" i="21"/>
  <c r="C111" i="21"/>
  <c r="D111" i="21"/>
  <c r="E111" i="21"/>
  <c r="F111" i="21"/>
  <c r="G111" i="21"/>
  <c r="H111" i="21"/>
  <c r="I111" i="21"/>
  <c r="J111" i="21"/>
  <c r="K111" i="21"/>
  <c r="L111" i="21"/>
  <c r="C112" i="21"/>
  <c r="D112" i="21"/>
  <c r="E112" i="21"/>
  <c r="F112" i="21"/>
  <c r="G112" i="21"/>
  <c r="H112" i="21"/>
  <c r="I112" i="21"/>
  <c r="J112" i="21"/>
  <c r="K112" i="21"/>
  <c r="L112" i="21"/>
  <c r="C113" i="21"/>
  <c r="D113" i="21"/>
  <c r="E113" i="21"/>
  <c r="F113" i="21"/>
  <c r="G113" i="21"/>
  <c r="H113" i="21"/>
  <c r="I113" i="21"/>
  <c r="J113" i="21"/>
  <c r="K113" i="21"/>
  <c r="L113" i="21"/>
  <c r="C114" i="21"/>
  <c r="D114" i="21"/>
  <c r="E114" i="21"/>
  <c r="F114" i="21"/>
  <c r="G114" i="21"/>
  <c r="H114" i="21"/>
  <c r="I114" i="21"/>
  <c r="J114" i="21"/>
  <c r="K114" i="21"/>
  <c r="L114" i="21"/>
  <c r="C115" i="21"/>
  <c r="D115" i="21"/>
  <c r="E115" i="21"/>
  <c r="F115" i="21"/>
  <c r="G115" i="21"/>
  <c r="H115" i="21"/>
  <c r="I115" i="21"/>
  <c r="J115" i="21"/>
  <c r="K115" i="21"/>
  <c r="L115" i="21"/>
  <c r="C116" i="21"/>
  <c r="D116" i="21"/>
  <c r="E116" i="21"/>
  <c r="F116" i="21"/>
  <c r="G116" i="21"/>
  <c r="H116" i="21"/>
  <c r="I116" i="21"/>
  <c r="J116" i="21"/>
  <c r="K116" i="21"/>
  <c r="L116" i="21"/>
  <c r="C117" i="21"/>
  <c r="D117" i="21"/>
  <c r="E117" i="21"/>
  <c r="F117" i="21"/>
  <c r="G117" i="21"/>
  <c r="H117" i="21"/>
  <c r="I117" i="21"/>
  <c r="J117" i="21"/>
  <c r="K117" i="21"/>
  <c r="L117" i="21"/>
  <c r="C118" i="21"/>
  <c r="D118" i="21"/>
  <c r="E118" i="21"/>
  <c r="F118" i="21"/>
  <c r="G118" i="21"/>
  <c r="H118" i="21"/>
  <c r="I118" i="21"/>
  <c r="J118" i="21"/>
  <c r="K118" i="21"/>
  <c r="L118" i="21"/>
  <c r="C119" i="21"/>
  <c r="D119" i="21"/>
  <c r="E119" i="21"/>
  <c r="F119" i="21"/>
  <c r="G119" i="21"/>
  <c r="H119" i="21"/>
  <c r="I119" i="21"/>
  <c r="J119" i="21"/>
  <c r="K119" i="21"/>
  <c r="L119" i="21"/>
  <c r="C120" i="21"/>
  <c r="D120" i="21"/>
  <c r="E120" i="21"/>
  <c r="F120" i="21"/>
  <c r="G120" i="21"/>
  <c r="H120" i="21"/>
  <c r="I120" i="21"/>
  <c r="J120" i="21"/>
  <c r="K120" i="21"/>
  <c r="L120" i="21"/>
  <c r="C121" i="21"/>
  <c r="D121" i="21"/>
  <c r="E121" i="21"/>
  <c r="F121" i="21"/>
  <c r="G121" i="21"/>
  <c r="H121" i="21"/>
  <c r="I121" i="21"/>
  <c r="J121" i="21"/>
  <c r="K121" i="21"/>
  <c r="L121" i="21"/>
  <c r="C122" i="21"/>
  <c r="D122" i="21"/>
  <c r="E122" i="21"/>
  <c r="F122" i="21"/>
  <c r="G122" i="21"/>
  <c r="H122" i="21"/>
  <c r="I122" i="21"/>
  <c r="J122" i="21"/>
  <c r="K122" i="21"/>
  <c r="L122" i="21"/>
  <c r="C123" i="21"/>
  <c r="D123" i="21"/>
  <c r="E123" i="21"/>
  <c r="F123" i="21"/>
  <c r="G123" i="21"/>
  <c r="H123" i="21"/>
  <c r="I123" i="21"/>
  <c r="J123" i="21"/>
  <c r="K123" i="21"/>
  <c r="L123" i="21"/>
  <c r="C124" i="21"/>
  <c r="D124" i="21"/>
  <c r="E124" i="21"/>
  <c r="F124" i="21"/>
  <c r="G124" i="21"/>
  <c r="H124" i="21"/>
  <c r="I124" i="21"/>
  <c r="J124" i="21"/>
  <c r="K124" i="21"/>
  <c r="L124" i="21"/>
  <c r="C125" i="21"/>
  <c r="D125" i="21"/>
  <c r="E125" i="21"/>
  <c r="F125" i="21"/>
  <c r="G125" i="21"/>
  <c r="H125" i="21"/>
  <c r="I125" i="21"/>
  <c r="J125" i="21"/>
  <c r="K125" i="21"/>
  <c r="L125" i="21"/>
  <c r="C126" i="21"/>
  <c r="D126" i="21"/>
  <c r="E126" i="21"/>
  <c r="F126" i="21"/>
  <c r="G126" i="21"/>
  <c r="H126" i="21"/>
  <c r="I126" i="21"/>
  <c r="J126" i="21"/>
  <c r="K126" i="21"/>
  <c r="L126" i="21"/>
  <c r="D28" i="21"/>
  <c r="E28" i="21"/>
  <c r="F28" i="21"/>
  <c r="G28" i="21"/>
  <c r="H28" i="21"/>
  <c r="I28" i="21"/>
  <c r="J28" i="21"/>
  <c r="K28" i="21"/>
  <c r="L28" i="21"/>
  <c r="C28" i="2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C29" i="1"/>
  <c r="D29" i="1"/>
  <c r="E29" i="1"/>
  <c r="F29" i="1"/>
  <c r="G29" i="1"/>
  <c r="H29" i="1"/>
  <c r="I29" i="1"/>
  <c r="J29" i="1"/>
  <c r="K29" i="1"/>
  <c r="L29" i="1"/>
  <c r="C30" i="1"/>
  <c r="D30" i="1"/>
  <c r="E30" i="1"/>
  <c r="F30" i="1"/>
  <c r="G30" i="1"/>
  <c r="H30" i="1"/>
  <c r="I30" i="1"/>
  <c r="J30" i="1"/>
  <c r="K30" i="1"/>
  <c r="L30" i="1"/>
  <c r="C31" i="1"/>
  <c r="D31" i="1"/>
  <c r="E31" i="1"/>
  <c r="F31" i="1"/>
  <c r="G31" i="1"/>
  <c r="H31" i="1"/>
  <c r="I31" i="1"/>
  <c r="J31" i="1"/>
  <c r="K31" i="1"/>
  <c r="L31" i="1"/>
  <c r="C32" i="1"/>
  <c r="D32" i="1"/>
  <c r="E32" i="1"/>
  <c r="F32" i="1"/>
  <c r="G32" i="1"/>
  <c r="H32" i="1"/>
  <c r="I32" i="1"/>
  <c r="J32" i="1"/>
  <c r="K32" i="1"/>
  <c r="L32" i="1"/>
  <c r="C33" i="1"/>
  <c r="D33" i="1"/>
  <c r="E33" i="1"/>
  <c r="F33" i="1"/>
  <c r="G33" i="1"/>
  <c r="H33" i="1"/>
  <c r="I33" i="1"/>
  <c r="J33" i="1"/>
  <c r="K33" i="1"/>
  <c r="L33" i="1"/>
  <c r="C34" i="1"/>
  <c r="D34" i="1"/>
  <c r="E34" i="1"/>
  <c r="F34" i="1"/>
  <c r="G34" i="1"/>
  <c r="H34" i="1"/>
  <c r="I34" i="1"/>
  <c r="J34" i="1"/>
  <c r="K34" i="1"/>
  <c r="L34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C38" i="1"/>
  <c r="D38" i="1"/>
  <c r="E38" i="1"/>
  <c r="F38" i="1"/>
  <c r="G38" i="1"/>
  <c r="H38" i="1"/>
  <c r="I38" i="1"/>
  <c r="J38" i="1"/>
  <c r="K38" i="1"/>
  <c r="L38" i="1"/>
  <c r="C39" i="1"/>
  <c r="D39" i="1"/>
  <c r="E39" i="1"/>
  <c r="F39" i="1"/>
  <c r="G39" i="1"/>
  <c r="H39" i="1"/>
  <c r="I39" i="1"/>
  <c r="J39" i="1"/>
  <c r="K39" i="1"/>
  <c r="L39" i="1"/>
  <c r="C40" i="1"/>
  <c r="D40" i="1"/>
  <c r="E40" i="1"/>
  <c r="F40" i="1"/>
  <c r="G40" i="1"/>
  <c r="H40" i="1"/>
  <c r="I40" i="1"/>
  <c r="J40" i="1"/>
  <c r="K40" i="1"/>
  <c r="L40" i="1"/>
  <c r="C41" i="1"/>
  <c r="D41" i="1"/>
  <c r="E41" i="1"/>
  <c r="F41" i="1"/>
  <c r="G41" i="1"/>
  <c r="H41" i="1"/>
  <c r="I41" i="1"/>
  <c r="J41" i="1"/>
  <c r="K41" i="1"/>
  <c r="L41" i="1"/>
  <c r="C42" i="1"/>
  <c r="D42" i="1"/>
  <c r="E42" i="1"/>
  <c r="F42" i="1"/>
  <c r="G42" i="1"/>
  <c r="H42" i="1"/>
  <c r="I42" i="1"/>
  <c r="J42" i="1"/>
  <c r="K42" i="1"/>
  <c r="L42" i="1"/>
  <c r="C43" i="1"/>
  <c r="D43" i="1"/>
  <c r="E43" i="1"/>
  <c r="F43" i="1"/>
  <c r="G43" i="1"/>
  <c r="H43" i="1"/>
  <c r="I43" i="1"/>
  <c r="J43" i="1"/>
  <c r="K43" i="1"/>
  <c r="L43" i="1"/>
  <c r="C44" i="1"/>
  <c r="D44" i="1"/>
  <c r="E44" i="1"/>
  <c r="F44" i="1"/>
  <c r="G44" i="1"/>
  <c r="H44" i="1"/>
  <c r="I44" i="1"/>
  <c r="J44" i="1"/>
  <c r="K44" i="1"/>
  <c r="L44" i="1"/>
  <c r="C45" i="1"/>
  <c r="D45" i="1"/>
  <c r="E45" i="1"/>
  <c r="F45" i="1"/>
  <c r="G45" i="1"/>
  <c r="H45" i="1"/>
  <c r="I45" i="1"/>
  <c r="J45" i="1"/>
  <c r="K45" i="1"/>
  <c r="L45" i="1"/>
  <c r="C46" i="1"/>
  <c r="D46" i="1"/>
  <c r="E46" i="1"/>
  <c r="F46" i="1"/>
  <c r="G46" i="1"/>
  <c r="H46" i="1"/>
  <c r="I46" i="1"/>
  <c r="J46" i="1"/>
  <c r="K46" i="1"/>
  <c r="L46" i="1"/>
  <c r="C47" i="1"/>
  <c r="D47" i="1"/>
  <c r="E47" i="1"/>
  <c r="F47" i="1"/>
  <c r="G47" i="1"/>
  <c r="H47" i="1"/>
  <c r="I47" i="1"/>
  <c r="J47" i="1"/>
  <c r="K47" i="1"/>
  <c r="L47" i="1"/>
  <c r="C48" i="1"/>
  <c r="D48" i="1"/>
  <c r="E48" i="1"/>
  <c r="F48" i="1"/>
  <c r="G48" i="1"/>
  <c r="H48" i="1"/>
  <c r="I48" i="1"/>
  <c r="J48" i="1"/>
  <c r="K48" i="1"/>
  <c r="L48" i="1"/>
  <c r="C49" i="1"/>
  <c r="D49" i="1"/>
  <c r="E49" i="1"/>
  <c r="F49" i="1"/>
  <c r="G49" i="1"/>
  <c r="H49" i="1"/>
  <c r="I49" i="1"/>
  <c r="J49" i="1"/>
  <c r="K49" i="1"/>
  <c r="L49" i="1"/>
  <c r="C50" i="1"/>
  <c r="D50" i="1"/>
  <c r="E50" i="1"/>
  <c r="F50" i="1"/>
  <c r="G50" i="1"/>
  <c r="H50" i="1"/>
  <c r="I50" i="1"/>
  <c r="J50" i="1"/>
  <c r="K50" i="1"/>
  <c r="L50" i="1"/>
  <c r="C51" i="1"/>
  <c r="D51" i="1"/>
  <c r="E51" i="1"/>
  <c r="F51" i="1"/>
  <c r="G51" i="1"/>
  <c r="H51" i="1"/>
  <c r="I51" i="1"/>
  <c r="J51" i="1"/>
  <c r="K51" i="1"/>
  <c r="L51" i="1"/>
  <c r="C52" i="1"/>
  <c r="D52" i="1"/>
  <c r="E52" i="1"/>
  <c r="F52" i="1"/>
  <c r="G52" i="1"/>
  <c r="H52" i="1"/>
  <c r="I52" i="1"/>
  <c r="J52" i="1"/>
  <c r="K52" i="1"/>
  <c r="L52" i="1"/>
  <c r="C53" i="1"/>
  <c r="D53" i="1"/>
  <c r="E53" i="1"/>
  <c r="F53" i="1"/>
  <c r="G53" i="1"/>
  <c r="H53" i="1"/>
  <c r="I53" i="1"/>
  <c r="J53" i="1"/>
  <c r="K53" i="1"/>
  <c r="L53" i="1"/>
  <c r="C54" i="1"/>
  <c r="D54" i="1"/>
  <c r="E54" i="1"/>
  <c r="F54" i="1"/>
  <c r="G54" i="1"/>
  <c r="H54" i="1"/>
  <c r="I54" i="1"/>
  <c r="J54" i="1"/>
  <c r="K54" i="1"/>
  <c r="L54" i="1"/>
  <c r="C55" i="1"/>
  <c r="D55" i="1"/>
  <c r="E55" i="1"/>
  <c r="F55" i="1"/>
  <c r="G55" i="1"/>
  <c r="H55" i="1"/>
  <c r="I55" i="1"/>
  <c r="J55" i="1"/>
  <c r="K55" i="1"/>
  <c r="L55" i="1"/>
  <c r="C56" i="1"/>
  <c r="D56" i="1"/>
  <c r="E56" i="1"/>
  <c r="F56" i="1"/>
  <c r="G56" i="1"/>
  <c r="H56" i="1"/>
  <c r="I56" i="1"/>
  <c r="J56" i="1"/>
  <c r="K56" i="1"/>
  <c r="L56" i="1"/>
  <c r="C57" i="1"/>
  <c r="D57" i="1"/>
  <c r="E57" i="1"/>
  <c r="F57" i="1"/>
  <c r="G57" i="1"/>
  <c r="H57" i="1"/>
  <c r="I57" i="1"/>
  <c r="J57" i="1"/>
  <c r="K57" i="1"/>
  <c r="L57" i="1"/>
  <c r="C58" i="1"/>
  <c r="D58" i="1"/>
  <c r="E58" i="1"/>
  <c r="F58" i="1"/>
  <c r="G58" i="1"/>
  <c r="H58" i="1"/>
  <c r="I58" i="1"/>
  <c r="J58" i="1"/>
  <c r="K58" i="1"/>
  <c r="L58" i="1"/>
  <c r="C59" i="1"/>
  <c r="D59" i="1"/>
  <c r="E59" i="1"/>
  <c r="F59" i="1"/>
  <c r="G59" i="1"/>
  <c r="H59" i="1"/>
  <c r="I59" i="1"/>
  <c r="J59" i="1"/>
  <c r="K59" i="1"/>
  <c r="L59" i="1"/>
  <c r="C60" i="1"/>
  <c r="D60" i="1"/>
  <c r="E60" i="1"/>
  <c r="F60" i="1"/>
  <c r="G60" i="1"/>
  <c r="H60" i="1"/>
  <c r="I60" i="1"/>
  <c r="J60" i="1"/>
  <c r="K60" i="1"/>
  <c r="L60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D63" i="1"/>
  <c r="E63" i="1"/>
  <c r="F63" i="1"/>
  <c r="G63" i="1"/>
  <c r="H63" i="1"/>
  <c r="I63" i="1"/>
  <c r="J63" i="1"/>
  <c r="K63" i="1"/>
  <c r="L63" i="1"/>
  <c r="C64" i="1"/>
  <c r="D64" i="1"/>
  <c r="E64" i="1"/>
  <c r="F64" i="1"/>
  <c r="G64" i="1"/>
  <c r="H64" i="1"/>
  <c r="I64" i="1"/>
  <c r="J64" i="1"/>
  <c r="K64" i="1"/>
  <c r="L64" i="1"/>
  <c r="C65" i="1"/>
  <c r="D65" i="1"/>
  <c r="E65" i="1"/>
  <c r="F65" i="1"/>
  <c r="G65" i="1"/>
  <c r="H65" i="1"/>
  <c r="I65" i="1"/>
  <c r="J65" i="1"/>
  <c r="K65" i="1"/>
  <c r="L65" i="1"/>
  <c r="C66" i="1"/>
  <c r="D66" i="1"/>
  <c r="E66" i="1"/>
  <c r="F66" i="1"/>
  <c r="G66" i="1"/>
  <c r="H66" i="1"/>
  <c r="I66" i="1"/>
  <c r="J66" i="1"/>
  <c r="K66" i="1"/>
  <c r="L66" i="1"/>
  <c r="C67" i="1"/>
  <c r="D67" i="1"/>
  <c r="E67" i="1"/>
  <c r="F67" i="1"/>
  <c r="G67" i="1"/>
  <c r="H67" i="1"/>
  <c r="I67" i="1"/>
  <c r="J67" i="1"/>
  <c r="K67" i="1"/>
  <c r="L67" i="1"/>
  <c r="C68" i="1"/>
  <c r="D68" i="1"/>
  <c r="E68" i="1"/>
  <c r="F68" i="1"/>
  <c r="G68" i="1"/>
  <c r="H68" i="1"/>
  <c r="I68" i="1"/>
  <c r="J68" i="1"/>
  <c r="K68" i="1"/>
  <c r="L68" i="1"/>
  <c r="C69" i="1"/>
  <c r="D69" i="1"/>
  <c r="E69" i="1"/>
  <c r="F69" i="1"/>
  <c r="G69" i="1"/>
  <c r="H69" i="1"/>
  <c r="I69" i="1"/>
  <c r="J69" i="1"/>
  <c r="K69" i="1"/>
  <c r="L69" i="1"/>
  <c r="C70" i="1"/>
  <c r="D70" i="1"/>
  <c r="E70" i="1"/>
  <c r="F70" i="1"/>
  <c r="G70" i="1"/>
  <c r="H70" i="1"/>
  <c r="I70" i="1"/>
  <c r="J70" i="1"/>
  <c r="K70" i="1"/>
  <c r="L70" i="1"/>
  <c r="C71" i="1"/>
  <c r="D71" i="1"/>
  <c r="E71" i="1"/>
  <c r="F71" i="1"/>
  <c r="G71" i="1"/>
  <c r="H71" i="1"/>
  <c r="I71" i="1"/>
  <c r="J71" i="1"/>
  <c r="K71" i="1"/>
  <c r="L71" i="1"/>
  <c r="C72" i="1"/>
  <c r="D72" i="1"/>
  <c r="E72" i="1"/>
  <c r="F72" i="1"/>
  <c r="G72" i="1"/>
  <c r="H72" i="1"/>
  <c r="I72" i="1"/>
  <c r="J72" i="1"/>
  <c r="K72" i="1"/>
  <c r="L72" i="1"/>
  <c r="C73" i="1"/>
  <c r="D73" i="1"/>
  <c r="E73" i="1"/>
  <c r="F73" i="1"/>
  <c r="G73" i="1"/>
  <c r="H73" i="1"/>
  <c r="I73" i="1"/>
  <c r="J73" i="1"/>
  <c r="K73" i="1"/>
  <c r="L73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C76" i="1"/>
  <c r="D76" i="1"/>
  <c r="E76" i="1"/>
  <c r="F76" i="1"/>
  <c r="G76" i="1"/>
  <c r="H76" i="1"/>
  <c r="I76" i="1"/>
  <c r="J76" i="1"/>
  <c r="K76" i="1"/>
  <c r="L76" i="1"/>
  <c r="C77" i="1"/>
  <c r="D77" i="1"/>
  <c r="E77" i="1"/>
  <c r="F77" i="1"/>
  <c r="G77" i="1"/>
  <c r="H77" i="1"/>
  <c r="I77" i="1"/>
  <c r="J77" i="1"/>
  <c r="K77" i="1"/>
  <c r="L77" i="1"/>
  <c r="C78" i="1"/>
  <c r="D78" i="1"/>
  <c r="E78" i="1"/>
  <c r="F78" i="1"/>
  <c r="G78" i="1"/>
  <c r="H78" i="1"/>
  <c r="I78" i="1"/>
  <c r="J78" i="1"/>
  <c r="K78" i="1"/>
  <c r="L78" i="1"/>
  <c r="C79" i="1"/>
  <c r="D79" i="1"/>
  <c r="E79" i="1"/>
  <c r="F79" i="1"/>
  <c r="G79" i="1"/>
  <c r="H79" i="1"/>
  <c r="I79" i="1"/>
  <c r="J79" i="1"/>
  <c r="K79" i="1"/>
  <c r="L79" i="1"/>
  <c r="C80" i="1"/>
  <c r="D80" i="1"/>
  <c r="E80" i="1"/>
  <c r="F80" i="1"/>
  <c r="G80" i="1"/>
  <c r="H80" i="1"/>
  <c r="I80" i="1"/>
  <c r="J80" i="1"/>
  <c r="K80" i="1"/>
  <c r="L80" i="1"/>
  <c r="C81" i="1"/>
  <c r="D81" i="1"/>
  <c r="E81" i="1"/>
  <c r="F81" i="1"/>
  <c r="G81" i="1"/>
  <c r="H81" i="1"/>
  <c r="I81" i="1"/>
  <c r="J81" i="1"/>
  <c r="K81" i="1"/>
  <c r="L81" i="1"/>
  <c r="C82" i="1"/>
  <c r="D82" i="1"/>
  <c r="E82" i="1"/>
  <c r="F82" i="1"/>
  <c r="G82" i="1"/>
  <c r="H82" i="1"/>
  <c r="I82" i="1"/>
  <c r="J82" i="1"/>
  <c r="K82" i="1"/>
  <c r="L82" i="1"/>
  <c r="C83" i="1"/>
  <c r="D83" i="1"/>
  <c r="E83" i="1"/>
  <c r="F83" i="1"/>
  <c r="G83" i="1"/>
  <c r="H83" i="1"/>
  <c r="I83" i="1"/>
  <c r="J83" i="1"/>
  <c r="K83" i="1"/>
  <c r="L83" i="1"/>
  <c r="C84" i="1"/>
  <c r="D84" i="1"/>
  <c r="E84" i="1"/>
  <c r="F84" i="1"/>
  <c r="G84" i="1"/>
  <c r="H84" i="1"/>
  <c r="I84" i="1"/>
  <c r="J84" i="1"/>
  <c r="K84" i="1"/>
  <c r="L84" i="1"/>
  <c r="C85" i="1"/>
  <c r="D85" i="1"/>
  <c r="E85" i="1"/>
  <c r="F85" i="1"/>
  <c r="G85" i="1"/>
  <c r="H85" i="1"/>
  <c r="I85" i="1"/>
  <c r="J85" i="1"/>
  <c r="K85" i="1"/>
  <c r="L85" i="1"/>
  <c r="C86" i="1"/>
  <c r="D86" i="1"/>
  <c r="E86" i="1"/>
  <c r="F86" i="1"/>
  <c r="G86" i="1"/>
  <c r="H86" i="1"/>
  <c r="I86" i="1"/>
  <c r="J86" i="1"/>
  <c r="K86" i="1"/>
  <c r="L86" i="1"/>
  <c r="C87" i="1"/>
  <c r="D87" i="1"/>
  <c r="E87" i="1"/>
  <c r="F87" i="1"/>
  <c r="G87" i="1"/>
  <c r="H87" i="1"/>
  <c r="I87" i="1"/>
  <c r="J87" i="1"/>
  <c r="K87" i="1"/>
  <c r="L87" i="1"/>
  <c r="C88" i="1"/>
  <c r="D88" i="1"/>
  <c r="E88" i="1"/>
  <c r="F88" i="1"/>
  <c r="G88" i="1"/>
  <c r="H88" i="1"/>
  <c r="I88" i="1"/>
  <c r="J88" i="1"/>
  <c r="K88" i="1"/>
  <c r="L88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C92" i="1"/>
  <c r="D92" i="1"/>
  <c r="E92" i="1"/>
  <c r="F92" i="1"/>
  <c r="G92" i="1"/>
  <c r="H92" i="1"/>
  <c r="I92" i="1"/>
  <c r="J92" i="1"/>
  <c r="K92" i="1"/>
  <c r="L92" i="1"/>
  <c r="C93" i="1"/>
  <c r="D93" i="1"/>
  <c r="E93" i="1"/>
  <c r="F93" i="1"/>
  <c r="G93" i="1"/>
  <c r="H93" i="1"/>
  <c r="I93" i="1"/>
  <c r="J93" i="1"/>
  <c r="K93" i="1"/>
  <c r="L93" i="1"/>
  <c r="C94" i="1"/>
  <c r="D94" i="1"/>
  <c r="E94" i="1"/>
  <c r="F94" i="1"/>
  <c r="G94" i="1"/>
  <c r="H94" i="1"/>
  <c r="I94" i="1"/>
  <c r="J94" i="1"/>
  <c r="K94" i="1"/>
  <c r="L94" i="1"/>
  <c r="C95" i="1"/>
  <c r="D95" i="1"/>
  <c r="E95" i="1"/>
  <c r="F95" i="1"/>
  <c r="G95" i="1"/>
  <c r="H95" i="1"/>
  <c r="I95" i="1"/>
  <c r="J95" i="1"/>
  <c r="K95" i="1"/>
  <c r="L95" i="1"/>
  <c r="C96" i="1"/>
  <c r="D96" i="1"/>
  <c r="E96" i="1"/>
  <c r="F96" i="1"/>
  <c r="G96" i="1"/>
  <c r="H96" i="1"/>
  <c r="I96" i="1"/>
  <c r="J96" i="1"/>
  <c r="K96" i="1"/>
  <c r="L96" i="1"/>
  <c r="C97" i="1"/>
  <c r="D97" i="1"/>
  <c r="E97" i="1"/>
  <c r="F97" i="1"/>
  <c r="G97" i="1"/>
  <c r="H97" i="1"/>
  <c r="I97" i="1"/>
  <c r="J97" i="1"/>
  <c r="K97" i="1"/>
  <c r="L97" i="1"/>
  <c r="C98" i="1"/>
  <c r="D98" i="1"/>
  <c r="E98" i="1"/>
  <c r="F98" i="1"/>
  <c r="G98" i="1"/>
  <c r="H98" i="1"/>
  <c r="I98" i="1"/>
  <c r="J98" i="1"/>
  <c r="K98" i="1"/>
  <c r="L98" i="1"/>
  <c r="C99" i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C103" i="1"/>
  <c r="D103" i="1"/>
  <c r="E103" i="1"/>
  <c r="F103" i="1"/>
  <c r="G103" i="1"/>
  <c r="H103" i="1"/>
  <c r="I103" i="1"/>
  <c r="J103" i="1"/>
  <c r="K103" i="1"/>
  <c r="L103" i="1"/>
  <c r="C104" i="1"/>
  <c r="D104" i="1"/>
  <c r="E104" i="1"/>
  <c r="F104" i="1"/>
  <c r="G104" i="1"/>
  <c r="H104" i="1"/>
  <c r="I104" i="1"/>
  <c r="J104" i="1"/>
  <c r="K104" i="1"/>
  <c r="L104" i="1"/>
  <c r="C105" i="1"/>
  <c r="D105" i="1"/>
  <c r="E105" i="1"/>
  <c r="F105" i="1"/>
  <c r="G105" i="1"/>
  <c r="H105" i="1"/>
  <c r="I105" i="1"/>
  <c r="J105" i="1"/>
  <c r="K105" i="1"/>
  <c r="L105" i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I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D26" i="1"/>
  <c r="E26" i="1"/>
  <c r="F26" i="1"/>
  <c r="G26" i="1"/>
  <c r="H26" i="1"/>
  <c r="I26" i="1"/>
  <c r="J26" i="1"/>
  <c r="K26" i="1"/>
  <c r="L26" i="1"/>
  <c r="C26" i="1"/>
  <c r="C28" i="5"/>
  <c r="D28" i="5"/>
  <c r="E28" i="5"/>
  <c r="F28" i="5"/>
  <c r="G28" i="5"/>
  <c r="H28" i="5"/>
  <c r="I28" i="5"/>
  <c r="J28" i="5"/>
  <c r="K28" i="5"/>
  <c r="L28" i="5"/>
  <c r="C29" i="5"/>
  <c r="D29" i="5"/>
  <c r="E29" i="5"/>
  <c r="F29" i="5"/>
  <c r="G29" i="5"/>
  <c r="H29" i="5"/>
  <c r="I29" i="5"/>
  <c r="J29" i="5"/>
  <c r="K29" i="5"/>
  <c r="L29" i="5"/>
  <c r="C30" i="5"/>
  <c r="D30" i="5"/>
  <c r="E30" i="5"/>
  <c r="F30" i="5"/>
  <c r="G30" i="5"/>
  <c r="H30" i="5"/>
  <c r="I30" i="5"/>
  <c r="J30" i="5"/>
  <c r="K30" i="5"/>
  <c r="L30" i="5"/>
  <c r="C31" i="5"/>
  <c r="D31" i="5"/>
  <c r="E31" i="5"/>
  <c r="F31" i="5"/>
  <c r="G31" i="5"/>
  <c r="H31" i="5"/>
  <c r="I31" i="5"/>
  <c r="J31" i="5"/>
  <c r="K31" i="5"/>
  <c r="L31" i="5"/>
  <c r="C32" i="5"/>
  <c r="D32" i="5"/>
  <c r="E32" i="5"/>
  <c r="F32" i="5"/>
  <c r="G32" i="5"/>
  <c r="H32" i="5"/>
  <c r="I32" i="5"/>
  <c r="J32" i="5"/>
  <c r="K32" i="5"/>
  <c r="L32" i="5"/>
  <c r="C33" i="5"/>
  <c r="D33" i="5"/>
  <c r="E33" i="5"/>
  <c r="F33" i="5"/>
  <c r="G33" i="5"/>
  <c r="H33" i="5"/>
  <c r="I33" i="5"/>
  <c r="J33" i="5"/>
  <c r="K33" i="5"/>
  <c r="L33" i="5"/>
  <c r="C34" i="5"/>
  <c r="D34" i="5"/>
  <c r="E34" i="5"/>
  <c r="F34" i="5"/>
  <c r="G34" i="5"/>
  <c r="H34" i="5"/>
  <c r="I34" i="5"/>
  <c r="J34" i="5"/>
  <c r="K34" i="5"/>
  <c r="L34" i="5"/>
  <c r="C35" i="5"/>
  <c r="D35" i="5"/>
  <c r="E35" i="5"/>
  <c r="F35" i="5"/>
  <c r="G35" i="5"/>
  <c r="H35" i="5"/>
  <c r="I35" i="5"/>
  <c r="J35" i="5"/>
  <c r="K35" i="5"/>
  <c r="L35" i="5"/>
  <c r="C36" i="5"/>
  <c r="D36" i="5"/>
  <c r="E36" i="5"/>
  <c r="F36" i="5"/>
  <c r="G36" i="5"/>
  <c r="H36" i="5"/>
  <c r="I36" i="5"/>
  <c r="J36" i="5"/>
  <c r="K36" i="5"/>
  <c r="L36" i="5"/>
  <c r="C37" i="5"/>
  <c r="D37" i="5"/>
  <c r="E37" i="5"/>
  <c r="F37" i="5"/>
  <c r="G37" i="5"/>
  <c r="H37" i="5"/>
  <c r="I37" i="5"/>
  <c r="J37" i="5"/>
  <c r="K37" i="5"/>
  <c r="L37" i="5"/>
  <c r="C38" i="5"/>
  <c r="D38" i="5"/>
  <c r="E38" i="5"/>
  <c r="F38" i="5"/>
  <c r="G38" i="5"/>
  <c r="H38" i="5"/>
  <c r="I38" i="5"/>
  <c r="J38" i="5"/>
  <c r="K38" i="5"/>
  <c r="L38" i="5"/>
  <c r="C39" i="5"/>
  <c r="D39" i="5"/>
  <c r="E39" i="5"/>
  <c r="F39" i="5"/>
  <c r="G39" i="5"/>
  <c r="H39" i="5"/>
  <c r="I39" i="5"/>
  <c r="J39" i="5"/>
  <c r="K39" i="5"/>
  <c r="L39" i="5"/>
  <c r="C40" i="5"/>
  <c r="D40" i="5"/>
  <c r="E40" i="5"/>
  <c r="F40" i="5"/>
  <c r="G40" i="5"/>
  <c r="H40" i="5"/>
  <c r="I40" i="5"/>
  <c r="J40" i="5"/>
  <c r="K40" i="5"/>
  <c r="L40" i="5"/>
  <c r="C41" i="5"/>
  <c r="D41" i="5"/>
  <c r="E41" i="5"/>
  <c r="F41" i="5"/>
  <c r="G41" i="5"/>
  <c r="H41" i="5"/>
  <c r="I41" i="5"/>
  <c r="J41" i="5"/>
  <c r="K41" i="5"/>
  <c r="L41" i="5"/>
  <c r="C42" i="5"/>
  <c r="D42" i="5"/>
  <c r="E42" i="5"/>
  <c r="F42" i="5"/>
  <c r="G42" i="5"/>
  <c r="H42" i="5"/>
  <c r="I42" i="5"/>
  <c r="J42" i="5"/>
  <c r="K42" i="5"/>
  <c r="L42" i="5"/>
  <c r="C43" i="5"/>
  <c r="D43" i="5"/>
  <c r="E43" i="5"/>
  <c r="F43" i="5"/>
  <c r="G43" i="5"/>
  <c r="H43" i="5"/>
  <c r="I43" i="5"/>
  <c r="J43" i="5"/>
  <c r="K43" i="5"/>
  <c r="L43" i="5"/>
  <c r="C44" i="5"/>
  <c r="D44" i="5"/>
  <c r="E44" i="5"/>
  <c r="F44" i="5"/>
  <c r="G44" i="5"/>
  <c r="H44" i="5"/>
  <c r="I44" i="5"/>
  <c r="J44" i="5"/>
  <c r="K44" i="5"/>
  <c r="L44" i="5"/>
  <c r="C45" i="5"/>
  <c r="D45" i="5"/>
  <c r="E45" i="5"/>
  <c r="F45" i="5"/>
  <c r="G45" i="5"/>
  <c r="H45" i="5"/>
  <c r="I45" i="5"/>
  <c r="J45" i="5"/>
  <c r="K45" i="5"/>
  <c r="L45" i="5"/>
  <c r="C46" i="5"/>
  <c r="D46" i="5"/>
  <c r="E46" i="5"/>
  <c r="F46" i="5"/>
  <c r="G46" i="5"/>
  <c r="H46" i="5"/>
  <c r="I46" i="5"/>
  <c r="J46" i="5"/>
  <c r="K46" i="5"/>
  <c r="L46" i="5"/>
  <c r="C47" i="5"/>
  <c r="D47" i="5"/>
  <c r="E47" i="5"/>
  <c r="F47" i="5"/>
  <c r="G47" i="5"/>
  <c r="H47" i="5"/>
  <c r="I47" i="5"/>
  <c r="J47" i="5"/>
  <c r="K47" i="5"/>
  <c r="L47" i="5"/>
  <c r="C48" i="5"/>
  <c r="D48" i="5"/>
  <c r="E48" i="5"/>
  <c r="F48" i="5"/>
  <c r="G48" i="5"/>
  <c r="H48" i="5"/>
  <c r="I48" i="5"/>
  <c r="J48" i="5"/>
  <c r="K48" i="5"/>
  <c r="L48" i="5"/>
  <c r="C49" i="5"/>
  <c r="D49" i="5"/>
  <c r="E49" i="5"/>
  <c r="F49" i="5"/>
  <c r="G49" i="5"/>
  <c r="H49" i="5"/>
  <c r="I49" i="5"/>
  <c r="J49" i="5"/>
  <c r="K49" i="5"/>
  <c r="L49" i="5"/>
  <c r="C50" i="5"/>
  <c r="D50" i="5"/>
  <c r="E50" i="5"/>
  <c r="F50" i="5"/>
  <c r="G50" i="5"/>
  <c r="H50" i="5"/>
  <c r="I50" i="5"/>
  <c r="J50" i="5"/>
  <c r="K50" i="5"/>
  <c r="L50" i="5"/>
  <c r="C51" i="5"/>
  <c r="D51" i="5"/>
  <c r="E51" i="5"/>
  <c r="F51" i="5"/>
  <c r="G51" i="5"/>
  <c r="H51" i="5"/>
  <c r="I51" i="5"/>
  <c r="J51" i="5"/>
  <c r="K51" i="5"/>
  <c r="L51" i="5"/>
  <c r="C52" i="5"/>
  <c r="D52" i="5"/>
  <c r="E52" i="5"/>
  <c r="F52" i="5"/>
  <c r="G52" i="5"/>
  <c r="H52" i="5"/>
  <c r="I52" i="5"/>
  <c r="J52" i="5"/>
  <c r="K52" i="5"/>
  <c r="L52" i="5"/>
  <c r="C53" i="5"/>
  <c r="D53" i="5"/>
  <c r="E53" i="5"/>
  <c r="F53" i="5"/>
  <c r="G53" i="5"/>
  <c r="H53" i="5"/>
  <c r="I53" i="5"/>
  <c r="J53" i="5"/>
  <c r="K53" i="5"/>
  <c r="L53" i="5"/>
  <c r="C54" i="5"/>
  <c r="D54" i="5"/>
  <c r="E54" i="5"/>
  <c r="F54" i="5"/>
  <c r="G54" i="5"/>
  <c r="H54" i="5"/>
  <c r="I54" i="5"/>
  <c r="J54" i="5"/>
  <c r="K54" i="5"/>
  <c r="L54" i="5"/>
  <c r="C55" i="5"/>
  <c r="D55" i="5"/>
  <c r="E55" i="5"/>
  <c r="F55" i="5"/>
  <c r="G55" i="5"/>
  <c r="H55" i="5"/>
  <c r="I55" i="5"/>
  <c r="J55" i="5"/>
  <c r="K55" i="5"/>
  <c r="L55" i="5"/>
  <c r="C56" i="5"/>
  <c r="D56" i="5"/>
  <c r="E56" i="5"/>
  <c r="F56" i="5"/>
  <c r="G56" i="5"/>
  <c r="H56" i="5"/>
  <c r="I56" i="5"/>
  <c r="J56" i="5"/>
  <c r="K56" i="5"/>
  <c r="L56" i="5"/>
  <c r="C57" i="5"/>
  <c r="D57" i="5"/>
  <c r="E57" i="5"/>
  <c r="F57" i="5"/>
  <c r="G57" i="5"/>
  <c r="H57" i="5"/>
  <c r="I57" i="5"/>
  <c r="J57" i="5"/>
  <c r="K57" i="5"/>
  <c r="L57" i="5"/>
  <c r="C58" i="5"/>
  <c r="D58" i="5"/>
  <c r="E58" i="5"/>
  <c r="F58" i="5"/>
  <c r="G58" i="5"/>
  <c r="H58" i="5"/>
  <c r="I58" i="5"/>
  <c r="J58" i="5"/>
  <c r="K58" i="5"/>
  <c r="L58" i="5"/>
  <c r="C59" i="5"/>
  <c r="D59" i="5"/>
  <c r="E59" i="5"/>
  <c r="F59" i="5"/>
  <c r="G59" i="5"/>
  <c r="H59" i="5"/>
  <c r="I59" i="5"/>
  <c r="J59" i="5"/>
  <c r="K59" i="5"/>
  <c r="L59" i="5"/>
  <c r="C60" i="5"/>
  <c r="D60" i="5"/>
  <c r="E60" i="5"/>
  <c r="F60" i="5"/>
  <c r="G60" i="5"/>
  <c r="H60" i="5"/>
  <c r="I60" i="5"/>
  <c r="J60" i="5"/>
  <c r="K60" i="5"/>
  <c r="L60" i="5"/>
  <c r="C61" i="5"/>
  <c r="D61" i="5"/>
  <c r="E61" i="5"/>
  <c r="F61" i="5"/>
  <c r="G61" i="5"/>
  <c r="H61" i="5"/>
  <c r="I61" i="5"/>
  <c r="J61" i="5"/>
  <c r="K61" i="5"/>
  <c r="L61" i="5"/>
  <c r="C62" i="5"/>
  <c r="D62" i="5"/>
  <c r="E62" i="5"/>
  <c r="F62" i="5"/>
  <c r="G62" i="5"/>
  <c r="H62" i="5"/>
  <c r="I62" i="5"/>
  <c r="J62" i="5"/>
  <c r="K62" i="5"/>
  <c r="L62" i="5"/>
  <c r="C63" i="5"/>
  <c r="D63" i="5"/>
  <c r="E63" i="5"/>
  <c r="F63" i="5"/>
  <c r="G63" i="5"/>
  <c r="H63" i="5"/>
  <c r="I63" i="5"/>
  <c r="J63" i="5"/>
  <c r="K63" i="5"/>
  <c r="L63" i="5"/>
  <c r="C64" i="5"/>
  <c r="D64" i="5"/>
  <c r="E64" i="5"/>
  <c r="F64" i="5"/>
  <c r="G64" i="5"/>
  <c r="H64" i="5"/>
  <c r="I64" i="5"/>
  <c r="J64" i="5"/>
  <c r="K64" i="5"/>
  <c r="L64" i="5"/>
  <c r="C65" i="5"/>
  <c r="D65" i="5"/>
  <c r="E65" i="5"/>
  <c r="F65" i="5"/>
  <c r="G65" i="5"/>
  <c r="H65" i="5"/>
  <c r="I65" i="5"/>
  <c r="J65" i="5"/>
  <c r="K65" i="5"/>
  <c r="L65" i="5"/>
  <c r="C66" i="5"/>
  <c r="D66" i="5"/>
  <c r="E66" i="5"/>
  <c r="F66" i="5"/>
  <c r="G66" i="5"/>
  <c r="H66" i="5"/>
  <c r="I66" i="5"/>
  <c r="J66" i="5"/>
  <c r="K66" i="5"/>
  <c r="L66" i="5"/>
  <c r="C67" i="5"/>
  <c r="D67" i="5"/>
  <c r="E67" i="5"/>
  <c r="F67" i="5"/>
  <c r="G67" i="5"/>
  <c r="H67" i="5"/>
  <c r="I67" i="5"/>
  <c r="J67" i="5"/>
  <c r="K67" i="5"/>
  <c r="L67" i="5"/>
  <c r="C68" i="5"/>
  <c r="D68" i="5"/>
  <c r="E68" i="5"/>
  <c r="F68" i="5"/>
  <c r="G68" i="5"/>
  <c r="H68" i="5"/>
  <c r="I68" i="5"/>
  <c r="J68" i="5"/>
  <c r="K68" i="5"/>
  <c r="L68" i="5"/>
  <c r="C69" i="5"/>
  <c r="D69" i="5"/>
  <c r="E69" i="5"/>
  <c r="F69" i="5"/>
  <c r="G69" i="5"/>
  <c r="H69" i="5"/>
  <c r="I69" i="5"/>
  <c r="J69" i="5"/>
  <c r="K69" i="5"/>
  <c r="L69" i="5"/>
  <c r="C70" i="5"/>
  <c r="D70" i="5"/>
  <c r="E70" i="5"/>
  <c r="F70" i="5"/>
  <c r="G70" i="5"/>
  <c r="H70" i="5"/>
  <c r="I70" i="5"/>
  <c r="J70" i="5"/>
  <c r="K70" i="5"/>
  <c r="L70" i="5"/>
  <c r="C71" i="5"/>
  <c r="D71" i="5"/>
  <c r="E71" i="5"/>
  <c r="F71" i="5"/>
  <c r="G71" i="5"/>
  <c r="H71" i="5"/>
  <c r="I71" i="5"/>
  <c r="J71" i="5"/>
  <c r="K71" i="5"/>
  <c r="L71" i="5"/>
  <c r="C72" i="5"/>
  <c r="D72" i="5"/>
  <c r="E72" i="5"/>
  <c r="F72" i="5"/>
  <c r="G72" i="5"/>
  <c r="H72" i="5"/>
  <c r="I72" i="5"/>
  <c r="J72" i="5"/>
  <c r="K72" i="5"/>
  <c r="L72" i="5"/>
  <c r="C73" i="5"/>
  <c r="D73" i="5"/>
  <c r="E73" i="5"/>
  <c r="F73" i="5"/>
  <c r="G73" i="5"/>
  <c r="H73" i="5"/>
  <c r="I73" i="5"/>
  <c r="J73" i="5"/>
  <c r="K73" i="5"/>
  <c r="L73" i="5"/>
  <c r="C74" i="5"/>
  <c r="D74" i="5"/>
  <c r="E74" i="5"/>
  <c r="F74" i="5"/>
  <c r="G74" i="5"/>
  <c r="H74" i="5"/>
  <c r="I74" i="5"/>
  <c r="J74" i="5"/>
  <c r="K74" i="5"/>
  <c r="L74" i="5"/>
  <c r="C75" i="5"/>
  <c r="D75" i="5"/>
  <c r="E75" i="5"/>
  <c r="F75" i="5"/>
  <c r="G75" i="5"/>
  <c r="H75" i="5"/>
  <c r="I75" i="5"/>
  <c r="J75" i="5"/>
  <c r="K75" i="5"/>
  <c r="L75" i="5"/>
  <c r="C76" i="5"/>
  <c r="D76" i="5"/>
  <c r="E76" i="5"/>
  <c r="F76" i="5"/>
  <c r="G76" i="5"/>
  <c r="H76" i="5"/>
  <c r="I76" i="5"/>
  <c r="J76" i="5"/>
  <c r="K76" i="5"/>
  <c r="L76" i="5"/>
  <c r="C77" i="5"/>
  <c r="D77" i="5"/>
  <c r="E77" i="5"/>
  <c r="F77" i="5"/>
  <c r="G77" i="5"/>
  <c r="H77" i="5"/>
  <c r="I77" i="5"/>
  <c r="J77" i="5"/>
  <c r="K77" i="5"/>
  <c r="L77" i="5"/>
  <c r="C78" i="5"/>
  <c r="D78" i="5"/>
  <c r="E78" i="5"/>
  <c r="F78" i="5"/>
  <c r="G78" i="5"/>
  <c r="H78" i="5"/>
  <c r="I78" i="5"/>
  <c r="J78" i="5"/>
  <c r="K78" i="5"/>
  <c r="L78" i="5"/>
  <c r="C79" i="5"/>
  <c r="D79" i="5"/>
  <c r="E79" i="5"/>
  <c r="F79" i="5"/>
  <c r="G79" i="5"/>
  <c r="H79" i="5"/>
  <c r="I79" i="5"/>
  <c r="J79" i="5"/>
  <c r="K79" i="5"/>
  <c r="L79" i="5"/>
  <c r="C80" i="5"/>
  <c r="D80" i="5"/>
  <c r="E80" i="5"/>
  <c r="F80" i="5"/>
  <c r="G80" i="5"/>
  <c r="H80" i="5"/>
  <c r="I80" i="5"/>
  <c r="J80" i="5"/>
  <c r="K80" i="5"/>
  <c r="L80" i="5"/>
  <c r="C81" i="5"/>
  <c r="D81" i="5"/>
  <c r="E81" i="5"/>
  <c r="F81" i="5"/>
  <c r="G81" i="5"/>
  <c r="H81" i="5"/>
  <c r="I81" i="5"/>
  <c r="J81" i="5"/>
  <c r="K81" i="5"/>
  <c r="L81" i="5"/>
  <c r="C82" i="5"/>
  <c r="D82" i="5"/>
  <c r="E82" i="5"/>
  <c r="F82" i="5"/>
  <c r="G82" i="5"/>
  <c r="H82" i="5"/>
  <c r="I82" i="5"/>
  <c r="J82" i="5"/>
  <c r="K82" i="5"/>
  <c r="L82" i="5"/>
  <c r="C83" i="5"/>
  <c r="D83" i="5"/>
  <c r="E83" i="5"/>
  <c r="F83" i="5"/>
  <c r="G83" i="5"/>
  <c r="H83" i="5"/>
  <c r="I83" i="5"/>
  <c r="J83" i="5"/>
  <c r="K83" i="5"/>
  <c r="L83" i="5"/>
  <c r="C84" i="5"/>
  <c r="D84" i="5"/>
  <c r="E84" i="5"/>
  <c r="F84" i="5"/>
  <c r="G84" i="5"/>
  <c r="H84" i="5"/>
  <c r="I84" i="5"/>
  <c r="J84" i="5"/>
  <c r="K84" i="5"/>
  <c r="L84" i="5"/>
  <c r="C85" i="5"/>
  <c r="D85" i="5"/>
  <c r="E85" i="5"/>
  <c r="F85" i="5"/>
  <c r="G85" i="5"/>
  <c r="H85" i="5"/>
  <c r="I85" i="5"/>
  <c r="J85" i="5"/>
  <c r="K85" i="5"/>
  <c r="L85" i="5"/>
  <c r="C86" i="5"/>
  <c r="D86" i="5"/>
  <c r="E86" i="5"/>
  <c r="F86" i="5"/>
  <c r="G86" i="5"/>
  <c r="H86" i="5"/>
  <c r="I86" i="5"/>
  <c r="J86" i="5"/>
  <c r="K86" i="5"/>
  <c r="L86" i="5"/>
  <c r="C87" i="5"/>
  <c r="D87" i="5"/>
  <c r="E87" i="5"/>
  <c r="F87" i="5"/>
  <c r="G87" i="5"/>
  <c r="H87" i="5"/>
  <c r="I87" i="5"/>
  <c r="J87" i="5"/>
  <c r="K87" i="5"/>
  <c r="L87" i="5"/>
  <c r="C88" i="5"/>
  <c r="D88" i="5"/>
  <c r="E88" i="5"/>
  <c r="F88" i="5"/>
  <c r="G88" i="5"/>
  <c r="H88" i="5"/>
  <c r="I88" i="5"/>
  <c r="J88" i="5"/>
  <c r="K88" i="5"/>
  <c r="L88" i="5"/>
  <c r="C89" i="5"/>
  <c r="D89" i="5"/>
  <c r="E89" i="5"/>
  <c r="F89" i="5"/>
  <c r="G89" i="5"/>
  <c r="H89" i="5"/>
  <c r="I89" i="5"/>
  <c r="J89" i="5"/>
  <c r="K89" i="5"/>
  <c r="L89" i="5"/>
  <c r="C90" i="5"/>
  <c r="D90" i="5"/>
  <c r="E90" i="5"/>
  <c r="F90" i="5"/>
  <c r="G90" i="5"/>
  <c r="H90" i="5"/>
  <c r="I90" i="5"/>
  <c r="J90" i="5"/>
  <c r="K90" i="5"/>
  <c r="L90" i="5"/>
  <c r="C91" i="5"/>
  <c r="D91" i="5"/>
  <c r="E91" i="5"/>
  <c r="F91" i="5"/>
  <c r="G91" i="5"/>
  <c r="H91" i="5"/>
  <c r="I91" i="5"/>
  <c r="J91" i="5"/>
  <c r="K91" i="5"/>
  <c r="L91" i="5"/>
  <c r="C92" i="5"/>
  <c r="D92" i="5"/>
  <c r="E92" i="5"/>
  <c r="F92" i="5"/>
  <c r="G92" i="5"/>
  <c r="H92" i="5"/>
  <c r="I92" i="5"/>
  <c r="J92" i="5"/>
  <c r="K92" i="5"/>
  <c r="L92" i="5"/>
  <c r="C93" i="5"/>
  <c r="D93" i="5"/>
  <c r="E93" i="5"/>
  <c r="F93" i="5"/>
  <c r="G93" i="5"/>
  <c r="H93" i="5"/>
  <c r="I93" i="5"/>
  <c r="J93" i="5"/>
  <c r="K93" i="5"/>
  <c r="L93" i="5"/>
  <c r="C94" i="5"/>
  <c r="D94" i="5"/>
  <c r="E94" i="5"/>
  <c r="F94" i="5"/>
  <c r="G94" i="5"/>
  <c r="H94" i="5"/>
  <c r="I94" i="5"/>
  <c r="J94" i="5"/>
  <c r="K94" i="5"/>
  <c r="L94" i="5"/>
  <c r="C95" i="5"/>
  <c r="D95" i="5"/>
  <c r="E95" i="5"/>
  <c r="F95" i="5"/>
  <c r="G95" i="5"/>
  <c r="H95" i="5"/>
  <c r="I95" i="5"/>
  <c r="J95" i="5"/>
  <c r="K95" i="5"/>
  <c r="L95" i="5"/>
  <c r="C96" i="5"/>
  <c r="D96" i="5"/>
  <c r="E96" i="5"/>
  <c r="F96" i="5"/>
  <c r="G96" i="5"/>
  <c r="H96" i="5"/>
  <c r="I96" i="5"/>
  <c r="J96" i="5"/>
  <c r="K96" i="5"/>
  <c r="L96" i="5"/>
  <c r="C97" i="5"/>
  <c r="D97" i="5"/>
  <c r="E97" i="5"/>
  <c r="F97" i="5"/>
  <c r="G97" i="5"/>
  <c r="H97" i="5"/>
  <c r="I97" i="5"/>
  <c r="J97" i="5"/>
  <c r="K97" i="5"/>
  <c r="L97" i="5"/>
  <c r="C98" i="5"/>
  <c r="D98" i="5"/>
  <c r="E98" i="5"/>
  <c r="F98" i="5"/>
  <c r="G98" i="5"/>
  <c r="H98" i="5"/>
  <c r="I98" i="5"/>
  <c r="J98" i="5"/>
  <c r="K98" i="5"/>
  <c r="L98" i="5"/>
  <c r="C99" i="5"/>
  <c r="D99" i="5"/>
  <c r="E99" i="5"/>
  <c r="F99" i="5"/>
  <c r="G99" i="5"/>
  <c r="H99" i="5"/>
  <c r="I99" i="5"/>
  <c r="J99" i="5"/>
  <c r="K99" i="5"/>
  <c r="L99" i="5"/>
  <c r="C100" i="5"/>
  <c r="D100" i="5"/>
  <c r="E100" i="5"/>
  <c r="F100" i="5"/>
  <c r="G100" i="5"/>
  <c r="H100" i="5"/>
  <c r="I100" i="5"/>
  <c r="J100" i="5"/>
  <c r="K100" i="5"/>
  <c r="L100" i="5"/>
  <c r="C101" i="5"/>
  <c r="D101" i="5"/>
  <c r="E101" i="5"/>
  <c r="F101" i="5"/>
  <c r="G101" i="5"/>
  <c r="H101" i="5"/>
  <c r="I101" i="5"/>
  <c r="J101" i="5"/>
  <c r="K101" i="5"/>
  <c r="L101" i="5"/>
  <c r="C102" i="5"/>
  <c r="D102" i="5"/>
  <c r="E102" i="5"/>
  <c r="F102" i="5"/>
  <c r="G102" i="5"/>
  <c r="H102" i="5"/>
  <c r="I102" i="5"/>
  <c r="J102" i="5"/>
  <c r="K102" i="5"/>
  <c r="L102" i="5"/>
  <c r="C103" i="5"/>
  <c r="D103" i="5"/>
  <c r="E103" i="5"/>
  <c r="F103" i="5"/>
  <c r="G103" i="5"/>
  <c r="H103" i="5"/>
  <c r="I103" i="5"/>
  <c r="J103" i="5"/>
  <c r="K103" i="5"/>
  <c r="L103" i="5"/>
  <c r="C104" i="5"/>
  <c r="D104" i="5"/>
  <c r="E104" i="5"/>
  <c r="F104" i="5"/>
  <c r="G104" i="5"/>
  <c r="H104" i="5"/>
  <c r="I104" i="5"/>
  <c r="J104" i="5"/>
  <c r="K104" i="5"/>
  <c r="L104" i="5"/>
  <c r="C105" i="5"/>
  <c r="D105" i="5"/>
  <c r="E105" i="5"/>
  <c r="F105" i="5"/>
  <c r="G105" i="5"/>
  <c r="H105" i="5"/>
  <c r="I105" i="5"/>
  <c r="J105" i="5"/>
  <c r="K105" i="5"/>
  <c r="L105" i="5"/>
  <c r="C106" i="5"/>
  <c r="D106" i="5"/>
  <c r="E106" i="5"/>
  <c r="F106" i="5"/>
  <c r="G106" i="5"/>
  <c r="H106" i="5"/>
  <c r="I106" i="5"/>
  <c r="J106" i="5"/>
  <c r="K106" i="5"/>
  <c r="L106" i="5"/>
  <c r="C107" i="5"/>
  <c r="D107" i="5"/>
  <c r="E107" i="5"/>
  <c r="F107" i="5"/>
  <c r="G107" i="5"/>
  <c r="H107" i="5"/>
  <c r="I107" i="5"/>
  <c r="J107" i="5"/>
  <c r="K107" i="5"/>
  <c r="L107" i="5"/>
  <c r="C108" i="5"/>
  <c r="D108" i="5"/>
  <c r="E108" i="5"/>
  <c r="F108" i="5"/>
  <c r="G108" i="5"/>
  <c r="H108" i="5"/>
  <c r="I108" i="5"/>
  <c r="J108" i="5"/>
  <c r="K108" i="5"/>
  <c r="L108" i="5"/>
  <c r="C109" i="5"/>
  <c r="D109" i="5"/>
  <c r="E109" i="5"/>
  <c r="F109" i="5"/>
  <c r="G109" i="5"/>
  <c r="H109" i="5"/>
  <c r="I109" i="5"/>
  <c r="J109" i="5"/>
  <c r="K109" i="5"/>
  <c r="L109" i="5"/>
  <c r="C110" i="5"/>
  <c r="D110" i="5"/>
  <c r="E110" i="5"/>
  <c r="F110" i="5"/>
  <c r="G110" i="5"/>
  <c r="H110" i="5"/>
  <c r="I110" i="5"/>
  <c r="J110" i="5"/>
  <c r="K110" i="5"/>
  <c r="L110" i="5"/>
  <c r="C111" i="5"/>
  <c r="D111" i="5"/>
  <c r="E111" i="5"/>
  <c r="F111" i="5"/>
  <c r="G111" i="5"/>
  <c r="H111" i="5"/>
  <c r="I111" i="5"/>
  <c r="J111" i="5"/>
  <c r="K111" i="5"/>
  <c r="L111" i="5"/>
  <c r="C112" i="5"/>
  <c r="D112" i="5"/>
  <c r="E112" i="5"/>
  <c r="F112" i="5"/>
  <c r="G112" i="5"/>
  <c r="H112" i="5"/>
  <c r="I112" i="5"/>
  <c r="J112" i="5"/>
  <c r="K112" i="5"/>
  <c r="L112" i="5"/>
  <c r="C113" i="5"/>
  <c r="D113" i="5"/>
  <c r="E113" i="5"/>
  <c r="F113" i="5"/>
  <c r="G113" i="5"/>
  <c r="H113" i="5"/>
  <c r="I113" i="5"/>
  <c r="J113" i="5"/>
  <c r="K113" i="5"/>
  <c r="L113" i="5"/>
  <c r="C114" i="5"/>
  <c r="D114" i="5"/>
  <c r="E114" i="5"/>
  <c r="F114" i="5"/>
  <c r="G114" i="5"/>
  <c r="H114" i="5"/>
  <c r="I114" i="5"/>
  <c r="J114" i="5"/>
  <c r="K114" i="5"/>
  <c r="L114" i="5"/>
  <c r="C115" i="5"/>
  <c r="D115" i="5"/>
  <c r="E115" i="5"/>
  <c r="F115" i="5"/>
  <c r="G115" i="5"/>
  <c r="H115" i="5"/>
  <c r="I115" i="5"/>
  <c r="J115" i="5"/>
  <c r="K115" i="5"/>
  <c r="L115" i="5"/>
  <c r="C116" i="5"/>
  <c r="D116" i="5"/>
  <c r="E116" i="5"/>
  <c r="F116" i="5"/>
  <c r="G116" i="5"/>
  <c r="H116" i="5"/>
  <c r="I116" i="5"/>
  <c r="J116" i="5"/>
  <c r="K116" i="5"/>
  <c r="L116" i="5"/>
  <c r="C117" i="5"/>
  <c r="D117" i="5"/>
  <c r="E117" i="5"/>
  <c r="F117" i="5"/>
  <c r="G117" i="5"/>
  <c r="H117" i="5"/>
  <c r="I117" i="5"/>
  <c r="J117" i="5"/>
  <c r="K117" i="5"/>
  <c r="L117" i="5"/>
  <c r="C118" i="5"/>
  <c r="D118" i="5"/>
  <c r="E118" i="5"/>
  <c r="F118" i="5"/>
  <c r="G118" i="5"/>
  <c r="H118" i="5"/>
  <c r="I118" i="5"/>
  <c r="J118" i="5"/>
  <c r="K118" i="5"/>
  <c r="L118" i="5"/>
  <c r="C119" i="5"/>
  <c r="D119" i="5"/>
  <c r="E119" i="5"/>
  <c r="F119" i="5"/>
  <c r="G119" i="5"/>
  <c r="H119" i="5"/>
  <c r="I119" i="5"/>
  <c r="J119" i="5"/>
  <c r="K119" i="5"/>
  <c r="L119" i="5"/>
  <c r="C120" i="5"/>
  <c r="D120" i="5"/>
  <c r="E120" i="5"/>
  <c r="F120" i="5"/>
  <c r="G120" i="5"/>
  <c r="H120" i="5"/>
  <c r="I120" i="5"/>
  <c r="J120" i="5"/>
  <c r="K120" i="5"/>
  <c r="L120" i="5"/>
  <c r="C121" i="5"/>
  <c r="D121" i="5"/>
  <c r="E121" i="5"/>
  <c r="F121" i="5"/>
  <c r="G121" i="5"/>
  <c r="H121" i="5"/>
  <c r="I121" i="5"/>
  <c r="J121" i="5"/>
  <c r="K121" i="5"/>
  <c r="L121" i="5"/>
  <c r="C122" i="5"/>
  <c r="D122" i="5"/>
  <c r="E122" i="5"/>
  <c r="F122" i="5"/>
  <c r="G122" i="5"/>
  <c r="H122" i="5"/>
  <c r="I122" i="5"/>
  <c r="J122" i="5"/>
  <c r="K122" i="5"/>
  <c r="L122" i="5"/>
  <c r="C123" i="5"/>
  <c r="D123" i="5"/>
  <c r="E123" i="5"/>
  <c r="F123" i="5"/>
  <c r="G123" i="5"/>
  <c r="H123" i="5"/>
  <c r="I123" i="5"/>
  <c r="J123" i="5"/>
  <c r="K123" i="5"/>
  <c r="L123" i="5"/>
  <c r="C124" i="5"/>
  <c r="D124" i="5"/>
  <c r="E124" i="5"/>
  <c r="F124" i="5"/>
  <c r="G124" i="5"/>
  <c r="H124" i="5"/>
  <c r="I124" i="5"/>
  <c r="J124" i="5"/>
  <c r="K124" i="5"/>
  <c r="L124" i="5"/>
  <c r="C125" i="5"/>
  <c r="D125" i="5"/>
  <c r="E125" i="5"/>
  <c r="F125" i="5"/>
  <c r="G125" i="5"/>
  <c r="H125" i="5"/>
  <c r="I125" i="5"/>
  <c r="J125" i="5"/>
  <c r="K125" i="5"/>
  <c r="L125" i="5"/>
  <c r="D27" i="5"/>
  <c r="E27" i="5"/>
  <c r="F27" i="5"/>
  <c r="G27" i="5"/>
  <c r="H27" i="5"/>
  <c r="I27" i="5"/>
  <c r="J27" i="5"/>
  <c r="K27" i="5"/>
  <c r="L27" i="5"/>
  <c r="C27" i="5"/>
  <c r="C28" i="8"/>
  <c r="D28" i="8"/>
  <c r="E28" i="8"/>
  <c r="F28" i="8"/>
  <c r="G28" i="8"/>
  <c r="H28" i="8"/>
  <c r="I28" i="8"/>
  <c r="J28" i="8"/>
  <c r="K28" i="8"/>
  <c r="L28" i="8"/>
  <c r="C29" i="8"/>
  <c r="D29" i="8"/>
  <c r="E29" i="8"/>
  <c r="F29" i="8"/>
  <c r="G29" i="8"/>
  <c r="H29" i="8"/>
  <c r="I29" i="8"/>
  <c r="J29" i="8"/>
  <c r="K29" i="8"/>
  <c r="L29" i="8"/>
  <c r="C30" i="8"/>
  <c r="D30" i="8"/>
  <c r="E30" i="8"/>
  <c r="F30" i="8"/>
  <c r="G30" i="8"/>
  <c r="H30" i="8"/>
  <c r="I30" i="8"/>
  <c r="J30" i="8"/>
  <c r="K30" i="8"/>
  <c r="L30" i="8"/>
  <c r="C31" i="8"/>
  <c r="D31" i="8"/>
  <c r="E31" i="8"/>
  <c r="F31" i="8"/>
  <c r="G31" i="8"/>
  <c r="H31" i="8"/>
  <c r="I31" i="8"/>
  <c r="J31" i="8"/>
  <c r="K31" i="8"/>
  <c r="L31" i="8"/>
  <c r="C32" i="8"/>
  <c r="D32" i="8"/>
  <c r="E32" i="8"/>
  <c r="F32" i="8"/>
  <c r="G32" i="8"/>
  <c r="H32" i="8"/>
  <c r="I32" i="8"/>
  <c r="J32" i="8"/>
  <c r="K32" i="8"/>
  <c r="L32" i="8"/>
  <c r="C33" i="8"/>
  <c r="D33" i="8"/>
  <c r="E33" i="8"/>
  <c r="F33" i="8"/>
  <c r="G33" i="8"/>
  <c r="H33" i="8"/>
  <c r="I33" i="8"/>
  <c r="J33" i="8"/>
  <c r="K33" i="8"/>
  <c r="L33" i="8"/>
  <c r="C34" i="8"/>
  <c r="D34" i="8"/>
  <c r="E34" i="8"/>
  <c r="F34" i="8"/>
  <c r="G34" i="8"/>
  <c r="H34" i="8"/>
  <c r="I34" i="8"/>
  <c r="J34" i="8"/>
  <c r="K34" i="8"/>
  <c r="L34" i="8"/>
  <c r="C35" i="8"/>
  <c r="D35" i="8"/>
  <c r="E35" i="8"/>
  <c r="F35" i="8"/>
  <c r="G35" i="8"/>
  <c r="H35" i="8"/>
  <c r="I35" i="8"/>
  <c r="J35" i="8"/>
  <c r="K35" i="8"/>
  <c r="L35" i="8"/>
  <c r="C36" i="8"/>
  <c r="D36" i="8"/>
  <c r="E36" i="8"/>
  <c r="F36" i="8"/>
  <c r="G36" i="8"/>
  <c r="H36" i="8"/>
  <c r="I36" i="8"/>
  <c r="J36" i="8"/>
  <c r="K36" i="8"/>
  <c r="L36" i="8"/>
  <c r="C37" i="8"/>
  <c r="D37" i="8"/>
  <c r="E37" i="8"/>
  <c r="F37" i="8"/>
  <c r="G37" i="8"/>
  <c r="H37" i="8"/>
  <c r="I37" i="8"/>
  <c r="J37" i="8"/>
  <c r="K37" i="8"/>
  <c r="L37" i="8"/>
  <c r="C38" i="8"/>
  <c r="D38" i="8"/>
  <c r="E38" i="8"/>
  <c r="F38" i="8"/>
  <c r="G38" i="8"/>
  <c r="H38" i="8"/>
  <c r="I38" i="8"/>
  <c r="J38" i="8"/>
  <c r="K38" i="8"/>
  <c r="L38" i="8"/>
  <c r="C39" i="8"/>
  <c r="D39" i="8"/>
  <c r="E39" i="8"/>
  <c r="F39" i="8"/>
  <c r="G39" i="8"/>
  <c r="H39" i="8"/>
  <c r="I39" i="8"/>
  <c r="J39" i="8"/>
  <c r="K39" i="8"/>
  <c r="L39" i="8"/>
  <c r="C40" i="8"/>
  <c r="D40" i="8"/>
  <c r="E40" i="8"/>
  <c r="F40" i="8"/>
  <c r="G40" i="8"/>
  <c r="H40" i="8"/>
  <c r="I40" i="8"/>
  <c r="J40" i="8"/>
  <c r="K40" i="8"/>
  <c r="L40" i="8"/>
  <c r="C41" i="8"/>
  <c r="D41" i="8"/>
  <c r="E41" i="8"/>
  <c r="F41" i="8"/>
  <c r="G41" i="8"/>
  <c r="H41" i="8"/>
  <c r="I41" i="8"/>
  <c r="J41" i="8"/>
  <c r="K41" i="8"/>
  <c r="L41" i="8"/>
  <c r="C42" i="8"/>
  <c r="D42" i="8"/>
  <c r="E42" i="8"/>
  <c r="F42" i="8"/>
  <c r="G42" i="8"/>
  <c r="H42" i="8"/>
  <c r="I42" i="8"/>
  <c r="J42" i="8"/>
  <c r="K42" i="8"/>
  <c r="L42" i="8"/>
  <c r="C43" i="8"/>
  <c r="D43" i="8"/>
  <c r="E43" i="8"/>
  <c r="F43" i="8"/>
  <c r="G43" i="8"/>
  <c r="H43" i="8"/>
  <c r="I43" i="8"/>
  <c r="J43" i="8"/>
  <c r="K43" i="8"/>
  <c r="L43" i="8"/>
  <c r="C44" i="8"/>
  <c r="D44" i="8"/>
  <c r="E44" i="8"/>
  <c r="F44" i="8"/>
  <c r="G44" i="8"/>
  <c r="H44" i="8"/>
  <c r="I44" i="8"/>
  <c r="J44" i="8"/>
  <c r="K44" i="8"/>
  <c r="L44" i="8"/>
  <c r="C45" i="8"/>
  <c r="D45" i="8"/>
  <c r="E45" i="8"/>
  <c r="F45" i="8"/>
  <c r="G45" i="8"/>
  <c r="H45" i="8"/>
  <c r="I45" i="8"/>
  <c r="J45" i="8"/>
  <c r="K45" i="8"/>
  <c r="L45" i="8"/>
  <c r="C46" i="8"/>
  <c r="D46" i="8"/>
  <c r="E46" i="8"/>
  <c r="F46" i="8"/>
  <c r="G46" i="8"/>
  <c r="H46" i="8"/>
  <c r="I46" i="8"/>
  <c r="J46" i="8"/>
  <c r="K46" i="8"/>
  <c r="L46" i="8"/>
  <c r="C47" i="8"/>
  <c r="D47" i="8"/>
  <c r="E47" i="8"/>
  <c r="F47" i="8"/>
  <c r="G47" i="8"/>
  <c r="H47" i="8"/>
  <c r="I47" i="8"/>
  <c r="J47" i="8"/>
  <c r="K47" i="8"/>
  <c r="L47" i="8"/>
  <c r="C48" i="8"/>
  <c r="D48" i="8"/>
  <c r="E48" i="8"/>
  <c r="F48" i="8"/>
  <c r="G48" i="8"/>
  <c r="H48" i="8"/>
  <c r="I48" i="8"/>
  <c r="J48" i="8"/>
  <c r="K48" i="8"/>
  <c r="L48" i="8"/>
  <c r="C49" i="8"/>
  <c r="D49" i="8"/>
  <c r="E49" i="8"/>
  <c r="F49" i="8"/>
  <c r="G49" i="8"/>
  <c r="H49" i="8"/>
  <c r="I49" i="8"/>
  <c r="J49" i="8"/>
  <c r="K49" i="8"/>
  <c r="L49" i="8"/>
  <c r="C50" i="8"/>
  <c r="D50" i="8"/>
  <c r="E50" i="8"/>
  <c r="F50" i="8"/>
  <c r="G50" i="8"/>
  <c r="H50" i="8"/>
  <c r="I50" i="8"/>
  <c r="J50" i="8"/>
  <c r="K50" i="8"/>
  <c r="L50" i="8"/>
  <c r="C51" i="8"/>
  <c r="D51" i="8"/>
  <c r="E51" i="8"/>
  <c r="F51" i="8"/>
  <c r="G51" i="8"/>
  <c r="H51" i="8"/>
  <c r="I51" i="8"/>
  <c r="J51" i="8"/>
  <c r="K51" i="8"/>
  <c r="L51" i="8"/>
  <c r="C52" i="8"/>
  <c r="D52" i="8"/>
  <c r="E52" i="8"/>
  <c r="F52" i="8"/>
  <c r="G52" i="8"/>
  <c r="H52" i="8"/>
  <c r="I52" i="8"/>
  <c r="J52" i="8"/>
  <c r="K52" i="8"/>
  <c r="L52" i="8"/>
  <c r="C53" i="8"/>
  <c r="D53" i="8"/>
  <c r="E53" i="8"/>
  <c r="F53" i="8"/>
  <c r="G53" i="8"/>
  <c r="H53" i="8"/>
  <c r="I53" i="8"/>
  <c r="J53" i="8"/>
  <c r="K53" i="8"/>
  <c r="L53" i="8"/>
  <c r="C54" i="8"/>
  <c r="D54" i="8"/>
  <c r="E54" i="8"/>
  <c r="F54" i="8"/>
  <c r="G54" i="8"/>
  <c r="H54" i="8"/>
  <c r="I54" i="8"/>
  <c r="J54" i="8"/>
  <c r="K54" i="8"/>
  <c r="L54" i="8"/>
  <c r="C55" i="8"/>
  <c r="D55" i="8"/>
  <c r="E55" i="8"/>
  <c r="F55" i="8"/>
  <c r="G55" i="8"/>
  <c r="H55" i="8"/>
  <c r="I55" i="8"/>
  <c r="J55" i="8"/>
  <c r="K55" i="8"/>
  <c r="L55" i="8"/>
  <c r="C56" i="8"/>
  <c r="D56" i="8"/>
  <c r="E56" i="8"/>
  <c r="F56" i="8"/>
  <c r="G56" i="8"/>
  <c r="H56" i="8"/>
  <c r="I56" i="8"/>
  <c r="J56" i="8"/>
  <c r="K56" i="8"/>
  <c r="L56" i="8"/>
  <c r="C57" i="8"/>
  <c r="D57" i="8"/>
  <c r="E57" i="8"/>
  <c r="F57" i="8"/>
  <c r="G57" i="8"/>
  <c r="H57" i="8"/>
  <c r="I57" i="8"/>
  <c r="J57" i="8"/>
  <c r="K57" i="8"/>
  <c r="L57" i="8"/>
  <c r="C58" i="8"/>
  <c r="D58" i="8"/>
  <c r="E58" i="8"/>
  <c r="F58" i="8"/>
  <c r="G58" i="8"/>
  <c r="H58" i="8"/>
  <c r="I58" i="8"/>
  <c r="J58" i="8"/>
  <c r="K58" i="8"/>
  <c r="L58" i="8"/>
  <c r="C59" i="8"/>
  <c r="D59" i="8"/>
  <c r="E59" i="8"/>
  <c r="F59" i="8"/>
  <c r="G59" i="8"/>
  <c r="H59" i="8"/>
  <c r="I59" i="8"/>
  <c r="J59" i="8"/>
  <c r="K59" i="8"/>
  <c r="L59" i="8"/>
  <c r="C60" i="8"/>
  <c r="D60" i="8"/>
  <c r="E60" i="8"/>
  <c r="F60" i="8"/>
  <c r="G60" i="8"/>
  <c r="H60" i="8"/>
  <c r="I60" i="8"/>
  <c r="J60" i="8"/>
  <c r="K60" i="8"/>
  <c r="L60" i="8"/>
  <c r="C61" i="8"/>
  <c r="D61" i="8"/>
  <c r="E61" i="8"/>
  <c r="F61" i="8"/>
  <c r="G61" i="8"/>
  <c r="H61" i="8"/>
  <c r="I61" i="8"/>
  <c r="J61" i="8"/>
  <c r="K61" i="8"/>
  <c r="L61" i="8"/>
  <c r="C62" i="8"/>
  <c r="D62" i="8"/>
  <c r="E62" i="8"/>
  <c r="F62" i="8"/>
  <c r="G62" i="8"/>
  <c r="H62" i="8"/>
  <c r="I62" i="8"/>
  <c r="J62" i="8"/>
  <c r="K62" i="8"/>
  <c r="L62" i="8"/>
  <c r="C63" i="8"/>
  <c r="D63" i="8"/>
  <c r="E63" i="8"/>
  <c r="F63" i="8"/>
  <c r="G63" i="8"/>
  <c r="H63" i="8"/>
  <c r="I63" i="8"/>
  <c r="J63" i="8"/>
  <c r="K63" i="8"/>
  <c r="L63" i="8"/>
  <c r="C64" i="8"/>
  <c r="D64" i="8"/>
  <c r="E64" i="8"/>
  <c r="F64" i="8"/>
  <c r="G64" i="8"/>
  <c r="H64" i="8"/>
  <c r="I64" i="8"/>
  <c r="J64" i="8"/>
  <c r="K64" i="8"/>
  <c r="L64" i="8"/>
  <c r="C65" i="8"/>
  <c r="D65" i="8"/>
  <c r="E65" i="8"/>
  <c r="F65" i="8"/>
  <c r="G65" i="8"/>
  <c r="H65" i="8"/>
  <c r="I65" i="8"/>
  <c r="J65" i="8"/>
  <c r="K65" i="8"/>
  <c r="L65" i="8"/>
  <c r="C66" i="8"/>
  <c r="D66" i="8"/>
  <c r="E66" i="8"/>
  <c r="F66" i="8"/>
  <c r="G66" i="8"/>
  <c r="H66" i="8"/>
  <c r="I66" i="8"/>
  <c r="J66" i="8"/>
  <c r="K66" i="8"/>
  <c r="L66" i="8"/>
  <c r="C67" i="8"/>
  <c r="D67" i="8"/>
  <c r="E67" i="8"/>
  <c r="F67" i="8"/>
  <c r="G67" i="8"/>
  <c r="H67" i="8"/>
  <c r="I67" i="8"/>
  <c r="J67" i="8"/>
  <c r="K67" i="8"/>
  <c r="L67" i="8"/>
  <c r="C68" i="8"/>
  <c r="D68" i="8"/>
  <c r="E68" i="8"/>
  <c r="F68" i="8"/>
  <c r="G68" i="8"/>
  <c r="H68" i="8"/>
  <c r="I68" i="8"/>
  <c r="J68" i="8"/>
  <c r="K68" i="8"/>
  <c r="L68" i="8"/>
  <c r="C69" i="8"/>
  <c r="D69" i="8"/>
  <c r="E69" i="8"/>
  <c r="F69" i="8"/>
  <c r="G69" i="8"/>
  <c r="H69" i="8"/>
  <c r="I69" i="8"/>
  <c r="J69" i="8"/>
  <c r="K69" i="8"/>
  <c r="L69" i="8"/>
  <c r="C70" i="8"/>
  <c r="D70" i="8"/>
  <c r="E70" i="8"/>
  <c r="F70" i="8"/>
  <c r="G70" i="8"/>
  <c r="H70" i="8"/>
  <c r="I70" i="8"/>
  <c r="J70" i="8"/>
  <c r="K70" i="8"/>
  <c r="L70" i="8"/>
  <c r="C71" i="8"/>
  <c r="D71" i="8"/>
  <c r="E71" i="8"/>
  <c r="F71" i="8"/>
  <c r="G71" i="8"/>
  <c r="H71" i="8"/>
  <c r="I71" i="8"/>
  <c r="J71" i="8"/>
  <c r="K71" i="8"/>
  <c r="L71" i="8"/>
  <c r="C72" i="8"/>
  <c r="D72" i="8"/>
  <c r="E72" i="8"/>
  <c r="F72" i="8"/>
  <c r="G72" i="8"/>
  <c r="H72" i="8"/>
  <c r="I72" i="8"/>
  <c r="J72" i="8"/>
  <c r="K72" i="8"/>
  <c r="L72" i="8"/>
  <c r="C73" i="8"/>
  <c r="D73" i="8"/>
  <c r="E73" i="8"/>
  <c r="F73" i="8"/>
  <c r="G73" i="8"/>
  <c r="H73" i="8"/>
  <c r="I73" i="8"/>
  <c r="J73" i="8"/>
  <c r="K73" i="8"/>
  <c r="L73" i="8"/>
  <c r="C74" i="8"/>
  <c r="D74" i="8"/>
  <c r="E74" i="8"/>
  <c r="F74" i="8"/>
  <c r="G74" i="8"/>
  <c r="H74" i="8"/>
  <c r="I74" i="8"/>
  <c r="J74" i="8"/>
  <c r="K74" i="8"/>
  <c r="L74" i="8"/>
  <c r="C75" i="8"/>
  <c r="D75" i="8"/>
  <c r="E75" i="8"/>
  <c r="F75" i="8"/>
  <c r="G75" i="8"/>
  <c r="H75" i="8"/>
  <c r="I75" i="8"/>
  <c r="J75" i="8"/>
  <c r="K75" i="8"/>
  <c r="L75" i="8"/>
  <c r="C76" i="8"/>
  <c r="D76" i="8"/>
  <c r="E76" i="8"/>
  <c r="F76" i="8"/>
  <c r="G76" i="8"/>
  <c r="H76" i="8"/>
  <c r="I76" i="8"/>
  <c r="J76" i="8"/>
  <c r="K76" i="8"/>
  <c r="L76" i="8"/>
  <c r="C77" i="8"/>
  <c r="D77" i="8"/>
  <c r="E77" i="8"/>
  <c r="F77" i="8"/>
  <c r="G77" i="8"/>
  <c r="H77" i="8"/>
  <c r="I77" i="8"/>
  <c r="J77" i="8"/>
  <c r="K77" i="8"/>
  <c r="L77" i="8"/>
  <c r="C78" i="8"/>
  <c r="D78" i="8"/>
  <c r="E78" i="8"/>
  <c r="F78" i="8"/>
  <c r="G78" i="8"/>
  <c r="H78" i="8"/>
  <c r="I78" i="8"/>
  <c r="J78" i="8"/>
  <c r="K78" i="8"/>
  <c r="L78" i="8"/>
  <c r="C79" i="8"/>
  <c r="D79" i="8"/>
  <c r="E79" i="8"/>
  <c r="F79" i="8"/>
  <c r="G79" i="8"/>
  <c r="H79" i="8"/>
  <c r="I79" i="8"/>
  <c r="J79" i="8"/>
  <c r="K79" i="8"/>
  <c r="L79" i="8"/>
  <c r="C80" i="8"/>
  <c r="D80" i="8"/>
  <c r="E80" i="8"/>
  <c r="F80" i="8"/>
  <c r="G80" i="8"/>
  <c r="H80" i="8"/>
  <c r="I80" i="8"/>
  <c r="J80" i="8"/>
  <c r="K80" i="8"/>
  <c r="L80" i="8"/>
  <c r="C81" i="8"/>
  <c r="D81" i="8"/>
  <c r="E81" i="8"/>
  <c r="F81" i="8"/>
  <c r="G81" i="8"/>
  <c r="H81" i="8"/>
  <c r="I81" i="8"/>
  <c r="J81" i="8"/>
  <c r="K81" i="8"/>
  <c r="L81" i="8"/>
  <c r="C82" i="8"/>
  <c r="D82" i="8"/>
  <c r="E82" i="8"/>
  <c r="F82" i="8"/>
  <c r="G82" i="8"/>
  <c r="H82" i="8"/>
  <c r="I82" i="8"/>
  <c r="J82" i="8"/>
  <c r="K82" i="8"/>
  <c r="L82" i="8"/>
  <c r="C83" i="8"/>
  <c r="D83" i="8"/>
  <c r="E83" i="8"/>
  <c r="F83" i="8"/>
  <c r="G83" i="8"/>
  <c r="H83" i="8"/>
  <c r="I83" i="8"/>
  <c r="J83" i="8"/>
  <c r="K83" i="8"/>
  <c r="L83" i="8"/>
  <c r="C84" i="8"/>
  <c r="D84" i="8"/>
  <c r="E84" i="8"/>
  <c r="F84" i="8"/>
  <c r="G84" i="8"/>
  <c r="H84" i="8"/>
  <c r="I84" i="8"/>
  <c r="J84" i="8"/>
  <c r="K84" i="8"/>
  <c r="L84" i="8"/>
  <c r="C85" i="8"/>
  <c r="D85" i="8"/>
  <c r="E85" i="8"/>
  <c r="F85" i="8"/>
  <c r="G85" i="8"/>
  <c r="H85" i="8"/>
  <c r="I85" i="8"/>
  <c r="J85" i="8"/>
  <c r="K85" i="8"/>
  <c r="L85" i="8"/>
  <c r="C86" i="8"/>
  <c r="D86" i="8"/>
  <c r="E86" i="8"/>
  <c r="F86" i="8"/>
  <c r="G86" i="8"/>
  <c r="H86" i="8"/>
  <c r="I86" i="8"/>
  <c r="J86" i="8"/>
  <c r="K86" i="8"/>
  <c r="L86" i="8"/>
  <c r="C87" i="8"/>
  <c r="D87" i="8"/>
  <c r="E87" i="8"/>
  <c r="F87" i="8"/>
  <c r="G87" i="8"/>
  <c r="H87" i="8"/>
  <c r="I87" i="8"/>
  <c r="J87" i="8"/>
  <c r="K87" i="8"/>
  <c r="L87" i="8"/>
  <c r="C88" i="8"/>
  <c r="D88" i="8"/>
  <c r="E88" i="8"/>
  <c r="F88" i="8"/>
  <c r="G88" i="8"/>
  <c r="H88" i="8"/>
  <c r="I88" i="8"/>
  <c r="J88" i="8"/>
  <c r="K88" i="8"/>
  <c r="L88" i="8"/>
  <c r="C89" i="8"/>
  <c r="D89" i="8"/>
  <c r="E89" i="8"/>
  <c r="F89" i="8"/>
  <c r="G89" i="8"/>
  <c r="H89" i="8"/>
  <c r="I89" i="8"/>
  <c r="J89" i="8"/>
  <c r="K89" i="8"/>
  <c r="L89" i="8"/>
  <c r="C90" i="8"/>
  <c r="D90" i="8"/>
  <c r="E90" i="8"/>
  <c r="F90" i="8"/>
  <c r="G90" i="8"/>
  <c r="H90" i="8"/>
  <c r="I90" i="8"/>
  <c r="J90" i="8"/>
  <c r="K90" i="8"/>
  <c r="L90" i="8"/>
  <c r="C91" i="8"/>
  <c r="D91" i="8"/>
  <c r="E91" i="8"/>
  <c r="F91" i="8"/>
  <c r="G91" i="8"/>
  <c r="H91" i="8"/>
  <c r="I91" i="8"/>
  <c r="J91" i="8"/>
  <c r="K91" i="8"/>
  <c r="L91" i="8"/>
  <c r="C92" i="8"/>
  <c r="D92" i="8"/>
  <c r="E92" i="8"/>
  <c r="F92" i="8"/>
  <c r="G92" i="8"/>
  <c r="H92" i="8"/>
  <c r="I92" i="8"/>
  <c r="J92" i="8"/>
  <c r="K92" i="8"/>
  <c r="L92" i="8"/>
  <c r="C93" i="8"/>
  <c r="D93" i="8"/>
  <c r="E93" i="8"/>
  <c r="F93" i="8"/>
  <c r="G93" i="8"/>
  <c r="H93" i="8"/>
  <c r="I93" i="8"/>
  <c r="J93" i="8"/>
  <c r="K93" i="8"/>
  <c r="L93" i="8"/>
  <c r="C94" i="8"/>
  <c r="D94" i="8"/>
  <c r="E94" i="8"/>
  <c r="F94" i="8"/>
  <c r="G94" i="8"/>
  <c r="H94" i="8"/>
  <c r="I94" i="8"/>
  <c r="J94" i="8"/>
  <c r="K94" i="8"/>
  <c r="L94" i="8"/>
  <c r="C95" i="8"/>
  <c r="D95" i="8"/>
  <c r="E95" i="8"/>
  <c r="F95" i="8"/>
  <c r="G95" i="8"/>
  <c r="H95" i="8"/>
  <c r="I95" i="8"/>
  <c r="J95" i="8"/>
  <c r="K95" i="8"/>
  <c r="L95" i="8"/>
  <c r="C96" i="8"/>
  <c r="D96" i="8"/>
  <c r="E96" i="8"/>
  <c r="F96" i="8"/>
  <c r="G96" i="8"/>
  <c r="H96" i="8"/>
  <c r="I96" i="8"/>
  <c r="J96" i="8"/>
  <c r="K96" i="8"/>
  <c r="L96" i="8"/>
  <c r="C97" i="8"/>
  <c r="D97" i="8"/>
  <c r="E97" i="8"/>
  <c r="F97" i="8"/>
  <c r="G97" i="8"/>
  <c r="H97" i="8"/>
  <c r="I97" i="8"/>
  <c r="J97" i="8"/>
  <c r="K97" i="8"/>
  <c r="L97" i="8"/>
  <c r="C98" i="8"/>
  <c r="D98" i="8"/>
  <c r="E98" i="8"/>
  <c r="F98" i="8"/>
  <c r="G98" i="8"/>
  <c r="H98" i="8"/>
  <c r="I98" i="8"/>
  <c r="J98" i="8"/>
  <c r="K98" i="8"/>
  <c r="L98" i="8"/>
  <c r="C99" i="8"/>
  <c r="D99" i="8"/>
  <c r="E99" i="8"/>
  <c r="F99" i="8"/>
  <c r="G99" i="8"/>
  <c r="H99" i="8"/>
  <c r="I99" i="8"/>
  <c r="J99" i="8"/>
  <c r="K99" i="8"/>
  <c r="L99" i="8"/>
  <c r="C100" i="8"/>
  <c r="D100" i="8"/>
  <c r="E100" i="8"/>
  <c r="F100" i="8"/>
  <c r="G100" i="8"/>
  <c r="H100" i="8"/>
  <c r="I100" i="8"/>
  <c r="J100" i="8"/>
  <c r="K100" i="8"/>
  <c r="L100" i="8"/>
  <c r="C101" i="8"/>
  <c r="D101" i="8"/>
  <c r="E101" i="8"/>
  <c r="F101" i="8"/>
  <c r="G101" i="8"/>
  <c r="H101" i="8"/>
  <c r="I101" i="8"/>
  <c r="J101" i="8"/>
  <c r="K101" i="8"/>
  <c r="L101" i="8"/>
  <c r="C102" i="8"/>
  <c r="D102" i="8"/>
  <c r="E102" i="8"/>
  <c r="F102" i="8"/>
  <c r="G102" i="8"/>
  <c r="H102" i="8"/>
  <c r="I102" i="8"/>
  <c r="J102" i="8"/>
  <c r="K102" i="8"/>
  <c r="L102" i="8"/>
  <c r="C103" i="8"/>
  <c r="D103" i="8"/>
  <c r="E103" i="8"/>
  <c r="F103" i="8"/>
  <c r="G103" i="8"/>
  <c r="H103" i="8"/>
  <c r="I103" i="8"/>
  <c r="J103" i="8"/>
  <c r="K103" i="8"/>
  <c r="L103" i="8"/>
  <c r="C104" i="8"/>
  <c r="D104" i="8"/>
  <c r="E104" i="8"/>
  <c r="F104" i="8"/>
  <c r="G104" i="8"/>
  <c r="H104" i="8"/>
  <c r="I104" i="8"/>
  <c r="J104" i="8"/>
  <c r="K104" i="8"/>
  <c r="L104" i="8"/>
  <c r="C105" i="8"/>
  <c r="D105" i="8"/>
  <c r="E105" i="8"/>
  <c r="F105" i="8"/>
  <c r="G105" i="8"/>
  <c r="H105" i="8"/>
  <c r="I105" i="8"/>
  <c r="J105" i="8"/>
  <c r="K105" i="8"/>
  <c r="L105" i="8"/>
  <c r="C106" i="8"/>
  <c r="D106" i="8"/>
  <c r="E106" i="8"/>
  <c r="F106" i="8"/>
  <c r="G106" i="8"/>
  <c r="H106" i="8"/>
  <c r="I106" i="8"/>
  <c r="J106" i="8"/>
  <c r="K106" i="8"/>
  <c r="L106" i="8"/>
  <c r="C107" i="8"/>
  <c r="D107" i="8"/>
  <c r="E107" i="8"/>
  <c r="F107" i="8"/>
  <c r="G107" i="8"/>
  <c r="H107" i="8"/>
  <c r="I107" i="8"/>
  <c r="J107" i="8"/>
  <c r="K107" i="8"/>
  <c r="L107" i="8"/>
  <c r="C108" i="8"/>
  <c r="D108" i="8"/>
  <c r="E108" i="8"/>
  <c r="F108" i="8"/>
  <c r="G108" i="8"/>
  <c r="H108" i="8"/>
  <c r="I108" i="8"/>
  <c r="J108" i="8"/>
  <c r="K108" i="8"/>
  <c r="L108" i="8"/>
  <c r="C109" i="8"/>
  <c r="D109" i="8"/>
  <c r="E109" i="8"/>
  <c r="F109" i="8"/>
  <c r="G109" i="8"/>
  <c r="H109" i="8"/>
  <c r="I109" i="8"/>
  <c r="J109" i="8"/>
  <c r="K109" i="8"/>
  <c r="L109" i="8"/>
  <c r="C110" i="8"/>
  <c r="D110" i="8"/>
  <c r="E110" i="8"/>
  <c r="F110" i="8"/>
  <c r="G110" i="8"/>
  <c r="H110" i="8"/>
  <c r="I110" i="8"/>
  <c r="J110" i="8"/>
  <c r="K110" i="8"/>
  <c r="L110" i="8"/>
  <c r="C111" i="8"/>
  <c r="D111" i="8"/>
  <c r="E111" i="8"/>
  <c r="F111" i="8"/>
  <c r="G111" i="8"/>
  <c r="H111" i="8"/>
  <c r="I111" i="8"/>
  <c r="J111" i="8"/>
  <c r="K111" i="8"/>
  <c r="L111" i="8"/>
  <c r="C112" i="8"/>
  <c r="D112" i="8"/>
  <c r="E112" i="8"/>
  <c r="F112" i="8"/>
  <c r="G112" i="8"/>
  <c r="H112" i="8"/>
  <c r="I112" i="8"/>
  <c r="J112" i="8"/>
  <c r="K112" i="8"/>
  <c r="L112" i="8"/>
  <c r="C113" i="8"/>
  <c r="D113" i="8"/>
  <c r="E113" i="8"/>
  <c r="F113" i="8"/>
  <c r="G113" i="8"/>
  <c r="H113" i="8"/>
  <c r="I113" i="8"/>
  <c r="J113" i="8"/>
  <c r="K113" i="8"/>
  <c r="L113" i="8"/>
  <c r="C114" i="8"/>
  <c r="D114" i="8"/>
  <c r="E114" i="8"/>
  <c r="F114" i="8"/>
  <c r="G114" i="8"/>
  <c r="H114" i="8"/>
  <c r="I114" i="8"/>
  <c r="J114" i="8"/>
  <c r="K114" i="8"/>
  <c r="L114" i="8"/>
  <c r="C115" i="8"/>
  <c r="D115" i="8"/>
  <c r="E115" i="8"/>
  <c r="F115" i="8"/>
  <c r="G115" i="8"/>
  <c r="H115" i="8"/>
  <c r="I115" i="8"/>
  <c r="J115" i="8"/>
  <c r="K115" i="8"/>
  <c r="L115" i="8"/>
  <c r="C116" i="8"/>
  <c r="D116" i="8"/>
  <c r="E116" i="8"/>
  <c r="F116" i="8"/>
  <c r="G116" i="8"/>
  <c r="H116" i="8"/>
  <c r="I116" i="8"/>
  <c r="J116" i="8"/>
  <c r="K116" i="8"/>
  <c r="L116" i="8"/>
  <c r="C117" i="8"/>
  <c r="D117" i="8"/>
  <c r="E117" i="8"/>
  <c r="F117" i="8"/>
  <c r="G117" i="8"/>
  <c r="H117" i="8"/>
  <c r="I117" i="8"/>
  <c r="J117" i="8"/>
  <c r="K117" i="8"/>
  <c r="L117" i="8"/>
  <c r="C118" i="8"/>
  <c r="D118" i="8"/>
  <c r="E118" i="8"/>
  <c r="F118" i="8"/>
  <c r="G118" i="8"/>
  <c r="H118" i="8"/>
  <c r="I118" i="8"/>
  <c r="J118" i="8"/>
  <c r="K118" i="8"/>
  <c r="L118" i="8"/>
  <c r="C119" i="8"/>
  <c r="D119" i="8"/>
  <c r="E119" i="8"/>
  <c r="F119" i="8"/>
  <c r="G119" i="8"/>
  <c r="H119" i="8"/>
  <c r="I119" i="8"/>
  <c r="J119" i="8"/>
  <c r="K119" i="8"/>
  <c r="L119" i="8"/>
  <c r="C120" i="8"/>
  <c r="D120" i="8"/>
  <c r="E120" i="8"/>
  <c r="F120" i="8"/>
  <c r="G120" i="8"/>
  <c r="H120" i="8"/>
  <c r="I120" i="8"/>
  <c r="J120" i="8"/>
  <c r="K120" i="8"/>
  <c r="L120" i="8"/>
  <c r="C121" i="8"/>
  <c r="D121" i="8"/>
  <c r="E121" i="8"/>
  <c r="F121" i="8"/>
  <c r="G121" i="8"/>
  <c r="H121" i="8"/>
  <c r="I121" i="8"/>
  <c r="J121" i="8"/>
  <c r="K121" i="8"/>
  <c r="L121" i="8"/>
  <c r="C122" i="8"/>
  <c r="D122" i="8"/>
  <c r="E122" i="8"/>
  <c r="F122" i="8"/>
  <c r="G122" i="8"/>
  <c r="H122" i="8"/>
  <c r="I122" i="8"/>
  <c r="J122" i="8"/>
  <c r="K122" i="8"/>
  <c r="L122" i="8"/>
  <c r="C123" i="8"/>
  <c r="D123" i="8"/>
  <c r="E123" i="8"/>
  <c r="F123" i="8"/>
  <c r="G123" i="8"/>
  <c r="H123" i="8"/>
  <c r="I123" i="8"/>
  <c r="J123" i="8"/>
  <c r="K123" i="8"/>
  <c r="L123" i="8"/>
  <c r="C124" i="8"/>
  <c r="D124" i="8"/>
  <c r="E124" i="8"/>
  <c r="F124" i="8"/>
  <c r="G124" i="8"/>
  <c r="H124" i="8"/>
  <c r="I124" i="8"/>
  <c r="J124" i="8"/>
  <c r="K124" i="8"/>
  <c r="L124" i="8"/>
  <c r="C125" i="8"/>
  <c r="D125" i="8"/>
  <c r="E125" i="8"/>
  <c r="F125" i="8"/>
  <c r="G125" i="8"/>
  <c r="H125" i="8"/>
  <c r="I125" i="8"/>
  <c r="J125" i="8"/>
  <c r="K125" i="8"/>
  <c r="L125" i="8"/>
  <c r="D27" i="8"/>
  <c r="E27" i="8"/>
  <c r="F27" i="8"/>
  <c r="G27" i="8"/>
  <c r="H27" i="8"/>
  <c r="I27" i="8"/>
  <c r="J27" i="8"/>
  <c r="K27" i="8"/>
  <c r="L27" i="8"/>
  <c r="C27" i="8"/>
  <c r="C27" i="10"/>
  <c r="D27" i="10"/>
  <c r="E27" i="10"/>
  <c r="F27" i="10"/>
  <c r="G27" i="10"/>
  <c r="H27" i="10"/>
  <c r="I27" i="10"/>
  <c r="J27" i="10"/>
  <c r="K27" i="10"/>
  <c r="L27" i="10"/>
  <c r="C28" i="10"/>
  <c r="D28" i="10"/>
  <c r="E28" i="10"/>
  <c r="F28" i="10"/>
  <c r="G28" i="10"/>
  <c r="H28" i="10"/>
  <c r="I28" i="10"/>
  <c r="J28" i="10"/>
  <c r="K28" i="10"/>
  <c r="L28" i="10"/>
  <c r="C29" i="10"/>
  <c r="D29" i="10"/>
  <c r="E29" i="10"/>
  <c r="F29" i="10"/>
  <c r="G29" i="10"/>
  <c r="H29" i="10"/>
  <c r="I29" i="10"/>
  <c r="J29" i="10"/>
  <c r="K29" i="10"/>
  <c r="L29" i="10"/>
  <c r="C30" i="10"/>
  <c r="D30" i="10"/>
  <c r="E30" i="10"/>
  <c r="F30" i="10"/>
  <c r="G30" i="10"/>
  <c r="H30" i="10"/>
  <c r="I30" i="10"/>
  <c r="J30" i="10"/>
  <c r="K30" i="10"/>
  <c r="L30" i="10"/>
  <c r="C31" i="10"/>
  <c r="D31" i="10"/>
  <c r="E31" i="10"/>
  <c r="F31" i="10"/>
  <c r="G31" i="10"/>
  <c r="H31" i="10"/>
  <c r="I31" i="10"/>
  <c r="J31" i="10"/>
  <c r="K31" i="10"/>
  <c r="L31" i="10"/>
  <c r="C32" i="10"/>
  <c r="D32" i="10"/>
  <c r="E32" i="10"/>
  <c r="F32" i="10"/>
  <c r="G32" i="10"/>
  <c r="H32" i="10"/>
  <c r="I32" i="10"/>
  <c r="J32" i="10"/>
  <c r="K32" i="10"/>
  <c r="L32" i="10"/>
  <c r="C33" i="10"/>
  <c r="D33" i="10"/>
  <c r="E33" i="10"/>
  <c r="F33" i="10"/>
  <c r="G33" i="10"/>
  <c r="H33" i="10"/>
  <c r="I33" i="10"/>
  <c r="J33" i="10"/>
  <c r="K33" i="10"/>
  <c r="L33" i="10"/>
  <c r="C34" i="10"/>
  <c r="D34" i="10"/>
  <c r="E34" i="10"/>
  <c r="F34" i="10"/>
  <c r="G34" i="10"/>
  <c r="H34" i="10"/>
  <c r="I34" i="10"/>
  <c r="J34" i="10"/>
  <c r="K34" i="10"/>
  <c r="L34" i="10"/>
  <c r="C35" i="10"/>
  <c r="D35" i="10"/>
  <c r="E35" i="10"/>
  <c r="F35" i="10"/>
  <c r="G35" i="10"/>
  <c r="H35" i="10"/>
  <c r="I35" i="10"/>
  <c r="J35" i="10"/>
  <c r="K35" i="10"/>
  <c r="L35" i="10"/>
  <c r="C36" i="10"/>
  <c r="D36" i="10"/>
  <c r="E36" i="10"/>
  <c r="F36" i="10"/>
  <c r="G36" i="10"/>
  <c r="H36" i="10"/>
  <c r="I36" i="10"/>
  <c r="J36" i="10"/>
  <c r="K36" i="10"/>
  <c r="L36" i="10"/>
  <c r="C37" i="10"/>
  <c r="D37" i="10"/>
  <c r="E37" i="10"/>
  <c r="F37" i="10"/>
  <c r="G37" i="10"/>
  <c r="H37" i="10"/>
  <c r="I37" i="10"/>
  <c r="J37" i="10"/>
  <c r="K37" i="10"/>
  <c r="L37" i="10"/>
  <c r="C38" i="10"/>
  <c r="D38" i="10"/>
  <c r="E38" i="10"/>
  <c r="F38" i="10"/>
  <c r="G38" i="10"/>
  <c r="H38" i="10"/>
  <c r="I38" i="10"/>
  <c r="J38" i="10"/>
  <c r="K38" i="10"/>
  <c r="L38" i="10"/>
  <c r="C39" i="10"/>
  <c r="D39" i="10"/>
  <c r="E39" i="10"/>
  <c r="F39" i="10"/>
  <c r="G39" i="10"/>
  <c r="H39" i="10"/>
  <c r="I39" i="10"/>
  <c r="J39" i="10"/>
  <c r="K39" i="10"/>
  <c r="L39" i="10"/>
  <c r="C40" i="10"/>
  <c r="D40" i="10"/>
  <c r="E40" i="10"/>
  <c r="F40" i="10"/>
  <c r="G40" i="10"/>
  <c r="H40" i="10"/>
  <c r="I40" i="10"/>
  <c r="J40" i="10"/>
  <c r="K40" i="10"/>
  <c r="L40" i="10"/>
  <c r="C41" i="10"/>
  <c r="D41" i="10"/>
  <c r="E41" i="10"/>
  <c r="F41" i="10"/>
  <c r="G41" i="10"/>
  <c r="H41" i="10"/>
  <c r="I41" i="10"/>
  <c r="J41" i="10"/>
  <c r="K41" i="10"/>
  <c r="L41" i="10"/>
  <c r="C42" i="10"/>
  <c r="D42" i="10"/>
  <c r="E42" i="10"/>
  <c r="F42" i="10"/>
  <c r="G42" i="10"/>
  <c r="H42" i="10"/>
  <c r="I42" i="10"/>
  <c r="J42" i="10"/>
  <c r="K42" i="10"/>
  <c r="L42" i="10"/>
  <c r="C43" i="10"/>
  <c r="D43" i="10"/>
  <c r="E43" i="10"/>
  <c r="F43" i="10"/>
  <c r="G43" i="10"/>
  <c r="H43" i="10"/>
  <c r="I43" i="10"/>
  <c r="J43" i="10"/>
  <c r="K43" i="10"/>
  <c r="L43" i="10"/>
  <c r="C44" i="10"/>
  <c r="D44" i="10"/>
  <c r="E44" i="10"/>
  <c r="F44" i="10"/>
  <c r="G44" i="10"/>
  <c r="H44" i="10"/>
  <c r="I44" i="10"/>
  <c r="J44" i="10"/>
  <c r="K44" i="10"/>
  <c r="L44" i="10"/>
  <c r="C45" i="10"/>
  <c r="D45" i="10"/>
  <c r="E45" i="10"/>
  <c r="F45" i="10"/>
  <c r="G45" i="10"/>
  <c r="H45" i="10"/>
  <c r="I45" i="10"/>
  <c r="J45" i="10"/>
  <c r="K45" i="10"/>
  <c r="L45" i="10"/>
  <c r="C46" i="10"/>
  <c r="D46" i="10"/>
  <c r="E46" i="10"/>
  <c r="F46" i="10"/>
  <c r="G46" i="10"/>
  <c r="H46" i="10"/>
  <c r="I46" i="10"/>
  <c r="J46" i="10"/>
  <c r="K46" i="10"/>
  <c r="L46" i="10"/>
  <c r="C47" i="10"/>
  <c r="D47" i="10"/>
  <c r="E47" i="10"/>
  <c r="F47" i="10"/>
  <c r="G47" i="10"/>
  <c r="H47" i="10"/>
  <c r="I47" i="10"/>
  <c r="J47" i="10"/>
  <c r="K47" i="10"/>
  <c r="L47" i="10"/>
  <c r="C48" i="10"/>
  <c r="D48" i="10"/>
  <c r="E48" i="10"/>
  <c r="F48" i="10"/>
  <c r="G48" i="10"/>
  <c r="H48" i="10"/>
  <c r="I48" i="10"/>
  <c r="J48" i="10"/>
  <c r="K48" i="10"/>
  <c r="L48" i="10"/>
  <c r="C49" i="10"/>
  <c r="D49" i="10"/>
  <c r="E49" i="10"/>
  <c r="F49" i="10"/>
  <c r="G49" i="10"/>
  <c r="H49" i="10"/>
  <c r="I49" i="10"/>
  <c r="J49" i="10"/>
  <c r="K49" i="10"/>
  <c r="L49" i="10"/>
  <c r="C50" i="10"/>
  <c r="D50" i="10"/>
  <c r="E50" i="10"/>
  <c r="F50" i="10"/>
  <c r="G50" i="10"/>
  <c r="H50" i="10"/>
  <c r="I50" i="10"/>
  <c r="J50" i="10"/>
  <c r="K50" i="10"/>
  <c r="L50" i="10"/>
  <c r="C51" i="10"/>
  <c r="D51" i="10"/>
  <c r="E51" i="10"/>
  <c r="F51" i="10"/>
  <c r="G51" i="10"/>
  <c r="H51" i="10"/>
  <c r="I51" i="10"/>
  <c r="J51" i="10"/>
  <c r="K51" i="10"/>
  <c r="L51" i="10"/>
  <c r="C52" i="10"/>
  <c r="D52" i="10"/>
  <c r="E52" i="10"/>
  <c r="F52" i="10"/>
  <c r="G52" i="10"/>
  <c r="H52" i="10"/>
  <c r="I52" i="10"/>
  <c r="J52" i="10"/>
  <c r="K52" i="10"/>
  <c r="L52" i="10"/>
  <c r="C53" i="10"/>
  <c r="D53" i="10"/>
  <c r="E53" i="10"/>
  <c r="F53" i="10"/>
  <c r="G53" i="10"/>
  <c r="H53" i="10"/>
  <c r="I53" i="10"/>
  <c r="J53" i="10"/>
  <c r="K53" i="10"/>
  <c r="L53" i="10"/>
  <c r="C54" i="10"/>
  <c r="D54" i="10"/>
  <c r="E54" i="10"/>
  <c r="F54" i="10"/>
  <c r="G54" i="10"/>
  <c r="H54" i="10"/>
  <c r="I54" i="10"/>
  <c r="J54" i="10"/>
  <c r="K54" i="10"/>
  <c r="L54" i="10"/>
  <c r="C55" i="10"/>
  <c r="D55" i="10"/>
  <c r="E55" i="10"/>
  <c r="F55" i="10"/>
  <c r="G55" i="10"/>
  <c r="H55" i="10"/>
  <c r="I55" i="10"/>
  <c r="J55" i="10"/>
  <c r="K55" i="10"/>
  <c r="L55" i="10"/>
  <c r="C56" i="10"/>
  <c r="D56" i="10"/>
  <c r="E56" i="10"/>
  <c r="F56" i="10"/>
  <c r="G56" i="10"/>
  <c r="H56" i="10"/>
  <c r="I56" i="10"/>
  <c r="J56" i="10"/>
  <c r="K56" i="10"/>
  <c r="L56" i="10"/>
  <c r="C57" i="10"/>
  <c r="D57" i="10"/>
  <c r="E57" i="10"/>
  <c r="F57" i="10"/>
  <c r="G57" i="10"/>
  <c r="H57" i="10"/>
  <c r="I57" i="10"/>
  <c r="J57" i="10"/>
  <c r="K57" i="10"/>
  <c r="L57" i="10"/>
  <c r="C58" i="10"/>
  <c r="D58" i="10"/>
  <c r="E58" i="10"/>
  <c r="F58" i="10"/>
  <c r="G58" i="10"/>
  <c r="H58" i="10"/>
  <c r="I58" i="10"/>
  <c r="J58" i="10"/>
  <c r="K58" i="10"/>
  <c r="L58" i="10"/>
  <c r="C59" i="10"/>
  <c r="D59" i="10"/>
  <c r="E59" i="10"/>
  <c r="F59" i="10"/>
  <c r="G59" i="10"/>
  <c r="H59" i="10"/>
  <c r="I59" i="10"/>
  <c r="J59" i="10"/>
  <c r="K59" i="10"/>
  <c r="L59" i="10"/>
  <c r="C60" i="10"/>
  <c r="D60" i="10"/>
  <c r="E60" i="10"/>
  <c r="F60" i="10"/>
  <c r="G60" i="10"/>
  <c r="H60" i="10"/>
  <c r="I60" i="10"/>
  <c r="J60" i="10"/>
  <c r="K60" i="10"/>
  <c r="L60" i="10"/>
  <c r="C61" i="10"/>
  <c r="D61" i="10"/>
  <c r="E61" i="10"/>
  <c r="F61" i="10"/>
  <c r="G61" i="10"/>
  <c r="H61" i="10"/>
  <c r="I61" i="10"/>
  <c r="J61" i="10"/>
  <c r="K61" i="10"/>
  <c r="L61" i="10"/>
  <c r="C62" i="10"/>
  <c r="D62" i="10"/>
  <c r="E62" i="10"/>
  <c r="F62" i="10"/>
  <c r="G62" i="10"/>
  <c r="H62" i="10"/>
  <c r="I62" i="10"/>
  <c r="J62" i="10"/>
  <c r="K62" i="10"/>
  <c r="L62" i="10"/>
  <c r="C63" i="10"/>
  <c r="D63" i="10"/>
  <c r="E63" i="10"/>
  <c r="F63" i="10"/>
  <c r="G63" i="10"/>
  <c r="H63" i="10"/>
  <c r="I63" i="10"/>
  <c r="J63" i="10"/>
  <c r="K63" i="10"/>
  <c r="L63" i="10"/>
  <c r="C64" i="10"/>
  <c r="D64" i="10"/>
  <c r="E64" i="10"/>
  <c r="F64" i="10"/>
  <c r="G64" i="10"/>
  <c r="H64" i="10"/>
  <c r="I64" i="10"/>
  <c r="J64" i="10"/>
  <c r="K64" i="10"/>
  <c r="L64" i="10"/>
  <c r="C65" i="10"/>
  <c r="D65" i="10"/>
  <c r="E65" i="10"/>
  <c r="F65" i="10"/>
  <c r="G65" i="10"/>
  <c r="H65" i="10"/>
  <c r="I65" i="10"/>
  <c r="J65" i="10"/>
  <c r="K65" i="10"/>
  <c r="L65" i="10"/>
  <c r="C66" i="10"/>
  <c r="D66" i="10"/>
  <c r="E66" i="10"/>
  <c r="F66" i="10"/>
  <c r="G66" i="10"/>
  <c r="H66" i="10"/>
  <c r="I66" i="10"/>
  <c r="J66" i="10"/>
  <c r="K66" i="10"/>
  <c r="L66" i="10"/>
  <c r="C67" i="10"/>
  <c r="D67" i="10"/>
  <c r="E67" i="10"/>
  <c r="F67" i="10"/>
  <c r="G67" i="10"/>
  <c r="H67" i="10"/>
  <c r="I67" i="10"/>
  <c r="J67" i="10"/>
  <c r="K67" i="10"/>
  <c r="L67" i="10"/>
  <c r="C68" i="10"/>
  <c r="D68" i="10"/>
  <c r="E68" i="10"/>
  <c r="F68" i="10"/>
  <c r="G68" i="10"/>
  <c r="H68" i="10"/>
  <c r="I68" i="10"/>
  <c r="J68" i="10"/>
  <c r="K68" i="10"/>
  <c r="L68" i="10"/>
  <c r="C69" i="10"/>
  <c r="D69" i="10"/>
  <c r="E69" i="10"/>
  <c r="F69" i="10"/>
  <c r="G69" i="10"/>
  <c r="H69" i="10"/>
  <c r="I69" i="10"/>
  <c r="J69" i="10"/>
  <c r="K69" i="10"/>
  <c r="L69" i="10"/>
  <c r="C70" i="10"/>
  <c r="D70" i="10"/>
  <c r="E70" i="10"/>
  <c r="F70" i="10"/>
  <c r="G70" i="10"/>
  <c r="H70" i="10"/>
  <c r="I70" i="10"/>
  <c r="J70" i="10"/>
  <c r="K70" i="10"/>
  <c r="L70" i="10"/>
  <c r="C71" i="10"/>
  <c r="D71" i="10"/>
  <c r="E71" i="10"/>
  <c r="F71" i="10"/>
  <c r="G71" i="10"/>
  <c r="H71" i="10"/>
  <c r="I71" i="10"/>
  <c r="J71" i="10"/>
  <c r="K71" i="10"/>
  <c r="L71" i="10"/>
  <c r="C72" i="10"/>
  <c r="D72" i="10"/>
  <c r="E72" i="10"/>
  <c r="F72" i="10"/>
  <c r="G72" i="10"/>
  <c r="H72" i="10"/>
  <c r="I72" i="10"/>
  <c r="J72" i="10"/>
  <c r="K72" i="10"/>
  <c r="L72" i="10"/>
  <c r="C73" i="10"/>
  <c r="D73" i="10"/>
  <c r="E73" i="10"/>
  <c r="F73" i="10"/>
  <c r="G73" i="10"/>
  <c r="H73" i="10"/>
  <c r="I73" i="10"/>
  <c r="J73" i="10"/>
  <c r="K73" i="10"/>
  <c r="L73" i="10"/>
  <c r="C74" i="10"/>
  <c r="D74" i="10"/>
  <c r="E74" i="10"/>
  <c r="F74" i="10"/>
  <c r="G74" i="10"/>
  <c r="H74" i="10"/>
  <c r="I74" i="10"/>
  <c r="J74" i="10"/>
  <c r="K74" i="10"/>
  <c r="L74" i="10"/>
  <c r="C75" i="10"/>
  <c r="D75" i="10"/>
  <c r="E75" i="10"/>
  <c r="F75" i="10"/>
  <c r="G75" i="10"/>
  <c r="H75" i="10"/>
  <c r="I75" i="10"/>
  <c r="J75" i="10"/>
  <c r="K75" i="10"/>
  <c r="L75" i="10"/>
  <c r="C76" i="10"/>
  <c r="D76" i="10"/>
  <c r="E76" i="10"/>
  <c r="F76" i="10"/>
  <c r="G76" i="10"/>
  <c r="H76" i="10"/>
  <c r="I76" i="10"/>
  <c r="J76" i="10"/>
  <c r="K76" i="10"/>
  <c r="L76" i="10"/>
  <c r="C77" i="10"/>
  <c r="D77" i="10"/>
  <c r="E77" i="10"/>
  <c r="F77" i="10"/>
  <c r="G77" i="10"/>
  <c r="H77" i="10"/>
  <c r="I77" i="10"/>
  <c r="J77" i="10"/>
  <c r="K77" i="10"/>
  <c r="L77" i="10"/>
  <c r="C78" i="10"/>
  <c r="D78" i="10"/>
  <c r="E78" i="10"/>
  <c r="F78" i="10"/>
  <c r="G78" i="10"/>
  <c r="H78" i="10"/>
  <c r="I78" i="10"/>
  <c r="J78" i="10"/>
  <c r="K78" i="10"/>
  <c r="L78" i="10"/>
  <c r="C79" i="10"/>
  <c r="D79" i="10"/>
  <c r="E79" i="10"/>
  <c r="F79" i="10"/>
  <c r="G79" i="10"/>
  <c r="H79" i="10"/>
  <c r="I79" i="10"/>
  <c r="J79" i="10"/>
  <c r="K79" i="10"/>
  <c r="L79" i="10"/>
  <c r="C80" i="10"/>
  <c r="D80" i="10"/>
  <c r="E80" i="10"/>
  <c r="F80" i="10"/>
  <c r="G80" i="10"/>
  <c r="H80" i="10"/>
  <c r="I80" i="10"/>
  <c r="J80" i="10"/>
  <c r="K80" i="10"/>
  <c r="L80" i="10"/>
  <c r="C81" i="10"/>
  <c r="D81" i="10"/>
  <c r="E81" i="10"/>
  <c r="F81" i="10"/>
  <c r="G81" i="10"/>
  <c r="H81" i="10"/>
  <c r="I81" i="10"/>
  <c r="J81" i="10"/>
  <c r="K81" i="10"/>
  <c r="L81" i="10"/>
  <c r="C82" i="10"/>
  <c r="D82" i="10"/>
  <c r="E82" i="10"/>
  <c r="F82" i="10"/>
  <c r="G82" i="10"/>
  <c r="H82" i="10"/>
  <c r="I82" i="10"/>
  <c r="J82" i="10"/>
  <c r="K82" i="10"/>
  <c r="L82" i="10"/>
  <c r="C83" i="10"/>
  <c r="D83" i="10"/>
  <c r="E83" i="10"/>
  <c r="F83" i="10"/>
  <c r="G83" i="10"/>
  <c r="H83" i="10"/>
  <c r="I83" i="10"/>
  <c r="J83" i="10"/>
  <c r="K83" i="10"/>
  <c r="L83" i="10"/>
  <c r="C84" i="10"/>
  <c r="D84" i="10"/>
  <c r="E84" i="10"/>
  <c r="F84" i="10"/>
  <c r="G84" i="10"/>
  <c r="H84" i="10"/>
  <c r="I84" i="10"/>
  <c r="J84" i="10"/>
  <c r="K84" i="10"/>
  <c r="L84" i="10"/>
  <c r="C85" i="10"/>
  <c r="D85" i="10"/>
  <c r="E85" i="10"/>
  <c r="F85" i="10"/>
  <c r="G85" i="10"/>
  <c r="H85" i="10"/>
  <c r="I85" i="10"/>
  <c r="J85" i="10"/>
  <c r="K85" i="10"/>
  <c r="L85" i="10"/>
  <c r="C86" i="10"/>
  <c r="D86" i="10"/>
  <c r="E86" i="10"/>
  <c r="F86" i="10"/>
  <c r="G86" i="10"/>
  <c r="H86" i="10"/>
  <c r="I86" i="10"/>
  <c r="J86" i="10"/>
  <c r="K86" i="10"/>
  <c r="L86" i="10"/>
  <c r="C87" i="10"/>
  <c r="D87" i="10"/>
  <c r="E87" i="10"/>
  <c r="F87" i="10"/>
  <c r="G87" i="10"/>
  <c r="H87" i="10"/>
  <c r="I87" i="10"/>
  <c r="J87" i="10"/>
  <c r="K87" i="10"/>
  <c r="L87" i="10"/>
  <c r="C88" i="10"/>
  <c r="D88" i="10"/>
  <c r="E88" i="10"/>
  <c r="F88" i="10"/>
  <c r="G88" i="10"/>
  <c r="H88" i="10"/>
  <c r="I88" i="10"/>
  <c r="J88" i="10"/>
  <c r="K88" i="10"/>
  <c r="L88" i="10"/>
  <c r="C89" i="10"/>
  <c r="D89" i="10"/>
  <c r="E89" i="10"/>
  <c r="F89" i="10"/>
  <c r="G89" i="10"/>
  <c r="H89" i="10"/>
  <c r="I89" i="10"/>
  <c r="J89" i="10"/>
  <c r="K89" i="10"/>
  <c r="L89" i="10"/>
  <c r="C90" i="10"/>
  <c r="D90" i="10"/>
  <c r="E90" i="10"/>
  <c r="F90" i="10"/>
  <c r="G90" i="10"/>
  <c r="H90" i="10"/>
  <c r="I90" i="10"/>
  <c r="J90" i="10"/>
  <c r="K90" i="10"/>
  <c r="L90" i="10"/>
  <c r="C91" i="10"/>
  <c r="D91" i="10"/>
  <c r="E91" i="10"/>
  <c r="F91" i="10"/>
  <c r="G91" i="10"/>
  <c r="H91" i="10"/>
  <c r="I91" i="10"/>
  <c r="J91" i="10"/>
  <c r="K91" i="10"/>
  <c r="L91" i="10"/>
  <c r="C92" i="10"/>
  <c r="D92" i="10"/>
  <c r="E92" i="10"/>
  <c r="F92" i="10"/>
  <c r="G92" i="10"/>
  <c r="H92" i="10"/>
  <c r="I92" i="10"/>
  <c r="J92" i="10"/>
  <c r="K92" i="10"/>
  <c r="L92" i="10"/>
  <c r="C93" i="10"/>
  <c r="D93" i="10"/>
  <c r="E93" i="10"/>
  <c r="F93" i="10"/>
  <c r="G93" i="10"/>
  <c r="H93" i="10"/>
  <c r="I93" i="10"/>
  <c r="J93" i="10"/>
  <c r="K93" i="10"/>
  <c r="L93" i="10"/>
  <c r="C94" i="10"/>
  <c r="D94" i="10"/>
  <c r="E94" i="10"/>
  <c r="F94" i="10"/>
  <c r="G94" i="10"/>
  <c r="H94" i="10"/>
  <c r="I94" i="10"/>
  <c r="J94" i="10"/>
  <c r="K94" i="10"/>
  <c r="L94" i="10"/>
  <c r="C95" i="10"/>
  <c r="D95" i="10"/>
  <c r="E95" i="10"/>
  <c r="F95" i="10"/>
  <c r="G95" i="10"/>
  <c r="H95" i="10"/>
  <c r="I95" i="10"/>
  <c r="J95" i="10"/>
  <c r="K95" i="10"/>
  <c r="L95" i="10"/>
  <c r="C96" i="10"/>
  <c r="D96" i="10"/>
  <c r="E96" i="10"/>
  <c r="F96" i="10"/>
  <c r="G96" i="10"/>
  <c r="H96" i="10"/>
  <c r="I96" i="10"/>
  <c r="J96" i="10"/>
  <c r="K96" i="10"/>
  <c r="L96" i="10"/>
  <c r="C97" i="10"/>
  <c r="D97" i="10"/>
  <c r="E97" i="10"/>
  <c r="F97" i="10"/>
  <c r="G97" i="10"/>
  <c r="H97" i="10"/>
  <c r="I97" i="10"/>
  <c r="J97" i="10"/>
  <c r="K97" i="10"/>
  <c r="L97" i="10"/>
  <c r="C98" i="10"/>
  <c r="D98" i="10"/>
  <c r="E98" i="10"/>
  <c r="F98" i="10"/>
  <c r="G98" i="10"/>
  <c r="H98" i="10"/>
  <c r="I98" i="10"/>
  <c r="J98" i="10"/>
  <c r="K98" i="10"/>
  <c r="L98" i="10"/>
  <c r="C99" i="10"/>
  <c r="D99" i="10"/>
  <c r="E99" i="10"/>
  <c r="F99" i="10"/>
  <c r="G99" i="10"/>
  <c r="H99" i="10"/>
  <c r="I99" i="10"/>
  <c r="J99" i="10"/>
  <c r="K99" i="10"/>
  <c r="L99" i="10"/>
  <c r="C100" i="10"/>
  <c r="D100" i="10"/>
  <c r="E100" i="10"/>
  <c r="F100" i="10"/>
  <c r="G100" i="10"/>
  <c r="H100" i="10"/>
  <c r="I100" i="10"/>
  <c r="J100" i="10"/>
  <c r="K100" i="10"/>
  <c r="L100" i="10"/>
  <c r="C101" i="10"/>
  <c r="D101" i="10"/>
  <c r="E101" i="10"/>
  <c r="F101" i="10"/>
  <c r="G101" i="10"/>
  <c r="H101" i="10"/>
  <c r="I101" i="10"/>
  <c r="J101" i="10"/>
  <c r="K101" i="10"/>
  <c r="L101" i="10"/>
  <c r="C102" i="10"/>
  <c r="D102" i="10"/>
  <c r="E102" i="10"/>
  <c r="F102" i="10"/>
  <c r="G102" i="10"/>
  <c r="H102" i="10"/>
  <c r="I102" i="10"/>
  <c r="J102" i="10"/>
  <c r="K102" i="10"/>
  <c r="L102" i="10"/>
  <c r="C103" i="10"/>
  <c r="D103" i="10"/>
  <c r="E103" i="10"/>
  <c r="F103" i="10"/>
  <c r="G103" i="10"/>
  <c r="H103" i="10"/>
  <c r="I103" i="10"/>
  <c r="J103" i="10"/>
  <c r="K103" i="10"/>
  <c r="L103" i="10"/>
  <c r="C104" i="10"/>
  <c r="D104" i="10"/>
  <c r="E104" i="10"/>
  <c r="F104" i="10"/>
  <c r="G104" i="10"/>
  <c r="H104" i="10"/>
  <c r="I104" i="10"/>
  <c r="J104" i="10"/>
  <c r="K104" i="10"/>
  <c r="L104" i="10"/>
  <c r="C105" i="10"/>
  <c r="D105" i="10"/>
  <c r="E105" i="10"/>
  <c r="F105" i="10"/>
  <c r="G105" i="10"/>
  <c r="H105" i="10"/>
  <c r="I105" i="10"/>
  <c r="J105" i="10"/>
  <c r="K105" i="10"/>
  <c r="L105" i="10"/>
  <c r="C106" i="10"/>
  <c r="D106" i="10"/>
  <c r="E106" i="10"/>
  <c r="F106" i="10"/>
  <c r="G106" i="10"/>
  <c r="H106" i="10"/>
  <c r="I106" i="10"/>
  <c r="J106" i="10"/>
  <c r="K106" i="10"/>
  <c r="L106" i="10"/>
  <c r="C107" i="10"/>
  <c r="D107" i="10"/>
  <c r="E107" i="10"/>
  <c r="F107" i="10"/>
  <c r="G107" i="10"/>
  <c r="H107" i="10"/>
  <c r="I107" i="10"/>
  <c r="J107" i="10"/>
  <c r="K107" i="10"/>
  <c r="L107" i="10"/>
  <c r="C108" i="10"/>
  <c r="D108" i="10"/>
  <c r="E108" i="10"/>
  <c r="F108" i="10"/>
  <c r="G108" i="10"/>
  <c r="H108" i="10"/>
  <c r="I108" i="10"/>
  <c r="J108" i="10"/>
  <c r="K108" i="10"/>
  <c r="L108" i="10"/>
  <c r="C109" i="10"/>
  <c r="D109" i="10"/>
  <c r="E109" i="10"/>
  <c r="F109" i="10"/>
  <c r="G109" i="10"/>
  <c r="H109" i="10"/>
  <c r="I109" i="10"/>
  <c r="J109" i="10"/>
  <c r="K109" i="10"/>
  <c r="L109" i="10"/>
  <c r="C110" i="10"/>
  <c r="D110" i="10"/>
  <c r="E110" i="10"/>
  <c r="F110" i="10"/>
  <c r="G110" i="10"/>
  <c r="H110" i="10"/>
  <c r="I110" i="10"/>
  <c r="J110" i="10"/>
  <c r="K110" i="10"/>
  <c r="L110" i="10"/>
  <c r="C111" i="10"/>
  <c r="D111" i="10"/>
  <c r="E111" i="10"/>
  <c r="F111" i="10"/>
  <c r="G111" i="10"/>
  <c r="H111" i="10"/>
  <c r="I111" i="10"/>
  <c r="J111" i="10"/>
  <c r="K111" i="10"/>
  <c r="L111" i="10"/>
  <c r="C112" i="10"/>
  <c r="D112" i="10"/>
  <c r="E112" i="10"/>
  <c r="F112" i="10"/>
  <c r="G112" i="10"/>
  <c r="H112" i="10"/>
  <c r="I112" i="10"/>
  <c r="J112" i="10"/>
  <c r="K112" i="10"/>
  <c r="L112" i="10"/>
  <c r="C113" i="10"/>
  <c r="D113" i="10"/>
  <c r="E113" i="10"/>
  <c r="F113" i="10"/>
  <c r="G113" i="10"/>
  <c r="H113" i="10"/>
  <c r="I113" i="10"/>
  <c r="J113" i="10"/>
  <c r="K113" i="10"/>
  <c r="L113" i="10"/>
  <c r="C114" i="10"/>
  <c r="D114" i="10"/>
  <c r="E114" i="10"/>
  <c r="F114" i="10"/>
  <c r="G114" i="10"/>
  <c r="H114" i="10"/>
  <c r="I114" i="10"/>
  <c r="J114" i="10"/>
  <c r="K114" i="10"/>
  <c r="L114" i="10"/>
  <c r="C115" i="10"/>
  <c r="D115" i="10"/>
  <c r="E115" i="10"/>
  <c r="F115" i="10"/>
  <c r="G115" i="10"/>
  <c r="H115" i="10"/>
  <c r="I115" i="10"/>
  <c r="J115" i="10"/>
  <c r="K115" i="10"/>
  <c r="L115" i="10"/>
  <c r="C116" i="10"/>
  <c r="D116" i="10"/>
  <c r="E116" i="10"/>
  <c r="F116" i="10"/>
  <c r="G116" i="10"/>
  <c r="H116" i="10"/>
  <c r="I116" i="10"/>
  <c r="J116" i="10"/>
  <c r="K116" i="10"/>
  <c r="L116" i="10"/>
  <c r="C117" i="10"/>
  <c r="D117" i="10"/>
  <c r="E117" i="10"/>
  <c r="F117" i="10"/>
  <c r="G117" i="10"/>
  <c r="H117" i="10"/>
  <c r="I117" i="10"/>
  <c r="J117" i="10"/>
  <c r="K117" i="10"/>
  <c r="L117" i="10"/>
  <c r="C118" i="10"/>
  <c r="D118" i="10"/>
  <c r="E118" i="10"/>
  <c r="F118" i="10"/>
  <c r="G118" i="10"/>
  <c r="H118" i="10"/>
  <c r="I118" i="10"/>
  <c r="J118" i="10"/>
  <c r="K118" i="10"/>
  <c r="L118" i="10"/>
  <c r="C119" i="10"/>
  <c r="D119" i="10"/>
  <c r="E119" i="10"/>
  <c r="F119" i="10"/>
  <c r="G119" i="10"/>
  <c r="H119" i="10"/>
  <c r="I119" i="10"/>
  <c r="J119" i="10"/>
  <c r="K119" i="10"/>
  <c r="L119" i="10"/>
  <c r="C120" i="10"/>
  <c r="D120" i="10"/>
  <c r="E120" i="10"/>
  <c r="F120" i="10"/>
  <c r="G120" i="10"/>
  <c r="H120" i="10"/>
  <c r="I120" i="10"/>
  <c r="J120" i="10"/>
  <c r="K120" i="10"/>
  <c r="L120" i="10"/>
  <c r="C121" i="10"/>
  <c r="D121" i="10"/>
  <c r="E121" i="10"/>
  <c r="F121" i="10"/>
  <c r="G121" i="10"/>
  <c r="H121" i="10"/>
  <c r="I121" i="10"/>
  <c r="J121" i="10"/>
  <c r="K121" i="10"/>
  <c r="L121" i="10"/>
  <c r="C122" i="10"/>
  <c r="D122" i="10"/>
  <c r="E122" i="10"/>
  <c r="F122" i="10"/>
  <c r="G122" i="10"/>
  <c r="H122" i="10"/>
  <c r="I122" i="10"/>
  <c r="J122" i="10"/>
  <c r="K122" i="10"/>
  <c r="L122" i="10"/>
  <c r="C123" i="10"/>
  <c r="D123" i="10"/>
  <c r="E123" i="10"/>
  <c r="F123" i="10"/>
  <c r="G123" i="10"/>
  <c r="H123" i="10"/>
  <c r="I123" i="10"/>
  <c r="J123" i="10"/>
  <c r="K123" i="10"/>
  <c r="L123" i="10"/>
  <c r="C124" i="10"/>
  <c r="D124" i="10"/>
  <c r="E124" i="10"/>
  <c r="F124" i="10"/>
  <c r="G124" i="10"/>
  <c r="H124" i="10"/>
  <c r="I124" i="10"/>
  <c r="J124" i="10"/>
  <c r="K124" i="10"/>
  <c r="L124" i="10"/>
  <c r="D26" i="10"/>
  <c r="E26" i="10"/>
  <c r="F26" i="10"/>
  <c r="G26" i="10"/>
  <c r="H26" i="10"/>
  <c r="I26" i="10"/>
  <c r="J26" i="10"/>
  <c r="K26" i="10"/>
  <c r="L26" i="10"/>
  <c r="C26" i="10"/>
  <c r="C27" i="23"/>
  <c r="D27" i="23"/>
  <c r="E27" i="23"/>
  <c r="F27" i="23"/>
  <c r="G27" i="23"/>
  <c r="H27" i="23"/>
  <c r="I27" i="23"/>
  <c r="J27" i="23"/>
  <c r="K27" i="23"/>
  <c r="L27" i="23"/>
  <c r="C28" i="23"/>
  <c r="D28" i="23"/>
  <c r="E28" i="23"/>
  <c r="F28" i="23"/>
  <c r="G28" i="23"/>
  <c r="H28" i="23"/>
  <c r="I28" i="23"/>
  <c r="J28" i="23"/>
  <c r="K28" i="23"/>
  <c r="L28" i="23"/>
  <c r="C29" i="23"/>
  <c r="D29" i="23"/>
  <c r="E29" i="23"/>
  <c r="F29" i="23"/>
  <c r="G29" i="23"/>
  <c r="H29" i="23"/>
  <c r="I29" i="23"/>
  <c r="J29" i="23"/>
  <c r="K29" i="23"/>
  <c r="L29" i="23"/>
  <c r="C30" i="23"/>
  <c r="D30" i="23"/>
  <c r="E30" i="23"/>
  <c r="F30" i="23"/>
  <c r="G30" i="23"/>
  <c r="H30" i="23"/>
  <c r="I30" i="23"/>
  <c r="J30" i="23"/>
  <c r="K30" i="23"/>
  <c r="L30" i="23"/>
  <c r="C31" i="23"/>
  <c r="D31" i="23"/>
  <c r="E31" i="23"/>
  <c r="F31" i="23"/>
  <c r="G31" i="23"/>
  <c r="H31" i="23"/>
  <c r="I31" i="23"/>
  <c r="J31" i="23"/>
  <c r="K31" i="23"/>
  <c r="L31" i="23"/>
  <c r="C32" i="23"/>
  <c r="D32" i="23"/>
  <c r="E32" i="23"/>
  <c r="F32" i="23"/>
  <c r="G32" i="23"/>
  <c r="H32" i="23"/>
  <c r="I32" i="23"/>
  <c r="J32" i="23"/>
  <c r="K32" i="23"/>
  <c r="L32" i="23"/>
  <c r="C33" i="23"/>
  <c r="D33" i="23"/>
  <c r="E33" i="23"/>
  <c r="F33" i="23"/>
  <c r="G33" i="23"/>
  <c r="H33" i="23"/>
  <c r="I33" i="23"/>
  <c r="J33" i="23"/>
  <c r="K33" i="23"/>
  <c r="L33" i="23"/>
  <c r="C34" i="23"/>
  <c r="D34" i="23"/>
  <c r="E34" i="23"/>
  <c r="F34" i="23"/>
  <c r="G34" i="23"/>
  <c r="H34" i="23"/>
  <c r="I34" i="23"/>
  <c r="J34" i="23"/>
  <c r="K34" i="23"/>
  <c r="L34" i="23"/>
  <c r="C35" i="23"/>
  <c r="D35" i="23"/>
  <c r="E35" i="23"/>
  <c r="F35" i="23"/>
  <c r="G35" i="23"/>
  <c r="H35" i="23"/>
  <c r="I35" i="23"/>
  <c r="J35" i="23"/>
  <c r="K35" i="23"/>
  <c r="L35" i="23"/>
  <c r="C36" i="23"/>
  <c r="D36" i="23"/>
  <c r="E36" i="23"/>
  <c r="F36" i="23"/>
  <c r="G36" i="23"/>
  <c r="H36" i="23"/>
  <c r="I36" i="23"/>
  <c r="J36" i="23"/>
  <c r="K36" i="23"/>
  <c r="L36" i="23"/>
  <c r="C37" i="23"/>
  <c r="D37" i="23"/>
  <c r="E37" i="23"/>
  <c r="F37" i="23"/>
  <c r="G37" i="23"/>
  <c r="H37" i="23"/>
  <c r="I37" i="23"/>
  <c r="J37" i="23"/>
  <c r="K37" i="23"/>
  <c r="L37" i="23"/>
  <c r="C38" i="23"/>
  <c r="D38" i="23"/>
  <c r="E38" i="23"/>
  <c r="F38" i="23"/>
  <c r="G38" i="23"/>
  <c r="H38" i="23"/>
  <c r="I38" i="23"/>
  <c r="J38" i="23"/>
  <c r="K38" i="23"/>
  <c r="L38" i="23"/>
  <c r="C39" i="23"/>
  <c r="D39" i="23"/>
  <c r="E39" i="23"/>
  <c r="F39" i="23"/>
  <c r="G39" i="23"/>
  <c r="H39" i="23"/>
  <c r="I39" i="23"/>
  <c r="J39" i="23"/>
  <c r="K39" i="23"/>
  <c r="L39" i="23"/>
  <c r="C40" i="23"/>
  <c r="D40" i="23"/>
  <c r="E40" i="23"/>
  <c r="F40" i="23"/>
  <c r="G40" i="23"/>
  <c r="H40" i="23"/>
  <c r="I40" i="23"/>
  <c r="J40" i="23"/>
  <c r="K40" i="23"/>
  <c r="L40" i="23"/>
  <c r="C41" i="23"/>
  <c r="D41" i="23"/>
  <c r="E41" i="23"/>
  <c r="F41" i="23"/>
  <c r="G41" i="23"/>
  <c r="H41" i="23"/>
  <c r="I41" i="23"/>
  <c r="J41" i="23"/>
  <c r="K41" i="23"/>
  <c r="L41" i="23"/>
  <c r="C42" i="23"/>
  <c r="D42" i="23"/>
  <c r="E42" i="23"/>
  <c r="F42" i="23"/>
  <c r="G42" i="23"/>
  <c r="H42" i="23"/>
  <c r="I42" i="23"/>
  <c r="J42" i="23"/>
  <c r="K42" i="23"/>
  <c r="L42" i="23"/>
  <c r="C43" i="23"/>
  <c r="D43" i="23"/>
  <c r="E43" i="23"/>
  <c r="F43" i="23"/>
  <c r="G43" i="23"/>
  <c r="H43" i="23"/>
  <c r="I43" i="23"/>
  <c r="J43" i="23"/>
  <c r="K43" i="23"/>
  <c r="L43" i="23"/>
  <c r="C44" i="23"/>
  <c r="D44" i="23"/>
  <c r="E44" i="23"/>
  <c r="F44" i="23"/>
  <c r="G44" i="23"/>
  <c r="H44" i="23"/>
  <c r="I44" i="23"/>
  <c r="J44" i="23"/>
  <c r="K44" i="23"/>
  <c r="L44" i="23"/>
  <c r="C45" i="23"/>
  <c r="D45" i="23"/>
  <c r="E45" i="23"/>
  <c r="F45" i="23"/>
  <c r="G45" i="23"/>
  <c r="H45" i="23"/>
  <c r="I45" i="23"/>
  <c r="J45" i="23"/>
  <c r="K45" i="23"/>
  <c r="L45" i="23"/>
  <c r="C46" i="23"/>
  <c r="D46" i="23"/>
  <c r="E46" i="23"/>
  <c r="F46" i="23"/>
  <c r="G46" i="23"/>
  <c r="H46" i="23"/>
  <c r="I46" i="23"/>
  <c r="J46" i="23"/>
  <c r="K46" i="23"/>
  <c r="L46" i="23"/>
  <c r="C47" i="23"/>
  <c r="D47" i="23"/>
  <c r="E47" i="23"/>
  <c r="F47" i="23"/>
  <c r="G47" i="23"/>
  <c r="H47" i="23"/>
  <c r="I47" i="23"/>
  <c r="J47" i="23"/>
  <c r="K47" i="23"/>
  <c r="L47" i="23"/>
  <c r="C48" i="23"/>
  <c r="D48" i="23"/>
  <c r="E48" i="23"/>
  <c r="F48" i="23"/>
  <c r="G48" i="23"/>
  <c r="H48" i="23"/>
  <c r="I48" i="23"/>
  <c r="J48" i="23"/>
  <c r="K48" i="23"/>
  <c r="L48" i="23"/>
  <c r="C49" i="23"/>
  <c r="D49" i="23"/>
  <c r="E49" i="23"/>
  <c r="F49" i="23"/>
  <c r="G49" i="23"/>
  <c r="H49" i="23"/>
  <c r="I49" i="23"/>
  <c r="J49" i="23"/>
  <c r="K49" i="23"/>
  <c r="L49" i="23"/>
  <c r="C50" i="23"/>
  <c r="D50" i="23"/>
  <c r="E50" i="23"/>
  <c r="F50" i="23"/>
  <c r="G50" i="23"/>
  <c r="H50" i="23"/>
  <c r="I50" i="23"/>
  <c r="J50" i="23"/>
  <c r="K50" i="23"/>
  <c r="L50" i="23"/>
  <c r="C51" i="23"/>
  <c r="D51" i="23"/>
  <c r="E51" i="23"/>
  <c r="F51" i="23"/>
  <c r="G51" i="23"/>
  <c r="H51" i="23"/>
  <c r="I51" i="23"/>
  <c r="J51" i="23"/>
  <c r="K51" i="23"/>
  <c r="L51" i="23"/>
  <c r="C52" i="23"/>
  <c r="D52" i="23"/>
  <c r="E52" i="23"/>
  <c r="F52" i="23"/>
  <c r="G52" i="23"/>
  <c r="H52" i="23"/>
  <c r="I52" i="23"/>
  <c r="J52" i="23"/>
  <c r="K52" i="23"/>
  <c r="L52" i="23"/>
  <c r="C53" i="23"/>
  <c r="D53" i="23"/>
  <c r="E53" i="23"/>
  <c r="F53" i="23"/>
  <c r="G53" i="23"/>
  <c r="H53" i="23"/>
  <c r="I53" i="23"/>
  <c r="J53" i="23"/>
  <c r="K53" i="23"/>
  <c r="L53" i="23"/>
  <c r="C54" i="23"/>
  <c r="D54" i="23"/>
  <c r="E54" i="23"/>
  <c r="F54" i="23"/>
  <c r="G54" i="23"/>
  <c r="H54" i="23"/>
  <c r="I54" i="23"/>
  <c r="J54" i="23"/>
  <c r="K54" i="23"/>
  <c r="L54" i="23"/>
  <c r="C55" i="23"/>
  <c r="D55" i="23"/>
  <c r="E55" i="23"/>
  <c r="F55" i="23"/>
  <c r="G55" i="23"/>
  <c r="H55" i="23"/>
  <c r="I55" i="23"/>
  <c r="J55" i="23"/>
  <c r="K55" i="23"/>
  <c r="L55" i="23"/>
  <c r="C56" i="23"/>
  <c r="D56" i="23"/>
  <c r="E56" i="23"/>
  <c r="F56" i="23"/>
  <c r="G56" i="23"/>
  <c r="H56" i="23"/>
  <c r="I56" i="23"/>
  <c r="J56" i="23"/>
  <c r="K56" i="23"/>
  <c r="L56" i="23"/>
  <c r="C57" i="23"/>
  <c r="D57" i="23"/>
  <c r="E57" i="23"/>
  <c r="F57" i="23"/>
  <c r="G57" i="23"/>
  <c r="H57" i="23"/>
  <c r="I57" i="23"/>
  <c r="J57" i="23"/>
  <c r="K57" i="23"/>
  <c r="L57" i="23"/>
  <c r="C58" i="23"/>
  <c r="D58" i="23"/>
  <c r="E58" i="23"/>
  <c r="F58" i="23"/>
  <c r="G58" i="23"/>
  <c r="H58" i="23"/>
  <c r="I58" i="23"/>
  <c r="J58" i="23"/>
  <c r="K58" i="23"/>
  <c r="L58" i="23"/>
  <c r="C59" i="23"/>
  <c r="D59" i="23"/>
  <c r="E59" i="23"/>
  <c r="F59" i="23"/>
  <c r="G59" i="23"/>
  <c r="H59" i="23"/>
  <c r="I59" i="23"/>
  <c r="J59" i="23"/>
  <c r="K59" i="23"/>
  <c r="L59" i="23"/>
  <c r="C60" i="23"/>
  <c r="D60" i="23"/>
  <c r="E60" i="23"/>
  <c r="F60" i="23"/>
  <c r="G60" i="23"/>
  <c r="H60" i="23"/>
  <c r="I60" i="23"/>
  <c r="J60" i="23"/>
  <c r="K60" i="23"/>
  <c r="L60" i="23"/>
  <c r="C61" i="23"/>
  <c r="D61" i="23"/>
  <c r="E61" i="23"/>
  <c r="F61" i="23"/>
  <c r="G61" i="23"/>
  <c r="H61" i="23"/>
  <c r="I61" i="23"/>
  <c r="J61" i="23"/>
  <c r="K61" i="23"/>
  <c r="L61" i="23"/>
  <c r="C62" i="23"/>
  <c r="D62" i="23"/>
  <c r="E62" i="23"/>
  <c r="F62" i="23"/>
  <c r="G62" i="23"/>
  <c r="H62" i="23"/>
  <c r="I62" i="23"/>
  <c r="J62" i="23"/>
  <c r="K62" i="23"/>
  <c r="L62" i="23"/>
  <c r="C63" i="23"/>
  <c r="D63" i="23"/>
  <c r="E63" i="23"/>
  <c r="F63" i="23"/>
  <c r="G63" i="23"/>
  <c r="H63" i="23"/>
  <c r="I63" i="23"/>
  <c r="J63" i="23"/>
  <c r="K63" i="23"/>
  <c r="L63" i="23"/>
  <c r="C64" i="23"/>
  <c r="D64" i="23"/>
  <c r="E64" i="23"/>
  <c r="F64" i="23"/>
  <c r="G64" i="23"/>
  <c r="H64" i="23"/>
  <c r="I64" i="23"/>
  <c r="J64" i="23"/>
  <c r="K64" i="23"/>
  <c r="L64" i="23"/>
  <c r="C65" i="23"/>
  <c r="D65" i="23"/>
  <c r="E65" i="23"/>
  <c r="F65" i="23"/>
  <c r="G65" i="23"/>
  <c r="H65" i="23"/>
  <c r="I65" i="23"/>
  <c r="J65" i="23"/>
  <c r="K65" i="23"/>
  <c r="L65" i="23"/>
  <c r="C66" i="23"/>
  <c r="D66" i="23"/>
  <c r="E66" i="23"/>
  <c r="F66" i="23"/>
  <c r="G66" i="23"/>
  <c r="H66" i="23"/>
  <c r="I66" i="23"/>
  <c r="J66" i="23"/>
  <c r="K66" i="23"/>
  <c r="L66" i="23"/>
  <c r="C67" i="23"/>
  <c r="D67" i="23"/>
  <c r="E67" i="23"/>
  <c r="F67" i="23"/>
  <c r="G67" i="23"/>
  <c r="H67" i="23"/>
  <c r="I67" i="23"/>
  <c r="J67" i="23"/>
  <c r="K67" i="23"/>
  <c r="L67" i="23"/>
  <c r="C68" i="23"/>
  <c r="D68" i="23"/>
  <c r="E68" i="23"/>
  <c r="F68" i="23"/>
  <c r="G68" i="23"/>
  <c r="H68" i="23"/>
  <c r="I68" i="23"/>
  <c r="J68" i="23"/>
  <c r="K68" i="23"/>
  <c r="L68" i="23"/>
  <c r="C69" i="23"/>
  <c r="D69" i="23"/>
  <c r="E69" i="23"/>
  <c r="F69" i="23"/>
  <c r="G69" i="23"/>
  <c r="H69" i="23"/>
  <c r="I69" i="23"/>
  <c r="J69" i="23"/>
  <c r="K69" i="23"/>
  <c r="L69" i="23"/>
  <c r="C70" i="23"/>
  <c r="D70" i="23"/>
  <c r="E70" i="23"/>
  <c r="F70" i="23"/>
  <c r="G70" i="23"/>
  <c r="H70" i="23"/>
  <c r="I70" i="23"/>
  <c r="J70" i="23"/>
  <c r="K70" i="23"/>
  <c r="L70" i="23"/>
  <c r="C71" i="23"/>
  <c r="D71" i="23"/>
  <c r="E71" i="23"/>
  <c r="F71" i="23"/>
  <c r="G71" i="23"/>
  <c r="H71" i="23"/>
  <c r="I71" i="23"/>
  <c r="J71" i="23"/>
  <c r="K71" i="23"/>
  <c r="L71" i="23"/>
  <c r="C72" i="23"/>
  <c r="D72" i="23"/>
  <c r="E72" i="23"/>
  <c r="F72" i="23"/>
  <c r="G72" i="23"/>
  <c r="H72" i="23"/>
  <c r="I72" i="23"/>
  <c r="J72" i="23"/>
  <c r="K72" i="23"/>
  <c r="L72" i="23"/>
  <c r="C73" i="23"/>
  <c r="D73" i="23"/>
  <c r="E73" i="23"/>
  <c r="F73" i="23"/>
  <c r="G73" i="23"/>
  <c r="H73" i="23"/>
  <c r="I73" i="23"/>
  <c r="J73" i="23"/>
  <c r="K73" i="23"/>
  <c r="L73" i="23"/>
  <c r="C74" i="23"/>
  <c r="D74" i="23"/>
  <c r="E74" i="23"/>
  <c r="F74" i="23"/>
  <c r="G74" i="23"/>
  <c r="H74" i="23"/>
  <c r="I74" i="23"/>
  <c r="J74" i="23"/>
  <c r="K74" i="23"/>
  <c r="L74" i="23"/>
  <c r="C75" i="23"/>
  <c r="D75" i="23"/>
  <c r="E75" i="23"/>
  <c r="F75" i="23"/>
  <c r="G75" i="23"/>
  <c r="H75" i="23"/>
  <c r="I75" i="23"/>
  <c r="J75" i="23"/>
  <c r="K75" i="23"/>
  <c r="L75" i="23"/>
  <c r="C76" i="23"/>
  <c r="D76" i="23"/>
  <c r="E76" i="23"/>
  <c r="F76" i="23"/>
  <c r="G76" i="23"/>
  <c r="H76" i="23"/>
  <c r="I76" i="23"/>
  <c r="J76" i="23"/>
  <c r="K76" i="23"/>
  <c r="L76" i="23"/>
  <c r="C77" i="23"/>
  <c r="D77" i="23"/>
  <c r="E77" i="23"/>
  <c r="F77" i="23"/>
  <c r="G77" i="23"/>
  <c r="H77" i="23"/>
  <c r="I77" i="23"/>
  <c r="J77" i="23"/>
  <c r="K77" i="23"/>
  <c r="L77" i="23"/>
  <c r="C78" i="23"/>
  <c r="D78" i="23"/>
  <c r="E78" i="23"/>
  <c r="F78" i="23"/>
  <c r="G78" i="23"/>
  <c r="H78" i="23"/>
  <c r="I78" i="23"/>
  <c r="J78" i="23"/>
  <c r="K78" i="23"/>
  <c r="L78" i="23"/>
  <c r="C79" i="23"/>
  <c r="D79" i="23"/>
  <c r="E79" i="23"/>
  <c r="F79" i="23"/>
  <c r="G79" i="23"/>
  <c r="H79" i="23"/>
  <c r="I79" i="23"/>
  <c r="J79" i="23"/>
  <c r="K79" i="23"/>
  <c r="L79" i="23"/>
  <c r="C80" i="23"/>
  <c r="D80" i="23"/>
  <c r="E80" i="23"/>
  <c r="F80" i="23"/>
  <c r="G80" i="23"/>
  <c r="H80" i="23"/>
  <c r="I80" i="23"/>
  <c r="J80" i="23"/>
  <c r="K80" i="23"/>
  <c r="L80" i="23"/>
  <c r="C81" i="23"/>
  <c r="D81" i="23"/>
  <c r="E81" i="23"/>
  <c r="F81" i="23"/>
  <c r="G81" i="23"/>
  <c r="H81" i="23"/>
  <c r="I81" i="23"/>
  <c r="J81" i="23"/>
  <c r="K81" i="23"/>
  <c r="L81" i="23"/>
  <c r="C82" i="23"/>
  <c r="D82" i="23"/>
  <c r="E82" i="23"/>
  <c r="F82" i="23"/>
  <c r="G82" i="23"/>
  <c r="H82" i="23"/>
  <c r="I82" i="23"/>
  <c r="J82" i="23"/>
  <c r="K82" i="23"/>
  <c r="L82" i="23"/>
  <c r="C83" i="23"/>
  <c r="D83" i="23"/>
  <c r="E83" i="23"/>
  <c r="F83" i="23"/>
  <c r="G83" i="23"/>
  <c r="H83" i="23"/>
  <c r="I83" i="23"/>
  <c r="J83" i="23"/>
  <c r="K83" i="23"/>
  <c r="L83" i="23"/>
  <c r="C84" i="23"/>
  <c r="D84" i="23"/>
  <c r="E84" i="23"/>
  <c r="F84" i="23"/>
  <c r="G84" i="23"/>
  <c r="H84" i="23"/>
  <c r="I84" i="23"/>
  <c r="J84" i="23"/>
  <c r="K84" i="23"/>
  <c r="L84" i="23"/>
  <c r="C85" i="23"/>
  <c r="D85" i="23"/>
  <c r="E85" i="23"/>
  <c r="F85" i="23"/>
  <c r="G85" i="23"/>
  <c r="H85" i="23"/>
  <c r="I85" i="23"/>
  <c r="J85" i="23"/>
  <c r="K85" i="23"/>
  <c r="L85" i="23"/>
  <c r="C86" i="23"/>
  <c r="D86" i="23"/>
  <c r="E86" i="23"/>
  <c r="F86" i="23"/>
  <c r="G86" i="23"/>
  <c r="H86" i="23"/>
  <c r="I86" i="23"/>
  <c r="J86" i="23"/>
  <c r="K86" i="23"/>
  <c r="L86" i="23"/>
  <c r="C87" i="23"/>
  <c r="D87" i="23"/>
  <c r="E87" i="23"/>
  <c r="F87" i="23"/>
  <c r="G87" i="23"/>
  <c r="H87" i="23"/>
  <c r="I87" i="23"/>
  <c r="J87" i="23"/>
  <c r="K87" i="23"/>
  <c r="L87" i="23"/>
  <c r="C88" i="23"/>
  <c r="D88" i="23"/>
  <c r="E88" i="23"/>
  <c r="F88" i="23"/>
  <c r="G88" i="23"/>
  <c r="H88" i="23"/>
  <c r="I88" i="23"/>
  <c r="J88" i="23"/>
  <c r="K88" i="23"/>
  <c r="L88" i="23"/>
  <c r="C89" i="23"/>
  <c r="D89" i="23"/>
  <c r="E89" i="23"/>
  <c r="F89" i="23"/>
  <c r="G89" i="23"/>
  <c r="H89" i="23"/>
  <c r="I89" i="23"/>
  <c r="J89" i="23"/>
  <c r="K89" i="23"/>
  <c r="L89" i="23"/>
  <c r="C90" i="23"/>
  <c r="D90" i="23"/>
  <c r="E90" i="23"/>
  <c r="F90" i="23"/>
  <c r="G90" i="23"/>
  <c r="H90" i="23"/>
  <c r="I90" i="23"/>
  <c r="J90" i="23"/>
  <c r="K90" i="23"/>
  <c r="L90" i="23"/>
  <c r="C91" i="23"/>
  <c r="D91" i="23"/>
  <c r="E91" i="23"/>
  <c r="F91" i="23"/>
  <c r="G91" i="23"/>
  <c r="H91" i="23"/>
  <c r="I91" i="23"/>
  <c r="J91" i="23"/>
  <c r="K91" i="23"/>
  <c r="L91" i="23"/>
  <c r="C92" i="23"/>
  <c r="D92" i="23"/>
  <c r="E92" i="23"/>
  <c r="F92" i="23"/>
  <c r="G92" i="23"/>
  <c r="H92" i="23"/>
  <c r="I92" i="23"/>
  <c r="J92" i="23"/>
  <c r="K92" i="23"/>
  <c r="L92" i="23"/>
  <c r="C93" i="23"/>
  <c r="D93" i="23"/>
  <c r="E93" i="23"/>
  <c r="F93" i="23"/>
  <c r="G93" i="23"/>
  <c r="H93" i="23"/>
  <c r="I93" i="23"/>
  <c r="J93" i="23"/>
  <c r="K93" i="23"/>
  <c r="L93" i="23"/>
  <c r="C94" i="23"/>
  <c r="D94" i="23"/>
  <c r="E94" i="23"/>
  <c r="F94" i="23"/>
  <c r="G94" i="23"/>
  <c r="H94" i="23"/>
  <c r="I94" i="23"/>
  <c r="J94" i="23"/>
  <c r="K94" i="23"/>
  <c r="L94" i="23"/>
  <c r="C95" i="23"/>
  <c r="D95" i="23"/>
  <c r="E95" i="23"/>
  <c r="F95" i="23"/>
  <c r="G95" i="23"/>
  <c r="H95" i="23"/>
  <c r="I95" i="23"/>
  <c r="J95" i="23"/>
  <c r="K95" i="23"/>
  <c r="L95" i="23"/>
  <c r="C96" i="23"/>
  <c r="D96" i="23"/>
  <c r="E96" i="23"/>
  <c r="F96" i="23"/>
  <c r="G96" i="23"/>
  <c r="H96" i="23"/>
  <c r="I96" i="23"/>
  <c r="J96" i="23"/>
  <c r="K96" i="23"/>
  <c r="L96" i="23"/>
  <c r="C97" i="23"/>
  <c r="D97" i="23"/>
  <c r="E97" i="23"/>
  <c r="F97" i="23"/>
  <c r="G97" i="23"/>
  <c r="H97" i="23"/>
  <c r="I97" i="23"/>
  <c r="J97" i="23"/>
  <c r="K97" i="23"/>
  <c r="L97" i="23"/>
  <c r="C98" i="23"/>
  <c r="D98" i="23"/>
  <c r="E98" i="23"/>
  <c r="F98" i="23"/>
  <c r="G98" i="23"/>
  <c r="H98" i="23"/>
  <c r="I98" i="23"/>
  <c r="J98" i="23"/>
  <c r="K98" i="23"/>
  <c r="L98" i="23"/>
  <c r="C99" i="23"/>
  <c r="D99" i="23"/>
  <c r="E99" i="23"/>
  <c r="F99" i="23"/>
  <c r="G99" i="23"/>
  <c r="H99" i="23"/>
  <c r="I99" i="23"/>
  <c r="J99" i="23"/>
  <c r="K99" i="23"/>
  <c r="L99" i="23"/>
  <c r="C100" i="23"/>
  <c r="D100" i="23"/>
  <c r="E100" i="23"/>
  <c r="F100" i="23"/>
  <c r="G100" i="23"/>
  <c r="H100" i="23"/>
  <c r="I100" i="23"/>
  <c r="J100" i="23"/>
  <c r="K100" i="23"/>
  <c r="L100" i="23"/>
  <c r="C101" i="23"/>
  <c r="D101" i="23"/>
  <c r="E101" i="23"/>
  <c r="F101" i="23"/>
  <c r="G101" i="23"/>
  <c r="H101" i="23"/>
  <c r="I101" i="23"/>
  <c r="J101" i="23"/>
  <c r="K101" i="23"/>
  <c r="L101" i="23"/>
  <c r="C102" i="23"/>
  <c r="D102" i="23"/>
  <c r="E102" i="23"/>
  <c r="F102" i="23"/>
  <c r="G102" i="23"/>
  <c r="H102" i="23"/>
  <c r="I102" i="23"/>
  <c r="J102" i="23"/>
  <c r="K102" i="23"/>
  <c r="L102" i="23"/>
  <c r="C103" i="23"/>
  <c r="D103" i="23"/>
  <c r="E103" i="23"/>
  <c r="F103" i="23"/>
  <c r="G103" i="23"/>
  <c r="H103" i="23"/>
  <c r="I103" i="23"/>
  <c r="J103" i="23"/>
  <c r="K103" i="23"/>
  <c r="L103" i="23"/>
  <c r="C104" i="23"/>
  <c r="D104" i="23"/>
  <c r="E104" i="23"/>
  <c r="F104" i="23"/>
  <c r="G104" i="23"/>
  <c r="H104" i="23"/>
  <c r="I104" i="23"/>
  <c r="J104" i="23"/>
  <c r="K104" i="23"/>
  <c r="L104" i="23"/>
  <c r="C105" i="23"/>
  <c r="D105" i="23"/>
  <c r="E105" i="23"/>
  <c r="F105" i="23"/>
  <c r="G105" i="23"/>
  <c r="H105" i="23"/>
  <c r="I105" i="23"/>
  <c r="J105" i="23"/>
  <c r="K105" i="23"/>
  <c r="L105" i="23"/>
  <c r="C106" i="23"/>
  <c r="D106" i="23"/>
  <c r="E106" i="23"/>
  <c r="F106" i="23"/>
  <c r="G106" i="23"/>
  <c r="H106" i="23"/>
  <c r="I106" i="23"/>
  <c r="J106" i="23"/>
  <c r="K106" i="23"/>
  <c r="L106" i="23"/>
  <c r="C107" i="23"/>
  <c r="D107" i="23"/>
  <c r="E107" i="23"/>
  <c r="F107" i="23"/>
  <c r="G107" i="23"/>
  <c r="H107" i="23"/>
  <c r="I107" i="23"/>
  <c r="J107" i="23"/>
  <c r="K107" i="23"/>
  <c r="L107" i="23"/>
  <c r="C108" i="23"/>
  <c r="D108" i="23"/>
  <c r="E108" i="23"/>
  <c r="F108" i="23"/>
  <c r="G108" i="23"/>
  <c r="H108" i="23"/>
  <c r="I108" i="23"/>
  <c r="J108" i="23"/>
  <c r="K108" i="23"/>
  <c r="L108" i="23"/>
  <c r="C109" i="23"/>
  <c r="D109" i="23"/>
  <c r="E109" i="23"/>
  <c r="F109" i="23"/>
  <c r="G109" i="23"/>
  <c r="H109" i="23"/>
  <c r="I109" i="23"/>
  <c r="J109" i="23"/>
  <c r="K109" i="23"/>
  <c r="L109" i="23"/>
  <c r="C110" i="23"/>
  <c r="D110" i="23"/>
  <c r="E110" i="23"/>
  <c r="F110" i="23"/>
  <c r="G110" i="23"/>
  <c r="H110" i="23"/>
  <c r="I110" i="23"/>
  <c r="J110" i="23"/>
  <c r="K110" i="23"/>
  <c r="L110" i="23"/>
  <c r="C111" i="23"/>
  <c r="D111" i="23"/>
  <c r="E111" i="23"/>
  <c r="F111" i="23"/>
  <c r="G111" i="23"/>
  <c r="H111" i="23"/>
  <c r="I111" i="23"/>
  <c r="J111" i="23"/>
  <c r="K111" i="23"/>
  <c r="L111" i="23"/>
  <c r="C112" i="23"/>
  <c r="D112" i="23"/>
  <c r="E112" i="23"/>
  <c r="F112" i="23"/>
  <c r="G112" i="23"/>
  <c r="H112" i="23"/>
  <c r="I112" i="23"/>
  <c r="J112" i="23"/>
  <c r="K112" i="23"/>
  <c r="L112" i="23"/>
  <c r="C113" i="23"/>
  <c r="D113" i="23"/>
  <c r="E113" i="23"/>
  <c r="F113" i="23"/>
  <c r="G113" i="23"/>
  <c r="H113" i="23"/>
  <c r="I113" i="23"/>
  <c r="J113" i="23"/>
  <c r="K113" i="23"/>
  <c r="L113" i="23"/>
  <c r="C114" i="23"/>
  <c r="D114" i="23"/>
  <c r="E114" i="23"/>
  <c r="F114" i="23"/>
  <c r="G114" i="23"/>
  <c r="H114" i="23"/>
  <c r="I114" i="23"/>
  <c r="J114" i="23"/>
  <c r="K114" i="23"/>
  <c r="L114" i="23"/>
  <c r="C115" i="23"/>
  <c r="D115" i="23"/>
  <c r="E115" i="23"/>
  <c r="F115" i="23"/>
  <c r="G115" i="23"/>
  <c r="H115" i="23"/>
  <c r="I115" i="23"/>
  <c r="J115" i="23"/>
  <c r="K115" i="23"/>
  <c r="L115" i="23"/>
  <c r="C116" i="23"/>
  <c r="D116" i="23"/>
  <c r="E116" i="23"/>
  <c r="F116" i="23"/>
  <c r="G116" i="23"/>
  <c r="H116" i="23"/>
  <c r="I116" i="23"/>
  <c r="J116" i="23"/>
  <c r="K116" i="23"/>
  <c r="L116" i="23"/>
  <c r="C117" i="23"/>
  <c r="D117" i="23"/>
  <c r="E117" i="23"/>
  <c r="F117" i="23"/>
  <c r="G117" i="23"/>
  <c r="H117" i="23"/>
  <c r="I117" i="23"/>
  <c r="J117" i="23"/>
  <c r="K117" i="23"/>
  <c r="L117" i="23"/>
  <c r="C118" i="23"/>
  <c r="D118" i="23"/>
  <c r="E118" i="23"/>
  <c r="F118" i="23"/>
  <c r="G118" i="23"/>
  <c r="H118" i="23"/>
  <c r="I118" i="23"/>
  <c r="J118" i="23"/>
  <c r="K118" i="23"/>
  <c r="L118" i="23"/>
  <c r="C119" i="23"/>
  <c r="D119" i="23"/>
  <c r="E119" i="23"/>
  <c r="F119" i="23"/>
  <c r="G119" i="23"/>
  <c r="H119" i="23"/>
  <c r="I119" i="23"/>
  <c r="J119" i="23"/>
  <c r="K119" i="23"/>
  <c r="L119" i="23"/>
  <c r="C120" i="23"/>
  <c r="D120" i="23"/>
  <c r="E120" i="23"/>
  <c r="F120" i="23"/>
  <c r="G120" i="23"/>
  <c r="H120" i="23"/>
  <c r="I120" i="23"/>
  <c r="J120" i="23"/>
  <c r="K120" i="23"/>
  <c r="L120" i="23"/>
  <c r="C121" i="23"/>
  <c r="D121" i="23"/>
  <c r="E121" i="23"/>
  <c r="F121" i="23"/>
  <c r="G121" i="23"/>
  <c r="H121" i="23"/>
  <c r="I121" i="23"/>
  <c r="J121" i="23"/>
  <c r="K121" i="23"/>
  <c r="L121" i="23"/>
  <c r="C122" i="23"/>
  <c r="D122" i="23"/>
  <c r="E122" i="23"/>
  <c r="F122" i="23"/>
  <c r="G122" i="23"/>
  <c r="H122" i="23"/>
  <c r="I122" i="23"/>
  <c r="J122" i="23"/>
  <c r="K122" i="23"/>
  <c r="L122" i="23"/>
  <c r="C123" i="23"/>
  <c r="D123" i="23"/>
  <c r="E123" i="23"/>
  <c r="F123" i="23"/>
  <c r="G123" i="23"/>
  <c r="H123" i="23"/>
  <c r="I123" i="23"/>
  <c r="J123" i="23"/>
  <c r="K123" i="23"/>
  <c r="L123" i="23"/>
  <c r="C124" i="23"/>
  <c r="D124" i="23"/>
  <c r="E124" i="23"/>
  <c r="F124" i="23"/>
  <c r="G124" i="23"/>
  <c r="H124" i="23"/>
  <c r="I124" i="23"/>
  <c r="J124" i="23"/>
  <c r="K124" i="23"/>
  <c r="L124" i="23"/>
  <c r="D26" i="23"/>
  <c r="E26" i="23"/>
  <c r="F26" i="23"/>
  <c r="G26" i="23"/>
  <c r="H26" i="23"/>
  <c r="I26" i="23"/>
  <c r="J26" i="23"/>
  <c r="K26" i="23"/>
  <c r="L26" i="23"/>
  <c r="C26" i="23"/>
  <c r="C29" i="28"/>
  <c r="D29" i="28"/>
  <c r="E29" i="28"/>
  <c r="F29" i="28"/>
  <c r="G29" i="28"/>
  <c r="H29" i="28"/>
  <c r="I29" i="28"/>
  <c r="J29" i="28"/>
  <c r="K29" i="28"/>
  <c r="L29" i="28"/>
  <c r="C30" i="28"/>
  <c r="D30" i="28"/>
  <c r="E30" i="28"/>
  <c r="F30" i="28"/>
  <c r="G30" i="28"/>
  <c r="H30" i="28"/>
  <c r="I30" i="28"/>
  <c r="J30" i="28"/>
  <c r="K30" i="28"/>
  <c r="L30" i="28"/>
  <c r="C31" i="28"/>
  <c r="D31" i="28"/>
  <c r="E31" i="28"/>
  <c r="F31" i="28"/>
  <c r="G31" i="28"/>
  <c r="H31" i="28"/>
  <c r="I31" i="28"/>
  <c r="J31" i="28"/>
  <c r="K31" i="28"/>
  <c r="L31" i="28"/>
  <c r="C32" i="28"/>
  <c r="D32" i="28"/>
  <c r="E32" i="28"/>
  <c r="F32" i="28"/>
  <c r="G32" i="28"/>
  <c r="H32" i="28"/>
  <c r="I32" i="28"/>
  <c r="J32" i="28"/>
  <c r="K32" i="28"/>
  <c r="L32" i="28"/>
  <c r="C33" i="28"/>
  <c r="D33" i="28"/>
  <c r="E33" i="28"/>
  <c r="F33" i="28"/>
  <c r="G33" i="28"/>
  <c r="H33" i="28"/>
  <c r="I33" i="28"/>
  <c r="J33" i="28"/>
  <c r="K33" i="28"/>
  <c r="L33" i="28"/>
  <c r="C34" i="28"/>
  <c r="D34" i="28"/>
  <c r="E34" i="28"/>
  <c r="F34" i="28"/>
  <c r="G34" i="28"/>
  <c r="H34" i="28"/>
  <c r="I34" i="28"/>
  <c r="J34" i="28"/>
  <c r="K34" i="28"/>
  <c r="L34" i="28"/>
  <c r="C35" i="28"/>
  <c r="D35" i="28"/>
  <c r="E35" i="28"/>
  <c r="F35" i="28"/>
  <c r="G35" i="28"/>
  <c r="H35" i="28"/>
  <c r="I35" i="28"/>
  <c r="J35" i="28"/>
  <c r="K35" i="28"/>
  <c r="L35" i="28"/>
  <c r="C36" i="28"/>
  <c r="D36" i="28"/>
  <c r="E36" i="28"/>
  <c r="F36" i="28"/>
  <c r="G36" i="28"/>
  <c r="H36" i="28"/>
  <c r="I36" i="28"/>
  <c r="J36" i="28"/>
  <c r="K36" i="28"/>
  <c r="L36" i="28"/>
  <c r="C37" i="28"/>
  <c r="D37" i="28"/>
  <c r="E37" i="28"/>
  <c r="F37" i="28"/>
  <c r="G37" i="28"/>
  <c r="H37" i="28"/>
  <c r="I37" i="28"/>
  <c r="J37" i="28"/>
  <c r="K37" i="28"/>
  <c r="L37" i="28"/>
  <c r="C38" i="28"/>
  <c r="D38" i="28"/>
  <c r="E38" i="28"/>
  <c r="F38" i="28"/>
  <c r="G38" i="28"/>
  <c r="H38" i="28"/>
  <c r="I38" i="28"/>
  <c r="J38" i="28"/>
  <c r="K38" i="28"/>
  <c r="L38" i="28"/>
  <c r="C39" i="28"/>
  <c r="D39" i="28"/>
  <c r="E39" i="28"/>
  <c r="F39" i="28"/>
  <c r="G39" i="28"/>
  <c r="H39" i="28"/>
  <c r="I39" i="28"/>
  <c r="J39" i="28"/>
  <c r="K39" i="28"/>
  <c r="L39" i="28"/>
  <c r="C40" i="28"/>
  <c r="D40" i="28"/>
  <c r="E40" i="28"/>
  <c r="F40" i="28"/>
  <c r="G40" i="28"/>
  <c r="H40" i="28"/>
  <c r="I40" i="28"/>
  <c r="J40" i="28"/>
  <c r="K40" i="28"/>
  <c r="L40" i="28"/>
  <c r="C41" i="28"/>
  <c r="D41" i="28"/>
  <c r="E41" i="28"/>
  <c r="F41" i="28"/>
  <c r="G41" i="28"/>
  <c r="H41" i="28"/>
  <c r="I41" i="28"/>
  <c r="J41" i="28"/>
  <c r="K41" i="28"/>
  <c r="L41" i="28"/>
  <c r="C42" i="28"/>
  <c r="D42" i="28"/>
  <c r="E42" i="28"/>
  <c r="F42" i="28"/>
  <c r="G42" i="28"/>
  <c r="H42" i="28"/>
  <c r="I42" i="28"/>
  <c r="J42" i="28"/>
  <c r="K42" i="28"/>
  <c r="L42" i="28"/>
  <c r="C43" i="28"/>
  <c r="D43" i="28"/>
  <c r="E43" i="28"/>
  <c r="F43" i="28"/>
  <c r="G43" i="28"/>
  <c r="H43" i="28"/>
  <c r="I43" i="28"/>
  <c r="J43" i="28"/>
  <c r="K43" i="28"/>
  <c r="L43" i="28"/>
  <c r="C44" i="28"/>
  <c r="D44" i="28"/>
  <c r="E44" i="28"/>
  <c r="F44" i="28"/>
  <c r="G44" i="28"/>
  <c r="H44" i="28"/>
  <c r="I44" i="28"/>
  <c r="J44" i="28"/>
  <c r="K44" i="28"/>
  <c r="L44" i="28"/>
  <c r="C45" i="28"/>
  <c r="D45" i="28"/>
  <c r="E45" i="28"/>
  <c r="F45" i="28"/>
  <c r="G45" i="28"/>
  <c r="H45" i="28"/>
  <c r="I45" i="28"/>
  <c r="J45" i="28"/>
  <c r="K45" i="28"/>
  <c r="L45" i="28"/>
  <c r="C46" i="28"/>
  <c r="D46" i="28"/>
  <c r="E46" i="28"/>
  <c r="F46" i="28"/>
  <c r="G46" i="28"/>
  <c r="H46" i="28"/>
  <c r="I46" i="28"/>
  <c r="J46" i="28"/>
  <c r="K46" i="28"/>
  <c r="L46" i="28"/>
  <c r="C47" i="28"/>
  <c r="D47" i="28"/>
  <c r="E47" i="28"/>
  <c r="F47" i="28"/>
  <c r="G47" i="28"/>
  <c r="H47" i="28"/>
  <c r="I47" i="28"/>
  <c r="J47" i="28"/>
  <c r="K47" i="28"/>
  <c r="L47" i="28"/>
  <c r="C48" i="28"/>
  <c r="D48" i="28"/>
  <c r="E48" i="28"/>
  <c r="F48" i="28"/>
  <c r="G48" i="28"/>
  <c r="H48" i="28"/>
  <c r="I48" i="28"/>
  <c r="J48" i="28"/>
  <c r="K48" i="28"/>
  <c r="L48" i="28"/>
  <c r="C49" i="28"/>
  <c r="D49" i="28"/>
  <c r="E49" i="28"/>
  <c r="F49" i="28"/>
  <c r="G49" i="28"/>
  <c r="H49" i="28"/>
  <c r="I49" i="28"/>
  <c r="J49" i="28"/>
  <c r="K49" i="28"/>
  <c r="L49" i="28"/>
  <c r="C50" i="28"/>
  <c r="D50" i="28"/>
  <c r="E50" i="28"/>
  <c r="F50" i="28"/>
  <c r="G50" i="28"/>
  <c r="H50" i="28"/>
  <c r="I50" i="28"/>
  <c r="J50" i="28"/>
  <c r="K50" i="28"/>
  <c r="L50" i="28"/>
  <c r="C51" i="28"/>
  <c r="D51" i="28"/>
  <c r="E51" i="28"/>
  <c r="F51" i="28"/>
  <c r="G51" i="28"/>
  <c r="H51" i="28"/>
  <c r="I51" i="28"/>
  <c r="J51" i="28"/>
  <c r="K51" i="28"/>
  <c r="L51" i="28"/>
  <c r="C52" i="28"/>
  <c r="D52" i="28"/>
  <c r="E52" i="28"/>
  <c r="F52" i="28"/>
  <c r="G52" i="28"/>
  <c r="H52" i="28"/>
  <c r="I52" i="28"/>
  <c r="J52" i="28"/>
  <c r="K52" i="28"/>
  <c r="L52" i="28"/>
  <c r="C53" i="28"/>
  <c r="D53" i="28"/>
  <c r="E53" i="28"/>
  <c r="F53" i="28"/>
  <c r="G53" i="28"/>
  <c r="H53" i="28"/>
  <c r="I53" i="28"/>
  <c r="J53" i="28"/>
  <c r="K53" i="28"/>
  <c r="L53" i="28"/>
  <c r="C54" i="28"/>
  <c r="D54" i="28"/>
  <c r="E54" i="28"/>
  <c r="F54" i="28"/>
  <c r="G54" i="28"/>
  <c r="H54" i="28"/>
  <c r="I54" i="28"/>
  <c r="J54" i="28"/>
  <c r="K54" i="28"/>
  <c r="L54" i="28"/>
  <c r="C55" i="28"/>
  <c r="D55" i="28"/>
  <c r="E55" i="28"/>
  <c r="F55" i="28"/>
  <c r="G55" i="28"/>
  <c r="H55" i="28"/>
  <c r="I55" i="28"/>
  <c r="J55" i="28"/>
  <c r="K55" i="28"/>
  <c r="L55" i="28"/>
  <c r="C56" i="28"/>
  <c r="D56" i="28"/>
  <c r="E56" i="28"/>
  <c r="F56" i="28"/>
  <c r="G56" i="28"/>
  <c r="H56" i="28"/>
  <c r="I56" i="28"/>
  <c r="J56" i="28"/>
  <c r="K56" i="28"/>
  <c r="L56" i="28"/>
  <c r="C57" i="28"/>
  <c r="D57" i="28"/>
  <c r="E57" i="28"/>
  <c r="F57" i="28"/>
  <c r="G57" i="28"/>
  <c r="H57" i="28"/>
  <c r="I57" i="28"/>
  <c r="J57" i="28"/>
  <c r="K57" i="28"/>
  <c r="L57" i="28"/>
  <c r="C58" i="28"/>
  <c r="D58" i="28"/>
  <c r="E58" i="28"/>
  <c r="F58" i="28"/>
  <c r="G58" i="28"/>
  <c r="H58" i="28"/>
  <c r="I58" i="28"/>
  <c r="J58" i="28"/>
  <c r="K58" i="28"/>
  <c r="L58" i="28"/>
  <c r="C59" i="28"/>
  <c r="D59" i="28"/>
  <c r="E59" i="28"/>
  <c r="F59" i="28"/>
  <c r="G59" i="28"/>
  <c r="H59" i="28"/>
  <c r="I59" i="28"/>
  <c r="J59" i="28"/>
  <c r="K59" i="28"/>
  <c r="L59" i="28"/>
  <c r="C60" i="28"/>
  <c r="D60" i="28"/>
  <c r="E60" i="28"/>
  <c r="F60" i="28"/>
  <c r="G60" i="28"/>
  <c r="H60" i="28"/>
  <c r="I60" i="28"/>
  <c r="J60" i="28"/>
  <c r="K60" i="28"/>
  <c r="L60" i="28"/>
  <c r="C61" i="28"/>
  <c r="D61" i="28"/>
  <c r="E61" i="28"/>
  <c r="F61" i="28"/>
  <c r="G61" i="28"/>
  <c r="H61" i="28"/>
  <c r="I61" i="28"/>
  <c r="J61" i="28"/>
  <c r="K61" i="28"/>
  <c r="L61" i="28"/>
  <c r="C62" i="28"/>
  <c r="D62" i="28"/>
  <c r="E62" i="28"/>
  <c r="F62" i="28"/>
  <c r="G62" i="28"/>
  <c r="H62" i="28"/>
  <c r="I62" i="28"/>
  <c r="J62" i="28"/>
  <c r="K62" i="28"/>
  <c r="L62" i="28"/>
  <c r="C63" i="28"/>
  <c r="D63" i="28"/>
  <c r="E63" i="28"/>
  <c r="F63" i="28"/>
  <c r="G63" i="28"/>
  <c r="H63" i="28"/>
  <c r="I63" i="28"/>
  <c r="J63" i="28"/>
  <c r="K63" i="28"/>
  <c r="L63" i="28"/>
  <c r="C64" i="28"/>
  <c r="D64" i="28"/>
  <c r="E64" i="28"/>
  <c r="F64" i="28"/>
  <c r="G64" i="28"/>
  <c r="H64" i="28"/>
  <c r="I64" i="28"/>
  <c r="J64" i="28"/>
  <c r="K64" i="28"/>
  <c r="L64" i="28"/>
  <c r="C65" i="28"/>
  <c r="D65" i="28"/>
  <c r="E65" i="28"/>
  <c r="F65" i="28"/>
  <c r="G65" i="28"/>
  <c r="H65" i="28"/>
  <c r="I65" i="28"/>
  <c r="J65" i="28"/>
  <c r="K65" i="28"/>
  <c r="L65" i="28"/>
  <c r="C66" i="28"/>
  <c r="D66" i="28"/>
  <c r="E66" i="28"/>
  <c r="F66" i="28"/>
  <c r="G66" i="28"/>
  <c r="H66" i="28"/>
  <c r="I66" i="28"/>
  <c r="J66" i="28"/>
  <c r="K66" i="28"/>
  <c r="L66" i="28"/>
  <c r="C67" i="28"/>
  <c r="D67" i="28"/>
  <c r="E67" i="28"/>
  <c r="F67" i="28"/>
  <c r="G67" i="28"/>
  <c r="H67" i="28"/>
  <c r="I67" i="28"/>
  <c r="J67" i="28"/>
  <c r="K67" i="28"/>
  <c r="L67" i="28"/>
  <c r="C68" i="28"/>
  <c r="D68" i="28"/>
  <c r="E68" i="28"/>
  <c r="F68" i="28"/>
  <c r="G68" i="28"/>
  <c r="H68" i="28"/>
  <c r="I68" i="28"/>
  <c r="J68" i="28"/>
  <c r="K68" i="28"/>
  <c r="L68" i="28"/>
  <c r="C69" i="28"/>
  <c r="D69" i="28"/>
  <c r="E69" i="28"/>
  <c r="F69" i="28"/>
  <c r="G69" i="28"/>
  <c r="H69" i="28"/>
  <c r="I69" i="28"/>
  <c r="J69" i="28"/>
  <c r="K69" i="28"/>
  <c r="L69" i="28"/>
  <c r="C70" i="28"/>
  <c r="D70" i="28"/>
  <c r="E70" i="28"/>
  <c r="F70" i="28"/>
  <c r="G70" i="28"/>
  <c r="H70" i="28"/>
  <c r="I70" i="28"/>
  <c r="J70" i="28"/>
  <c r="K70" i="28"/>
  <c r="L70" i="28"/>
  <c r="C71" i="28"/>
  <c r="D71" i="28"/>
  <c r="E71" i="28"/>
  <c r="F71" i="28"/>
  <c r="G71" i="28"/>
  <c r="H71" i="28"/>
  <c r="I71" i="28"/>
  <c r="J71" i="28"/>
  <c r="K71" i="28"/>
  <c r="L71" i="28"/>
  <c r="C72" i="28"/>
  <c r="D72" i="28"/>
  <c r="E72" i="28"/>
  <c r="F72" i="28"/>
  <c r="G72" i="28"/>
  <c r="H72" i="28"/>
  <c r="I72" i="28"/>
  <c r="J72" i="28"/>
  <c r="K72" i="28"/>
  <c r="L72" i="28"/>
  <c r="C73" i="28"/>
  <c r="D73" i="28"/>
  <c r="E73" i="28"/>
  <c r="F73" i="28"/>
  <c r="G73" i="28"/>
  <c r="H73" i="28"/>
  <c r="I73" i="28"/>
  <c r="J73" i="28"/>
  <c r="K73" i="28"/>
  <c r="L73" i="28"/>
  <c r="C74" i="28"/>
  <c r="D74" i="28"/>
  <c r="E74" i="28"/>
  <c r="F74" i="28"/>
  <c r="G74" i="28"/>
  <c r="H74" i="28"/>
  <c r="I74" i="28"/>
  <c r="J74" i="28"/>
  <c r="K74" i="28"/>
  <c r="L74" i="28"/>
  <c r="C75" i="28"/>
  <c r="D75" i="28"/>
  <c r="E75" i="28"/>
  <c r="F75" i="28"/>
  <c r="G75" i="28"/>
  <c r="H75" i="28"/>
  <c r="I75" i="28"/>
  <c r="J75" i="28"/>
  <c r="K75" i="28"/>
  <c r="L75" i="28"/>
  <c r="C76" i="28"/>
  <c r="D76" i="28"/>
  <c r="E76" i="28"/>
  <c r="F76" i="28"/>
  <c r="G76" i="28"/>
  <c r="H76" i="28"/>
  <c r="I76" i="28"/>
  <c r="J76" i="28"/>
  <c r="K76" i="28"/>
  <c r="L76" i="28"/>
  <c r="C77" i="28"/>
  <c r="D77" i="28"/>
  <c r="E77" i="28"/>
  <c r="F77" i="28"/>
  <c r="G77" i="28"/>
  <c r="H77" i="28"/>
  <c r="I77" i="28"/>
  <c r="J77" i="28"/>
  <c r="K77" i="28"/>
  <c r="L77" i="28"/>
  <c r="C78" i="28"/>
  <c r="D78" i="28"/>
  <c r="E78" i="28"/>
  <c r="F78" i="28"/>
  <c r="G78" i="28"/>
  <c r="H78" i="28"/>
  <c r="I78" i="28"/>
  <c r="J78" i="28"/>
  <c r="K78" i="28"/>
  <c r="L78" i="28"/>
  <c r="C79" i="28"/>
  <c r="D79" i="28"/>
  <c r="E79" i="28"/>
  <c r="F79" i="28"/>
  <c r="G79" i="28"/>
  <c r="H79" i="28"/>
  <c r="I79" i="28"/>
  <c r="J79" i="28"/>
  <c r="K79" i="28"/>
  <c r="L79" i="28"/>
  <c r="C80" i="28"/>
  <c r="D80" i="28"/>
  <c r="E80" i="28"/>
  <c r="F80" i="28"/>
  <c r="G80" i="28"/>
  <c r="H80" i="28"/>
  <c r="I80" i="28"/>
  <c r="J80" i="28"/>
  <c r="K80" i="28"/>
  <c r="L80" i="28"/>
  <c r="C81" i="28"/>
  <c r="D81" i="28"/>
  <c r="E81" i="28"/>
  <c r="F81" i="28"/>
  <c r="G81" i="28"/>
  <c r="H81" i="28"/>
  <c r="I81" i="28"/>
  <c r="J81" i="28"/>
  <c r="K81" i="28"/>
  <c r="L81" i="28"/>
  <c r="C82" i="28"/>
  <c r="D82" i="28"/>
  <c r="E82" i="28"/>
  <c r="F82" i="28"/>
  <c r="G82" i="28"/>
  <c r="H82" i="28"/>
  <c r="I82" i="28"/>
  <c r="J82" i="28"/>
  <c r="K82" i="28"/>
  <c r="L82" i="28"/>
  <c r="C83" i="28"/>
  <c r="D83" i="28"/>
  <c r="E83" i="28"/>
  <c r="F83" i="28"/>
  <c r="G83" i="28"/>
  <c r="H83" i="28"/>
  <c r="I83" i="28"/>
  <c r="J83" i="28"/>
  <c r="K83" i="28"/>
  <c r="L83" i="28"/>
  <c r="C84" i="28"/>
  <c r="D84" i="28"/>
  <c r="E84" i="28"/>
  <c r="F84" i="28"/>
  <c r="G84" i="28"/>
  <c r="H84" i="28"/>
  <c r="I84" i="28"/>
  <c r="J84" i="28"/>
  <c r="K84" i="28"/>
  <c r="L84" i="28"/>
  <c r="C85" i="28"/>
  <c r="D85" i="28"/>
  <c r="E85" i="28"/>
  <c r="F85" i="28"/>
  <c r="G85" i="28"/>
  <c r="H85" i="28"/>
  <c r="I85" i="28"/>
  <c r="J85" i="28"/>
  <c r="K85" i="28"/>
  <c r="L85" i="28"/>
  <c r="C86" i="28"/>
  <c r="D86" i="28"/>
  <c r="E86" i="28"/>
  <c r="F86" i="28"/>
  <c r="G86" i="28"/>
  <c r="H86" i="28"/>
  <c r="I86" i="28"/>
  <c r="J86" i="28"/>
  <c r="K86" i="28"/>
  <c r="L86" i="28"/>
  <c r="C87" i="28"/>
  <c r="D87" i="28"/>
  <c r="E87" i="28"/>
  <c r="F87" i="28"/>
  <c r="G87" i="28"/>
  <c r="H87" i="28"/>
  <c r="I87" i="28"/>
  <c r="J87" i="28"/>
  <c r="K87" i="28"/>
  <c r="L87" i="28"/>
  <c r="C88" i="28"/>
  <c r="D88" i="28"/>
  <c r="E88" i="28"/>
  <c r="F88" i="28"/>
  <c r="G88" i="28"/>
  <c r="H88" i="28"/>
  <c r="I88" i="28"/>
  <c r="J88" i="28"/>
  <c r="K88" i="28"/>
  <c r="L88" i="28"/>
  <c r="C89" i="28"/>
  <c r="D89" i="28"/>
  <c r="E89" i="28"/>
  <c r="F89" i="28"/>
  <c r="G89" i="28"/>
  <c r="H89" i="28"/>
  <c r="I89" i="28"/>
  <c r="J89" i="28"/>
  <c r="K89" i="28"/>
  <c r="L89" i="28"/>
  <c r="C90" i="28"/>
  <c r="D90" i="28"/>
  <c r="E90" i="28"/>
  <c r="F90" i="28"/>
  <c r="G90" i="28"/>
  <c r="H90" i="28"/>
  <c r="I90" i="28"/>
  <c r="J90" i="28"/>
  <c r="K90" i="28"/>
  <c r="L90" i="28"/>
  <c r="C91" i="28"/>
  <c r="D91" i="28"/>
  <c r="E91" i="28"/>
  <c r="F91" i="28"/>
  <c r="G91" i="28"/>
  <c r="H91" i="28"/>
  <c r="I91" i="28"/>
  <c r="J91" i="28"/>
  <c r="K91" i="28"/>
  <c r="L91" i="28"/>
  <c r="C92" i="28"/>
  <c r="D92" i="28"/>
  <c r="E92" i="28"/>
  <c r="F92" i="28"/>
  <c r="G92" i="28"/>
  <c r="H92" i="28"/>
  <c r="I92" i="28"/>
  <c r="J92" i="28"/>
  <c r="K92" i="28"/>
  <c r="L92" i="28"/>
  <c r="C93" i="28"/>
  <c r="D93" i="28"/>
  <c r="E93" i="28"/>
  <c r="F93" i="28"/>
  <c r="G93" i="28"/>
  <c r="H93" i="28"/>
  <c r="I93" i="28"/>
  <c r="J93" i="28"/>
  <c r="K93" i="28"/>
  <c r="L93" i="28"/>
  <c r="C94" i="28"/>
  <c r="D94" i="28"/>
  <c r="E94" i="28"/>
  <c r="F94" i="28"/>
  <c r="G94" i="28"/>
  <c r="H94" i="28"/>
  <c r="I94" i="28"/>
  <c r="J94" i="28"/>
  <c r="K94" i="28"/>
  <c r="L94" i="28"/>
  <c r="C95" i="28"/>
  <c r="D95" i="28"/>
  <c r="E95" i="28"/>
  <c r="F95" i="28"/>
  <c r="G95" i="28"/>
  <c r="H95" i="28"/>
  <c r="I95" i="28"/>
  <c r="J95" i="28"/>
  <c r="K95" i="28"/>
  <c r="L95" i="28"/>
  <c r="C96" i="28"/>
  <c r="D96" i="28"/>
  <c r="E96" i="28"/>
  <c r="F96" i="28"/>
  <c r="G96" i="28"/>
  <c r="H96" i="28"/>
  <c r="I96" i="28"/>
  <c r="J96" i="28"/>
  <c r="K96" i="28"/>
  <c r="L96" i="28"/>
  <c r="C97" i="28"/>
  <c r="D97" i="28"/>
  <c r="E97" i="28"/>
  <c r="F97" i="28"/>
  <c r="G97" i="28"/>
  <c r="H97" i="28"/>
  <c r="I97" i="28"/>
  <c r="J97" i="28"/>
  <c r="K97" i="28"/>
  <c r="L97" i="28"/>
  <c r="C98" i="28"/>
  <c r="D98" i="28"/>
  <c r="E98" i="28"/>
  <c r="F98" i="28"/>
  <c r="G98" i="28"/>
  <c r="H98" i="28"/>
  <c r="I98" i="28"/>
  <c r="J98" i="28"/>
  <c r="K98" i="28"/>
  <c r="L98" i="28"/>
  <c r="C99" i="28"/>
  <c r="D99" i="28"/>
  <c r="E99" i="28"/>
  <c r="F99" i="28"/>
  <c r="G99" i="28"/>
  <c r="H99" i="28"/>
  <c r="I99" i="28"/>
  <c r="J99" i="28"/>
  <c r="K99" i="28"/>
  <c r="L99" i="28"/>
  <c r="C100" i="28"/>
  <c r="D100" i="28"/>
  <c r="E100" i="28"/>
  <c r="F100" i="28"/>
  <c r="G100" i="28"/>
  <c r="H100" i="28"/>
  <c r="I100" i="28"/>
  <c r="J100" i="28"/>
  <c r="K100" i="28"/>
  <c r="L100" i="28"/>
  <c r="C101" i="28"/>
  <c r="D101" i="28"/>
  <c r="E101" i="28"/>
  <c r="F101" i="28"/>
  <c r="G101" i="28"/>
  <c r="H101" i="28"/>
  <c r="I101" i="28"/>
  <c r="J101" i="28"/>
  <c r="K101" i="28"/>
  <c r="L101" i="28"/>
  <c r="C102" i="28"/>
  <c r="D102" i="28"/>
  <c r="E102" i="28"/>
  <c r="F102" i="28"/>
  <c r="G102" i="28"/>
  <c r="H102" i="28"/>
  <c r="I102" i="28"/>
  <c r="J102" i="28"/>
  <c r="K102" i="28"/>
  <c r="L102" i="28"/>
  <c r="C103" i="28"/>
  <c r="D103" i="28"/>
  <c r="E103" i="28"/>
  <c r="F103" i="28"/>
  <c r="G103" i="28"/>
  <c r="H103" i="28"/>
  <c r="I103" i="28"/>
  <c r="J103" i="28"/>
  <c r="K103" i="28"/>
  <c r="L103" i="28"/>
  <c r="C104" i="28"/>
  <c r="D104" i="28"/>
  <c r="E104" i="28"/>
  <c r="F104" i="28"/>
  <c r="G104" i="28"/>
  <c r="H104" i="28"/>
  <c r="I104" i="28"/>
  <c r="J104" i="28"/>
  <c r="K104" i="28"/>
  <c r="L104" i="28"/>
  <c r="C105" i="28"/>
  <c r="D105" i="28"/>
  <c r="E105" i="28"/>
  <c r="F105" i="28"/>
  <c r="G105" i="28"/>
  <c r="H105" i="28"/>
  <c r="I105" i="28"/>
  <c r="J105" i="28"/>
  <c r="K105" i="28"/>
  <c r="L105" i="28"/>
  <c r="C106" i="28"/>
  <c r="D106" i="28"/>
  <c r="E106" i="28"/>
  <c r="F106" i="28"/>
  <c r="G106" i="28"/>
  <c r="H106" i="28"/>
  <c r="I106" i="28"/>
  <c r="J106" i="28"/>
  <c r="K106" i="28"/>
  <c r="L106" i="28"/>
  <c r="C107" i="28"/>
  <c r="D107" i="28"/>
  <c r="E107" i="28"/>
  <c r="F107" i="28"/>
  <c r="G107" i="28"/>
  <c r="H107" i="28"/>
  <c r="I107" i="28"/>
  <c r="J107" i="28"/>
  <c r="K107" i="28"/>
  <c r="L107" i="28"/>
  <c r="C108" i="28"/>
  <c r="D108" i="28"/>
  <c r="E108" i="28"/>
  <c r="F108" i="28"/>
  <c r="G108" i="28"/>
  <c r="H108" i="28"/>
  <c r="I108" i="28"/>
  <c r="J108" i="28"/>
  <c r="K108" i="28"/>
  <c r="L108" i="28"/>
  <c r="C109" i="28"/>
  <c r="D109" i="28"/>
  <c r="E109" i="28"/>
  <c r="F109" i="28"/>
  <c r="G109" i="28"/>
  <c r="H109" i="28"/>
  <c r="I109" i="28"/>
  <c r="J109" i="28"/>
  <c r="K109" i="28"/>
  <c r="L109" i="28"/>
  <c r="C110" i="28"/>
  <c r="D110" i="28"/>
  <c r="E110" i="28"/>
  <c r="F110" i="28"/>
  <c r="G110" i="28"/>
  <c r="H110" i="28"/>
  <c r="I110" i="28"/>
  <c r="J110" i="28"/>
  <c r="K110" i="28"/>
  <c r="L110" i="28"/>
  <c r="C111" i="28"/>
  <c r="D111" i="28"/>
  <c r="E111" i="28"/>
  <c r="F111" i="28"/>
  <c r="G111" i="28"/>
  <c r="H111" i="28"/>
  <c r="I111" i="28"/>
  <c r="J111" i="28"/>
  <c r="K111" i="28"/>
  <c r="L111" i="28"/>
  <c r="C112" i="28"/>
  <c r="D112" i="28"/>
  <c r="E112" i="28"/>
  <c r="F112" i="28"/>
  <c r="G112" i="28"/>
  <c r="H112" i="28"/>
  <c r="I112" i="28"/>
  <c r="J112" i="28"/>
  <c r="K112" i="28"/>
  <c r="L112" i="28"/>
  <c r="C113" i="28"/>
  <c r="D113" i="28"/>
  <c r="E113" i="28"/>
  <c r="F113" i="28"/>
  <c r="G113" i="28"/>
  <c r="H113" i="28"/>
  <c r="I113" i="28"/>
  <c r="J113" i="28"/>
  <c r="K113" i="28"/>
  <c r="L113" i="28"/>
  <c r="C114" i="28"/>
  <c r="D114" i="28"/>
  <c r="E114" i="28"/>
  <c r="F114" i="28"/>
  <c r="G114" i="28"/>
  <c r="H114" i="28"/>
  <c r="I114" i="28"/>
  <c r="J114" i="28"/>
  <c r="K114" i="28"/>
  <c r="L114" i="28"/>
  <c r="C115" i="28"/>
  <c r="D115" i="28"/>
  <c r="E115" i="28"/>
  <c r="F115" i="28"/>
  <c r="G115" i="28"/>
  <c r="H115" i="28"/>
  <c r="I115" i="28"/>
  <c r="J115" i="28"/>
  <c r="K115" i="28"/>
  <c r="L115" i="28"/>
  <c r="C116" i="28"/>
  <c r="D116" i="28"/>
  <c r="E116" i="28"/>
  <c r="F116" i="28"/>
  <c r="G116" i="28"/>
  <c r="H116" i="28"/>
  <c r="I116" i="28"/>
  <c r="J116" i="28"/>
  <c r="K116" i="28"/>
  <c r="L116" i="28"/>
  <c r="C117" i="28"/>
  <c r="D117" i="28"/>
  <c r="E117" i="28"/>
  <c r="F117" i="28"/>
  <c r="G117" i="28"/>
  <c r="H117" i="28"/>
  <c r="I117" i="28"/>
  <c r="J117" i="28"/>
  <c r="K117" i="28"/>
  <c r="L117" i="28"/>
  <c r="C118" i="28"/>
  <c r="D118" i="28"/>
  <c r="E118" i="28"/>
  <c r="F118" i="28"/>
  <c r="G118" i="28"/>
  <c r="H118" i="28"/>
  <c r="I118" i="28"/>
  <c r="J118" i="28"/>
  <c r="K118" i="28"/>
  <c r="L118" i="28"/>
  <c r="C119" i="28"/>
  <c r="D119" i="28"/>
  <c r="E119" i="28"/>
  <c r="F119" i="28"/>
  <c r="G119" i="28"/>
  <c r="H119" i="28"/>
  <c r="I119" i="28"/>
  <c r="J119" i="28"/>
  <c r="K119" i="28"/>
  <c r="L119" i="28"/>
  <c r="C120" i="28"/>
  <c r="D120" i="28"/>
  <c r="E120" i="28"/>
  <c r="F120" i="28"/>
  <c r="G120" i="28"/>
  <c r="H120" i="28"/>
  <c r="I120" i="28"/>
  <c r="J120" i="28"/>
  <c r="K120" i="28"/>
  <c r="L120" i="28"/>
  <c r="C121" i="28"/>
  <c r="D121" i="28"/>
  <c r="E121" i="28"/>
  <c r="F121" i="28"/>
  <c r="G121" i="28"/>
  <c r="H121" i="28"/>
  <c r="I121" i="28"/>
  <c r="J121" i="28"/>
  <c r="K121" i="28"/>
  <c r="L121" i="28"/>
  <c r="C122" i="28"/>
  <c r="D122" i="28"/>
  <c r="E122" i="28"/>
  <c r="F122" i="28"/>
  <c r="G122" i="28"/>
  <c r="H122" i="28"/>
  <c r="I122" i="28"/>
  <c r="J122" i="28"/>
  <c r="K122" i="28"/>
  <c r="L122" i="28"/>
  <c r="C123" i="28"/>
  <c r="D123" i="28"/>
  <c r="E123" i="28"/>
  <c r="F123" i="28"/>
  <c r="G123" i="28"/>
  <c r="H123" i="28"/>
  <c r="I123" i="28"/>
  <c r="J123" i="28"/>
  <c r="K123" i="28"/>
  <c r="L123" i="28"/>
  <c r="C124" i="28"/>
  <c r="D124" i="28"/>
  <c r="E124" i="28"/>
  <c r="F124" i="28"/>
  <c r="G124" i="28"/>
  <c r="H124" i="28"/>
  <c r="I124" i="28"/>
  <c r="J124" i="28"/>
  <c r="K124" i="28"/>
  <c r="L124" i="28"/>
  <c r="C125" i="28"/>
  <c r="D125" i="28"/>
  <c r="E125" i="28"/>
  <c r="F125" i="28"/>
  <c r="G125" i="28"/>
  <c r="H125" i="28"/>
  <c r="I125" i="28"/>
  <c r="J125" i="28"/>
  <c r="K125" i="28"/>
  <c r="L125" i="28"/>
  <c r="C126" i="28"/>
  <c r="D126" i="28"/>
  <c r="E126" i="28"/>
  <c r="F126" i="28"/>
  <c r="G126" i="28"/>
  <c r="H126" i="28"/>
  <c r="I126" i="28"/>
  <c r="J126" i="28"/>
  <c r="K126" i="28"/>
  <c r="L126" i="28"/>
  <c r="D28" i="28"/>
  <c r="E28" i="28"/>
  <c r="F28" i="28"/>
  <c r="G28" i="28"/>
  <c r="H28" i="28"/>
  <c r="I28" i="28"/>
  <c r="J28" i="28"/>
  <c r="K28" i="28"/>
  <c r="L28" i="28"/>
  <c r="C28" i="28"/>
  <c r="H26" i="12"/>
  <c r="I26" i="12"/>
  <c r="J26" i="12"/>
  <c r="K26" i="12"/>
  <c r="L26" i="12"/>
  <c r="H27" i="12"/>
  <c r="I27" i="12"/>
  <c r="J27" i="12"/>
  <c r="K27" i="12"/>
  <c r="L27" i="12"/>
  <c r="H28" i="12"/>
  <c r="I28" i="12"/>
  <c r="J28" i="12"/>
  <c r="K28" i="12"/>
  <c r="L28" i="12"/>
  <c r="H29" i="12"/>
  <c r="I29" i="12"/>
  <c r="J29" i="12"/>
  <c r="K29" i="12"/>
  <c r="L29" i="12"/>
  <c r="H30" i="12"/>
  <c r="I30" i="12"/>
  <c r="J30" i="12"/>
  <c r="K30" i="12"/>
  <c r="L30" i="12"/>
  <c r="H31" i="12"/>
  <c r="I31" i="12"/>
  <c r="J31" i="12"/>
  <c r="K31" i="12"/>
  <c r="L31" i="12"/>
  <c r="H32" i="12"/>
  <c r="I32" i="12"/>
  <c r="J32" i="12"/>
  <c r="K32" i="12"/>
  <c r="L32" i="12"/>
  <c r="H33" i="12"/>
  <c r="I33" i="12"/>
  <c r="J33" i="12"/>
  <c r="K33" i="12"/>
  <c r="L33" i="12"/>
  <c r="H34" i="12"/>
  <c r="I34" i="12"/>
  <c r="J34" i="12"/>
  <c r="K34" i="12"/>
  <c r="L34" i="12"/>
  <c r="H35" i="12"/>
  <c r="I35" i="12"/>
  <c r="J35" i="12"/>
  <c r="K35" i="12"/>
  <c r="L35" i="12"/>
  <c r="H36" i="12"/>
  <c r="I36" i="12"/>
  <c r="J36" i="12"/>
  <c r="K36" i="12"/>
  <c r="L36" i="12"/>
  <c r="H37" i="12"/>
  <c r="I37" i="12"/>
  <c r="J37" i="12"/>
  <c r="K37" i="12"/>
  <c r="L37" i="12"/>
  <c r="H38" i="12"/>
  <c r="I38" i="12"/>
  <c r="J38" i="12"/>
  <c r="K38" i="12"/>
  <c r="L38" i="12"/>
  <c r="H39" i="12"/>
  <c r="I39" i="12"/>
  <c r="J39" i="12"/>
  <c r="K39" i="12"/>
  <c r="L39" i="12"/>
  <c r="H40" i="12"/>
  <c r="I40" i="12"/>
  <c r="J40" i="12"/>
  <c r="K40" i="12"/>
  <c r="L40" i="12"/>
  <c r="H41" i="12"/>
  <c r="I41" i="12"/>
  <c r="J41" i="12"/>
  <c r="K41" i="12"/>
  <c r="L41" i="12"/>
  <c r="H42" i="12"/>
  <c r="I42" i="12"/>
  <c r="J42" i="12"/>
  <c r="K42" i="12"/>
  <c r="L42" i="12"/>
  <c r="H43" i="12"/>
  <c r="I43" i="12"/>
  <c r="J43" i="12"/>
  <c r="K43" i="12"/>
  <c r="L43" i="12"/>
  <c r="H44" i="12"/>
  <c r="I44" i="12"/>
  <c r="J44" i="12"/>
  <c r="K44" i="12"/>
  <c r="L44" i="12"/>
  <c r="H45" i="12"/>
  <c r="I45" i="12"/>
  <c r="J45" i="12"/>
  <c r="K45" i="12"/>
  <c r="L45" i="12"/>
  <c r="H46" i="12"/>
  <c r="I46" i="12"/>
  <c r="J46" i="12"/>
  <c r="K46" i="12"/>
  <c r="L46" i="12"/>
  <c r="H47" i="12"/>
  <c r="I47" i="12"/>
  <c r="J47" i="12"/>
  <c r="K47" i="12"/>
  <c r="L47" i="12"/>
  <c r="H48" i="12"/>
  <c r="I48" i="12"/>
  <c r="J48" i="12"/>
  <c r="K48" i="12"/>
  <c r="L48" i="12"/>
  <c r="H49" i="12"/>
  <c r="I49" i="12"/>
  <c r="J49" i="12"/>
  <c r="K49" i="12"/>
  <c r="L49" i="12"/>
  <c r="H50" i="12"/>
  <c r="I50" i="12"/>
  <c r="J50" i="12"/>
  <c r="K50" i="12"/>
  <c r="L50" i="12"/>
  <c r="H51" i="12"/>
  <c r="I51" i="12"/>
  <c r="J51" i="12"/>
  <c r="K51" i="12"/>
  <c r="L51" i="12"/>
  <c r="H52" i="12"/>
  <c r="I52" i="12"/>
  <c r="J52" i="12"/>
  <c r="K52" i="12"/>
  <c r="L52" i="12"/>
  <c r="H53" i="12"/>
  <c r="I53" i="12"/>
  <c r="J53" i="12"/>
  <c r="K53" i="12"/>
  <c r="L53" i="12"/>
  <c r="H54" i="12"/>
  <c r="I54" i="12"/>
  <c r="J54" i="12"/>
  <c r="K54" i="12"/>
  <c r="L54" i="12"/>
  <c r="H55" i="12"/>
  <c r="I55" i="12"/>
  <c r="J55" i="12"/>
  <c r="K55" i="12"/>
  <c r="L55" i="12"/>
  <c r="H56" i="12"/>
  <c r="I56" i="12"/>
  <c r="J56" i="12"/>
  <c r="K56" i="12"/>
  <c r="L56" i="12"/>
  <c r="H57" i="12"/>
  <c r="I57" i="12"/>
  <c r="J57" i="12"/>
  <c r="K57" i="12"/>
  <c r="L57" i="12"/>
  <c r="H58" i="12"/>
  <c r="I58" i="12"/>
  <c r="J58" i="12"/>
  <c r="K58" i="12"/>
  <c r="L58" i="12"/>
  <c r="H59" i="12"/>
  <c r="I59" i="12"/>
  <c r="J59" i="12"/>
  <c r="K59" i="12"/>
  <c r="L59" i="12"/>
  <c r="H60" i="12"/>
  <c r="I60" i="12"/>
  <c r="J60" i="12"/>
  <c r="K60" i="12"/>
  <c r="L60" i="12"/>
  <c r="H61" i="12"/>
  <c r="I61" i="12"/>
  <c r="J61" i="12"/>
  <c r="K61" i="12"/>
  <c r="L61" i="12"/>
  <c r="H62" i="12"/>
  <c r="I62" i="12"/>
  <c r="J62" i="12"/>
  <c r="K62" i="12"/>
  <c r="L62" i="12"/>
  <c r="H63" i="12"/>
  <c r="I63" i="12"/>
  <c r="J63" i="12"/>
  <c r="K63" i="12"/>
  <c r="L63" i="12"/>
  <c r="H64" i="12"/>
  <c r="I64" i="12"/>
  <c r="J64" i="12"/>
  <c r="K64" i="12"/>
  <c r="L64" i="12"/>
  <c r="H65" i="12"/>
  <c r="I65" i="12"/>
  <c r="J65" i="12"/>
  <c r="K65" i="12"/>
  <c r="L65" i="12"/>
  <c r="H66" i="12"/>
  <c r="I66" i="12"/>
  <c r="J66" i="12"/>
  <c r="K66" i="12"/>
  <c r="L66" i="12"/>
  <c r="H67" i="12"/>
  <c r="I67" i="12"/>
  <c r="J67" i="12"/>
  <c r="K67" i="12"/>
  <c r="L67" i="12"/>
  <c r="H68" i="12"/>
  <c r="I68" i="12"/>
  <c r="J68" i="12"/>
  <c r="K68" i="12"/>
  <c r="L68" i="12"/>
  <c r="H69" i="12"/>
  <c r="I69" i="12"/>
  <c r="J69" i="12"/>
  <c r="K69" i="12"/>
  <c r="L69" i="12"/>
  <c r="H70" i="12"/>
  <c r="I70" i="12"/>
  <c r="J70" i="12"/>
  <c r="K70" i="12"/>
  <c r="L70" i="12"/>
  <c r="H71" i="12"/>
  <c r="I71" i="12"/>
  <c r="J71" i="12"/>
  <c r="K71" i="12"/>
  <c r="L71" i="12"/>
  <c r="H72" i="12"/>
  <c r="I72" i="12"/>
  <c r="J72" i="12"/>
  <c r="K72" i="12"/>
  <c r="L72" i="12"/>
  <c r="H73" i="12"/>
  <c r="I73" i="12"/>
  <c r="J73" i="12"/>
  <c r="K73" i="12"/>
  <c r="L73" i="12"/>
  <c r="H74" i="12"/>
  <c r="I74" i="12"/>
  <c r="J74" i="12"/>
  <c r="K74" i="12"/>
  <c r="L74" i="12"/>
  <c r="H75" i="12"/>
  <c r="I75" i="12"/>
  <c r="J75" i="12"/>
  <c r="K75" i="12"/>
  <c r="L75" i="12"/>
  <c r="H76" i="12"/>
  <c r="I76" i="12"/>
  <c r="J76" i="12"/>
  <c r="K76" i="12"/>
  <c r="L76" i="12"/>
  <c r="H77" i="12"/>
  <c r="I77" i="12"/>
  <c r="J77" i="12"/>
  <c r="K77" i="12"/>
  <c r="L77" i="12"/>
  <c r="H78" i="12"/>
  <c r="I78" i="12"/>
  <c r="J78" i="12"/>
  <c r="K78" i="12"/>
  <c r="L78" i="12"/>
  <c r="H79" i="12"/>
  <c r="I79" i="12"/>
  <c r="J79" i="12"/>
  <c r="K79" i="12"/>
  <c r="L79" i="12"/>
  <c r="H80" i="12"/>
  <c r="I80" i="12"/>
  <c r="J80" i="12"/>
  <c r="K80" i="12"/>
  <c r="L80" i="12"/>
  <c r="H81" i="12"/>
  <c r="I81" i="12"/>
  <c r="J81" i="12"/>
  <c r="K81" i="12"/>
  <c r="L81" i="12"/>
  <c r="H82" i="12"/>
  <c r="I82" i="12"/>
  <c r="J82" i="12"/>
  <c r="K82" i="12"/>
  <c r="L82" i="12"/>
  <c r="H83" i="12"/>
  <c r="I83" i="12"/>
  <c r="J83" i="12"/>
  <c r="K83" i="12"/>
  <c r="L83" i="12"/>
  <c r="H84" i="12"/>
  <c r="I84" i="12"/>
  <c r="J84" i="12"/>
  <c r="K84" i="12"/>
  <c r="L84" i="12"/>
  <c r="H85" i="12"/>
  <c r="I85" i="12"/>
  <c r="J85" i="12"/>
  <c r="K85" i="12"/>
  <c r="L85" i="12"/>
  <c r="H86" i="12"/>
  <c r="I86" i="12"/>
  <c r="J86" i="12"/>
  <c r="K86" i="12"/>
  <c r="L86" i="12"/>
  <c r="H87" i="12"/>
  <c r="I87" i="12"/>
  <c r="J87" i="12"/>
  <c r="K87" i="12"/>
  <c r="L87" i="12"/>
  <c r="H88" i="12"/>
  <c r="I88" i="12"/>
  <c r="J88" i="12"/>
  <c r="K88" i="12"/>
  <c r="L88" i="12"/>
  <c r="H89" i="12"/>
  <c r="I89" i="12"/>
  <c r="J89" i="12"/>
  <c r="K89" i="12"/>
  <c r="L89" i="12"/>
  <c r="H90" i="12"/>
  <c r="I90" i="12"/>
  <c r="J90" i="12"/>
  <c r="K90" i="12"/>
  <c r="L90" i="12"/>
  <c r="H91" i="12"/>
  <c r="I91" i="12"/>
  <c r="J91" i="12"/>
  <c r="K91" i="12"/>
  <c r="L91" i="12"/>
  <c r="H92" i="12"/>
  <c r="I92" i="12"/>
  <c r="J92" i="12"/>
  <c r="K92" i="12"/>
  <c r="L92" i="12"/>
  <c r="H93" i="12"/>
  <c r="I93" i="12"/>
  <c r="J93" i="12"/>
  <c r="K93" i="12"/>
  <c r="L93" i="12"/>
  <c r="H94" i="12"/>
  <c r="I94" i="12"/>
  <c r="J94" i="12"/>
  <c r="K94" i="12"/>
  <c r="L94" i="12"/>
  <c r="H95" i="12"/>
  <c r="I95" i="12"/>
  <c r="J95" i="12"/>
  <c r="K95" i="12"/>
  <c r="L95" i="12"/>
  <c r="H96" i="12"/>
  <c r="I96" i="12"/>
  <c r="J96" i="12"/>
  <c r="K96" i="12"/>
  <c r="L96" i="12"/>
  <c r="H97" i="12"/>
  <c r="I97" i="12"/>
  <c r="J97" i="12"/>
  <c r="K97" i="12"/>
  <c r="L97" i="12"/>
  <c r="H98" i="12"/>
  <c r="I98" i="12"/>
  <c r="J98" i="12"/>
  <c r="K98" i="12"/>
  <c r="L98" i="12"/>
  <c r="H99" i="12"/>
  <c r="I99" i="12"/>
  <c r="J99" i="12"/>
  <c r="K99" i="12"/>
  <c r="L99" i="12"/>
  <c r="H100" i="12"/>
  <c r="I100" i="12"/>
  <c r="J100" i="12"/>
  <c r="K100" i="12"/>
  <c r="L100" i="12"/>
  <c r="H101" i="12"/>
  <c r="I101" i="12"/>
  <c r="J101" i="12"/>
  <c r="K101" i="12"/>
  <c r="L101" i="12"/>
  <c r="H102" i="12"/>
  <c r="I102" i="12"/>
  <c r="J102" i="12"/>
  <c r="K102" i="12"/>
  <c r="L102" i="12"/>
  <c r="H103" i="12"/>
  <c r="I103" i="12"/>
  <c r="J103" i="12"/>
  <c r="K103" i="12"/>
  <c r="L103" i="12"/>
  <c r="H104" i="12"/>
  <c r="I104" i="12"/>
  <c r="J104" i="12"/>
  <c r="K104" i="12"/>
  <c r="L104" i="12"/>
  <c r="H105" i="12"/>
  <c r="I105" i="12"/>
  <c r="J105" i="12"/>
  <c r="K105" i="12"/>
  <c r="L105" i="12"/>
  <c r="H106" i="12"/>
  <c r="I106" i="12"/>
  <c r="J106" i="12"/>
  <c r="K106" i="12"/>
  <c r="L106" i="12"/>
  <c r="H107" i="12"/>
  <c r="I107" i="12"/>
  <c r="J107" i="12"/>
  <c r="K107" i="12"/>
  <c r="L107" i="12"/>
  <c r="H108" i="12"/>
  <c r="I108" i="12"/>
  <c r="J108" i="12"/>
  <c r="K108" i="12"/>
  <c r="L108" i="12"/>
  <c r="H109" i="12"/>
  <c r="I109" i="12"/>
  <c r="J109" i="12"/>
  <c r="K109" i="12"/>
  <c r="L109" i="12"/>
  <c r="H110" i="12"/>
  <c r="I110" i="12"/>
  <c r="J110" i="12"/>
  <c r="K110" i="12"/>
  <c r="L110" i="12"/>
  <c r="H111" i="12"/>
  <c r="I111" i="12"/>
  <c r="J111" i="12"/>
  <c r="K111" i="12"/>
  <c r="L111" i="12"/>
  <c r="H112" i="12"/>
  <c r="I112" i="12"/>
  <c r="J112" i="12"/>
  <c r="K112" i="12"/>
  <c r="L112" i="12"/>
  <c r="H113" i="12"/>
  <c r="I113" i="12"/>
  <c r="J113" i="12"/>
  <c r="K113" i="12"/>
  <c r="L113" i="12"/>
  <c r="H114" i="12"/>
  <c r="I114" i="12"/>
  <c r="J114" i="12"/>
  <c r="K114" i="12"/>
  <c r="L114" i="12"/>
  <c r="H115" i="12"/>
  <c r="I115" i="12"/>
  <c r="J115" i="12"/>
  <c r="K115" i="12"/>
  <c r="L115" i="12"/>
  <c r="H116" i="12"/>
  <c r="I116" i="12"/>
  <c r="J116" i="12"/>
  <c r="K116" i="12"/>
  <c r="L116" i="12"/>
  <c r="H117" i="12"/>
  <c r="I117" i="12"/>
  <c r="J117" i="12"/>
  <c r="K117" i="12"/>
  <c r="L117" i="12"/>
  <c r="H118" i="12"/>
  <c r="I118" i="12"/>
  <c r="J118" i="12"/>
  <c r="K118" i="12"/>
  <c r="L118" i="12"/>
  <c r="H119" i="12"/>
  <c r="I119" i="12"/>
  <c r="J119" i="12"/>
  <c r="K119" i="12"/>
  <c r="L119" i="12"/>
  <c r="H120" i="12"/>
  <c r="I120" i="12"/>
  <c r="J120" i="12"/>
  <c r="K120" i="12"/>
  <c r="L120" i="12"/>
  <c r="H121" i="12"/>
  <c r="I121" i="12"/>
  <c r="J121" i="12"/>
  <c r="K121" i="12"/>
  <c r="L121" i="12"/>
  <c r="H122" i="12"/>
  <c r="I122" i="12"/>
  <c r="J122" i="12"/>
  <c r="K122" i="12"/>
  <c r="L122" i="12"/>
  <c r="H123" i="12"/>
  <c r="I123" i="12"/>
  <c r="J123" i="12"/>
  <c r="K123" i="12"/>
  <c r="L123" i="12"/>
  <c r="H25" i="12"/>
  <c r="I25" i="12"/>
  <c r="J25" i="12"/>
  <c r="K25" i="12"/>
  <c r="L25" i="12"/>
  <c r="D18" i="12"/>
  <c r="E18" i="12"/>
  <c r="F18" i="12"/>
  <c r="G18" i="12"/>
  <c r="H18" i="12"/>
  <c r="I18" i="12"/>
  <c r="J18" i="12"/>
  <c r="K18" i="12"/>
  <c r="L18" i="12"/>
  <c r="C18" i="12"/>
  <c r="D20" i="12"/>
  <c r="E20" i="12"/>
  <c r="F20" i="12"/>
  <c r="G20" i="12"/>
  <c r="H20" i="12"/>
  <c r="I20" i="12"/>
  <c r="J20" i="12"/>
  <c r="K20" i="12"/>
  <c r="L20" i="12"/>
  <c r="C20" i="12"/>
  <c r="D21" i="28"/>
  <c r="E21" i="28"/>
  <c r="F21" i="28"/>
  <c r="G21" i="28"/>
  <c r="H21" i="28"/>
  <c r="I21" i="28"/>
  <c r="J21" i="28"/>
  <c r="K21" i="28"/>
  <c r="L21" i="28"/>
  <c r="C21" i="28"/>
  <c r="D23" i="28"/>
  <c r="E23" i="28"/>
  <c r="F23" i="28"/>
  <c r="G23" i="28"/>
  <c r="H23" i="28"/>
  <c r="I23" i="28"/>
  <c r="J23" i="28"/>
  <c r="K23" i="28"/>
  <c r="L23" i="28"/>
  <c r="C23" i="28"/>
  <c r="D19" i="23"/>
  <c r="E19" i="23"/>
  <c r="F19" i="23"/>
  <c r="G19" i="23"/>
  <c r="H19" i="23"/>
  <c r="I19" i="23"/>
  <c r="J19" i="23"/>
  <c r="K19" i="23"/>
  <c r="L19" i="23"/>
  <c r="C19" i="23"/>
  <c r="D21" i="23"/>
  <c r="E21" i="23"/>
  <c r="F21" i="23"/>
  <c r="G21" i="23"/>
  <c r="H21" i="23"/>
  <c r="I21" i="23"/>
  <c r="J21" i="23"/>
  <c r="K21" i="23"/>
  <c r="L21" i="23"/>
  <c r="C21" i="23"/>
  <c r="D19" i="10"/>
  <c r="E19" i="10"/>
  <c r="F19" i="10"/>
  <c r="G19" i="10"/>
  <c r="H19" i="10"/>
  <c r="I19" i="10"/>
  <c r="J19" i="10"/>
  <c r="K19" i="10"/>
  <c r="L19" i="10"/>
  <c r="C19" i="10"/>
  <c r="D21" i="10"/>
  <c r="E21" i="10"/>
  <c r="F21" i="10"/>
  <c r="G21" i="10"/>
  <c r="H21" i="10"/>
  <c r="I21" i="10"/>
  <c r="J21" i="10"/>
  <c r="K21" i="10"/>
  <c r="L21" i="10"/>
  <c r="C21" i="10"/>
  <c r="D21" i="21"/>
  <c r="E21" i="21"/>
  <c r="F21" i="21"/>
  <c r="G21" i="21"/>
  <c r="H21" i="21"/>
  <c r="I21" i="21"/>
  <c r="J21" i="21"/>
  <c r="K21" i="21"/>
  <c r="L21" i="21"/>
  <c r="C21" i="21"/>
  <c r="D20" i="16"/>
  <c r="E20" i="16"/>
  <c r="F20" i="16"/>
  <c r="G20" i="16"/>
  <c r="H20" i="16"/>
  <c r="I20" i="16"/>
  <c r="J20" i="16"/>
  <c r="K20" i="16"/>
  <c r="L20" i="16"/>
  <c r="C20" i="16"/>
  <c r="D19" i="1"/>
  <c r="E19" i="1"/>
  <c r="F19" i="1"/>
  <c r="G19" i="1"/>
  <c r="H19" i="1"/>
  <c r="I19" i="1"/>
  <c r="J19" i="1"/>
  <c r="K19" i="1"/>
  <c r="L19" i="1"/>
  <c r="C19" i="1"/>
  <c r="D20" i="5"/>
  <c r="E20" i="5"/>
  <c r="F20" i="5"/>
  <c r="G20" i="5"/>
  <c r="H20" i="5"/>
  <c r="I20" i="5"/>
  <c r="J20" i="5"/>
  <c r="K20" i="5"/>
  <c r="L20" i="5"/>
  <c r="C20" i="5"/>
  <c r="D20" i="8"/>
  <c r="E20" i="8"/>
  <c r="F20" i="8"/>
  <c r="G20" i="8"/>
  <c r="H20" i="8"/>
  <c r="I20" i="8"/>
  <c r="J20" i="8"/>
  <c r="K20" i="8"/>
  <c r="L20" i="8"/>
  <c r="C20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27" i="8"/>
  <c r="D22" i="8"/>
  <c r="E22" i="8"/>
  <c r="F22" i="8"/>
  <c r="G22" i="8"/>
  <c r="H22" i="8"/>
  <c r="I22" i="8"/>
  <c r="J22" i="8"/>
  <c r="K22" i="8"/>
  <c r="L22" i="8"/>
  <c r="C22" i="8"/>
  <c r="D22" i="5"/>
  <c r="E22" i="5"/>
  <c r="F22" i="5"/>
  <c r="G22" i="5"/>
  <c r="H22" i="5"/>
  <c r="I22" i="5"/>
  <c r="J22" i="5"/>
  <c r="K22" i="5"/>
  <c r="L22" i="5"/>
  <c r="C22" i="5"/>
  <c r="E21" i="1"/>
  <c r="F21" i="1"/>
  <c r="G21" i="1"/>
  <c r="H21" i="1"/>
  <c r="I21" i="1"/>
  <c r="J21" i="1"/>
  <c r="K21" i="1"/>
  <c r="L21" i="1"/>
  <c r="D21" i="1"/>
  <c r="C21" i="1"/>
  <c r="B30" i="21"/>
  <c r="B31" i="2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29" i="21"/>
  <c r="B33" i="53"/>
  <c r="B33" i="51"/>
  <c r="B28" i="49"/>
  <c r="B29" i="49" s="1"/>
  <c r="B30" i="49" s="1"/>
  <c r="B28" i="42"/>
  <c r="E103" i="30" l="1"/>
  <c r="E102" i="30"/>
  <c r="D79" i="30"/>
  <c r="F62" i="30"/>
  <c r="D56" i="30"/>
  <c r="E39" i="30"/>
  <c r="E38" i="30"/>
  <c r="D80" i="30"/>
  <c r="D39" i="30"/>
  <c r="F117" i="30"/>
  <c r="F110" i="30"/>
  <c r="D104" i="30"/>
  <c r="D63" i="30"/>
  <c r="F46" i="30"/>
  <c r="D40" i="30"/>
  <c r="E117" i="30"/>
  <c r="E111" i="30"/>
  <c r="E110" i="30"/>
  <c r="D87" i="30"/>
  <c r="F70" i="30"/>
  <c r="D64" i="30"/>
  <c r="E47" i="30"/>
  <c r="E46" i="30"/>
  <c r="G29" i="30"/>
  <c r="D103" i="30"/>
  <c r="D118" i="30"/>
  <c r="D111" i="30"/>
  <c r="F94" i="30"/>
  <c r="D88" i="30"/>
  <c r="E71" i="30"/>
  <c r="E70" i="30"/>
  <c r="D47" i="30"/>
  <c r="F30" i="30"/>
  <c r="D119" i="30"/>
  <c r="D112" i="30"/>
  <c r="D71" i="30"/>
  <c r="D48" i="30"/>
  <c r="D95" i="30"/>
  <c r="D72" i="30"/>
  <c r="D31" i="30"/>
  <c r="F102" i="30"/>
  <c r="D96" i="30"/>
  <c r="D55" i="30"/>
  <c r="F38" i="30"/>
  <c r="D32" i="30"/>
  <c r="C115" i="30"/>
  <c r="G109" i="30"/>
  <c r="G101" i="30"/>
  <c r="G85" i="30"/>
  <c r="G69" i="30"/>
  <c r="G61" i="30"/>
  <c r="G53" i="30"/>
  <c r="G45" i="30"/>
  <c r="F116" i="30"/>
  <c r="F101" i="30"/>
  <c r="G84" i="30"/>
  <c r="F77" i="30"/>
  <c r="F53" i="30"/>
  <c r="G36" i="30"/>
  <c r="F24" i="30"/>
  <c r="G122" i="30"/>
  <c r="D117" i="30"/>
  <c r="E116" i="30"/>
  <c r="F115" i="30"/>
  <c r="D110" i="30"/>
  <c r="E109" i="30"/>
  <c r="F108" i="30"/>
  <c r="G107" i="30"/>
  <c r="D102" i="30"/>
  <c r="E101" i="30"/>
  <c r="F100" i="30"/>
  <c r="G99" i="30"/>
  <c r="D94" i="30"/>
  <c r="E93" i="30"/>
  <c r="F92" i="30"/>
  <c r="G91" i="30"/>
  <c r="D86" i="30"/>
  <c r="E85" i="30"/>
  <c r="F84" i="30"/>
  <c r="G83" i="30"/>
  <c r="D78" i="30"/>
  <c r="E77" i="30"/>
  <c r="F76" i="30"/>
  <c r="G75" i="30"/>
  <c r="D70" i="30"/>
  <c r="E69" i="30"/>
  <c r="F68" i="30"/>
  <c r="G67" i="30"/>
  <c r="D62" i="30"/>
  <c r="E61" i="30"/>
  <c r="F60" i="30"/>
  <c r="G59" i="30"/>
  <c r="D54" i="30"/>
  <c r="E53" i="30"/>
  <c r="F52" i="30"/>
  <c r="G51" i="30"/>
  <c r="D46" i="30"/>
  <c r="E45" i="30"/>
  <c r="F44" i="30"/>
  <c r="G43" i="30"/>
  <c r="D38" i="30"/>
  <c r="E37" i="30"/>
  <c r="F36" i="30"/>
  <c r="G35" i="30"/>
  <c r="D30" i="30"/>
  <c r="E29" i="30"/>
  <c r="F28" i="30"/>
  <c r="G27" i="30"/>
  <c r="G24" i="30"/>
  <c r="G115" i="30"/>
  <c r="F93" i="30"/>
  <c r="F61" i="30"/>
  <c r="F45" i="30"/>
  <c r="F37" i="30"/>
  <c r="E24" i="30"/>
  <c r="F122" i="30"/>
  <c r="G121" i="30"/>
  <c r="D116" i="30"/>
  <c r="E115" i="30"/>
  <c r="G114" i="30"/>
  <c r="D109" i="30"/>
  <c r="E108" i="30"/>
  <c r="F107" i="30"/>
  <c r="G106" i="30"/>
  <c r="D101" i="30"/>
  <c r="E100" i="30"/>
  <c r="F99" i="30"/>
  <c r="G98" i="30"/>
  <c r="D93" i="30"/>
  <c r="E92" i="30"/>
  <c r="F91" i="30"/>
  <c r="G90" i="30"/>
  <c r="D85" i="30"/>
  <c r="E84" i="30"/>
  <c r="F83" i="30"/>
  <c r="G82" i="30"/>
  <c r="D77" i="30"/>
  <c r="E76" i="30"/>
  <c r="F75" i="30"/>
  <c r="G74" i="30"/>
  <c r="D69" i="30"/>
  <c r="E68" i="30"/>
  <c r="F67" i="30"/>
  <c r="G66" i="30"/>
  <c r="D61" i="30"/>
  <c r="E60" i="30"/>
  <c r="F59" i="30"/>
  <c r="G58" i="30"/>
  <c r="D53" i="30"/>
  <c r="E52" i="30"/>
  <c r="F51" i="30"/>
  <c r="G50" i="30"/>
  <c r="D45" i="30"/>
  <c r="E44" i="30"/>
  <c r="F43" i="30"/>
  <c r="G42" i="30"/>
  <c r="D37" i="30"/>
  <c r="E36" i="30"/>
  <c r="F35" i="30"/>
  <c r="G34" i="30"/>
  <c r="D29" i="30"/>
  <c r="E28" i="30"/>
  <c r="F27" i="30"/>
  <c r="G26" i="30"/>
  <c r="D24" i="30"/>
  <c r="E122" i="30"/>
  <c r="F121" i="30"/>
  <c r="G120" i="30"/>
  <c r="D115" i="30"/>
  <c r="F114" i="30"/>
  <c r="G113" i="30"/>
  <c r="D108" i="30"/>
  <c r="E107" i="30"/>
  <c r="F106" i="30"/>
  <c r="G105" i="30"/>
  <c r="D100" i="30"/>
  <c r="E99" i="30"/>
  <c r="F98" i="30"/>
  <c r="G97" i="30"/>
  <c r="D92" i="30"/>
  <c r="E91" i="30"/>
  <c r="F90" i="30"/>
  <c r="G89" i="30"/>
  <c r="D84" i="30"/>
  <c r="E83" i="30"/>
  <c r="F82" i="30"/>
  <c r="G81" i="30"/>
  <c r="D76" i="30"/>
  <c r="E75" i="30"/>
  <c r="F74" i="30"/>
  <c r="G73" i="30"/>
  <c r="D68" i="30"/>
  <c r="E67" i="30"/>
  <c r="F66" i="30"/>
  <c r="G65" i="30"/>
  <c r="D60" i="30"/>
  <c r="E59" i="30"/>
  <c r="F58" i="30"/>
  <c r="G57" i="30"/>
  <c r="D52" i="30"/>
  <c r="E51" i="30"/>
  <c r="F50" i="30"/>
  <c r="G49" i="30"/>
  <c r="D44" i="30"/>
  <c r="E43" i="30"/>
  <c r="F42" i="30"/>
  <c r="G41" i="30"/>
  <c r="D36" i="30"/>
  <c r="E35" i="30"/>
  <c r="F34" i="30"/>
  <c r="G33" i="30"/>
  <c r="D28" i="30"/>
  <c r="E27" i="30"/>
  <c r="F26" i="30"/>
  <c r="G25" i="30"/>
  <c r="G77" i="30"/>
  <c r="G37" i="30"/>
  <c r="G108" i="30"/>
  <c r="G100" i="30"/>
  <c r="G76" i="30"/>
  <c r="G68" i="30"/>
  <c r="G60" i="30"/>
  <c r="G28" i="30"/>
  <c r="D122" i="30"/>
  <c r="E121" i="30"/>
  <c r="F120" i="30"/>
  <c r="G119" i="30"/>
  <c r="E114" i="30"/>
  <c r="F113" i="30"/>
  <c r="G112" i="30"/>
  <c r="D107" i="30"/>
  <c r="E106" i="30"/>
  <c r="F105" i="30"/>
  <c r="G104" i="30"/>
  <c r="D99" i="30"/>
  <c r="E98" i="30"/>
  <c r="F97" i="30"/>
  <c r="G96" i="30"/>
  <c r="D91" i="30"/>
  <c r="E90" i="30"/>
  <c r="F89" i="30"/>
  <c r="G88" i="30"/>
  <c r="D83" i="30"/>
  <c r="E82" i="30"/>
  <c r="F81" i="30"/>
  <c r="G80" i="30"/>
  <c r="D75" i="30"/>
  <c r="E74" i="30"/>
  <c r="F73" i="30"/>
  <c r="G72" i="30"/>
  <c r="D67" i="30"/>
  <c r="E66" i="30"/>
  <c r="F65" i="30"/>
  <c r="G64" i="30"/>
  <c r="D59" i="30"/>
  <c r="E58" i="30"/>
  <c r="F57" i="30"/>
  <c r="G56" i="30"/>
  <c r="D51" i="30"/>
  <c r="E50" i="30"/>
  <c r="F49" i="30"/>
  <c r="G48" i="30"/>
  <c r="D43" i="30"/>
  <c r="E42" i="30"/>
  <c r="F41" i="30"/>
  <c r="G40" i="30"/>
  <c r="D35" i="30"/>
  <c r="E34" i="30"/>
  <c r="F33" i="30"/>
  <c r="G32" i="30"/>
  <c r="D27" i="30"/>
  <c r="E26" i="30"/>
  <c r="F25" i="30"/>
  <c r="F85" i="30"/>
  <c r="F69" i="30"/>
  <c r="F29" i="30"/>
  <c r="F119" i="30"/>
  <c r="G118" i="30"/>
  <c r="D114" i="30"/>
  <c r="E113" i="30"/>
  <c r="F112" i="30"/>
  <c r="G111" i="30"/>
  <c r="D106" i="30"/>
  <c r="E105" i="30"/>
  <c r="F104" i="30"/>
  <c r="G103" i="30"/>
  <c r="D98" i="30"/>
  <c r="E97" i="30"/>
  <c r="F96" i="30"/>
  <c r="G95" i="30"/>
  <c r="D90" i="30"/>
  <c r="E89" i="30"/>
  <c r="F88" i="30"/>
  <c r="G87" i="30"/>
  <c r="D82" i="30"/>
  <c r="E81" i="30"/>
  <c r="F80" i="30"/>
  <c r="G79" i="30"/>
  <c r="D74" i="30"/>
  <c r="E73" i="30"/>
  <c r="F72" i="30"/>
  <c r="G71" i="30"/>
  <c r="D66" i="30"/>
  <c r="E65" i="30"/>
  <c r="F64" i="30"/>
  <c r="G63" i="30"/>
  <c r="D58" i="30"/>
  <c r="E57" i="30"/>
  <c r="F56" i="30"/>
  <c r="G55" i="30"/>
  <c r="D50" i="30"/>
  <c r="E49" i="30"/>
  <c r="F48" i="30"/>
  <c r="G47" i="30"/>
  <c r="D42" i="30"/>
  <c r="E41" i="30"/>
  <c r="F40" i="30"/>
  <c r="G39" i="30"/>
  <c r="D34" i="30"/>
  <c r="E33" i="30"/>
  <c r="F32" i="30"/>
  <c r="G31" i="30"/>
  <c r="D26" i="30"/>
  <c r="E25" i="30"/>
  <c r="G116" i="30"/>
  <c r="G93" i="30"/>
  <c r="F109" i="30"/>
  <c r="G92" i="30"/>
  <c r="G52" i="30"/>
  <c r="G44" i="30"/>
  <c r="D120" i="30"/>
  <c r="E119" i="30"/>
  <c r="F118" i="30"/>
  <c r="G117" i="30"/>
  <c r="D113" i="30"/>
  <c r="E112" i="30"/>
  <c r="F111" i="30"/>
  <c r="G110" i="30"/>
  <c r="D105" i="30"/>
  <c r="E104" i="30"/>
  <c r="F103" i="30"/>
  <c r="G102" i="30"/>
  <c r="D97" i="30"/>
  <c r="E96" i="30"/>
  <c r="F95" i="30"/>
  <c r="G94" i="30"/>
  <c r="D89" i="30"/>
  <c r="E88" i="30"/>
  <c r="F87" i="30"/>
  <c r="G86" i="30"/>
  <c r="D81" i="30"/>
  <c r="E80" i="30"/>
  <c r="F79" i="30"/>
  <c r="G78" i="30"/>
  <c r="D73" i="30"/>
  <c r="E72" i="30"/>
  <c r="F71" i="30"/>
  <c r="G70" i="30"/>
  <c r="D65" i="30"/>
  <c r="E64" i="30"/>
  <c r="F63" i="30"/>
  <c r="G62" i="30"/>
  <c r="D57" i="30"/>
  <c r="E56" i="30"/>
  <c r="F55" i="30"/>
  <c r="G54" i="30"/>
  <c r="D49" i="30"/>
  <c r="E48" i="30"/>
  <c r="F47" i="30"/>
  <c r="G46" i="30"/>
  <c r="D41" i="30"/>
  <c r="E40" i="30"/>
  <c r="F39" i="30"/>
  <c r="G38" i="30"/>
  <c r="D33" i="30"/>
  <c r="C101" i="30"/>
  <c r="C107" i="30"/>
  <c r="C91" i="30"/>
  <c r="C117" i="30"/>
  <c r="C75" i="30"/>
  <c r="C59" i="30"/>
  <c r="C85" i="30"/>
  <c r="C69" i="30"/>
  <c r="C53" i="30"/>
  <c r="C111" i="30"/>
  <c r="C95" i="30"/>
  <c r="C79" i="30"/>
  <c r="C63" i="30"/>
  <c r="C121" i="30"/>
  <c r="C105" i="30"/>
  <c r="C89" i="30"/>
  <c r="C73" i="30"/>
  <c r="C57" i="30"/>
  <c r="C99" i="30"/>
  <c r="C83" i="30"/>
  <c r="C67" i="30"/>
  <c r="C51" i="30"/>
  <c r="C109" i="30"/>
  <c r="C93" i="30"/>
  <c r="C77" i="30"/>
  <c r="C61" i="30"/>
  <c r="C119" i="30"/>
  <c r="C103" i="30"/>
  <c r="C87" i="30"/>
  <c r="C71" i="30"/>
  <c r="C55" i="30"/>
  <c r="C113" i="30"/>
  <c r="C97" i="30"/>
  <c r="C81" i="30"/>
  <c r="C65" i="30"/>
  <c r="C49" i="30"/>
  <c r="C24" i="30"/>
  <c r="C120" i="30"/>
  <c r="C116" i="30"/>
  <c r="C112" i="30"/>
  <c r="C108" i="30"/>
  <c r="C104" i="30"/>
  <c r="C100" i="30"/>
  <c r="C96" i="30"/>
  <c r="C92" i="30"/>
  <c r="C88" i="30"/>
  <c r="C84" i="30"/>
  <c r="C80" i="30"/>
  <c r="C76" i="30"/>
  <c r="C72" i="30"/>
  <c r="C68" i="30"/>
  <c r="C64" i="30"/>
  <c r="C60" i="30"/>
  <c r="C56" i="30"/>
  <c r="C52" i="30"/>
  <c r="C48" i="30"/>
  <c r="C44" i="30"/>
  <c r="C40" i="30"/>
  <c r="C36" i="30"/>
  <c r="C32" i="30"/>
  <c r="C28" i="30"/>
  <c r="C47" i="30"/>
  <c r="C43" i="30"/>
  <c r="C39" i="30"/>
  <c r="C35" i="30"/>
  <c r="C31" i="30"/>
  <c r="C27" i="30"/>
  <c r="C122" i="30"/>
  <c r="C118" i="30"/>
  <c r="C114" i="30"/>
  <c r="C110" i="30"/>
  <c r="C106" i="30"/>
  <c r="C102" i="30"/>
  <c r="C98" i="30"/>
  <c r="C94" i="30"/>
  <c r="C90" i="30"/>
  <c r="C86" i="30"/>
  <c r="C82" i="30"/>
  <c r="C78" i="30"/>
  <c r="C74" i="30"/>
  <c r="C70" i="30"/>
  <c r="C66" i="30"/>
  <c r="C62" i="30"/>
  <c r="C58" i="30"/>
  <c r="C54" i="30"/>
  <c r="C50" i="30"/>
  <c r="C46" i="30"/>
  <c r="C42" i="30"/>
  <c r="C38" i="30"/>
  <c r="C34" i="30"/>
  <c r="C30" i="30"/>
  <c r="C26" i="30"/>
  <c r="C45" i="30"/>
  <c r="C41" i="30"/>
  <c r="C37" i="30"/>
  <c r="C33" i="30"/>
  <c r="C29" i="30"/>
  <c r="B34" i="51"/>
  <c r="B34" i="53"/>
  <c r="B31" i="49"/>
  <c r="B29" i="42"/>
  <c r="B35" i="51" l="1"/>
  <c r="B35" i="53"/>
  <c r="B36" i="51"/>
  <c r="B32" i="49"/>
  <c r="B30" i="42"/>
  <c r="B36" i="53" l="1"/>
  <c r="B37" i="51"/>
  <c r="B33" i="49"/>
  <c r="B31" i="42"/>
  <c r="B37" i="53" l="1"/>
  <c r="B38" i="51"/>
  <c r="B34" i="49"/>
  <c r="B32" i="42"/>
  <c r="B38" i="53" l="1"/>
  <c r="B39" i="51"/>
  <c r="B35" i="49"/>
  <c r="B33" i="42"/>
  <c r="B39" i="53" l="1"/>
  <c r="B40" i="51"/>
  <c r="B36" i="49"/>
  <c r="B34" i="42"/>
  <c r="B40" i="53" l="1"/>
  <c r="B41" i="51"/>
  <c r="B37" i="49"/>
  <c r="B35" i="42"/>
  <c r="B41" i="53" l="1"/>
  <c r="B42" i="51"/>
  <c r="B38" i="49"/>
  <c r="B36" i="42"/>
  <c r="B42" i="53" l="1"/>
  <c r="B43" i="51"/>
  <c r="B39" i="49"/>
  <c r="B37" i="42"/>
  <c r="B43" i="53" l="1"/>
  <c r="B44" i="51"/>
  <c r="B40" i="49"/>
  <c r="B38" i="42"/>
  <c r="B44" i="53" l="1"/>
  <c r="B45" i="51"/>
  <c r="B41" i="49"/>
  <c r="B39" i="42"/>
  <c r="B45" i="53" l="1"/>
  <c r="B46" i="51"/>
  <c r="B42" i="49"/>
  <c r="B40" i="42"/>
  <c r="B46" i="53" l="1"/>
  <c r="B47" i="51"/>
  <c r="B43" i="49"/>
  <c r="B41" i="42"/>
  <c r="B47" i="53" l="1"/>
  <c r="B48" i="51"/>
  <c r="B44" i="49"/>
  <c r="B42" i="42"/>
  <c r="B48" i="53" l="1"/>
  <c r="B49" i="51"/>
  <c r="B45" i="49"/>
  <c r="B43" i="42"/>
  <c r="B49" i="53" l="1"/>
  <c r="B50" i="51"/>
  <c r="B46" i="49"/>
  <c r="B44" i="42"/>
  <c r="B50" i="53" l="1"/>
  <c r="B51" i="51"/>
  <c r="B47" i="49"/>
  <c r="B45" i="42"/>
  <c r="B51" i="53" l="1"/>
  <c r="B52" i="51"/>
  <c r="B48" i="49"/>
  <c r="B46" i="42"/>
  <c r="B52" i="53" l="1"/>
  <c r="B53" i="51"/>
  <c r="B49" i="49"/>
  <c r="B47" i="42"/>
  <c r="B53" i="53" l="1"/>
  <c r="B54" i="51"/>
  <c r="B50" i="49"/>
  <c r="B48" i="42"/>
  <c r="B54" i="53" l="1"/>
  <c r="B55" i="51"/>
  <c r="B51" i="49"/>
  <c r="B49" i="42"/>
  <c r="B55" i="53" l="1"/>
  <c r="B56" i="51"/>
  <c r="B52" i="49"/>
  <c r="B50" i="42"/>
  <c r="B56" i="53" l="1"/>
  <c r="B57" i="51"/>
  <c r="B53" i="49"/>
  <c r="B51" i="42"/>
  <c r="B57" i="53" l="1"/>
  <c r="B58" i="51"/>
  <c r="B54" i="49"/>
  <c r="B52" i="42"/>
  <c r="B58" i="53" l="1"/>
  <c r="B59" i="51"/>
  <c r="B55" i="49"/>
  <c r="B53" i="42"/>
  <c r="B59" i="53" l="1"/>
  <c r="B60" i="51"/>
  <c r="B56" i="49"/>
  <c r="B54" i="42"/>
  <c r="B60" i="53" l="1"/>
  <c r="B61" i="51"/>
  <c r="B57" i="49"/>
  <c r="B55" i="42"/>
  <c r="B61" i="53" l="1"/>
  <c r="B62" i="51"/>
  <c r="B58" i="49"/>
  <c r="B56" i="42"/>
  <c r="B62" i="53" l="1"/>
  <c r="B63" i="51"/>
  <c r="B59" i="49"/>
  <c r="B57" i="42"/>
  <c r="B63" i="53" l="1"/>
  <c r="B64" i="51"/>
  <c r="B60" i="49"/>
  <c r="B58" i="42"/>
  <c r="B64" i="53" l="1"/>
  <c r="B65" i="51"/>
  <c r="B61" i="49"/>
  <c r="B59" i="42"/>
  <c r="B65" i="53" l="1"/>
  <c r="B66" i="51"/>
  <c r="B62" i="49"/>
  <c r="B60" i="42"/>
  <c r="B66" i="53" l="1"/>
  <c r="B67" i="51"/>
  <c r="B63" i="49"/>
  <c r="B61" i="42"/>
  <c r="B67" i="53" l="1"/>
  <c r="B68" i="51"/>
  <c r="B64" i="49"/>
  <c r="B62" i="42"/>
  <c r="B68" i="53" l="1"/>
  <c r="B69" i="51"/>
  <c r="B65" i="49"/>
  <c r="B63" i="42"/>
  <c r="B69" i="53" l="1"/>
  <c r="B70" i="51"/>
  <c r="B66" i="49"/>
  <c r="B64" i="42"/>
  <c r="B70" i="53" l="1"/>
  <c r="B71" i="51"/>
  <c r="B67" i="49"/>
  <c r="B65" i="42"/>
  <c r="B71" i="53" l="1"/>
  <c r="B72" i="51"/>
  <c r="B68" i="49"/>
  <c r="B66" i="42"/>
  <c r="B72" i="53" l="1"/>
  <c r="B73" i="51"/>
  <c r="B69" i="49"/>
  <c r="B67" i="42"/>
  <c r="B73" i="53" l="1"/>
  <c r="B74" i="51"/>
  <c r="B70" i="49"/>
  <c r="B68" i="42"/>
  <c r="B74" i="53" l="1"/>
  <c r="B75" i="51"/>
  <c r="B71" i="49"/>
  <c r="B69" i="42"/>
  <c r="B75" i="53" l="1"/>
  <c r="B76" i="51"/>
  <c r="B72" i="49"/>
  <c r="B70" i="42"/>
  <c r="B76" i="53" l="1"/>
  <c r="B77" i="51"/>
  <c r="B73" i="49"/>
  <c r="B71" i="42"/>
  <c r="B77" i="53" l="1"/>
  <c r="B78" i="51"/>
  <c r="B74" i="49"/>
  <c r="B72" i="42"/>
  <c r="B78" i="53" l="1"/>
  <c r="B79" i="51"/>
  <c r="B75" i="49"/>
  <c r="B73" i="42"/>
  <c r="B79" i="53" l="1"/>
  <c r="B80" i="51"/>
  <c r="B76" i="49"/>
  <c r="B74" i="42"/>
  <c r="B80" i="53" l="1"/>
  <c r="B81" i="51"/>
  <c r="B77" i="49"/>
  <c r="B75" i="42"/>
  <c r="B81" i="53" l="1"/>
  <c r="B82" i="51"/>
  <c r="B78" i="49"/>
  <c r="B76" i="42"/>
  <c r="B82" i="53" l="1"/>
  <c r="B83" i="51"/>
  <c r="B79" i="49"/>
  <c r="B77" i="42"/>
  <c r="B83" i="53" l="1"/>
  <c r="B84" i="51"/>
  <c r="B80" i="49"/>
  <c r="B78" i="42"/>
  <c r="B84" i="53" l="1"/>
  <c r="B85" i="51"/>
  <c r="B81" i="49"/>
  <c r="B79" i="42"/>
  <c r="B85" i="53" l="1"/>
  <c r="B86" i="51"/>
  <c r="B82" i="49"/>
  <c r="B80" i="42"/>
  <c r="B86" i="53" l="1"/>
  <c r="B87" i="51"/>
  <c r="B83" i="49"/>
  <c r="B81" i="42"/>
  <c r="B87" i="53" l="1"/>
  <c r="B88" i="51"/>
  <c r="B84" i="49"/>
  <c r="B82" i="42"/>
  <c r="B88" i="53" l="1"/>
  <c r="B89" i="51"/>
  <c r="B85" i="49"/>
  <c r="B83" i="42"/>
  <c r="B89" i="53" l="1"/>
  <c r="B90" i="51"/>
  <c r="B86" i="49"/>
  <c r="B84" i="42"/>
  <c r="B90" i="53" l="1"/>
  <c r="B91" i="51"/>
  <c r="B87" i="49"/>
  <c r="B85" i="42"/>
  <c r="B91" i="53" l="1"/>
  <c r="B92" i="51"/>
  <c r="B88" i="49"/>
  <c r="B86" i="42"/>
  <c r="B92" i="53" l="1"/>
  <c r="B93" i="51"/>
  <c r="B89" i="49"/>
  <c r="B87" i="42"/>
  <c r="B93" i="53" l="1"/>
  <c r="B94" i="51"/>
  <c r="B90" i="49"/>
  <c r="B88" i="42"/>
  <c r="B94" i="53" l="1"/>
  <c r="B95" i="51"/>
  <c r="B91" i="49"/>
  <c r="B89" i="42"/>
  <c r="B95" i="53" l="1"/>
  <c r="B96" i="51"/>
  <c r="B92" i="49"/>
  <c r="B90" i="42"/>
  <c r="B96" i="53" l="1"/>
  <c r="B97" i="51"/>
  <c r="B93" i="49"/>
  <c r="B91" i="42"/>
  <c r="B97" i="53" l="1"/>
  <c r="B98" i="51"/>
  <c r="B94" i="49"/>
  <c r="B92" i="42"/>
  <c r="B98" i="53" l="1"/>
  <c r="B99" i="51"/>
  <c r="B95" i="49"/>
  <c r="B93" i="42"/>
  <c r="B99" i="53" l="1"/>
  <c r="B100" i="51"/>
  <c r="B96" i="49"/>
  <c r="B94" i="42"/>
  <c r="B100" i="53" l="1"/>
  <c r="B101" i="51"/>
  <c r="B97" i="49"/>
  <c r="B95" i="42"/>
  <c r="B101" i="53" l="1"/>
  <c r="B102" i="51"/>
  <c r="B98" i="49"/>
  <c r="B96" i="42"/>
  <c r="B102" i="53" l="1"/>
  <c r="B103" i="51"/>
  <c r="B99" i="49"/>
  <c r="B97" i="42"/>
  <c r="B103" i="53" l="1"/>
  <c r="B104" i="51"/>
  <c r="B100" i="49"/>
  <c r="B98" i="42"/>
  <c r="B104" i="53" l="1"/>
  <c r="B105" i="51"/>
  <c r="B101" i="49"/>
  <c r="B99" i="42"/>
  <c r="B105" i="53" l="1"/>
  <c r="B106" i="51"/>
  <c r="B102" i="49"/>
  <c r="B100" i="42"/>
  <c r="B106" i="53" l="1"/>
  <c r="B107" i="51"/>
  <c r="B103" i="49"/>
  <c r="B101" i="42"/>
  <c r="B107" i="53" l="1"/>
  <c r="B108" i="51"/>
  <c r="B104" i="49"/>
  <c r="B102" i="42"/>
  <c r="B108" i="53" l="1"/>
  <c r="B109" i="51"/>
  <c r="B105" i="49"/>
  <c r="B103" i="42"/>
  <c r="B109" i="53" l="1"/>
  <c r="B110" i="51"/>
  <c r="B106" i="49"/>
  <c r="B104" i="42"/>
  <c r="B110" i="53" l="1"/>
  <c r="B111" i="51"/>
  <c r="B107" i="49"/>
  <c r="B105" i="42"/>
  <c r="B111" i="53" l="1"/>
  <c r="B112" i="51"/>
  <c r="B108" i="49"/>
  <c r="B106" i="42"/>
  <c r="B112" i="53" l="1"/>
  <c r="B113" i="51"/>
  <c r="B109" i="49"/>
  <c r="B107" i="42"/>
  <c r="B113" i="53" l="1"/>
  <c r="B114" i="51"/>
  <c r="B110" i="49"/>
  <c r="B108" i="42"/>
  <c r="B114" i="53" l="1"/>
  <c r="B115" i="51"/>
  <c r="B111" i="49"/>
  <c r="B109" i="42"/>
  <c r="B115" i="53" l="1"/>
  <c r="B116" i="51"/>
  <c r="B112" i="49"/>
  <c r="B110" i="42"/>
  <c r="B116" i="53" l="1"/>
  <c r="B117" i="51"/>
  <c r="B113" i="49"/>
  <c r="B111" i="42"/>
  <c r="B117" i="53" l="1"/>
  <c r="B118" i="51"/>
  <c r="B114" i="49"/>
  <c r="B112" i="42"/>
  <c r="B118" i="53" l="1"/>
  <c r="B119" i="51"/>
  <c r="B115" i="49"/>
  <c r="B113" i="42"/>
  <c r="B119" i="53" l="1"/>
  <c r="B120" i="51"/>
  <c r="B116" i="49"/>
  <c r="B114" i="42"/>
  <c r="B120" i="53" l="1"/>
  <c r="B121" i="51"/>
  <c r="B117" i="49"/>
  <c r="B115" i="42"/>
  <c r="B121" i="53" l="1"/>
  <c r="B122" i="51"/>
  <c r="B118" i="49"/>
  <c r="B116" i="42"/>
  <c r="B122" i="53" l="1"/>
  <c r="B123" i="51"/>
  <c r="B119" i="49"/>
  <c r="B117" i="42"/>
  <c r="B123" i="53" l="1"/>
  <c r="B124" i="51"/>
  <c r="B120" i="49"/>
  <c r="B118" i="42"/>
  <c r="B124" i="53" l="1"/>
  <c r="B125" i="51"/>
  <c r="B121" i="49"/>
  <c r="B119" i="42"/>
  <c r="B125" i="53" l="1"/>
  <c r="B126" i="51"/>
  <c r="B122" i="49"/>
  <c r="B120" i="42"/>
  <c r="B126" i="53" l="1"/>
  <c r="B127" i="51"/>
  <c r="B123" i="49"/>
  <c r="B121" i="42"/>
  <c r="B127" i="53" l="1"/>
  <c r="B128" i="51"/>
  <c r="B124" i="49"/>
  <c r="B122" i="42"/>
  <c r="B128" i="53" l="1"/>
  <c r="B129" i="51"/>
  <c r="B125" i="49"/>
  <c r="B123" i="42"/>
  <c r="B129" i="53" l="1"/>
  <c r="B130" i="51"/>
  <c r="B126" i="49"/>
  <c r="B124" i="42"/>
  <c r="B130" i="53" l="1"/>
  <c r="B131" i="51"/>
  <c r="B125" i="42"/>
  <c r="B131" i="53" l="1"/>
  <c r="C134" i="51"/>
  <c r="B126" i="42"/>
  <c r="C134" i="53" l="1"/>
  <c r="B27" i="40"/>
  <c r="B27" i="33"/>
  <c r="L18" i="33"/>
  <c r="K18" i="33"/>
  <c r="J18" i="33"/>
  <c r="I18" i="33"/>
  <c r="H18" i="33"/>
  <c r="G18" i="33"/>
  <c r="B24" i="30"/>
  <c r="B28" i="33" l="1"/>
  <c r="B28" i="40"/>
  <c r="B25" i="30"/>
  <c r="B29" i="33" l="1"/>
  <c r="B29" i="40"/>
  <c r="B26" i="30"/>
  <c r="B28" i="28"/>
  <c r="L18" i="28"/>
  <c r="K18" i="28"/>
  <c r="J18" i="28"/>
  <c r="I18" i="28"/>
  <c r="H18" i="28"/>
  <c r="G18" i="28"/>
  <c r="F18" i="28"/>
  <c r="E18" i="28"/>
  <c r="B26" i="23"/>
  <c r="L17" i="23"/>
  <c r="K17" i="23"/>
  <c r="J17" i="23"/>
  <c r="I17" i="23"/>
  <c r="H17" i="23"/>
  <c r="G17" i="23"/>
  <c r="F17" i="23"/>
  <c r="E17" i="23"/>
  <c r="D17" i="23"/>
  <c r="C17" i="23"/>
  <c r="B28" i="21"/>
  <c r="L23" i="21"/>
  <c r="K23" i="21"/>
  <c r="J23" i="21"/>
  <c r="I23" i="21"/>
  <c r="H23" i="21"/>
  <c r="G23" i="21"/>
  <c r="F23" i="21"/>
  <c r="E23" i="21"/>
  <c r="D23" i="21"/>
  <c r="C23" i="21"/>
  <c r="B30" i="33" l="1"/>
  <c r="B30" i="40"/>
  <c r="B27" i="30"/>
  <c r="B29" i="28"/>
  <c r="B27" i="23"/>
  <c r="B31" i="33" l="1"/>
  <c r="B31" i="40"/>
  <c r="B28" i="30"/>
  <c r="B30" i="28"/>
  <c r="B28" i="23"/>
  <c r="B32" i="33" l="1"/>
  <c r="B32" i="40"/>
  <c r="B29" i="30"/>
  <c r="B31" i="28"/>
  <c r="B29" i="23"/>
  <c r="B33" i="33" l="1"/>
  <c r="B33" i="40"/>
  <c r="B30" i="30"/>
  <c r="B32" i="28"/>
  <c r="B30" i="23"/>
  <c r="B34" i="33" l="1"/>
  <c r="B34" i="40"/>
  <c r="B31" i="30"/>
  <c r="B33" i="28"/>
  <c r="B31" i="23"/>
  <c r="B35" i="33" l="1"/>
  <c r="B35" i="40"/>
  <c r="B32" i="30"/>
  <c r="B34" i="28"/>
  <c r="B32" i="23"/>
  <c r="B36" i="33" l="1"/>
  <c r="B36" i="40"/>
  <c r="B33" i="30"/>
  <c r="B35" i="28"/>
  <c r="B33" i="23"/>
  <c r="B37" i="33" l="1"/>
  <c r="B37" i="40"/>
  <c r="B34" i="30"/>
  <c r="B36" i="28"/>
  <c r="B34" i="23"/>
  <c r="B38" i="33" l="1"/>
  <c r="B38" i="40"/>
  <c r="B35" i="30"/>
  <c r="B37" i="28"/>
  <c r="B35" i="23"/>
  <c r="B39" i="33" l="1"/>
  <c r="B39" i="40"/>
  <c r="B36" i="30"/>
  <c r="B38" i="28"/>
  <c r="B36" i="23"/>
  <c r="B40" i="33" l="1"/>
  <c r="B40" i="40"/>
  <c r="B37" i="30"/>
  <c r="B39" i="28"/>
  <c r="B37" i="23"/>
  <c r="B41" i="33" l="1"/>
  <c r="B41" i="40"/>
  <c r="B38" i="30"/>
  <c r="B40" i="28"/>
  <c r="B38" i="23"/>
  <c r="B42" i="33" l="1"/>
  <c r="B42" i="40"/>
  <c r="B39" i="30"/>
  <c r="B41" i="28"/>
  <c r="B39" i="23"/>
  <c r="B43" i="33" l="1"/>
  <c r="B43" i="40"/>
  <c r="B40" i="30"/>
  <c r="B42" i="28"/>
  <c r="B40" i="23"/>
  <c r="B44" i="33" l="1"/>
  <c r="B44" i="40"/>
  <c r="B41" i="30"/>
  <c r="B43" i="28"/>
  <c r="B41" i="23"/>
  <c r="B45" i="33" l="1"/>
  <c r="B45" i="40"/>
  <c r="B42" i="30"/>
  <c r="B44" i="28"/>
  <c r="B42" i="23"/>
  <c r="B46" i="33" l="1"/>
  <c r="B46" i="40"/>
  <c r="B43" i="30"/>
  <c r="B45" i="28"/>
  <c r="B43" i="23"/>
  <c r="B47" i="33" l="1"/>
  <c r="B47" i="40"/>
  <c r="B44" i="30"/>
  <c r="B46" i="28"/>
  <c r="B44" i="23"/>
  <c r="B48" i="33" l="1"/>
  <c r="B48" i="40"/>
  <c r="B45" i="30"/>
  <c r="B47" i="28"/>
  <c r="B45" i="23"/>
  <c r="B49" i="33" l="1"/>
  <c r="B49" i="40"/>
  <c r="B46" i="30"/>
  <c r="B48" i="28"/>
  <c r="B46" i="23"/>
  <c r="B50" i="33" l="1"/>
  <c r="B50" i="40"/>
  <c r="B47" i="30"/>
  <c r="B49" i="28"/>
  <c r="B47" i="23"/>
  <c r="B51" i="33" l="1"/>
  <c r="B51" i="40"/>
  <c r="B48" i="30"/>
  <c r="B50" i="28"/>
  <c r="B48" i="23"/>
  <c r="B52" i="33" l="1"/>
  <c r="B52" i="40"/>
  <c r="B49" i="30"/>
  <c r="B51" i="28"/>
  <c r="B49" i="23"/>
  <c r="B53" i="33" l="1"/>
  <c r="B53" i="40"/>
  <c r="B50" i="30"/>
  <c r="B52" i="28"/>
  <c r="B50" i="23"/>
  <c r="B54" i="33" l="1"/>
  <c r="B54" i="40"/>
  <c r="B51" i="30"/>
  <c r="B53" i="28"/>
  <c r="B51" i="23"/>
  <c r="B55" i="33" l="1"/>
  <c r="B55" i="40"/>
  <c r="B52" i="30"/>
  <c r="B54" i="28"/>
  <c r="B52" i="23"/>
  <c r="B56" i="33" l="1"/>
  <c r="B56" i="40"/>
  <c r="B53" i="30"/>
  <c r="B55" i="28"/>
  <c r="B53" i="23"/>
  <c r="B57" i="33" l="1"/>
  <c r="B57" i="40"/>
  <c r="B54" i="30"/>
  <c r="B56" i="28"/>
  <c r="B54" i="23"/>
  <c r="B58" i="33" l="1"/>
  <c r="B58" i="40"/>
  <c r="B55" i="30"/>
  <c r="B57" i="28"/>
  <c r="B55" i="23"/>
  <c r="B59" i="33" l="1"/>
  <c r="B59" i="40"/>
  <c r="B56" i="30"/>
  <c r="B58" i="28"/>
  <c r="B56" i="23"/>
  <c r="B60" i="33" l="1"/>
  <c r="B60" i="40"/>
  <c r="B57" i="30"/>
  <c r="B59" i="28"/>
  <c r="B57" i="23"/>
  <c r="B61" i="33" l="1"/>
  <c r="B61" i="40"/>
  <c r="B58" i="30"/>
  <c r="B60" i="28"/>
  <c r="B58" i="23"/>
  <c r="B62" i="33" l="1"/>
  <c r="B62" i="40"/>
  <c r="B59" i="30"/>
  <c r="B61" i="28"/>
  <c r="B59" i="23"/>
  <c r="B63" i="33" l="1"/>
  <c r="B63" i="40"/>
  <c r="B60" i="30"/>
  <c r="B62" i="28"/>
  <c r="B60" i="23"/>
  <c r="B64" i="33" l="1"/>
  <c r="B64" i="40"/>
  <c r="B61" i="30"/>
  <c r="B63" i="28"/>
  <c r="B61" i="23"/>
  <c r="B65" i="33" l="1"/>
  <c r="B65" i="40"/>
  <c r="B62" i="30"/>
  <c r="B64" i="28"/>
  <c r="B62" i="23"/>
  <c r="B66" i="33" l="1"/>
  <c r="B66" i="40"/>
  <c r="B63" i="30"/>
  <c r="B65" i="28"/>
  <c r="B63" i="23"/>
  <c r="B67" i="33" l="1"/>
  <c r="B67" i="40"/>
  <c r="B64" i="30"/>
  <c r="B66" i="28"/>
  <c r="B64" i="23"/>
  <c r="B68" i="33" l="1"/>
  <c r="B68" i="40"/>
  <c r="B65" i="30"/>
  <c r="B67" i="28"/>
  <c r="B65" i="23"/>
  <c r="B69" i="33" l="1"/>
  <c r="B69" i="40"/>
  <c r="B66" i="30"/>
  <c r="B68" i="28"/>
  <c r="B66" i="23"/>
  <c r="B70" i="33" l="1"/>
  <c r="B70" i="40"/>
  <c r="B67" i="30"/>
  <c r="B69" i="28"/>
  <c r="B67" i="23"/>
  <c r="B71" i="33" l="1"/>
  <c r="B71" i="40"/>
  <c r="B68" i="30"/>
  <c r="B70" i="28"/>
  <c r="B68" i="23"/>
  <c r="B72" i="33" l="1"/>
  <c r="B72" i="40"/>
  <c r="B69" i="30"/>
  <c r="B71" i="28"/>
  <c r="B69" i="23"/>
  <c r="B73" i="33" l="1"/>
  <c r="B73" i="40"/>
  <c r="B70" i="30"/>
  <c r="B72" i="28"/>
  <c r="B70" i="23"/>
  <c r="B74" i="33" l="1"/>
  <c r="B74" i="40"/>
  <c r="B71" i="30"/>
  <c r="B73" i="28"/>
  <c r="B71" i="23"/>
  <c r="B75" i="33" l="1"/>
  <c r="B75" i="40"/>
  <c r="B72" i="30"/>
  <c r="B74" i="28"/>
  <c r="B72" i="23"/>
  <c r="B76" i="33" l="1"/>
  <c r="B76" i="40"/>
  <c r="B73" i="30"/>
  <c r="B75" i="28"/>
  <c r="B73" i="23"/>
  <c r="B77" i="33" l="1"/>
  <c r="B77" i="40"/>
  <c r="B74" i="30"/>
  <c r="B76" i="28"/>
  <c r="B74" i="23"/>
  <c r="B78" i="33" l="1"/>
  <c r="B78" i="40"/>
  <c r="B75" i="30"/>
  <c r="B77" i="28"/>
  <c r="B75" i="23"/>
  <c r="B79" i="33" l="1"/>
  <c r="B79" i="40"/>
  <c r="B76" i="30"/>
  <c r="B78" i="28"/>
  <c r="B76" i="23"/>
  <c r="B80" i="33" l="1"/>
  <c r="B80" i="40"/>
  <c r="B77" i="30"/>
  <c r="B79" i="28"/>
  <c r="B77" i="23"/>
  <c r="B81" i="33" l="1"/>
  <c r="B81" i="40"/>
  <c r="B78" i="30"/>
  <c r="B80" i="28"/>
  <c r="B78" i="23"/>
  <c r="B82" i="33" l="1"/>
  <c r="B82" i="40"/>
  <c r="B79" i="30"/>
  <c r="B81" i="28"/>
  <c r="B79" i="23"/>
  <c r="B83" i="33" l="1"/>
  <c r="B83" i="40"/>
  <c r="B80" i="30"/>
  <c r="B82" i="28"/>
  <c r="B80" i="23"/>
  <c r="B84" i="33" l="1"/>
  <c r="B84" i="40"/>
  <c r="B81" i="30"/>
  <c r="B83" i="28"/>
  <c r="B81" i="23"/>
  <c r="B85" i="33" l="1"/>
  <c r="B85" i="40"/>
  <c r="B82" i="30"/>
  <c r="B84" i="28"/>
  <c r="B82" i="23"/>
  <c r="B86" i="33" l="1"/>
  <c r="B86" i="40"/>
  <c r="B83" i="30"/>
  <c r="B85" i="28"/>
  <c r="B83" i="23"/>
  <c r="B87" i="33" l="1"/>
  <c r="B87" i="40"/>
  <c r="B84" i="30"/>
  <c r="B86" i="28"/>
  <c r="B84" i="23"/>
  <c r="B88" i="33" l="1"/>
  <c r="B88" i="40"/>
  <c r="B85" i="30"/>
  <c r="B87" i="28"/>
  <c r="B85" i="23"/>
  <c r="B89" i="33" l="1"/>
  <c r="B89" i="40"/>
  <c r="B86" i="30"/>
  <c r="B88" i="28"/>
  <c r="B86" i="23"/>
  <c r="B90" i="33" l="1"/>
  <c r="B90" i="40"/>
  <c r="B87" i="30"/>
  <c r="B89" i="28"/>
  <c r="B87" i="23"/>
  <c r="B91" i="33" l="1"/>
  <c r="B91" i="40"/>
  <c r="B88" i="30"/>
  <c r="B90" i="28"/>
  <c r="B88" i="23"/>
  <c r="B92" i="33" l="1"/>
  <c r="B92" i="40"/>
  <c r="B89" i="30"/>
  <c r="B91" i="28"/>
  <c r="B89" i="23"/>
  <c r="B93" i="33" l="1"/>
  <c r="B93" i="40"/>
  <c r="B90" i="30"/>
  <c r="B92" i="28"/>
  <c r="B90" i="23"/>
  <c r="B94" i="33" l="1"/>
  <c r="B94" i="40"/>
  <c r="B91" i="30"/>
  <c r="B93" i="28"/>
  <c r="B91" i="23"/>
  <c r="B95" i="33" l="1"/>
  <c r="B95" i="40"/>
  <c r="B92" i="30"/>
  <c r="B94" i="28"/>
  <c r="B92" i="23"/>
  <c r="B96" i="33" l="1"/>
  <c r="B96" i="40"/>
  <c r="B93" i="30"/>
  <c r="B95" i="28"/>
  <c r="B93" i="23"/>
  <c r="B97" i="33" l="1"/>
  <c r="B97" i="40"/>
  <c r="B94" i="30"/>
  <c r="B96" i="28"/>
  <c r="B94" i="23"/>
  <c r="B98" i="33" l="1"/>
  <c r="B98" i="40"/>
  <c r="B95" i="30"/>
  <c r="B97" i="28"/>
  <c r="B95" i="23"/>
  <c r="B99" i="33" l="1"/>
  <c r="B99" i="40"/>
  <c r="B96" i="30"/>
  <c r="B98" i="28"/>
  <c r="B96" i="23"/>
  <c r="B100" i="33" l="1"/>
  <c r="B100" i="40"/>
  <c r="B97" i="30"/>
  <c r="B99" i="28"/>
  <c r="B97" i="23"/>
  <c r="B101" i="33" l="1"/>
  <c r="B101" i="40"/>
  <c r="B98" i="30"/>
  <c r="B100" i="28"/>
  <c r="B98" i="23"/>
  <c r="B102" i="33" l="1"/>
  <c r="B102" i="40"/>
  <c r="B99" i="30"/>
  <c r="B101" i="28"/>
  <c r="B99" i="23"/>
  <c r="B103" i="33" l="1"/>
  <c r="B103" i="40"/>
  <c r="B100" i="30"/>
  <c r="B102" i="28"/>
  <c r="B100" i="23"/>
  <c r="B104" i="33" l="1"/>
  <c r="B104" i="40"/>
  <c r="B101" i="30"/>
  <c r="B103" i="28"/>
  <c r="B101" i="23"/>
  <c r="B105" i="33" l="1"/>
  <c r="B105" i="40"/>
  <c r="B102" i="30"/>
  <c r="B104" i="28"/>
  <c r="B102" i="23"/>
  <c r="B106" i="33" l="1"/>
  <c r="B106" i="40"/>
  <c r="B103" i="30"/>
  <c r="B105" i="28"/>
  <c r="B103" i="23"/>
  <c r="B107" i="33" l="1"/>
  <c r="B107" i="40"/>
  <c r="B104" i="30"/>
  <c r="B106" i="28"/>
  <c r="B104" i="23"/>
  <c r="B108" i="33" l="1"/>
  <c r="B108" i="40"/>
  <c r="B105" i="30"/>
  <c r="B107" i="28"/>
  <c r="B105" i="23"/>
  <c r="B109" i="33" l="1"/>
  <c r="B109" i="40"/>
  <c r="B106" i="30"/>
  <c r="B108" i="28"/>
  <c r="B106" i="23"/>
  <c r="B110" i="33" l="1"/>
  <c r="B110" i="40"/>
  <c r="B107" i="30"/>
  <c r="B109" i="28"/>
  <c r="B107" i="23"/>
  <c r="B111" i="33" l="1"/>
  <c r="B111" i="40"/>
  <c r="B108" i="30"/>
  <c r="B110" i="28"/>
  <c r="B108" i="23"/>
  <c r="B112" i="33" l="1"/>
  <c r="B112" i="40"/>
  <c r="B109" i="30"/>
  <c r="B111" i="28"/>
  <c r="B109" i="23"/>
  <c r="B113" i="33" l="1"/>
  <c r="B113" i="40"/>
  <c r="B110" i="30"/>
  <c r="B112" i="28"/>
  <c r="B110" i="23"/>
  <c r="B114" i="33" l="1"/>
  <c r="B114" i="40"/>
  <c r="B111" i="30"/>
  <c r="B113" i="28"/>
  <c r="B111" i="23"/>
  <c r="B115" i="33" l="1"/>
  <c r="B115" i="40"/>
  <c r="B112" i="30"/>
  <c r="B114" i="28"/>
  <c r="B112" i="23"/>
  <c r="B116" i="33" l="1"/>
  <c r="B116" i="40"/>
  <c r="B113" i="30"/>
  <c r="B115" i="28"/>
  <c r="B113" i="23"/>
  <c r="B117" i="33" l="1"/>
  <c r="B117" i="40"/>
  <c r="B114" i="30"/>
  <c r="B116" i="28"/>
  <c r="B114" i="23"/>
  <c r="B118" i="33" l="1"/>
  <c r="B118" i="40"/>
  <c r="B115" i="30"/>
  <c r="B117" i="28"/>
  <c r="B115" i="23"/>
  <c r="B119" i="33" l="1"/>
  <c r="B119" i="40"/>
  <c r="B116" i="30"/>
  <c r="B118" i="28"/>
  <c r="B116" i="23"/>
  <c r="B120" i="33" l="1"/>
  <c r="B120" i="40"/>
  <c r="B117" i="30"/>
  <c r="B119" i="28"/>
  <c r="B117" i="23"/>
  <c r="B121" i="33" l="1"/>
  <c r="B121" i="40"/>
  <c r="B118" i="30"/>
  <c r="B120" i="28"/>
  <c r="B118" i="23"/>
  <c r="B122" i="33" l="1"/>
  <c r="B122" i="40"/>
  <c r="B119" i="30"/>
  <c r="B121" i="28"/>
  <c r="B119" i="23"/>
  <c r="B123" i="33" l="1"/>
  <c r="B123" i="40"/>
  <c r="B120" i="30"/>
  <c r="B122" i="28"/>
  <c r="B120" i="23"/>
  <c r="B124" i="33" l="1"/>
  <c r="B124" i="40"/>
  <c r="B121" i="30"/>
  <c r="B123" i="28"/>
  <c r="B121" i="23"/>
  <c r="B125" i="33" l="1"/>
  <c r="B125" i="40"/>
  <c r="B122" i="30"/>
  <c r="B124" i="28"/>
  <c r="B122" i="23"/>
  <c r="B125" i="28" l="1"/>
  <c r="B123" i="23"/>
  <c r="B126" i="28" l="1"/>
  <c r="B124" i="23"/>
  <c r="D22" i="16" l="1"/>
  <c r="E22" i="16"/>
  <c r="F22" i="16"/>
  <c r="G22" i="16"/>
  <c r="H22" i="16"/>
  <c r="I22" i="16"/>
  <c r="J22" i="16"/>
  <c r="K22" i="16"/>
  <c r="L22" i="16"/>
  <c r="C22" i="16"/>
  <c r="B27" i="16" l="1"/>
  <c r="B28" i="16" s="1"/>
  <c r="B26" i="1"/>
  <c r="B27" i="5"/>
  <c r="B27" i="8"/>
  <c r="F17" i="10"/>
  <c r="E17" i="10"/>
  <c r="D17" i="10"/>
  <c r="C17" i="10"/>
  <c r="B26" i="10"/>
  <c r="L17" i="10"/>
  <c r="K17" i="10"/>
  <c r="J17" i="10"/>
  <c r="I17" i="10"/>
  <c r="H17" i="10"/>
  <c r="G17" i="10"/>
  <c r="B25" i="12"/>
  <c r="B29" i="14"/>
  <c r="D25" i="12" l="1"/>
  <c r="E25" i="12"/>
  <c r="C25" i="12"/>
  <c r="G25" i="12"/>
  <c r="F25" i="12"/>
  <c r="B27" i="1"/>
  <c r="B28" i="8"/>
  <c r="B26" i="12"/>
  <c r="B27" i="10"/>
  <c r="B28" i="10" s="1"/>
  <c r="B27" i="12"/>
  <c r="B28" i="5"/>
  <c r="B29" i="8"/>
  <c r="B30" i="14"/>
  <c r="D27" i="12" l="1"/>
  <c r="C27" i="12"/>
  <c r="E27" i="12"/>
  <c r="F27" i="12"/>
  <c r="G27" i="12"/>
  <c r="C26" i="12"/>
  <c r="D26" i="12"/>
  <c r="E26" i="12"/>
  <c r="F26" i="12"/>
  <c r="G26" i="12"/>
  <c r="B28" i="1"/>
  <c r="B29" i="16"/>
  <c r="B28" i="12"/>
  <c r="B30" i="8"/>
  <c r="B31" i="14"/>
  <c r="B29" i="10"/>
  <c r="B29" i="5"/>
  <c r="G28" i="12" l="1"/>
  <c r="C28" i="12"/>
  <c r="D28" i="12"/>
  <c r="F28" i="12"/>
  <c r="E28" i="12"/>
  <c r="B30" i="16"/>
  <c r="B29" i="1"/>
  <c r="B29" i="12"/>
  <c r="B32" i="14"/>
  <c r="B31" i="8"/>
  <c r="B30" i="5"/>
  <c r="B30" i="10"/>
  <c r="E29" i="12" l="1"/>
  <c r="F29" i="12"/>
  <c r="G29" i="12"/>
  <c r="D29" i="12"/>
  <c r="C29" i="12"/>
  <c r="B30" i="1"/>
  <c r="B31" i="16"/>
  <c r="B30" i="12"/>
  <c r="B31" i="10"/>
  <c r="B32" i="8"/>
  <c r="B31" i="5"/>
  <c r="B33" i="14"/>
  <c r="C30" i="12" l="1"/>
  <c r="D30" i="12"/>
  <c r="F30" i="12"/>
  <c r="E30" i="12"/>
  <c r="G30" i="12"/>
  <c r="B31" i="1"/>
  <c r="B32" i="16"/>
  <c r="B31" i="12"/>
  <c r="B33" i="8"/>
  <c r="B32" i="5"/>
  <c r="B32" i="10"/>
  <c r="B34" i="14"/>
  <c r="C31" i="12" l="1"/>
  <c r="D31" i="12"/>
  <c r="E31" i="12"/>
  <c r="F31" i="12"/>
  <c r="G31" i="12"/>
  <c r="B33" i="16"/>
  <c r="B32" i="1"/>
  <c r="B32" i="12"/>
  <c r="B33" i="10"/>
  <c r="B33" i="5"/>
  <c r="B35" i="14"/>
  <c r="B34" i="8"/>
  <c r="G32" i="12" l="1"/>
  <c r="C32" i="12"/>
  <c r="D32" i="12"/>
  <c r="F32" i="12"/>
  <c r="E32" i="12"/>
  <c r="B34" i="16"/>
  <c r="B33" i="1"/>
  <c r="B33" i="12"/>
  <c r="B35" i="8"/>
  <c r="B34" i="10"/>
  <c r="B36" i="14"/>
  <c r="B34" i="5"/>
  <c r="E33" i="12" l="1"/>
  <c r="F33" i="12"/>
  <c r="G33" i="12"/>
  <c r="D33" i="12"/>
  <c r="C33" i="12"/>
  <c r="B35" i="16"/>
  <c r="B34" i="1"/>
  <c r="B34" i="12"/>
  <c r="B35" i="10"/>
  <c r="B37" i="14"/>
  <c r="B35" i="5"/>
  <c r="B36" i="8"/>
  <c r="C34" i="12" l="1"/>
  <c r="D34" i="12"/>
  <c r="E34" i="12"/>
  <c r="F34" i="12"/>
  <c r="G34" i="12"/>
  <c r="B35" i="1"/>
  <c r="B36" i="16"/>
  <c r="B35" i="12"/>
  <c r="B36" i="10"/>
  <c r="B37" i="8"/>
  <c r="B38" i="14"/>
  <c r="B36" i="5"/>
  <c r="D35" i="12" l="1"/>
  <c r="C35" i="12"/>
  <c r="E35" i="12"/>
  <c r="F35" i="12"/>
  <c r="G35" i="12"/>
  <c r="B37" i="16"/>
  <c r="B36" i="1"/>
  <c r="B36" i="12"/>
  <c r="B38" i="8"/>
  <c r="B37" i="5"/>
  <c r="B39" i="14"/>
  <c r="B37" i="10"/>
  <c r="G36" i="12" l="1"/>
  <c r="C36" i="12"/>
  <c r="D36" i="12"/>
  <c r="F36" i="12"/>
  <c r="E36" i="12"/>
  <c r="B38" i="16"/>
  <c r="B37" i="1"/>
  <c r="B37" i="12"/>
  <c r="B40" i="14"/>
  <c r="B38" i="5"/>
  <c r="B38" i="10"/>
  <c r="B39" i="8"/>
  <c r="E37" i="12" l="1"/>
  <c r="F37" i="12"/>
  <c r="G37" i="12"/>
  <c r="D37" i="12"/>
  <c r="C37" i="12"/>
  <c r="B39" i="16"/>
  <c r="B38" i="1"/>
  <c r="B38" i="12"/>
  <c r="B39" i="10"/>
  <c r="B41" i="14"/>
  <c r="B40" i="8"/>
  <c r="B39" i="5"/>
  <c r="C38" i="12" l="1"/>
  <c r="D38" i="12"/>
  <c r="F38" i="12"/>
  <c r="E38" i="12"/>
  <c r="G38" i="12"/>
  <c r="B39" i="1"/>
  <c r="B40" i="16"/>
  <c r="B39" i="12"/>
  <c r="B42" i="14"/>
  <c r="B40" i="5"/>
  <c r="B40" i="10"/>
  <c r="B41" i="8"/>
  <c r="C39" i="12" l="1"/>
  <c r="D39" i="12"/>
  <c r="E39" i="12"/>
  <c r="F39" i="12"/>
  <c r="G39" i="12"/>
  <c r="B41" i="16"/>
  <c r="B40" i="1"/>
  <c r="B40" i="12"/>
  <c r="B43" i="14"/>
  <c r="B41" i="5"/>
  <c r="B41" i="10"/>
  <c r="B42" i="8"/>
  <c r="G40" i="12" l="1"/>
  <c r="C40" i="12"/>
  <c r="D40" i="12"/>
  <c r="F40" i="12"/>
  <c r="E40" i="12"/>
  <c r="B42" i="16"/>
  <c r="B41" i="1"/>
  <c r="B41" i="12"/>
  <c r="B44" i="14"/>
  <c r="B42" i="5"/>
  <c r="B43" i="8"/>
  <c r="B42" i="10"/>
  <c r="E41" i="12" l="1"/>
  <c r="F41" i="12"/>
  <c r="G41" i="12"/>
  <c r="D41" i="12"/>
  <c r="C41" i="12"/>
  <c r="B43" i="16"/>
  <c r="B42" i="1"/>
  <c r="B42" i="12"/>
  <c r="B43" i="10"/>
  <c r="B45" i="14"/>
  <c r="B43" i="5"/>
  <c r="B44" i="8"/>
  <c r="C42" i="12" l="1"/>
  <c r="D42" i="12"/>
  <c r="E42" i="12"/>
  <c r="F42" i="12"/>
  <c r="G42" i="12"/>
  <c r="B44" i="16"/>
  <c r="B43" i="1"/>
  <c r="B43" i="12"/>
  <c r="B45" i="8"/>
  <c r="B46" i="14"/>
  <c r="B44" i="5"/>
  <c r="B44" i="10"/>
  <c r="C43" i="12" l="1"/>
  <c r="E43" i="12"/>
  <c r="F43" i="12"/>
  <c r="D43" i="12"/>
  <c r="G43" i="12"/>
  <c r="B44" i="1"/>
  <c r="B45" i="16"/>
  <c r="B44" i="12"/>
  <c r="B47" i="14"/>
  <c r="B45" i="10"/>
  <c r="B45" i="5"/>
  <c r="B46" i="8"/>
  <c r="G44" i="12" l="1"/>
  <c r="C44" i="12"/>
  <c r="D44" i="12"/>
  <c r="F44" i="12"/>
  <c r="E44" i="12"/>
  <c r="B45" i="1"/>
  <c r="B46" i="16"/>
  <c r="B45" i="12"/>
  <c r="B47" i="8"/>
  <c r="B48" i="14"/>
  <c r="B46" i="10"/>
  <c r="B46" i="5"/>
  <c r="E45" i="12" l="1"/>
  <c r="F45" i="12"/>
  <c r="G45" i="12"/>
  <c r="D45" i="12"/>
  <c r="C45" i="12"/>
  <c r="B46" i="1"/>
  <c r="B47" i="16"/>
  <c r="B46" i="12"/>
  <c r="B47" i="5"/>
  <c r="B49" i="14"/>
  <c r="B47" i="10"/>
  <c r="B48" i="8"/>
  <c r="C46" i="12" l="1"/>
  <c r="D46" i="12"/>
  <c r="E46" i="12"/>
  <c r="F46" i="12"/>
  <c r="G46" i="12"/>
  <c r="B48" i="16"/>
  <c r="B47" i="1"/>
  <c r="B47" i="12"/>
  <c r="B48" i="5"/>
  <c r="B50" i="14"/>
  <c r="B48" i="10"/>
  <c r="B49" i="8"/>
  <c r="D47" i="12" l="1"/>
  <c r="C47" i="12"/>
  <c r="E47" i="12"/>
  <c r="F47" i="12"/>
  <c r="G47" i="12"/>
  <c r="B48" i="1"/>
  <c r="B49" i="16"/>
  <c r="B48" i="12"/>
  <c r="B50" i="8"/>
  <c r="B49" i="10"/>
  <c r="B49" i="5"/>
  <c r="B51" i="14"/>
  <c r="G48" i="12" l="1"/>
  <c r="C48" i="12"/>
  <c r="D48" i="12"/>
  <c r="F48" i="12"/>
  <c r="E48" i="12"/>
  <c r="B49" i="1"/>
  <c r="B50" i="16"/>
  <c r="B49" i="12"/>
  <c r="B50" i="5"/>
  <c r="B52" i="14"/>
  <c r="B50" i="10"/>
  <c r="B51" i="8"/>
  <c r="E49" i="12" l="1"/>
  <c r="F49" i="12"/>
  <c r="G49" i="12"/>
  <c r="D49" i="12"/>
  <c r="C49" i="12"/>
  <c r="B50" i="1"/>
  <c r="B51" i="16"/>
  <c r="B50" i="12"/>
  <c r="B51" i="10"/>
  <c r="B53" i="14"/>
  <c r="B51" i="5"/>
  <c r="B52" i="8"/>
  <c r="C50" i="12" l="1"/>
  <c r="D50" i="12"/>
  <c r="F50" i="12"/>
  <c r="E50" i="12"/>
  <c r="G50" i="12"/>
  <c r="B52" i="16"/>
  <c r="B51" i="1"/>
  <c r="B51" i="12"/>
  <c r="B54" i="14"/>
  <c r="B52" i="5"/>
  <c r="B52" i="10"/>
  <c r="B53" i="8"/>
  <c r="C51" i="12" l="1"/>
  <c r="D51" i="12"/>
  <c r="E51" i="12"/>
  <c r="F51" i="12"/>
  <c r="G51" i="12"/>
  <c r="B53" i="16"/>
  <c r="B52" i="1"/>
  <c r="B52" i="12"/>
  <c r="B54" i="8"/>
  <c r="B53" i="10"/>
  <c r="B55" i="14"/>
  <c r="B53" i="5"/>
  <c r="G52" i="12" l="1"/>
  <c r="C52" i="12"/>
  <c r="D52" i="12"/>
  <c r="F52" i="12"/>
  <c r="E52" i="12"/>
  <c r="B53" i="1"/>
  <c r="B54" i="16"/>
  <c r="B53" i="12"/>
  <c r="B55" i="8"/>
  <c r="B54" i="10"/>
  <c r="B56" i="14"/>
  <c r="B54" i="5"/>
  <c r="E53" i="12" l="1"/>
  <c r="F53" i="12"/>
  <c r="G53" i="12"/>
  <c r="D53" i="12"/>
  <c r="C53" i="12"/>
  <c r="B54" i="1"/>
  <c r="B55" i="16"/>
  <c r="B54" i="12"/>
  <c r="B55" i="5"/>
  <c r="B55" i="10"/>
  <c r="B56" i="8"/>
  <c r="B57" i="14"/>
  <c r="C54" i="12" l="1"/>
  <c r="D54" i="12"/>
  <c r="E54" i="12"/>
  <c r="F54" i="12"/>
  <c r="G54" i="12"/>
  <c r="B55" i="1"/>
  <c r="B56" i="16"/>
  <c r="B55" i="12"/>
  <c r="B57" i="8"/>
  <c r="B56" i="10"/>
  <c r="B56" i="5"/>
  <c r="B58" i="14"/>
  <c r="C55" i="12" l="1"/>
  <c r="E55" i="12"/>
  <c r="F55" i="12"/>
  <c r="D55" i="12"/>
  <c r="G55" i="12"/>
  <c r="B57" i="16"/>
  <c r="B56" i="1"/>
  <c r="B56" i="12"/>
  <c r="B57" i="10"/>
  <c r="B57" i="5"/>
  <c r="B59" i="14"/>
  <c r="B58" i="8"/>
  <c r="G56" i="12" l="1"/>
  <c r="C56" i="12"/>
  <c r="D56" i="12"/>
  <c r="F56" i="12"/>
  <c r="E56" i="12"/>
  <c r="B58" i="16"/>
  <c r="B57" i="1"/>
  <c r="B57" i="12"/>
  <c r="B58" i="5"/>
  <c r="B60" i="14"/>
  <c r="B58" i="10"/>
  <c r="B59" i="8"/>
  <c r="E57" i="12" l="1"/>
  <c r="F57" i="12"/>
  <c r="G57" i="12"/>
  <c r="D57" i="12"/>
  <c r="C57" i="12"/>
  <c r="B58" i="1"/>
  <c r="B59" i="16"/>
  <c r="B58" i="12"/>
  <c r="B59" i="10"/>
  <c r="B60" i="8"/>
  <c r="B61" i="14"/>
  <c r="B59" i="5"/>
  <c r="C58" i="12" l="1"/>
  <c r="D58" i="12"/>
  <c r="E58" i="12"/>
  <c r="F58" i="12"/>
  <c r="G58" i="12"/>
  <c r="B59" i="1"/>
  <c r="B60" i="16"/>
  <c r="B59" i="12"/>
  <c r="B60" i="5"/>
  <c r="B62" i="14"/>
  <c r="B61" i="8"/>
  <c r="B60" i="10"/>
  <c r="D59" i="12" l="1"/>
  <c r="C59" i="12"/>
  <c r="E59" i="12"/>
  <c r="F59" i="12"/>
  <c r="G59" i="12"/>
  <c r="B60" i="1"/>
  <c r="B61" i="16"/>
  <c r="B60" i="12"/>
  <c r="B61" i="5"/>
  <c r="B62" i="8"/>
  <c r="B63" i="14"/>
  <c r="B61" i="10"/>
  <c r="G60" i="12" l="1"/>
  <c r="C60" i="12"/>
  <c r="D60" i="12"/>
  <c r="F60" i="12"/>
  <c r="E60" i="12"/>
  <c r="B62" i="16"/>
  <c r="B61" i="1"/>
  <c r="B61" i="12"/>
  <c r="B62" i="5"/>
  <c r="B64" i="14"/>
  <c r="B63" i="8"/>
  <c r="B62" i="10"/>
  <c r="E61" i="12" l="1"/>
  <c r="F61" i="12"/>
  <c r="G61" i="12"/>
  <c r="D61" i="12"/>
  <c r="C61" i="12"/>
  <c r="B63" i="16"/>
  <c r="B62" i="1"/>
  <c r="B62" i="12"/>
  <c r="B63" i="10"/>
  <c r="B64" i="8"/>
  <c r="B65" i="14"/>
  <c r="B63" i="5"/>
  <c r="C62" i="12" l="1"/>
  <c r="D62" i="12"/>
  <c r="F62" i="12"/>
  <c r="E62" i="12"/>
  <c r="G62" i="12"/>
  <c r="B63" i="1"/>
  <c r="B64" i="16"/>
  <c r="B63" i="12"/>
  <c r="B64" i="5"/>
  <c r="B64" i="10"/>
  <c r="B66" i="14"/>
  <c r="B65" i="8"/>
  <c r="C63" i="12" l="1"/>
  <c r="D63" i="12"/>
  <c r="E63" i="12"/>
  <c r="F63" i="12"/>
  <c r="G63" i="12"/>
  <c r="B64" i="1"/>
  <c r="B65" i="16"/>
  <c r="B64" i="12"/>
  <c r="B67" i="14"/>
  <c r="B65" i="10"/>
  <c r="B65" i="5"/>
  <c r="B66" i="8"/>
  <c r="G64" i="12" l="1"/>
  <c r="C64" i="12"/>
  <c r="D64" i="12"/>
  <c r="F64" i="12"/>
  <c r="E64" i="12"/>
  <c r="B65" i="1"/>
  <c r="B66" i="16"/>
  <c r="B65" i="12"/>
  <c r="B66" i="10"/>
  <c r="B67" i="8"/>
  <c r="B68" i="14"/>
  <c r="B66" i="5"/>
  <c r="E65" i="12" l="1"/>
  <c r="F65" i="12"/>
  <c r="G65" i="12"/>
  <c r="D65" i="12"/>
  <c r="C65" i="12"/>
  <c r="B66" i="1"/>
  <c r="B67" i="16"/>
  <c r="B66" i="12"/>
  <c r="B67" i="10"/>
  <c r="B69" i="14"/>
  <c r="B67" i="5"/>
  <c r="B68" i="8"/>
  <c r="C66" i="12" l="1"/>
  <c r="D66" i="12"/>
  <c r="E66" i="12"/>
  <c r="F66" i="12"/>
  <c r="G66" i="12"/>
  <c r="B68" i="16"/>
  <c r="B67" i="1"/>
  <c r="B67" i="12"/>
  <c r="B68" i="5"/>
  <c r="B69" i="8"/>
  <c r="B70" i="14"/>
  <c r="B68" i="10"/>
  <c r="D67" i="12" l="1"/>
  <c r="C67" i="12"/>
  <c r="E67" i="12"/>
  <c r="F67" i="12"/>
  <c r="G67" i="12"/>
  <c r="B68" i="1"/>
  <c r="B69" i="16"/>
  <c r="B68" i="12"/>
  <c r="B70" i="8"/>
  <c r="B71" i="14"/>
  <c r="B69" i="10"/>
  <c r="B69" i="5"/>
  <c r="G68" i="12" l="1"/>
  <c r="C68" i="12"/>
  <c r="D68" i="12"/>
  <c r="F68" i="12"/>
  <c r="E68" i="12"/>
  <c r="B70" i="16"/>
  <c r="B69" i="1"/>
  <c r="B69" i="12"/>
  <c r="B70" i="10"/>
  <c r="B70" i="5"/>
  <c r="B72" i="14"/>
  <c r="B71" i="8"/>
  <c r="E69" i="12" l="1"/>
  <c r="F69" i="12"/>
  <c r="G69" i="12"/>
  <c r="D69" i="12"/>
  <c r="C69" i="12"/>
  <c r="B71" i="16"/>
  <c r="B70" i="1"/>
  <c r="B70" i="12"/>
  <c r="B71" i="10"/>
  <c r="B71" i="5"/>
  <c r="B72" i="8"/>
  <c r="B73" i="14"/>
  <c r="C70" i="12" l="1"/>
  <c r="D70" i="12"/>
  <c r="E70" i="12"/>
  <c r="G70" i="12"/>
  <c r="F70" i="12"/>
  <c r="B72" i="16"/>
  <c r="B71" i="1"/>
  <c r="B71" i="12"/>
  <c r="B73" i="8"/>
  <c r="B72" i="10"/>
  <c r="B74" i="14"/>
  <c r="B72" i="5"/>
  <c r="C71" i="12" l="1"/>
  <c r="E71" i="12"/>
  <c r="F71" i="12"/>
  <c r="D71" i="12"/>
  <c r="G71" i="12"/>
  <c r="B72" i="1"/>
  <c r="B73" i="16"/>
  <c r="B72" i="12"/>
  <c r="B73" i="5"/>
  <c r="B73" i="10"/>
  <c r="B74" i="8"/>
  <c r="B75" i="14"/>
  <c r="G72" i="12" l="1"/>
  <c r="C72" i="12"/>
  <c r="D72" i="12"/>
  <c r="F72" i="12"/>
  <c r="E72" i="12"/>
  <c r="B74" i="16"/>
  <c r="B73" i="1"/>
  <c r="B73" i="12"/>
  <c r="B74" i="5"/>
  <c r="B75" i="8"/>
  <c r="B76" i="14"/>
  <c r="B74" i="10"/>
  <c r="E73" i="12" l="1"/>
  <c r="F73" i="12"/>
  <c r="G73" i="12"/>
  <c r="D73" i="12"/>
  <c r="C73" i="12"/>
  <c r="B74" i="1"/>
  <c r="B75" i="16"/>
  <c r="B74" i="12"/>
  <c r="B76" i="8"/>
  <c r="B77" i="14"/>
  <c r="B75" i="10"/>
  <c r="B75" i="5"/>
  <c r="C74" i="12" l="1"/>
  <c r="D74" i="12"/>
  <c r="E74" i="12"/>
  <c r="G74" i="12"/>
  <c r="F74" i="12"/>
  <c r="B75" i="1"/>
  <c r="B76" i="16"/>
  <c r="B75" i="12"/>
  <c r="B78" i="14"/>
  <c r="B76" i="10"/>
  <c r="B77" i="8"/>
  <c r="B76" i="5"/>
  <c r="C75" i="12" l="1"/>
  <c r="E75" i="12"/>
  <c r="F75" i="12"/>
  <c r="D75" i="12"/>
  <c r="G75" i="12"/>
  <c r="B77" i="16"/>
  <c r="B76" i="1"/>
  <c r="B76" i="12"/>
  <c r="B79" i="14"/>
  <c r="B77" i="10"/>
  <c r="B78" i="8"/>
  <c r="B77" i="5"/>
  <c r="G76" i="12" l="1"/>
  <c r="C76" i="12"/>
  <c r="D76" i="12"/>
  <c r="F76" i="12"/>
  <c r="E76" i="12"/>
  <c r="B78" i="16"/>
  <c r="B77" i="1"/>
  <c r="B77" i="12"/>
  <c r="B78" i="10"/>
  <c r="B78" i="5"/>
  <c r="B79" i="8"/>
  <c r="B80" i="14"/>
  <c r="E77" i="12" l="1"/>
  <c r="F77" i="12"/>
  <c r="G77" i="12"/>
  <c r="D77" i="12"/>
  <c r="C77" i="12"/>
  <c r="B79" i="16"/>
  <c r="B78" i="1"/>
  <c r="B78" i="12"/>
  <c r="B79" i="10"/>
  <c r="B81" i="14"/>
  <c r="B79" i="5"/>
  <c r="B80" i="8"/>
  <c r="C78" i="12" l="1"/>
  <c r="D78" i="12"/>
  <c r="E78" i="12"/>
  <c r="G78" i="12"/>
  <c r="F78" i="12"/>
  <c r="B80" i="16"/>
  <c r="B79" i="1"/>
  <c r="B79" i="12"/>
  <c r="B82" i="14"/>
  <c r="B81" i="8"/>
  <c r="B80" i="5"/>
  <c r="B80" i="10"/>
  <c r="C79" i="12" l="1"/>
  <c r="E79" i="12"/>
  <c r="F79" i="12"/>
  <c r="G79" i="12"/>
  <c r="D79" i="12"/>
  <c r="B80" i="1"/>
  <c r="B81" i="16"/>
  <c r="B80" i="12"/>
  <c r="B81" i="5"/>
  <c r="B82" i="8"/>
  <c r="B81" i="10"/>
  <c r="B83" i="14"/>
  <c r="G80" i="12" l="1"/>
  <c r="C80" i="12"/>
  <c r="D80" i="12"/>
  <c r="F80" i="12"/>
  <c r="E80" i="12"/>
  <c r="B82" i="16"/>
  <c r="B81" i="1"/>
  <c r="B81" i="12"/>
  <c r="B82" i="10"/>
  <c r="B82" i="5"/>
  <c r="B83" i="8"/>
  <c r="B84" i="14"/>
  <c r="E81" i="12" l="1"/>
  <c r="F81" i="12"/>
  <c r="G81" i="12"/>
  <c r="D81" i="12"/>
  <c r="C81" i="12"/>
  <c r="B82" i="1"/>
  <c r="B83" i="16"/>
  <c r="B82" i="12"/>
  <c r="B85" i="14"/>
  <c r="B84" i="8"/>
  <c r="B83" i="5"/>
  <c r="B83" i="10"/>
  <c r="C82" i="12" l="1"/>
  <c r="D82" i="12"/>
  <c r="E82" i="12"/>
  <c r="G82" i="12"/>
  <c r="F82" i="12"/>
  <c r="B84" i="16"/>
  <c r="B83" i="1"/>
  <c r="B83" i="12"/>
  <c r="B85" i="8"/>
  <c r="B84" i="5"/>
  <c r="B84" i="10"/>
  <c r="B86" i="14"/>
  <c r="C83" i="12" l="1"/>
  <c r="E83" i="12"/>
  <c r="F83" i="12"/>
  <c r="G83" i="12"/>
  <c r="D83" i="12"/>
  <c r="B85" i="16"/>
  <c r="B84" i="1"/>
  <c r="B84" i="12"/>
  <c r="B85" i="5"/>
  <c r="B86" i="8"/>
  <c r="B87" i="14"/>
  <c r="B85" i="10"/>
  <c r="G84" i="12" l="1"/>
  <c r="C84" i="12"/>
  <c r="D84" i="12"/>
  <c r="F84" i="12"/>
  <c r="E84" i="12"/>
  <c r="B85" i="1"/>
  <c r="B86" i="16"/>
  <c r="B85" i="12"/>
  <c r="B86" i="10"/>
  <c r="B88" i="14"/>
  <c r="B87" i="8"/>
  <c r="B86" i="5"/>
  <c r="E85" i="12" l="1"/>
  <c r="F85" i="12"/>
  <c r="G85" i="12"/>
  <c r="D85" i="12"/>
  <c r="C85" i="12"/>
  <c r="B87" i="16"/>
  <c r="B86" i="1"/>
  <c r="B86" i="12"/>
  <c r="B87" i="5"/>
  <c r="B87" i="10"/>
  <c r="B88" i="8"/>
  <c r="B89" i="14"/>
  <c r="C86" i="12" l="1"/>
  <c r="D86" i="12"/>
  <c r="E86" i="12"/>
  <c r="G86" i="12"/>
  <c r="F86" i="12"/>
  <c r="B88" i="16"/>
  <c r="B87" i="1"/>
  <c r="B87" i="12"/>
  <c r="B90" i="14"/>
  <c r="B89" i="8"/>
  <c r="B88" i="5"/>
  <c r="B88" i="10"/>
  <c r="C87" i="12" l="1"/>
  <c r="E87" i="12"/>
  <c r="F87" i="12"/>
  <c r="D87" i="12"/>
  <c r="G87" i="12"/>
  <c r="B89" i="16"/>
  <c r="B88" i="1"/>
  <c r="B88" i="12"/>
  <c r="B89" i="5"/>
  <c r="B89" i="10"/>
  <c r="B91" i="14"/>
  <c r="B90" i="8"/>
  <c r="G88" i="12" l="1"/>
  <c r="C88" i="12"/>
  <c r="D88" i="12"/>
  <c r="F88" i="12"/>
  <c r="E88" i="12"/>
  <c r="B89" i="1"/>
  <c r="B90" i="16"/>
  <c r="B89" i="12"/>
  <c r="B92" i="14"/>
  <c r="B91" i="8"/>
  <c r="B90" i="10"/>
  <c r="B90" i="5"/>
  <c r="E89" i="12" l="1"/>
  <c r="F89" i="12"/>
  <c r="G89" i="12"/>
  <c r="D89" i="12"/>
  <c r="C89" i="12"/>
  <c r="B91" i="16"/>
  <c r="B90" i="1"/>
  <c r="B90" i="12"/>
  <c r="B93" i="14"/>
  <c r="B92" i="8"/>
  <c r="B91" i="5"/>
  <c r="B91" i="10"/>
  <c r="C90" i="12" l="1"/>
  <c r="D90" i="12"/>
  <c r="E90" i="12"/>
  <c r="G90" i="12"/>
  <c r="F90" i="12"/>
  <c r="B91" i="1"/>
  <c r="B92" i="16"/>
  <c r="B91" i="12"/>
  <c r="B93" i="8"/>
  <c r="B92" i="5"/>
  <c r="B92" i="10"/>
  <c r="B94" i="14"/>
  <c r="C91" i="12" l="1"/>
  <c r="E91" i="12"/>
  <c r="F91" i="12"/>
  <c r="D91" i="12"/>
  <c r="G91" i="12"/>
  <c r="B92" i="1"/>
  <c r="B93" i="16"/>
  <c r="B92" i="12"/>
  <c r="B93" i="5"/>
  <c r="B93" i="10"/>
  <c r="B95" i="14"/>
  <c r="B94" i="8"/>
  <c r="G92" i="12" l="1"/>
  <c r="C92" i="12"/>
  <c r="D92" i="12"/>
  <c r="F92" i="12"/>
  <c r="E92" i="12"/>
  <c r="B93" i="1"/>
  <c r="B94" i="16"/>
  <c r="B93" i="12"/>
  <c r="B95" i="8"/>
  <c r="B94" i="10"/>
  <c r="B96" i="14"/>
  <c r="B94" i="5"/>
  <c r="E93" i="12" l="1"/>
  <c r="F93" i="12"/>
  <c r="G93" i="12"/>
  <c r="D93" i="12"/>
  <c r="C93" i="12"/>
  <c r="B94" i="1"/>
  <c r="B95" i="16"/>
  <c r="B94" i="12"/>
  <c r="B96" i="8"/>
  <c r="B95" i="10"/>
  <c r="B97" i="14"/>
  <c r="B95" i="5"/>
  <c r="C94" i="12" l="1"/>
  <c r="D94" i="12"/>
  <c r="E94" i="12"/>
  <c r="G94" i="12"/>
  <c r="F94" i="12"/>
  <c r="B96" i="16"/>
  <c r="B95" i="1"/>
  <c r="B95" i="12"/>
  <c r="B98" i="14"/>
  <c r="B97" i="8"/>
  <c r="B96" i="10"/>
  <c r="B96" i="5"/>
  <c r="C95" i="12" l="1"/>
  <c r="E95" i="12"/>
  <c r="F95" i="12"/>
  <c r="D95" i="12"/>
  <c r="G95" i="12"/>
  <c r="B96" i="1"/>
  <c r="B97" i="16"/>
  <c r="B96" i="12"/>
  <c r="B97" i="10"/>
  <c r="B97" i="5"/>
  <c r="B99" i="14"/>
  <c r="B98" i="8"/>
  <c r="C96" i="12" l="1"/>
  <c r="D96" i="12"/>
  <c r="F96" i="12"/>
  <c r="G96" i="12"/>
  <c r="E96" i="12"/>
  <c r="B98" i="16"/>
  <c r="B97" i="1"/>
  <c r="B97" i="12"/>
  <c r="B98" i="5"/>
  <c r="B99" i="8"/>
  <c r="B98" i="10"/>
  <c r="B100" i="14"/>
  <c r="F97" i="12" l="1"/>
  <c r="G97" i="12"/>
  <c r="D97" i="12"/>
  <c r="E97" i="12"/>
  <c r="C97" i="12"/>
  <c r="B99" i="16"/>
  <c r="B98" i="1"/>
  <c r="B98" i="12"/>
  <c r="B101" i="14"/>
  <c r="B100" i="8"/>
  <c r="B99" i="10"/>
  <c r="B99" i="5"/>
  <c r="D98" i="12" l="1"/>
  <c r="E98" i="12"/>
  <c r="G98" i="12"/>
  <c r="C98" i="12"/>
  <c r="F98" i="12"/>
  <c r="B100" i="16"/>
  <c r="B99" i="1"/>
  <c r="B99" i="12"/>
  <c r="B100" i="10"/>
  <c r="B102" i="14"/>
  <c r="B101" i="8"/>
  <c r="B100" i="5"/>
  <c r="C99" i="12" l="1"/>
  <c r="E99" i="12"/>
  <c r="F99" i="12"/>
  <c r="D99" i="12"/>
  <c r="G99" i="12"/>
  <c r="B100" i="1"/>
  <c r="B101" i="16"/>
  <c r="B100" i="12"/>
  <c r="B102" i="8"/>
  <c r="B101" i="5"/>
  <c r="B103" i="14"/>
  <c r="B101" i="10"/>
  <c r="C100" i="12" l="1"/>
  <c r="D100" i="12"/>
  <c r="F100" i="12"/>
  <c r="G100" i="12"/>
  <c r="E100" i="12"/>
  <c r="B102" i="16"/>
  <c r="B101" i="1"/>
  <c r="B101" i="12"/>
  <c r="B104" i="14"/>
  <c r="B102" i="10"/>
  <c r="B102" i="5"/>
  <c r="B103" i="8"/>
  <c r="F101" i="12" l="1"/>
  <c r="G101" i="12"/>
  <c r="D101" i="12"/>
  <c r="E101" i="12"/>
  <c r="C101" i="12"/>
  <c r="B102" i="1"/>
  <c r="B103" i="16"/>
  <c r="B102" i="12"/>
  <c r="B103" i="5"/>
  <c r="B104" i="8"/>
  <c r="B105" i="14"/>
  <c r="B103" i="10"/>
  <c r="D102" i="12" l="1"/>
  <c r="E102" i="12"/>
  <c r="G102" i="12"/>
  <c r="C102" i="12"/>
  <c r="F102" i="12"/>
  <c r="B104" i="16"/>
  <c r="B103" i="1"/>
  <c r="B103" i="12"/>
  <c r="B106" i="14"/>
  <c r="B104" i="10"/>
  <c r="B105" i="8"/>
  <c r="B104" i="5"/>
  <c r="C103" i="12" l="1"/>
  <c r="E103" i="12"/>
  <c r="F103" i="12"/>
  <c r="D103" i="12"/>
  <c r="G103" i="12"/>
  <c r="B105" i="16"/>
  <c r="B104" i="1"/>
  <c r="B104" i="12"/>
  <c r="B105" i="5"/>
  <c r="B105" i="10"/>
  <c r="B106" i="8"/>
  <c r="B107" i="14"/>
  <c r="C104" i="12" l="1"/>
  <c r="D104" i="12"/>
  <c r="F104" i="12"/>
  <c r="G104" i="12"/>
  <c r="E104" i="12"/>
  <c r="B106" i="16"/>
  <c r="B105" i="1"/>
  <c r="B105" i="12"/>
  <c r="B106" i="10"/>
  <c r="B106" i="5"/>
  <c r="B107" i="8"/>
  <c r="B108" i="14"/>
  <c r="F105" i="12" l="1"/>
  <c r="G105" i="12"/>
  <c r="D105" i="12"/>
  <c r="E105" i="12"/>
  <c r="C105" i="12"/>
  <c r="B107" i="16"/>
  <c r="B106" i="1"/>
  <c r="B106" i="12"/>
  <c r="B108" i="8"/>
  <c r="B109" i="14"/>
  <c r="B107" i="10"/>
  <c r="B107" i="5"/>
  <c r="D106" i="12" l="1"/>
  <c r="E106" i="12"/>
  <c r="G106" i="12"/>
  <c r="C106" i="12"/>
  <c r="F106" i="12"/>
  <c r="B107" i="1"/>
  <c r="B108" i="16"/>
  <c r="B107" i="12"/>
  <c r="B110" i="14"/>
  <c r="B108" i="10"/>
  <c r="B109" i="8"/>
  <c r="B108" i="5"/>
  <c r="C107" i="12" l="1"/>
  <c r="E107" i="12"/>
  <c r="F107" i="12"/>
  <c r="D107" i="12"/>
  <c r="G107" i="12"/>
  <c r="B108" i="1"/>
  <c r="B109" i="16"/>
  <c r="B108" i="12"/>
  <c r="B111" i="14"/>
  <c r="B109" i="10"/>
  <c r="B109" i="5"/>
  <c r="B110" i="8"/>
  <c r="C108" i="12" l="1"/>
  <c r="D108" i="12"/>
  <c r="F108" i="12"/>
  <c r="G108" i="12"/>
  <c r="E108" i="12"/>
  <c r="B110" i="16"/>
  <c r="B109" i="1"/>
  <c r="B109" i="12"/>
  <c r="B110" i="10"/>
  <c r="B110" i="5"/>
  <c r="B112" i="14"/>
  <c r="B111" i="8"/>
  <c r="F109" i="12" l="1"/>
  <c r="G109" i="12"/>
  <c r="D109" i="12"/>
  <c r="E109" i="12"/>
  <c r="C109" i="12"/>
  <c r="B111" i="16"/>
  <c r="B110" i="1"/>
  <c r="B110" i="12"/>
  <c r="B112" i="8"/>
  <c r="B111" i="5"/>
  <c r="B113" i="14"/>
  <c r="B111" i="10"/>
  <c r="D110" i="12" l="1"/>
  <c r="E110" i="12"/>
  <c r="G110" i="12"/>
  <c r="C110" i="12"/>
  <c r="F110" i="12"/>
  <c r="B111" i="1"/>
  <c r="B112" i="16"/>
  <c r="B111" i="12"/>
  <c r="B112" i="10"/>
  <c r="B112" i="5"/>
  <c r="B113" i="8"/>
  <c r="B114" i="14"/>
  <c r="C111" i="12" l="1"/>
  <c r="E111" i="12"/>
  <c r="F111" i="12"/>
  <c r="G111" i="12"/>
  <c r="D111" i="12"/>
  <c r="B112" i="1"/>
  <c r="B113" i="16"/>
  <c r="B112" i="12"/>
  <c r="B115" i="14"/>
  <c r="B113" i="5"/>
  <c r="B113" i="10"/>
  <c r="B114" i="8"/>
  <c r="C112" i="12" l="1"/>
  <c r="D112" i="12"/>
  <c r="F112" i="12"/>
  <c r="G112" i="12"/>
  <c r="E112" i="12"/>
  <c r="B114" i="16"/>
  <c r="B113" i="1"/>
  <c r="B113" i="12"/>
  <c r="B116" i="14"/>
  <c r="B115" i="8"/>
  <c r="B114" i="5"/>
  <c r="B114" i="10"/>
  <c r="F113" i="12" l="1"/>
  <c r="G113" i="12"/>
  <c r="D113" i="12"/>
  <c r="E113" i="12"/>
  <c r="C113" i="12"/>
  <c r="B114" i="1"/>
  <c r="B115" i="16"/>
  <c r="B114" i="12"/>
  <c r="B115" i="5"/>
  <c r="B116" i="8"/>
  <c r="B115" i="10"/>
  <c r="B117" i="14"/>
  <c r="D114" i="12" l="1"/>
  <c r="E114" i="12"/>
  <c r="G114" i="12"/>
  <c r="C114" i="12"/>
  <c r="F114" i="12"/>
  <c r="B115" i="1"/>
  <c r="B116" i="16"/>
  <c r="B115" i="12"/>
  <c r="B118" i="14"/>
  <c r="B117" i="8"/>
  <c r="B116" i="5"/>
  <c r="B116" i="10"/>
  <c r="C115" i="12" l="1"/>
  <c r="E115" i="12"/>
  <c r="F115" i="12"/>
  <c r="G115" i="12"/>
  <c r="D115" i="12"/>
  <c r="B117" i="16"/>
  <c r="B116" i="1"/>
  <c r="B116" i="12"/>
  <c r="B118" i="8"/>
  <c r="B117" i="5"/>
  <c r="B117" i="10"/>
  <c r="B119" i="14"/>
  <c r="C116" i="12" l="1"/>
  <c r="D116" i="12"/>
  <c r="F116" i="12"/>
  <c r="G116" i="12"/>
  <c r="E116" i="12"/>
  <c r="B118" i="16"/>
  <c r="B117" i="1"/>
  <c r="B117" i="12"/>
  <c r="B118" i="10"/>
  <c r="B119" i="8"/>
  <c r="B120" i="14"/>
  <c r="B118" i="5"/>
  <c r="F117" i="12" l="1"/>
  <c r="G117" i="12"/>
  <c r="D117" i="12"/>
  <c r="E117" i="12"/>
  <c r="C117" i="12"/>
  <c r="B119" i="16"/>
  <c r="B118" i="1"/>
  <c r="B118" i="12"/>
  <c r="B119" i="5"/>
  <c r="B121" i="14"/>
  <c r="B120" i="8"/>
  <c r="B119" i="10"/>
  <c r="D118" i="12" l="1"/>
  <c r="E118" i="12"/>
  <c r="G118" i="12"/>
  <c r="C118" i="12"/>
  <c r="F118" i="12"/>
  <c r="B119" i="1"/>
  <c r="B120" i="16"/>
  <c r="B119" i="12"/>
  <c r="B120" i="10"/>
  <c r="B122" i="14"/>
  <c r="B121" i="8"/>
  <c r="B120" i="5"/>
  <c r="C119" i="12" l="1"/>
  <c r="E119" i="12"/>
  <c r="F119" i="12"/>
  <c r="D119" i="12"/>
  <c r="G119" i="12"/>
  <c r="B121" i="16"/>
  <c r="B120" i="1"/>
  <c r="B120" i="12"/>
  <c r="B121" i="5"/>
  <c r="B121" i="10"/>
  <c r="B123" i="14"/>
  <c r="B122" i="8"/>
  <c r="C120" i="12" l="1"/>
  <c r="D120" i="12"/>
  <c r="F120" i="12"/>
  <c r="G120" i="12"/>
  <c r="E120" i="12"/>
  <c r="B122" i="16"/>
  <c r="B121" i="1"/>
  <c r="B121" i="12"/>
  <c r="B122" i="10"/>
  <c r="B123" i="8"/>
  <c r="B124" i="14"/>
  <c r="B122" i="5"/>
  <c r="F121" i="12" l="1"/>
  <c r="G121" i="12"/>
  <c r="D121" i="12"/>
  <c r="E121" i="12"/>
  <c r="C121" i="12"/>
  <c r="B122" i="1"/>
  <c r="B123" i="16"/>
  <c r="B122" i="12"/>
  <c r="B123" i="10"/>
  <c r="B123" i="5"/>
  <c r="B125" i="14"/>
  <c r="B124" i="8"/>
  <c r="D122" i="12" l="1"/>
  <c r="E122" i="12"/>
  <c r="G122" i="12"/>
  <c r="C122" i="12"/>
  <c r="F122" i="12"/>
  <c r="B123" i="1"/>
  <c r="B124" i="16"/>
  <c r="B123" i="12"/>
  <c r="B124" i="10"/>
  <c r="B124" i="5"/>
  <c r="B125" i="8"/>
  <c r="B126" i="14"/>
  <c r="C123" i="12" l="1"/>
  <c r="E123" i="12"/>
  <c r="F123" i="12"/>
  <c r="D123" i="12"/>
  <c r="G123" i="12"/>
  <c r="B124" i="1"/>
  <c r="B125" i="16"/>
  <c r="B127" i="14"/>
  <c r="B125" i="5"/>
</calcChain>
</file>

<file path=xl/sharedStrings.xml><?xml version="1.0" encoding="utf-8"?>
<sst xmlns="http://schemas.openxmlformats.org/spreadsheetml/2006/main" count="634" uniqueCount="137">
  <si>
    <t>Parameter</t>
  </si>
  <si>
    <t>t_cr(a,b,c,q/qmax) -&gt;</t>
  </si>
  <si>
    <t xml:space="preserve">a= </t>
  </si>
  <si>
    <t xml:space="preserve">b= </t>
  </si>
  <si>
    <t xml:space="preserve">c= </t>
  </si>
  <si>
    <t>Please only fill out the black bordered cells</t>
  </si>
  <si>
    <t>Project:</t>
  </si>
  <si>
    <t>Description:</t>
  </si>
  <si>
    <t>Curve 1</t>
  </si>
  <si>
    <t>Curve 2</t>
  </si>
  <si>
    <t>Curve 3</t>
  </si>
  <si>
    <t>Curve 4</t>
  </si>
  <si>
    <t>Curve 5</t>
  </si>
  <si>
    <t>Curve 6</t>
  </si>
  <si>
    <t>Curve 7</t>
  </si>
  <si>
    <t>Curve 8</t>
  </si>
  <si>
    <t>Curve 9</t>
  </si>
  <si>
    <t>Curve 10</t>
  </si>
  <si>
    <t>Values of function:</t>
  </si>
  <si>
    <t>Step:</t>
  </si>
  <si>
    <t>a</t>
  </si>
  <si>
    <t>b</t>
  </si>
  <si>
    <t>c</t>
  </si>
  <si>
    <t>d</t>
  </si>
  <si>
    <t>Typ 1</t>
  </si>
  <si>
    <t>Typ 2</t>
  </si>
  <si>
    <t>Typ 3</t>
  </si>
  <si>
    <t>Typ 4</t>
  </si>
  <si>
    <t xml:space="preserve">for sat &lt; 1 d= 0, for sat &gt;=1 d= </t>
  </si>
  <si>
    <t>e</t>
  </si>
  <si>
    <t xml:space="preserve">d= </t>
  </si>
  <si>
    <t>t_cr(a,b,c,d,f,q/qmax) -&gt;</t>
  </si>
  <si>
    <t>t_cr(a,b,c,d,q/qmax) -&gt;</t>
  </si>
  <si>
    <t xml:space="preserve">calculated b= </t>
  </si>
  <si>
    <t xml:space="preserve">for sat =&lt; 1 b1= </t>
  </si>
  <si>
    <t>for sat &gt; 1 b2 =</t>
  </si>
  <si>
    <r>
      <t>Initial Value q/q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 xml:space="preserve"> {x}</t>
    </r>
  </si>
  <si>
    <r>
      <t>Initial Journey Time  t</t>
    </r>
    <r>
      <rPr>
        <vertAlign val="subscript"/>
        <sz val="11"/>
        <rFont val="MS Sans Serif"/>
      </rPr>
      <t>0</t>
    </r>
    <r>
      <rPr>
        <sz val="11"/>
        <rFont val="MS Sans Serif"/>
      </rPr>
      <t xml:space="preserve">  [s/km]:</t>
    </r>
  </si>
  <si>
    <r>
      <t>q/q</t>
    </r>
    <r>
      <rPr>
        <vertAlign val="subscript"/>
        <sz val="11"/>
        <rFont val="MS Sans Serif"/>
      </rPr>
      <t>max</t>
    </r>
  </si>
  <si>
    <r>
      <t>q-q</t>
    </r>
    <r>
      <rPr>
        <vertAlign val="subscript"/>
        <sz val="11"/>
        <rFont val="MS Sans Serif"/>
      </rPr>
      <t>max</t>
    </r>
  </si>
  <si>
    <r>
      <t>Initial Speed v</t>
    </r>
    <r>
      <rPr>
        <vertAlign val="subscript"/>
        <sz val="11"/>
        <rFont val="MS Sans Serif"/>
      </rPr>
      <t>0</t>
    </r>
    <r>
      <rPr>
        <sz val="11"/>
        <rFont val="MS Sans Serif"/>
      </rPr>
      <t xml:space="preserve"> [km/h]: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</si>
  <si>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*{1+a*[q/(c*q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}</t>
    </r>
  </si>
  <si>
    <r>
      <t>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:</t>
    </r>
  </si>
  <si>
    <t>Initial Journey Time  t0  [s/km]:</t>
  </si>
  <si>
    <t xml:space="preserve">c = </t>
  </si>
  <si>
    <r>
      <t>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 xml:space="preserve"> 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/3600</t>
    </r>
  </si>
  <si>
    <t xml:space="preserve">a = </t>
  </si>
  <si>
    <t xml:space="preserve">b = </t>
  </si>
  <si>
    <t xml:space="preserve">d = </t>
  </si>
  <si>
    <t xml:space="preserve">f = 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</si>
  <si>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+ [ a/(1+f * EXP(b-d*q/(c*qmax)) ]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</si>
  <si>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+ a + b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 + d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2</t>
    </r>
  </si>
  <si>
    <t>a =</t>
  </si>
  <si>
    <t>b =</t>
  </si>
  <si>
    <t>c =</t>
  </si>
  <si>
    <t>d =</t>
  </si>
  <si>
    <t>f =</t>
  </si>
  <si>
    <t>Initial Speed [km/h]:</t>
  </si>
  <si>
    <t>Volume Delay function / Capacity Restraint Funktion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</si>
  <si>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+3600/4 * a * [({q/(q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*c)}-1) + Sqrt[({q/(q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*c)}-1)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 xml:space="preserve"> + (8*b*{q/(q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*c)}) / (d*a)]</t>
    </r>
  </si>
  <si>
    <t>Akcelik</t>
  </si>
  <si>
    <t>The function describes delays at nodes</t>
  </si>
  <si>
    <t xml:space="preserve">duration in hours; a= </t>
  </si>
  <si>
    <t xml:space="preserve">family parameter; b= </t>
  </si>
  <si>
    <t xml:space="preserve">capacity of lane per hour [vehicle/h] d= </t>
  </si>
  <si>
    <t>Based on U.S. Bureau of Public Roads, 1964</t>
  </si>
  <si>
    <t>Saturation Grade = 1</t>
  </si>
  <si>
    <t>24h</t>
  </si>
  <si>
    <t>12h</t>
  </si>
  <si>
    <t>4h</t>
  </si>
  <si>
    <t>ph</t>
  </si>
  <si>
    <t>X</t>
  </si>
  <si>
    <t>Y</t>
  </si>
  <si>
    <t xml:space="preserve">1 / Number of lanes (of the link) d= </t>
  </si>
  <si>
    <r>
      <rPr>
        <b/>
        <sz val="18"/>
        <rFont val="Calibri Light"/>
        <family val="2"/>
        <scheme val="major"/>
      </rPr>
      <t>PTV Visum</t>
    </r>
    <r>
      <rPr>
        <b/>
        <sz val="14"/>
        <rFont val="Calibri Light"/>
        <family val="2"/>
        <scheme val="major"/>
      </rPr>
      <t xml:space="preserve">
Volume Delay functions
</t>
    </r>
    <r>
      <rPr>
        <b/>
        <sz val="14"/>
        <color theme="8"/>
        <rFont val="Calibri Light"/>
        <family val="2"/>
        <scheme val="major"/>
      </rPr>
      <t>Capacity Restraint Funktionen</t>
    </r>
  </si>
  <si>
    <r>
      <t>If you leave the initial speed settings as they are (v</t>
    </r>
    <r>
      <rPr>
        <vertAlign val="subscript"/>
        <sz val="11"/>
        <rFont val="MS Sans Serif"/>
      </rPr>
      <t>0</t>
    </r>
    <r>
      <rPr>
        <sz val="11"/>
        <rFont val="MS Sans Serif"/>
      </rPr>
      <t xml:space="preserve"> = 3600 [km/h]), the function values represent the factor by which t</t>
    </r>
    <r>
      <rPr>
        <vertAlign val="subscript"/>
        <sz val="11"/>
        <rFont val="MS Sans Serif"/>
      </rPr>
      <t>cur</t>
    </r>
    <r>
      <rPr>
        <sz val="11"/>
        <rFont val="MS Sans Serif"/>
      </rPr>
      <t xml:space="preserve"> is multiplied by the VD function. You are free to adjust the values in the white cells.
</t>
    </r>
    <r>
      <rPr>
        <sz val="11"/>
        <color theme="8"/>
        <rFont val="MS Sans Serif"/>
      </rPr>
      <t>Wenn Sie die anfänglichen Geschwindigkeitseinstellungen so belassen wie sie sind (v</t>
    </r>
    <r>
      <rPr>
        <vertAlign val="subscript"/>
        <sz val="11"/>
        <color theme="8"/>
        <rFont val="MS Sans Serif"/>
      </rPr>
      <t>0</t>
    </r>
    <r>
      <rPr>
        <sz val="11"/>
        <color theme="8"/>
        <rFont val="MS Sans Serif"/>
      </rPr>
      <t xml:space="preserve"> = 3600 [km/h]), stellen die Funktionswerte den Faktor dar, mit dem t</t>
    </r>
    <r>
      <rPr>
        <vertAlign val="subscript"/>
        <sz val="11"/>
        <color theme="8"/>
        <rFont val="MS Sans Serif"/>
      </rPr>
      <t>cur</t>
    </r>
    <r>
      <rPr>
        <sz val="11"/>
        <color theme="8"/>
        <rFont val="MS Sans Serif"/>
      </rPr>
      <t xml:space="preserve"> mit der CR-Funktion multipliziert wird. Sie können die Werte in den weißen Zellen frei anpassen.</t>
    </r>
  </si>
  <si>
    <r>
      <t xml:space="preserve">On the following sheets you can try out values for the various VD functions built into PTV Visum.
Click on the </t>
    </r>
    <r>
      <rPr>
        <b/>
        <sz val="11"/>
        <rFont val="MS Sans Serif"/>
      </rPr>
      <t>links below</t>
    </r>
    <r>
      <rPr>
        <sz val="11"/>
        <rFont val="MS Sans Serif"/>
      </rPr>
      <t xml:space="preserve"> to get to the desired function values. The following table sheet then shows the graph of the function.
</t>
    </r>
    <r>
      <rPr>
        <sz val="11"/>
        <color theme="8"/>
        <rFont val="MS Sans Serif"/>
      </rPr>
      <t xml:space="preserve">Auf den folgenden Tabellen können Sie Werte für die verschiedenen in PTV Visum eingebauten CR-Funktionen ausprobieren.
Klicken Sie auf die </t>
    </r>
    <r>
      <rPr>
        <b/>
        <sz val="11"/>
        <color theme="8"/>
        <rFont val="MS Sans Serif"/>
      </rPr>
      <t>Links im Folgenden</t>
    </r>
    <r>
      <rPr>
        <sz val="11"/>
        <color theme="8"/>
        <rFont val="MS Sans Serif"/>
      </rPr>
      <t>, um zu den gewünschten Funktionswerten zu gelangen. Das jeweils nachfolgende Tabellenblatt zeigt dann den Graphen der Funktion.</t>
    </r>
  </si>
  <si>
    <t>Akcelik 2</t>
  </si>
  <si>
    <t>1 Lane</t>
  </si>
  <si>
    <t>2 Lanes</t>
  </si>
  <si>
    <t>3 Lanes</t>
  </si>
  <si>
    <t>BPR</t>
  </si>
  <si>
    <t>BPR 2</t>
  </si>
  <si>
    <t>BPR 3</t>
  </si>
  <si>
    <r>
      <t>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:</t>
    </r>
  </si>
  <si>
    <r>
      <t>q</t>
    </r>
    <r>
      <rPr>
        <vertAlign val="subscript"/>
        <sz val="11"/>
        <rFont val="MS Sans Serif"/>
      </rPr>
      <t>max</t>
    </r>
    <r>
      <rPr>
        <sz val="11"/>
        <rFont val="MS Sans Serif"/>
      </rPr>
      <t xml:space="preserve">= </t>
    </r>
  </si>
  <si>
    <t>Function for links</t>
  </si>
  <si>
    <t>Conical</t>
  </si>
  <si>
    <t>modified BPR</t>
  </si>
  <si>
    <t>CONICAL (Spiess)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</si>
  <si>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* {2+ sqr[a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>*(1-[q/(c*q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2+</t>
    </r>
    <r>
      <rPr>
        <b/>
        <sz val="11"/>
        <rFont val="MS Sans Serif"/>
      </rPr>
      <t>b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>]-a*(1-q/(c*qmax))-b},        b = (2a-1)/(2a-2)</t>
    </r>
  </si>
  <si>
    <t>CONICAL_MARGINAL</t>
  </si>
  <si>
    <t>CONICAL MARGINAL</t>
  </si>
  <si>
    <r>
      <t>t</t>
    </r>
    <r>
      <rPr>
        <b/>
        <vertAlign val="subscript"/>
        <sz val="11"/>
        <rFont val="MS Sans Serif"/>
      </rPr>
      <t>cr</t>
    </r>
    <r>
      <rPr>
        <b/>
        <sz val="11"/>
        <rFont val="MS Sans Serif"/>
      </rPr>
      <t xml:space="preserve"> 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* {2 + [a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 xml:space="preserve"> * (1 -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))) * (1 - 2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))) + b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>] /
               [sqr(a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 xml:space="preserve"> * (1 -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)))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 xml:space="preserve"> + b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>)] - a * (1 - 2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 - b} ;   b = (2a-1)/(2a-2)</t>
    </r>
  </si>
  <si>
    <t>Exponential</t>
  </si>
  <si>
    <t>Exponential (queuing at entry legs whose inflow is restricted by ramp metering signals)</t>
  </si>
  <si>
    <t>INRETS</t>
  </si>
  <si>
    <t>Linear bottleneck</t>
  </si>
  <si>
    <t>LOGISTIC particularly suited to the modeling of turn impedances</t>
  </si>
  <si>
    <t>Logistic</t>
  </si>
  <si>
    <t>Linear Bottelneck</t>
  </si>
  <si>
    <t>Lohse</t>
  </si>
  <si>
    <t>Quadratic</t>
  </si>
  <si>
    <t>SIGMOIDAL MMF LINKS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</si>
  <si>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* [a * b + d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f</t>
    </r>
    <r>
      <rPr>
        <b/>
        <sz val="11"/>
        <rFont val="MS Sans Serif"/>
      </rPr>
      <t>] / [b +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f</t>
    </r>
    <r>
      <rPr>
        <b/>
        <sz val="11"/>
        <rFont val="MS Sans Serif"/>
      </rPr>
      <t>]</t>
    </r>
  </si>
  <si>
    <t>SIGMOIDAL MMF NODES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</si>
  <si>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+ [a * b + d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f</t>
    </r>
    <r>
      <rPr>
        <b/>
        <sz val="11"/>
        <rFont val="MS Sans Serif"/>
      </rPr>
      <t>] / [b +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f</t>
    </r>
    <r>
      <rPr>
        <b/>
        <sz val="11"/>
        <rFont val="MS Sans Serif"/>
      </rPr>
      <t>]</t>
    </r>
  </si>
  <si>
    <t>TModel Links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</si>
  <si>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(t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+a) * (1 + d*((q/(c*q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))+f)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,    q/(c*qmax) &lt;= sat</t>
    </r>
    <r>
      <rPr>
        <b/>
        <vertAlign val="subscript"/>
        <sz val="11"/>
        <rFont val="MS Sans Serif"/>
      </rPr>
      <t xml:space="preserve">crit
</t>
    </r>
    <r>
      <rPr>
        <b/>
        <sz val="11"/>
        <rFont val="MS Sans Serif"/>
      </rP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(t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+a') * (1 + d'*((q/(c*q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))+f')</t>
    </r>
    <r>
      <rPr>
        <b/>
        <vertAlign val="superscript"/>
        <sz val="11"/>
        <rFont val="MS Sans Serif"/>
      </rPr>
      <t>b'</t>
    </r>
    <r>
      <rPr>
        <b/>
        <sz val="11"/>
        <rFont val="MS Sans Serif"/>
      </rPr>
      <t>, q/(c*qmax) &gt; sat</t>
    </r>
    <r>
      <rPr>
        <b/>
        <vertAlign val="subscript"/>
        <sz val="11"/>
        <rFont val="MS Sans Serif"/>
      </rPr>
      <t>crit</t>
    </r>
  </si>
  <si>
    <t xml:space="preserve">a' = </t>
  </si>
  <si>
    <t xml:space="preserve">b' = </t>
  </si>
  <si>
    <t xml:space="preserve">d' = </t>
  </si>
  <si>
    <t>f' =</t>
  </si>
  <si>
    <t>TModel Nodes</t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</si>
  <si>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*{1+a*[q/(c*q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b1</t>
    </r>
    <r>
      <rPr>
        <b/>
        <sz val="11"/>
        <rFont val="MS Sans Serif"/>
      </rPr>
      <t>},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&lt;= 1
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*{1+a*[q/(c*q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b2</t>
    </r>
    <r>
      <rPr>
        <b/>
        <sz val="11"/>
        <rFont val="MS Sans Serif"/>
      </rPr>
      <t>},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&gt; 1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</si>
  <si>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+ exp( a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 ) / b,                                      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&lt;= sat</t>
    </r>
    <r>
      <rPr>
        <b/>
        <vertAlign val="subscript"/>
        <sz val="11"/>
        <rFont val="MS Sans Serif"/>
      </rPr>
      <t xml:space="preserve">crit
</t>
    </r>
    <r>
      <rPr>
        <b/>
        <sz val="11"/>
        <rFont val="MS Sans Serif"/>
      </rPr>
      <t>t</t>
    </r>
    <r>
      <rPr>
        <b/>
        <vertAlign val="subscript"/>
        <sz val="11"/>
        <rFont val="MS Sans Serif"/>
      </rPr>
      <t>cr</t>
    </r>
    <r>
      <rPr>
        <b/>
        <sz val="11"/>
        <rFont val="MS Sans Serif"/>
      </rPr>
      <t xml:space="preserve"> 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+ exp( a * 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 xml:space="preserve"> ) / b + d * 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 - 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),  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&gt; sat</t>
    </r>
    <r>
      <rPr>
        <b/>
        <vertAlign val="subscript"/>
        <sz val="11"/>
        <rFont val="MS Sans Serif"/>
      </rPr>
      <t>crit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</si>
  <si>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* (1.1-a*sat) / (1.1-sat), sat  &lt;= 1
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* (1.1-a) / 0.1 * sat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>,     sat &gt; 1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</si>
  <si>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 xml:space="preserve">0 </t>
    </r>
    <r>
      <rPr>
        <b/>
        <sz val="11"/>
        <rFont val="MS Sans Serif"/>
      </rPr>
      <t>,                      sat &lt;= sat</t>
    </r>
    <r>
      <rPr>
        <b/>
        <vertAlign val="subscript"/>
        <sz val="11"/>
        <rFont val="MS Sans Serif"/>
      </rPr>
      <t xml:space="preserve">crit
</t>
    </r>
    <r>
      <rPr>
        <b/>
        <sz val="11"/>
        <rFont val="MS Sans Serif"/>
      </rP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3600*sat,           sat &gt; sat</t>
    </r>
    <r>
      <rPr>
        <b/>
        <vertAlign val="subscript"/>
        <sz val="11"/>
        <rFont val="MS Sans Serif"/>
      </rPr>
      <t>crit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</si>
  <si>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 *</t>
    </r>
    <r>
      <rPr>
        <b/>
        <sz val="11"/>
        <rFont val="MS Sans Serif"/>
      </rPr>
      <t xml:space="preserve"> (1 +a * 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,                                                                               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&lt;= 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 xml:space="preserve"> 
t</t>
    </r>
    <r>
      <rPr>
        <b/>
        <vertAlign val="subscript"/>
        <sz val="11"/>
        <rFont val="MS Sans Serif"/>
      </rPr>
      <t>cr</t>
    </r>
    <r>
      <rPr>
        <b/>
        <sz val="11"/>
        <rFont val="MS Sans Serif"/>
      </rPr>
      <t xml:space="preserve"> 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* (1 + a * (sat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)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 xml:space="preserve"> + a * b *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 xml:space="preserve"> * (sat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)</t>
    </r>
    <r>
      <rPr>
        <b/>
        <vertAlign val="superscript"/>
        <sz val="11"/>
        <rFont val="MS Sans Serif"/>
      </rPr>
      <t>b-1</t>
    </r>
    <r>
      <rPr>
        <b/>
        <sz val="11"/>
        <rFont val="MS Sans Serif"/>
      </rPr>
      <t xml:space="preserve"> * 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 - 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),      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&gt; sat</t>
    </r>
    <r>
      <rPr>
        <b/>
        <vertAlign val="subscript"/>
        <sz val="11"/>
        <rFont val="MS Sans Serif"/>
      </rPr>
      <t>crit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</si>
  <si>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(t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+a) + d*((q/(c*q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))+f)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,    q/(c*qmax) &lt;= sat</t>
    </r>
    <r>
      <rPr>
        <b/>
        <vertAlign val="subscript"/>
        <sz val="11"/>
        <rFont val="MS Sans Serif"/>
      </rPr>
      <t xml:space="preserve">crit
</t>
    </r>
    <r>
      <rPr>
        <b/>
        <sz val="11"/>
        <rFont val="MS Sans Serif"/>
      </rP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(t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+a') + d'*((q/(c*q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))+f')</t>
    </r>
    <r>
      <rPr>
        <b/>
        <vertAlign val="superscript"/>
        <sz val="11"/>
        <rFont val="MS Sans Serif"/>
      </rPr>
      <t>b'</t>
    </r>
    <r>
      <rPr>
        <b/>
        <sz val="11"/>
        <rFont val="MS Sans Serif"/>
      </rPr>
      <t>, q/(c*qmax) &gt; sat</t>
    </r>
    <r>
      <rPr>
        <b/>
        <vertAlign val="subscript"/>
        <sz val="11"/>
        <rFont val="MS Sans Serif"/>
      </rPr>
      <t>crit</t>
    </r>
  </si>
  <si>
    <r>
      <t>t</t>
    </r>
    <r>
      <rPr>
        <b/>
        <vertAlign val="subscript"/>
        <sz val="11"/>
        <rFont val="MS Sans Serif"/>
      </rPr>
      <t>cr</t>
    </r>
    <r>
      <rPr>
        <b/>
        <sz val="11"/>
        <rFont val="MS Sans Serif"/>
      </rPr>
      <t xml:space="preserve"> 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*{1+a*[q/(c*q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},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&lt;= 1 
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t</t>
    </r>
    <r>
      <rPr>
        <b/>
        <vertAlign val="subscript"/>
        <sz val="11"/>
        <rFont val="MS Sans Serif"/>
      </rPr>
      <t>0</t>
    </r>
    <r>
      <rPr>
        <b/>
        <sz val="11"/>
        <rFont val="MS Sans Serif"/>
      </rPr>
      <t>*{1+a*[q/(c*q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</t>
    </r>
    <r>
      <rPr>
        <b/>
        <vertAlign val="superscript"/>
        <sz val="11"/>
        <rFont val="MS Sans Serif"/>
      </rPr>
      <t>b</t>
    </r>
    <r>
      <rPr>
        <b/>
        <sz val="11"/>
        <rFont val="MS Sans Serif"/>
      </rPr>
      <t>}+(q-q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)*d, q/(c*q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 &gt; 1</t>
    </r>
  </si>
  <si>
    <r>
      <t>t</t>
    </r>
    <r>
      <rPr>
        <b/>
        <vertAlign val="subscript"/>
        <sz val="11"/>
        <rFont val="MS Sans Serif"/>
      </rPr>
      <t xml:space="preserve">cr </t>
    </r>
    <r>
      <rPr>
        <b/>
        <sz val="11"/>
        <rFont val="MS Sans Serif"/>
      </rPr>
      <t>= 3600 * length * {1/v0 + a/4 * ( (q/(q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*c)-1) + Sqrt[({q/(q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*c)}-1)</t>
    </r>
    <r>
      <rPr>
        <b/>
        <vertAlign val="superscript"/>
        <sz val="11"/>
        <rFont val="MS Sans Serif"/>
      </rPr>
      <t>2</t>
    </r>
    <r>
      <rPr>
        <b/>
        <sz val="11"/>
        <rFont val="MS Sans Serif"/>
      </rPr>
      <t xml:space="preserve"> + (8*b*{q/(q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*c)}) / (d*a*q</t>
    </r>
    <r>
      <rPr>
        <b/>
        <vertAlign val="subscript"/>
        <sz val="11"/>
        <rFont val="MS Sans Serif"/>
      </rPr>
      <t>max</t>
    </r>
    <r>
      <rPr>
        <b/>
        <sz val="11"/>
        <rFont val="MS Sans Serif"/>
      </rPr>
      <t>)]   
Default link length = 1km</t>
    </r>
  </si>
  <si>
    <t>a∈ [0.10, 1000.00]; b∈ [0.00, 1000.00]; c∈ [0.00, 100.00]; d∈ [0.01, 1000000.00]</t>
  </si>
  <si>
    <t>a∈ [0.10, 1000.00]; b∈ [0.00, 1000.00]; c∈ [0.00, 100.00], d∈ [0.01, 1000000.00]</t>
  </si>
  <si>
    <t>a∈ [0.00, 100.00]; b∈ [0.00, 10.00]; c∈ [0.00, 100.00]</t>
  </si>
  <si>
    <t>a∈ [0.00, 100.00]; b1, b2∈ [0.00, 10.00]; c∈ [0.00, 100.00]</t>
  </si>
  <si>
    <t>a∈ [0.00, 100.00]; b∈ [0.00, 10.00]; c∈ [0.00, 100.00], d∈ [0.00, 100.00]</t>
  </si>
  <si>
    <t>a∈ [1.10, 100.00]; c∈ [0.00, 100.00]</t>
  </si>
  <si>
    <t>a∈ [0.0001, 100.00]; b∈ [0.0001, 10000.00]; c∈ [0.00, 100.00]; d∈ [0.0001, 10000.00]</t>
  </si>
  <si>
    <t>a∈ [0.00, 1.00]; c∈ [0.00, 100.00]</t>
  </si>
  <si>
    <t>c ∈ [0.00, 100.00]</t>
  </si>
  <si>
    <t>a, b, c, d∈ [0.00, 100.00]; f∈ [0.00, 10.00]</t>
  </si>
  <si>
    <r>
      <t>a∈ [0.00, 1000.00]; b∈ [0.00, 10.00]; c∈ [0.00, 100.00]; sat</t>
    </r>
    <r>
      <rPr>
        <vertAlign val="subscript"/>
        <sz val="11"/>
        <rFont val="MS Sans Serif"/>
      </rPr>
      <t>crit</t>
    </r>
    <r>
      <rPr>
        <sz val="11"/>
        <rFont val="MS Sans Serif"/>
      </rPr>
      <t>∈ [0.00, 10.00]</t>
    </r>
  </si>
  <si>
    <t>a, b, c, d∈ [0.00, 100.00]</t>
  </si>
  <si>
    <t>a, b, c∈ [0.00, 100.00]; d∈ [0.00, 10000.00]; f∈ [0.00, 100.00]</t>
  </si>
  <si>
    <t>a, a', d, d' ∈ [0.00, 1000.00]; b, b' , c ∈ [0.00, 100.00]; f, f' ∈ [0.00, 10000.00]</t>
  </si>
  <si>
    <r>
      <t>sat</t>
    </r>
    <r>
      <rPr>
        <b/>
        <vertAlign val="subscript"/>
        <sz val="11"/>
        <rFont val="MS Sans Serif"/>
      </rPr>
      <t>crit</t>
    </r>
    <r>
      <rPr>
        <b/>
        <sz val="11"/>
        <rFont val="MS Sans Serif"/>
      </rPr>
      <t>∈ [0.00, 10.00]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</si>
</sst>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"/>
  </numFmts>
  <fonts count="15" x14ac:knownFonts="1">
    <font>
      <sz val="10"/>
      <name val="MS Sans Serif"/>
    </font>
    <font>
      <sz val="11"/>
      <name val="MS Sans Serif"/>
    </font>
    <font>
      <b/>
      <sz val="11"/>
      <name val="MS Sans Serif"/>
    </font>
    <font>
      <b/>
      <vertAlign val="subscript"/>
      <sz val="11"/>
      <name val="MS Sans Serif"/>
    </font>
    <font>
      <sz val="11"/>
      <color indexed="17"/>
      <name val="MS Sans Serif"/>
    </font>
    <font>
      <b/>
      <vertAlign val="superscript"/>
      <sz val="11"/>
      <name val="MS Sans Serif"/>
    </font>
    <font>
      <b/>
      <sz val="11"/>
      <color indexed="17"/>
      <name val="MS Sans Serif"/>
    </font>
    <font>
      <vertAlign val="subscript"/>
      <sz val="11"/>
      <name val="MS Sans Serif"/>
    </font>
    <font>
      <b/>
      <sz val="14"/>
      <name val="Calibri Light"/>
      <family val="2"/>
      <scheme val="major"/>
    </font>
    <font>
      <b/>
      <sz val="12"/>
      <name val="MS Sans Serif"/>
    </font>
    <font>
      <sz val="11"/>
      <color theme="8"/>
      <name val="MS Sans Serif"/>
    </font>
    <font>
      <b/>
      <sz val="14"/>
      <color theme="8"/>
      <name val="Calibri Light"/>
      <family val="2"/>
      <scheme val="major"/>
    </font>
    <font>
      <b/>
      <sz val="18"/>
      <name val="Calibri Light"/>
      <family val="2"/>
      <scheme val="major"/>
    </font>
    <font>
      <vertAlign val="subscript"/>
      <sz val="11"/>
      <color theme="8"/>
      <name val="MS Sans Serif"/>
    </font>
    <font>
      <b/>
      <sz val="11"/>
      <color theme="8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125">
        <fgColor indexed="10"/>
        <bgColor indexed="26"/>
      </patternFill>
    </fill>
    <fill>
      <patternFill patternType="gray125">
        <fgColor indexed="1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1" fillId="0" borderId="0" xfId="0" applyFont="1"/>
    <xf numFmtId="0" fontId="4" fillId="2" borderId="0" xfId="0" applyFont="1" applyFill="1"/>
    <xf numFmtId="4" fontId="1" fillId="2" borderId="0" xfId="0" applyNumberFormat="1" applyFont="1" applyFill="1"/>
    <xf numFmtId="0" fontId="2" fillId="2" borderId="0" xfId="0" applyFont="1" applyFill="1"/>
    <xf numFmtId="0" fontId="6" fillId="2" borderId="0" xfId="0" applyFont="1" applyFill="1"/>
    <xf numFmtId="0" fontId="1" fillId="0" borderId="0" xfId="0" applyFont="1" applyFill="1"/>
    <xf numFmtId="164" fontId="1" fillId="0" borderId="0" xfId="0" applyNumberFormat="1" applyFont="1" applyFill="1"/>
    <xf numFmtId="0" fontId="1" fillId="2" borderId="0" xfId="0" applyFont="1" applyFill="1" applyBorder="1"/>
    <xf numFmtId="0" fontId="1" fillId="0" borderId="1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165" fontId="1" fillId="0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right"/>
    </xf>
    <xf numFmtId="4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4" fontId="1" fillId="0" borderId="0" xfId="0" applyNumberFormat="1" applyFont="1" applyFill="1" applyBorder="1" applyAlignment="1" applyProtection="1"/>
    <xf numFmtId="2" fontId="1" fillId="3" borderId="0" xfId="0" applyNumberFormat="1" applyFont="1" applyFill="1"/>
    <xf numFmtId="2" fontId="1" fillId="0" borderId="1" xfId="0" applyNumberFormat="1" applyFont="1" applyFill="1" applyBorder="1" applyProtection="1">
      <protection locked="0"/>
    </xf>
    <xf numFmtId="4" fontId="1" fillId="4" borderId="0" xfId="0" applyNumberFormat="1" applyFont="1" applyFill="1"/>
    <xf numFmtId="4" fontId="1" fillId="0" borderId="0" xfId="0" applyNumberFormat="1" applyFont="1" applyFill="1"/>
    <xf numFmtId="0" fontId="1" fillId="2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2" fontId="1" fillId="0" borderId="1" xfId="0" applyNumberFormat="1" applyFont="1" applyFill="1" applyBorder="1"/>
    <xf numFmtId="2" fontId="1" fillId="5" borderId="1" xfId="0" applyNumberFormat="1" applyFont="1" applyFill="1" applyBorder="1"/>
    <xf numFmtId="0" fontId="1" fillId="6" borderId="0" xfId="0" applyFont="1" applyFill="1" applyBorder="1"/>
    <xf numFmtId="0" fontId="2" fillId="2" borderId="0" xfId="0" applyFont="1" applyFill="1" applyAlignment="1">
      <alignment vertical="center" wrapText="1"/>
    </xf>
    <xf numFmtId="0" fontId="1" fillId="6" borderId="0" xfId="0" applyFont="1" applyFill="1"/>
    <xf numFmtId="2" fontId="1" fillId="5" borderId="1" xfId="0" applyNumberFormat="1" applyFont="1" applyFill="1" applyBorder="1" applyProtection="1"/>
    <xf numFmtId="2" fontId="1" fillId="5" borderId="1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0" fontId="1" fillId="6" borderId="0" xfId="0" applyFont="1" applyFill="1" applyBorder="1" applyAlignment="1">
      <alignment horizontal="right"/>
    </xf>
    <xf numFmtId="2" fontId="1" fillId="5" borderId="6" xfId="0" applyNumberFormat="1" applyFont="1" applyFill="1" applyBorder="1" applyAlignment="1" applyProtection="1"/>
    <xf numFmtId="2" fontId="1" fillId="5" borderId="5" xfId="0" applyNumberFormat="1" applyFont="1" applyFill="1" applyBorder="1"/>
    <xf numFmtId="0" fontId="1" fillId="0" borderId="0" xfId="0" applyNumberFormat="1" applyFont="1"/>
    <xf numFmtId="0" fontId="1" fillId="0" borderId="0" xfId="0" applyNumberFormat="1" applyFont="1" applyFill="1"/>
    <xf numFmtId="0" fontId="1" fillId="2" borderId="0" xfId="0" applyNumberFormat="1" applyFont="1" applyFill="1"/>
    <xf numFmtId="0" fontId="1" fillId="4" borderId="0" xfId="0" applyNumberFormat="1" applyFont="1" applyFill="1"/>
    <xf numFmtId="0" fontId="1" fillId="2" borderId="0" xfId="0" applyNumberFormat="1" applyFont="1" applyFill="1" applyAlignment="1">
      <alignment horizontal="right"/>
    </xf>
    <xf numFmtId="0" fontId="1" fillId="0" borderId="1" xfId="0" applyNumberFormat="1" applyFont="1" applyFill="1" applyBorder="1" applyProtection="1">
      <protection locked="0"/>
    </xf>
    <xf numFmtId="0" fontId="1" fillId="3" borderId="0" xfId="0" applyNumberFormat="1" applyFont="1" applyFill="1"/>
    <xf numFmtId="0" fontId="1" fillId="0" borderId="1" xfId="0" applyNumberFormat="1" applyFont="1" applyFill="1" applyBorder="1" applyAlignment="1" applyProtection="1"/>
    <xf numFmtId="0" fontId="2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/>
    </xf>
    <xf numFmtId="0" fontId="1" fillId="0" borderId="1" xfId="0" applyNumberFormat="1" applyFont="1" applyFill="1" applyBorder="1"/>
    <xf numFmtId="0" fontId="1" fillId="2" borderId="0" xfId="0" applyNumberFormat="1" applyFont="1" applyFill="1" applyBorder="1"/>
    <xf numFmtId="0" fontId="6" fillId="2" borderId="0" xfId="0" applyNumberFormat="1" applyFont="1" applyFill="1"/>
    <xf numFmtId="0" fontId="2" fillId="2" borderId="0" xfId="0" applyNumberFormat="1" applyFont="1" applyFill="1"/>
    <xf numFmtId="0" fontId="1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vertical="center" wrapText="1"/>
    </xf>
    <xf numFmtId="0" fontId="4" fillId="2" borderId="0" xfId="0" applyNumberFormat="1" applyFont="1" applyFill="1"/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2" fontId="1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NumberFormat="1" applyFont="1" applyFill="1" applyAlignment="1">
      <alignment horizontal="right"/>
    </xf>
    <xf numFmtId="0" fontId="0" fillId="2" borderId="0" xfId="0" applyFill="1"/>
    <xf numFmtId="0" fontId="9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2" fontId="1" fillId="6" borderId="2" xfId="0" applyNumberFormat="1" applyFont="1" applyFill="1" applyBorder="1" applyProtection="1"/>
    <xf numFmtId="0" fontId="2" fillId="2" borderId="0" xfId="0" applyFont="1" applyFill="1" applyAlignment="1">
      <alignment horizontal="left"/>
    </xf>
    <xf numFmtId="2" fontId="1" fillId="5" borderId="0" xfId="0" applyNumberFormat="1" applyFont="1" applyFill="1" applyBorder="1"/>
    <xf numFmtId="0" fontId="1" fillId="0" borderId="0" xfId="0" applyNumberFormat="1" applyFont="1" applyFill="1" applyBorder="1" applyAlignment="1" applyProtection="1"/>
    <xf numFmtId="0" fontId="1" fillId="0" borderId="1" xfId="0" applyFont="1" applyBorder="1" applyProtection="1">
      <protection locked="0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8" fillId="6" borderId="0" xfId="0" applyFont="1" applyFill="1" applyAlignment="1">
      <alignment horizontal="left"/>
    </xf>
    <xf numFmtId="0" fontId="2" fillId="0" borderId="3" xfId="0" applyFont="1" applyFill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0" borderId="3" xfId="0" applyNumberFormat="1" applyFont="1" applyFill="1" applyBorder="1" applyAlignment="1" applyProtection="1">
      <protection locked="0"/>
    </xf>
    <xf numFmtId="0" fontId="1" fillId="0" borderId="2" xfId="0" applyNumberFormat="1" applyFont="1" applyBorder="1" applyAlignment="1" applyProtection="1">
      <protection locked="0"/>
    </xf>
    <xf numFmtId="0" fontId="1" fillId="0" borderId="4" xfId="0" applyNumberFormat="1" applyFont="1" applyBorder="1" applyAlignment="1" applyProtection="1">
      <protection locked="0"/>
    </xf>
    <xf numFmtId="0" fontId="2" fillId="2" borderId="0" xfId="0" applyNumberFormat="1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6.xml"/><Relationship Id="rId18" Type="http://schemas.openxmlformats.org/officeDocument/2006/relationships/worksheet" Target="worksheets/sheet10.xml"/><Relationship Id="rId26" Type="http://schemas.openxmlformats.org/officeDocument/2006/relationships/worksheet" Target="worksheets/sheet14.xml"/><Relationship Id="rId39" Type="http://schemas.openxmlformats.org/officeDocument/2006/relationships/calcChain" Target="calcChain.xml"/><Relationship Id="rId21" Type="http://schemas.openxmlformats.org/officeDocument/2006/relationships/chartsheet" Target="chartsheets/sheet10.xml"/><Relationship Id="rId34" Type="http://schemas.openxmlformats.org/officeDocument/2006/relationships/worksheet" Target="worksheets/sheet18.xml"/><Relationship Id="rId42" Type="http://schemas.openxmlformats.org/officeDocument/2006/relationships/customXml" Target="../customXml/item3.xml"/><Relationship Id="rId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9.xml"/><Relationship Id="rId20" Type="http://schemas.openxmlformats.org/officeDocument/2006/relationships/worksheet" Target="worksheets/sheet11.xml"/><Relationship Id="rId29" Type="http://schemas.openxmlformats.org/officeDocument/2006/relationships/chartsheet" Target="chartsheets/sheet14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hartsheet" Target="chartsheets/sheet5.xml"/><Relationship Id="rId24" Type="http://schemas.openxmlformats.org/officeDocument/2006/relationships/worksheet" Target="worksheets/sheet13.xml"/><Relationship Id="rId32" Type="http://schemas.openxmlformats.org/officeDocument/2006/relationships/worksheet" Target="worksheets/sheet17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7.xml"/><Relationship Id="rId23" Type="http://schemas.openxmlformats.org/officeDocument/2006/relationships/chartsheet" Target="chartsheets/sheet11.xml"/><Relationship Id="rId28" Type="http://schemas.openxmlformats.org/officeDocument/2006/relationships/worksheet" Target="worksheets/sheet15.xml"/><Relationship Id="rId36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hartsheet" Target="chartsheets/sheet9.xml"/><Relationship Id="rId31" Type="http://schemas.openxmlformats.org/officeDocument/2006/relationships/chartsheet" Target="chartsheets/sheet15.xml"/><Relationship Id="rId4" Type="http://schemas.openxmlformats.org/officeDocument/2006/relationships/worksheet" Target="worksheets/sheet3.xml"/><Relationship Id="rId9" Type="http://schemas.openxmlformats.org/officeDocument/2006/relationships/chartsheet" Target="chartsheets/sheet4.xml"/><Relationship Id="rId14" Type="http://schemas.openxmlformats.org/officeDocument/2006/relationships/worksheet" Target="worksheets/sheet8.xml"/><Relationship Id="rId22" Type="http://schemas.openxmlformats.org/officeDocument/2006/relationships/worksheet" Target="worksheets/sheet12.xml"/><Relationship Id="rId27" Type="http://schemas.openxmlformats.org/officeDocument/2006/relationships/chartsheet" Target="chartsheets/sheet13.xml"/><Relationship Id="rId30" Type="http://schemas.openxmlformats.org/officeDocument/2006/relationships/worksheet" Target="worksheets/sheet16.xml"/><Relationship Id="rId35" Type="http://schemas.openxmlformats.org/officeDocument/2006/relationships/chartsheet" Target="chartsheets/sheet17.xml"/><Relationship Id="rId8" Type="http://schemas.openxmlformats.org/officeDocument/2006/relationships/worksheet" Target="worksheets/sheet5.xml"/><Relationship Id="rId3" Type="http://schemas.openxmlformats.org/officeDocument/2006/relationships/chartsheet" Target="chartsheets/sheet1.xml"/><Relationship Id="rId12" Type="http://schemas.openxmlformats.org/officeDocument/2006/relationships/worksheet" Target="worksheets/sheet7.xml"/><Relationship Id="rId17" Type="http://schemas.openxmlformats.org/officeDocument/2006/relationships/chartsheet" Target="chartsheets/sheet8.xml"/><Relationship Id="rId25" Type="http://schemas.openxmlformats.org/officeDocument/2006/relationships/chartsheet" Target="chartsheets/sheet12.xml"/><Relationship Id="rId33" Type="http://schemas.openxmlformats.org/officeDocument/2006/relationships/chartsheet" Target="chartsheets/sheet16.xml"/><Relationship Id="rId3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Akçelik (only turn</a:t>
            </a:r>
            <a:r>
              <a:rPr lang="de-DE" sz="1400" baseline="0"/>
              <a:t> VDF)</a:t>
            </a:r>
            <a:endParaRPr lang="de-DE" sz="1400"/>
          </a:p>
        </c:rich>
      </c:tx>
      <c:layout>
        <c:manualLayout>
          <c:xMode val="edge"/>
          <c:yMode val="edge"/>
          <c:x val="0.34425990903394632"/>
          <c:y val="2.244436934383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83799847599693"/>
          <c:y val="8.0808080808080815E-2"/>
          <c:w val="0.84193426466852939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Akçelik'!$C$20</c:f>
              <c:strCache>
                <c:ptCount val="1"/>
                <c:pt idx="0">
                  <c:v>duration in hours; a= 24/family parameter; b= 2/c= 1/capacity of lane per hour [vehicle/h] d= 1200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Akçelik'!$C$27:$C$125</c:f>
              <c:numCache>
                <c:formatCode>#,##0.00</c:formatCode>
                <c:ptCount val="99"/>
                <c:pt idx="0">
                  <c:v>0</c:v>
                </c:pt>
                <c:pt idx="1">
                  <c:v>0.12244862543120405</c:v>
                </c:pt>
                <c:pt idx="2">
                  <c:v>0.24999849297753229</c:v>
                </c:pt>
                <c:pt idx="3">
                  <c:v>0.38297511155560571</c:v>
                </c:pt>
                <c:pt idx="4">
                  <c:v>0.5217322814872638</c:v>
                </c:pt>
                <c:pt idx="5">
                  <c:v>0.66665523587392528</c:v>
                </c:pt>
                <c:pt idx="6">
                  <c:v>0.81816420999976103</c:v>
                </c:pt>
                <c:pt idx="7">
                  <c:v>0.97671850831524409</c:v>
                </c:pt>
                <c:pt idx="8">
                  <c:v>1.1428211518907716</c:v>
                </c:pt>
                <c:pt idx="9">
                  <c:v>1.3170242052636283</c:v>
                </c:pt>
                <c:pt idx="10">
                  <c:v>1.4999349014840568</c:v>
                </c:pt>
                <c:pt idx="11">
                  <c:v>1.6922227084012142</c:v>
                </c:pt>
                <c:pt idx="12">
                  <c:v>1.8946275093377096</c:v>
                </c:pt>
                <c:pt idx="13">
                  <c:v>2.1079691086779206</c:v>
                </c:pt>
                <c:pt idx="14">
                  <c:v>2.3331583195811412</c:v>
                </c:pt>
                <c:pt idx="15">
                  <c:v>2.5712099497140706</c:v>
                </c:pt>
                <c:pt idx="16">
                  <c:v>2.8232580750890079</c:v>
                </c:pt>
                <c:pt idx="17">
                  <c:v>3.0905740864130671</c:v>
                </c:pt>
                <c:pt idx="18">
                  <c:v>3.3745881132458244</c:v>
                </c:pt>
                <c:pt idx="19">
                  <c:v>3.6769145870350073</c:v>
                </c:pt>
                <c:pt idx="20">
                  <c:v>3.99938290649553</c:v>
                </c:pt>
                <c:pt idx="21">
                  <c:v>4.3440744339602766</c:v>
                </c:pt>
                <c:pt idx="22">
                  <c:v>4.7133674011128335</c:v>
                </c:pt>
                <c:pt idx="23">
                  <c:v>5.109991768867328</c:v>
                </c:pt>
                <c:pt idx="24">
                  <c:v>5.5370967129639403</c:v>
                </c:pt>
                <c:pt idx="25">
                  <c:v>5.9983342586161115</c:v>
                </c:pt>
                <c:pt idx="26">
                  <c:v>6.4979637570899307</c:v>
                </c:pt>
                <c:pt idx="27">
                  <c:v>7.0409835220939243</c:v>
                </c:pt>
                <c:pt idx="28">
                  <c:v>7.6332982301202446</c:v>
                </c:pt>
                <c:pt idx="29">
                  <c:v>8.2819339489672572</c:v>
                </c:pt>
                <c:pt idx="30">
                  <c:v>8.9953173764640848</c:v>
                </c:pt>
                <c:pt idx="31">
                  <c:v>9.783642807834303</c:v>
                </c:pt>
                <c:pt idx="32">
                  <c:v>10.659360727165623</c:v>
                </c:pt>
                <c:pt idx="33">
                  <c:v>11.637837740517254</c:v>
                </c:pt>
                <c:pt idx="34">
                  <c:v>12.738262201684281</c:v>
                </c:pt>
                <c:pt idx="35">
                  <c:v>13.984909129370671</c:v>
                </c:pt>
                <c:pt idx="36">
                  <c:v>15.40894217106259</c:v>
                </c:pt>
                <c:pt idx="37">
                  <c:v>17.051038291770748</c:v>
                </c:pt>
                <c:pt idx="38">
                  <c:v>18.9653083602241</c:v>
                </c:pt>
                <c:pt idx="39">
                  <c:v>21.225324662559796</c:v>
                </c:pt>
                <c:pt idx="40">
                  <c:v>23.933701151526556</c:v>
                </c:pt>
                <c:pt idx="41">
                  <c:v>27.237923804886766</c:v>
                </c:pt>
                <c:pt idx="42">
                  <c:v>31.357739033952427</c:v>
                </c:pt>
                <c:pt idx="43">
                  <c:v>36.63522818384881</c:v>
                </c:pt>
                <c:pt idx="44">
                  <c:v>43.632751352130384</c:v>
                </c:pt>
                <c:pt idx="45">
                  <c:v>53.341365447273567</c:v>
                </c:pt>
                <c:pt idx="46">
                  <c:v>67.674803520949879</c:v>
                </c:pt>
                <c:pt idx="47">
                  <c:v>90.817940466592745</c:v>
                </c:pt>
                <c:pt idx="48">
                  <c:v>133.66126515967485</c:v>
                </c:pt>
                <c:pt idx="49">
                  <c:v>231.80720092509205</c:v>
                </c:pt>
                <c:pt idx="50">
                  <c:v>509.1168824543239</c:v>
                </c:pt>
                <c:pt idx="51">
                  <c:v>1103.5712918224112</c:v>
                </c:pt>
                <c:pt idx="52">
                  <c:v>1872.0000000000193</c:v>
                </c:pt>
                <c:pt idx="53">
                  <c:v>2693.9871244042479</c:v>
                </c:pt>
                <c:pt idx="54">
                  <c:v>3535.1856573136256</c:v>
                </c:pt>
                <c:pt idx="55">
                  <c:v>4385.0213482122144</c:v>
                </c:pt>
                <c:pt idx="56">
                  <c:v>5239.4077887624571</c:v>
                </c:pt>
                <c:pt idx="57">
                  <c:v>6096.4687142426937</c:v>
                </c:pt>
                <c:pt idx="58">
                  <c:v>6955.2296295042106</c:v>
                </c:pt>
                <c:pt idx="59">
                  <c:v>7815.1363612688829</c:v>
                </c:pt>
                <c:pt idx="60">
                  <c:v>8675.851237129229</c:v>
                </c:pt>
                <c:pt idx="61">
                  <c:v>9537.157050714246</c:v>
                </c:pt>
                <c:pt idx="62">
                  <c:v>10398.907861122792</c:v>
                </c:pt>
                <c:pt idx="63">
                  <c:v>11261.002037200724</c:v>
                </c:pt>
                <c:pt idx="64">
                  <c:v>12123.366655601978</c:v>
                </c:pt>
                <c:pt idx="65">
                  <c:v>12985.948047748336</c:v>
                </c:pt>
                <c:pt idx="66">
                  <c:v>13848.705846437517</c:v>
                </c:pt>
                <c:pt idx="67">
                  <c:v>14711.609110152389</c:v>
                </c:pt>
                <c:pt idx="68">
                  <c:v>15574.633726493414</c:v>
                </c:pt>
                <c:pt idx="69">
                  <c:v>16437.760628353692</c:v>
                </c:pt>
                <c:pt idx="70">
                  <c:v>17300.974541008683</c:v>
                </c:pt>
                <c:pt idx="71">
                  <c:v>18164.263084623137</c:v>
                </c:pt>
                <c:pt idx="72">
                  <c:v>19027.616119941034</c:v>
                </c:pt>
                <c:pt idx="73">
                  <c:v>19891.025263654567</c:v>
                </c:pt>
                <c:pt idx="74">
                  <c:v>20754.483524273302</c:v>
                </c:pt>
                <c:pt idx="75">
                  <c:v>21617.985024948077</c:v>
                </c:pt>
                <c:pt idx="76">
                  <c:v>22481.524789963391</c:v>
                </c:pt>
                <c:pt idx="77">
                  <c:v>23345.098578472873</c:v>
                </c:pt>
                <c:pt idx="78">
                  <c:v>24208.702753721027</c:v>
                </c:pt>
                <c:pt idx="79">
                  <c:v>25072.334179222147</c:v>
                </c:pt>
                <c:pt idx="80">
                  <c:v>25935.990135631313</c:v>
                </c:pt>
                <c:pt idx="81">
                  <c:v>26799.668253652504</c:v>
                </c:pt>
                <c:pt idx="82">
                  <c:v>27663.366459487992</c:v>
                </c:pt>
                <c:pt idx="83">
                  <c:v>28527.082930177417</c:v>
                </c:pt>
                <c:pt idx="84">
                  <c:v>29390.816056796786</c:v>
                </c:pt>
                <c:pt idx="85">
                  <c:v>30254.564413949993</c:v>
                </c:pt>
                <c:pt idx="86">
                  <c:v>31118.326734332717</c:v>
                </c:pt>
                <c:pt idx="87">
                  <c:v>31982.101887411569</c:v>
                </c:pt>
                <c:pt idx="88">
                  <c:v>32845.888861462256</c:v>
                </c:pt>
                <c:pt idx="89">
                  <c:v>33709.686748365413</c:v>
                </c:pt>
                <c:pt idx="90">
                  <c:v>34573.494730678402</c:v>
                </c:pt>
                <c:pt idx="91">
                  <c:v>35437.312070595595</c:v>
                </c:pt>
                <c:pt idx="92">
                  <c:v>36301.138100482742</c:v>
                </c:pt>
                <c:pt idx="93">
                  <c:v>37164.972214729947</c:v>
                </c:pt>
                <c:pt idx="94">
                  <c:v>38028.813862713709</c:v>
                </c:pt>
                <c:pt idx="95">
                  <c:v>38892.662542695849</c:v>
                </c:pt>
                <c:pt idx="96">
                  <c:v>39756.517796517022</c:v>
                </c:pt>
                <c:pt idx="97">
                  <c:v>40620.379204966674</c:v>
                </c:pt>
                <c:pt idx="98">
                  <c:v>41484.246383730897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58-4BF5-A3C4-CFC053FF7899}"/>
            </c:ext>
          </c:extLst>
        </c:ser>
        <c:ser>
          <c:idx val="1"/>
          <c:order val="1"/>
          <c:tx>
            <c:strRef>
              <c:f>'values of function Akçelik'!$D$20</c:f>
              <c:strCache>
                <c:ptCount val="1"/>
                <c:pt idx="0">
                  <c:v>duration in hours; a= 12/family parameter; b= 4/c= 1/capacity of lane per hour [vehicle/h] d= 1200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Akçelik'!$D$27:$D$125</c:f>
              <c:numCache>
                <c:formatCode>#,##0.00</c:formatCode>
                <c:ptCount val="99"/>
                <c:pt idx="0">
                  <c:v>0</c:v>
                </c:pt>
                <c:pt idx="1">
                  <c:v>0.24489512596175267</c:v>
                </c:pt>
                <c:pt idx="2">
                  <c:v>0.49998794425407667</c:v>
                </c:pt>
                <c:pt idx="3">
                  <c:v>0.76592855365738011</c:v>
                </c:pt>
                <c:pt idx="4">
                  <c:v>1.0434234736042214</c:v>
                </c:pt>
                <c:pt idx="5">
                  <c:v>1.333241896401649</c:v>
                </c:pt>
                <c:pt idx="6">
                  <c:v>1.6362227890879044</c:v>
                </c:pt>
                <c:pt idx="7">
                  <c:v>1.9532829826441223</c:v>
                </c:pt>
                <c:pt idx="8">
                  <c:v>2.285426412373992</c:v>
                </c:pt>
                <c:pt idx="9">
                  <c:v>2.6337547050677035</c:v>
                </c:pt>
                <c:pt idx="10">
                  <c:v>2.9994793474334092</c:v>
                </c:pt>
                <c:pt idx="11">
                  <c:v>3.3839357181295604</c:v>
                </c:pt>
                <c:pt idx="12">
                  <c:v>3.7885993247542604</c:v>
                </c:pt>
                <c:pt idx="13">
                  <c:v>4.2151046604547382</c:v>
                </c:pt>
                <c:pt idx="14">
                  <c:v>4.6652671863476325</c:v>
                </c:pt>
                <c:pt idx="15">
                  <c:v>5.1411090606889864</c:v>
                </c:pt>
                <c:pt idx="16">
                  <c:v>5.6448893807112821</c:v>
                </c:pt>
                <c:pt idx="17">
                  <c:v>6.1791398870832293</c:v>
                </c:pt>
                <c:pt idx="18">
                  <c:v>6.7467073162897684</c:v>
                </c:pt>
                <c:pt idx="19">
                  <c:v>7.3508038890523153</c:v>
                </c:pt>
                <c:pt idx="20">
                  <c:v>7.9950678156347266</c:v>
                </c:pt>
                <c:pt idx="21">
                  <c:v>8.6836362118565269</c:v>
                </c:pt>
                <c:pt idx="22">
                  <c:v>9.4212334953232446</c:v>
                </c:pt>
                <c:pt idx="23">
                  <c:v>10.21327922902886</c:v>
                </c:pt>
                <c:pt idx="24">
                  <c:v>11.066020583017844</c:v>
                </c:pt>
                <c:pt idx="25">
                  <c:v>11.986696214247639</c:v>
                </c:pt>
                <c:pt idx="26">
                  <c:v>12.983740594153526</c:v>
                </c:pt>
                <c:pt idx="27">
                  <c:v>14.067040897783789</c:v>
                </c:pt>
                <c:pt idx="28">
                  <c:v>15.248262887092267</c:v>
                </c:pt>
                <c:pt idx="29">
                  <c:v>16.541268346724092</c:v>
                </c:pt>
                <c:pt idx="30">
                  <c:v>17.962655440915309</c:v>
                </c:pt>
                <c:pt idx="31">
                  <c:v>19.532466223589793</c:v>
                </c:pt>
                <c:pt idx="32">
                  <c:v>21.275124623489617</c:v>
                </c:pt>
                <c:pt idx="33">
                  <c:v>23.22069706262586</c:v>
                </c:pt>
                <c:pt idx="34">
                  <c:v>25.406612276135565</c:v>
                </c:pt>
                <c:pt idx="35">
                  <c:v>27.88004675814275</c:v>
                </c:pt>
                <c:pt idx="36">
                  <c:v>30.701294725885585</c:v>
                </c:pt>
                <c:pt idx="37">
                  <c:v>33.948627262639405</c:v>
                </c:pt>
                <c:pt idx="38">
                  <c:v>37.725460955953153</c:v>
                </c:pt>
                <c:pt idx="39">
                  <c:v>42.171209819519952</c:v>
                </c:pt>
                <c:pt idx="40">
                  <c:v>47.478199212848502</c:v>
                </c:pt>
                <c:pt idx="41">
                  <c:v>53.91891727367193</c:v>
                </c:pt>
                <c:pt idx="42">
                  <c:v>61.891616830471783</c:v>
                </c:pt>
                <c:pt idx="43">
                  <c:v>72.000000000000171</c:v>
                </c:pt>
                <c:pt idx="44">
                  <c:v>85.199478714063588</c:v>
                </c:pt>
                <c:pt idx="45">
                  <c:v>103.08072421115924</c:v>
                </c:pt>
                <c:pt idx="46">
                  <c:v>128.45151015049672</c:v>
                </c:pt>
                <c:pt idx="47">
                  <c:v>166.58701192690393</c:v>
                </c:pt>
                <c:pt idx="48">
                  <c:v>227.89090007364297</c:v>
                </c:pt>
                <c:pt idx="49">
                  <c:v>332.33566362220506</c:v>
                </c:pt>
                <c:pt idx="50">
                  <c:v>509.11688245431907</c:v>
                </c:pt>
                <c:pt idx="51">
                  <c:v>773.70960185387514</c:v>
                </c:pt>
                <c:pt idx="52">
                  <c:v>1107.4198694145823</c:v>
                </c:pt>
                <c:pt idx="53">
                  <c:v>1481.4602570009058</c:v>
                </c:pt>
                <c:pt idx="54">
                  <c:v>1877.1298041218711</c:v>
                </c:pt>
                <c:pt idx="55">
                  <c:v>2284.7904382090801</c:v>
                </c:pt>
                <c:pt idx="56">
                  <c:v>2699.5383856525023</c:v>
                </c:pt>
                <c:pt idx="57">
                  <c:v>3118.7457795183523</c:v>
                </c:pt>
                <c:pt idx="58">
                  <c:v>3540.913676930053</c:v>
                </c:pt>
                <c:pt idx="59">
                  <c:v>3965.1363140570334</c:v>
                </c:pt>
                <c:pt idx="60">
                  <c:v>4390.8384074154856</c:v>
                </c:pt>
                <c:pt idx="61">
                  <c:v>4817.6387939251099</c:v>
                </c:pt>
                <c:pt idx="62">
                  <c:v>5245.275711267127</c:v>
                </c:pt>
                <c:pt idx="63">
                  <c:v>5673.5638188670791</c:v>
                </c:pt>
                <c:pt idx="64">
                  <c:v>6102.3683990062145</c:v>
                </c:pt>
                <c:pt idx="65">
                  <c:v>6531.5892817908043</c:v>
                </c:pt>
                <c:pt idx="66">
                  <c:v>6961.1504960557841</c:v>
                </c:pt>
                <c:pt idx="67">
                  <c:v>7390.9934122017648</c:v>
                </c:pt>
                <c:pt idx="68">
                  <c:v>7821.0720817193442</c:v>
                </c:pt>
                <c:pt idx="69">
                  <c:v>8251.3499972874415</c:v>
                </c:pt>
                <c:pt idx="70">
                  <c:v>8681.7977944879749</c:v>
                </c:pt>
                <c:pt idx="71">
                  <c:v>9112.3915916363803</c:v>
                </c:pt>
                <c:pt idx="72">
                  <c:v>9543.1117707688863</c:v>
                </c:pt>
                <c:pt idx="73">
                  <c:v>9973.942069181403</c:v>
                </c:pt>
                <c:pt idx="74">
                  <c:v>10404.86889320161</c:v>
                </c:pt>
                <c:pt idx="75">
                  <c:v>10835.880793394957</c:v>
                </c:pt>
                <c:pt idx="76">
                  <c:v>11266.968058660412</c:v>
                </c:pt>
                <c:pt idx="77">
                  <c:v>11698.1223989958</c:v>
                </c:pt>
                <c:pt idx="78">
                  <c:v>12129.33669516828</c:v>
                </c:pt>
                <c:pt idx="79">
                  <c:v>12560.60479941375</c:v>
                </c:pt>
                <c:pt idx="80">
                  <c:v>12991.921375446747</c:v>
                </c:pt>
                <c:pt idx="81">
                  <c:v>13423.281769035715</c:v>
                </c:pt>
                <c:pt idx="82">
                  <c:v>13854.681902550361</c:v>
                </c:pt>
                <c:pt idx="83">
                  <c:v>14286.118188462686</c:v>
                </c:pt>
                <c:pt idx="84">
                  <c:v>14717.587457947477</c:v>
                </c:pt>
                <c:pt idx="85">
                  <c:v>15149.086901597604</c:v>
                </c:pt>
                <c:pt idx="86">
                  <c:v>15580.614019924389</c:v>
                </c:pt>
                <c:pt idx="87">
                  <c:v>16012.166581811151</c:v>
                </c:pt>
                <c:pt idx="88">
                  <c:v>16443.742589469417</c:v>
                </c:pt>
                <c:pt idx="89">
                  <c:v>16875.340248741642</c:v>
                </c:pt>
                <c:pt idx="90">
                  <c:v>17306.957943823221</c:v>
                </c:pt>
                <c:pt idx="91">
                  <c:v>17738.594215655718</c:v>
                </c:pt>
                <c:pt idx="92">
                  <c:v>18170.247743384465</c:v>
                </c:pt>
                <c:pt idx="93">
                  <c:v>18601.917328385542</c:v>
                </c:pt>
                <c:pt idx="94">
                  <c:v>19033.601880456521</c:v>
                </c:pt>
                <c:pt idx="95">
                  <c:v>19465.300405836679</c:v>
                </c:pt>
                <c:pt idx="96">
                  <c:v>19897.011996780275</c:v>
                </c:pt>
                <c:pt idx="97">
                  <c:v>20328.73582245312</c:v>
                </c:pt>
                <c:pt idx="98">
                  <c:v>20760.471120960625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58-4BF5-A3C4-CFC053FF7899}"/>
            </c:ext>
          </c:extLst>
        </c:ser>
        <c:ser>
          <c:idx val="2"/>
          <c:order val="2"/>
          <c:tx>
            <c:strRef>
              <c:f>'values of function Akçelik'!$E$20</c:f>
              <c:strCache>
                <c:ptCount val="1"/>
                <c:pt idx="0">
                  <c:v>duration in hours; a= 4/family parameter; b= 4/c= 1/capacity of lane per hour [vehicle/h] d= 1200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Akçelik'!$E$27:$E$125</c:f>
              <c:numCache>
                <c:formatCode>#,##0.00</c:formatCode>
                <c:ptCount val="99"/>
                <c:pt idx="0">
                  <c:v>0</c:v>
                </c:pt>
                <c:pt idx="1">
                  <c:v>0.24488945991372191</c:v>
                </c:pt>
                <c:pt idx="2">
                  <c:v>0.49996383625048324</c:v>
                </c:pt>
                <c:pt idx="3">
                  <c:v>0.76587078042957835</c:v>
                </c:pt>
                <c:pt idx="4">
                  <c:v>1.0433139335803698</c:v>
                </c:pt>
                <c:pt idx="5">
                  <c:v>1.3330590977534307</c:v>
                </c:pt>
                <c:pt idx="6">
                  <c:v>1.6359412399399087</c:v>
                </c:pt>
                <c:pt idx="7">
                  <c:v>1.9528724627168703</c:v>
                </c:pt>
                <c:pt idx="8">
                  <c:v>2.2848511004379013</c:v>
                </c:pt>
                <c:pt idx="9">
                  <c:v>2.6329721303794518</c:v>
                </c:pt>
                <c:pt idx="10">
                  <c:v>2.9984391254880283</c:v>
                </c:pt>
                <c:pt idx="11">
                  <c:v>3.3825780209992384</c:v>
                </c:pt>
                <c:pt idx="12">
                  <c:v>3.7868530234247189</c:v>
                </c:pt>
                <c:pt idx="13">
                  <c:v>4.2128850599609358</c:v>
                </c:pt>
                <c:pt idx="14">
                  <c:v>4.6624732529254143</c:v>
                </c:pt>
                <c:pt idx="15">
                  <c:v>5.1376200120262006</c:v>
                </c:pt>
                <c:pt idx="16">
                  <c:v>5.6405604733551051</c:v>
                </c:pt>
                <c:pt idx="17">
                  <c:v>6.1737971860908125</c:v>
                </c:pt>
                <c:pt idx="18">
                  <c:v>6.7401411668947642</c:v>
                </c:pt>
                <c:pt idx="19">
                  <c:v>7.3427607224399782</c:v>
                </c:pt>
                <c:pt idx="20">
                  <c:v>7.9852398021532878</c:v>
                </c:pt>
                <c:pt idx="21">
                  <c:v>8.6716481127894873</c:v>
                </c:pt>
                <c:pt idx="22">
                  <c:v>9.4066258408460168</c:v>
                </c:pt>
                <c:pt idx="23">
                  <c:v>10.195486638939188</c:v>
                </c:pt>
                <c:pt idx="24">
                  <c:v>11.044343609570806</c:v>
                </c:pt>
                <c:pt idx="25">
                  <c:v>11.960264464979931</c:v>
                </c:pt>
                <c:pt idx="26">
                  <c:v>12.951463998924995</c:v>
                </c:pt>
                <c:pt idx="27">
                  <c:v>14.027544683021054</c:v>
                </c:pt>
                <c:pt idx="28">
                  <c:v>15.199799899937538</c:v>
                </c:pt>
                <c:pt idx="29">
                  <c:v>16.481599496703137</c:v>
                </c:pt>
                <c:pt idx="30">
                  <c:v>17.888884654794303</c:v>
                </c:pt>
                <c:pt idx="31">
                  <c:v>19.440809548284864</c:v>
                </c:pt>
                <c:pt idx="32">
                  <c:v>21.160582465175427</c:v>
                </c:pt>
                <c:pt idx="33">
                  <c:v>23.076581449591771</c:v>
                </c:pt>
                <c:pt idx="34">
                  <c:v>25.223852969349323</c:v>
                </c:pt>
                <c:pt idx="35">
                  <c:v>27.646152884575457</c:v>
                </c:pt>
                <c:pt idx="36">
                  <c:v>30.398767333628939</c:v>
                </c:pt>
                <c:pt idx="37">
                  <c:v>33.552474082759431</c:v>
                </c:pt>
                <c:pt idx="38">
                  <c:v>37.199201064892229</c:v>
                </c:pt>
                <c:pt idx="39">
                  <c:v>41.460257000896291</c:v>
                </c:pt>
                <c:pt idx="40">
                  <c:v>46.498532288223061</c:v>
                </c:pt>
                <c:pt idx="41">
                  <c:v>52.536936927668499</c:v>
                </c:pt>
                <c:pt idx="42">
                  <c:v>59.886782375605144</c:v>
                </c:pt>
                <c:pt idx="43">
                  <c:v>68.992146543039638</c:v>
                </c:pt>
                <c:pt idx="44">
                  <c:v>80.499756097503194</c:v>
                </c:pt>
                <c:pt idx="45">
                  <c:v>95.367983064246971</c:v>
                </c:pt>
                <c:pt idx="46">
                  <c:v>115.02853496992054</c:v>
                </c:pt>
                <c:pt idx="47">
                  <c:v>141.59194621803297</c:v>
                </c:pt>
                <c:pt idx="48">
                  <c:v>177.99378875997084</c:v>
                </c:pt>
                <c:pt idx="49">
                  <c:v>227.75990392312468</c:v>
                </c:pt>
                <c:pt idx="50">
                  <c:v>293.93876913398304</c:v>
                </c:pt>
                <c:pt idx="51">
                  <c:v>377.47012947259066</c:v>
                </c:pt>
                <c:pt idx="52">
                  <c:v>476.55375505322701</c:v>
                </c:pt>
                <c:pt idx="53">
                  <c:v>587.8064012359149</c:v>
                </c:pt>
                <c:pt idx="54">
                  <c:v>707.82853642886471</c:v>
                </c:pt>
                <c:pt idx="55">
                  <c:v>833.96202379515933</c:v>
                </c:pt>
                <c:pt idx="56">
                  <c:v>964.34575230765563</c:v>
                </c:pt>
                <c:pt idx="57">
                  <c:v>1097.727210088947</c:v>
                </c:pt>
                <c:pt idx="58">
                  <c:v>1233.2670690062034</c:v>
                </c:pt>
                <c:pt idx="59">
                  <c:v>1370.3960132780401</c:v>
                </c:pt>
                <c:pt idx="60">
                  <c:v>1508.7204828074434</c:v>
                </c:pt>
                <c:pt idx="61">
                  <c:v>1647.9626160061009</c:v>
                </c:pt>
                <c:pt idx="62">
                  <c:v>1787.9220746361723</c:v>
                </c:pt>
                <c:pt idx="63">
                  <c:v>1928.4515101505008</c:v>
                </c:pt>
                <c:pt idx="64">
                  <c:v>2069.4405305998121</c:v>
                </c:pt>
                <c:pt idx="65">
                  <c:v>2210.8050229814207</c:v>
                </c:pt>
                <c:pt idx="66">
                  <c:v>2352.4799040383859</c:v>
                </c:pt>
                <c:pt idx="67">
                  <c:v>2494.4141057151455</c:v>
                </c:pt>
                <c:pt idx="68">
                  <c:v>2636.5670442018236</c:v>
                </c:pt>
                <c:pt idx="69">
                  <c:v>2778.906091843116</c:v>
                </c:pt>
                <c:pt idx="70">
                  <c:v>2921.4047387530582</c:v>
                </c:pt>
                <c:pt idx="71">
                  <c:v>3064.0412365655811</c:v>
                </c:pt>
                <c:pt idx="72">
                  <c:v>3206.7975844201947</c:v>
                </c:pt>
                <c:pt idx="73">
                  <c:v>3349.6587613802321</c:v>
                </c:pt>
                <c:pt idx="74">
                  <c:v>3492.6121386865789</c:v>
                </c:pt>
                <c:pt idx="75">
                  <c:v>3635.6470248934093</c:v>
                </c:pt>
                <c:pt idx="76">
                  <c:v>3778.7543103399616</c:v>
                </c:pt>
                <c:pt idx="77">
                  <c:v>3921.9261866915122</c:v>
                </c:pt>
                <c:pt idx="78">
                  <c:v>4065.1559237891161</c:v>
                </c:pt>
                <c:pt idx="79">
                  <c:v>4208.4376906667239</c:v>
                </c:pt>
                <c:pt idx="80">
                  <c:v>4351.7664109115349</c:v>
                </c:pt>
                <c:pt idx="81">
                  <c:v>4495.137644952254</c:v>
                </c:pt>
                <c:pt idx="82">
                  <c:v>4638.5474936269839</c:v>
                </c:pt>
                <c:pt idx="83">
                  <c:v>4781.9925186916189</c:v>
                </c:pt>
                <c:pt idx="84">
                  <c:v>4925.469676908283</c:v>
                </c:pt>
                <c:pt idx="85">
                  <c:v>5068.9762650915445</c:v>
                </c:pt>
                <c:pt idx="86">
                  <c:v>5212.5098740512385</c:v>
                </c:pt>
                <c:pt idx="87">
                  <c:v>5356.0683498009557</c:v>
                </c:pt>
                <c:pt idx="88">
                  <c:v>5499.6497607330866</c:v>
                </c:pt>
                <c:pt idx="89">
                  <c:v>5643.2523697195011</c:v>
                </c:pt>
                <c:pt idx="90">
                  <c:v>5786.8746102988434</c:v>
                </c:pt>
                <c:pt idx="91">
                  <c:v>5930.5150662704482</c:v>
                </c:pt>
                <c:pt idx="92">
                  <c:v>6074.1724541409212</c:v>
                </c:pt>
                <c:pt idx="93">
                  <c:v>6217.8456079697553</c:v>
                </c:pt>
                <c:pt idx="94">
                  <c:v>6361.5334662408122</c:v>
                </c:pt>
                <c:pt idx="95">
                  <c:v>6505.2350604512476</c:v>
                </c:pt>
                <c:pt idx="96">
                  <c:v>6648.9495051618715</c:v>
                </c:pt>
                <c:pt idx="97">
                  <c:v>6792.6759892955597</c:v>
                </c:pt>
                <c:pt idx="98">
                  <c:v>6936.4137685051273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58-4BF5-A3C4-CFC053FF7899}"/>
            </c:ext>
          </c:extLst>
        </c:ser>
        <c:ser>
          <c:idx val="3"/>
          <c:order val="3"/>
          <c:tx>
            <c:strRef>
              <c:f>'values of function Akçelik'!$F$20</c:f>
              <c:strCache>
                <c:ptCount val="1"/>
                <c:pt idx="0">
                  <c:v>duration in hours; a= 1/family parameter; b= 4/c= 1/capacity of lane per hour [vehicle/h] d= 1200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Akçelik'!$F$27:$F$125</c:f>
              <c:numCache>
                <c:formatCode>#,##0.00</c:formatCode>
                <c:ptCount val="99"/>
                <c:pt idx="0">
                  <c:v>0</c:v>
                </c:pt>
                <c:pt idx="1">
                  <c:v>0.24486396918179665</c:v>
                </c:pt>
                <c:pt idx="2">
                  <c:v>0.49985540773811454</c:v>
                </c:pt>
                <c:pt idx="3">
                  <c:v>0.76561101641348106</c:v>
                </c:pt>
                <c:pt idx="4">
                  <c:v>1.0428215719619938</c:v>
                </c:pt>
                <c:pt idx="5">
                  <c:v>1.3322377423443443</c:v>
                </c:pt>
                <c:pt idx="6">
                  <c:v>1.6346766617496455</c:v>
                </c:pt>
                <c:pt idx="7">
                  <c:v>1.9510293826537017</c:v>
                </c:pt>
                <c:pt idx="8">
                  <c:v>2.2822693430197494</c:v>
                </c:pt>
                <c:pt idx="9">
                  <c:v>2.6294620118753942</c:v>
                </c:pt>
                <c:pt idx="10">
                  <c:v>2.9937759068193182</c:v>
                </c:pt>
                <c:pt idx="11">
                  <c:v>3.3764952137262605</c:v>
                </c:pt>
                <c:pt idx="12">
                  <c:v>3.7790342835407831</c:v>
                </c:pt>
                <c:pt idx="13">
                  <c:v>4.2029543354758943</c:v>
                </c:pt>
                <c:pt idx="14">
                  <c:v>4.6499827625830932</c:v>
                </c:pt>
                <c:pt idx="15">
                  <c:v>5.1220355175846555</c:v>
                </c:pt>
                <c:pt idx="16">
                  <c:v>5.6212431579730104</c:v>
                </c:pt>
                <c:pt idx="17">
                  <c:v>6.1499812546860211</c:v>
                </c:pt>
                <c:pt idx="18">
                  <c:v>6.710906024591246</c:v>
                </c:pt>
                <c:pt idx="19">
                  <c:v>7.3069962418650043</c:v>
                </c:pt>
                <c:pt idx="20">
                  <c:v>7.9416027278819694</c:v>
                </c:pt>
                <c:pt idx="21">
                  <c:v>8.6185070274122584</c:v>
                </c:pt>
                <c:pt idx="22">
                  <c:v>9.3419912689785445</c:v>
                </c:pt>
                <c:pt idx="23">
                  <c:v>10.116921702938896</c:v>
                </c:pt>
                <c:pt idx="24">
                  <c:v>10.948849043402564</c:v>
                </c:pt>
                <c:pt idx="25">
                  <c:v>11.844129550219506</c:v>
                </c:pt>
                <c:pt idx="26">
                  <c:v>12.810071828415353</c:v>
                </c:pt>
                <c:pt idx="27">
                  <c:v>13.855115664169681</c:v>
                </c:pt>
                <c:pt idx="28">
                  <c:v>14.989050949049004</c:v>
                </c:pt>
                <c:pt idx="29">
                  <c:v>16.223286983404904</c:v>
                </c:pt>
                <c:pt idx="30">
                  <c:v>17.571185341254598</c:v>
                </c:pt>
                <c:pt idx="31">
                  <c:v>19.048473199929226</c:v>
                </c:pt>
                <c:pt idx="32">
                  <c:v>20.673758792281749</c:v>
                </c:pt>
                <c:pt idx="33">
                  <c:v>22.46917663610391</c:v>
                </c:pt>
                <c:pt idx="34">
                  <c:v>24.461197590996893</c:v>
                </c:pt>
                <c:pt idx="35">
                  <c:v>26.681647561826843</c:v>
                </c:pt>
                <c:pt idx="36">
                  <c:v>29.168988332639618</c:v>
                </c:pt>
                <c:pt idx="37">
                  <c:v>31.969923111618048</c:v>
                </c:pt>
                <c:pt idx="38">
                  <c:v>35.141394437476279</c:v>
                </c:pt>
                <c:pt idx="39">
                  <c:v>38.753035883386346</c:v>
                </c:pt>
                <c:pt idx="40">
                  <c:v>42.890107452080592</c:v>
                </c:pt>
                <c:pt idx="41">
                  <c:v>47.656862515873875</c:v>
                </c:pt>
                <c:pt idx="42">
                  <c:v>53.180120701859927</c:v>
                </c:pt>
                <c:pt idx="43">
                  <c:v>59.612499579096387</c:v>
                </c:pt>
                <c:pt idx="44">
                  <c:v>67.134234231917276</c:v>
                </c:pt>
                <c:pt idx="45">
                  <c:v>75.951800231272188</c:v>
                </c:pt>
                <c:pt idx="46">
                  <c:v>86.290871499275298</c:v>
                </c:pt>
                <c:pt idx="47">
                  <c:v>98.381101190403854</c:v>
                </c:pt>
                <c:pt idx="48">
                  <c:v>112.43180252223618</c:v>
                </c:pt>
                <c:pt idx="49">
                  <c:v>128.60150067444786</c:v>
                </c:pt>
                <c:pt idx="50">
                  <c:v>146.96938456699112</c:v>
                </c:pt>
                <c:pt idx="51">
                  <c:v>167.51922953252583</c:v>
                </c:pt>
                <c:pt idx="52">
                  <c:v>190.14279094398211</c:v>
                </c:pt>
                <c:pt idx="53">
                  <c:v>214.66113406795122</c:v>
                </c:pt>
                <c:pt idx="54">
                  <c:v>240.85496735364413</c:v>
                </c:pt>
                <c:pt idx="55">
                  <c:v>268.49369736772292</c:v>
                </c:pt>
                <c:pt idx="56">
                  <c:v>297.35680605671484</c:v>
                </c:pt>
                <c:pt idx="57">
                  <c:v>327.24611797498193</c:v>
                </c:pt>
                <c:pt idx="58">
                  <c:v>357.990654001525</c:v>
                </c:pt>
                <c:pt idx="59">
                  <c:v>389.44669705229938</c:v>
                </c:pt>
                <c:pt idx="60">
                  <c:v>421.49534156997828</c:v>
                </c:pt>
                <c:pt idx="61">
                  <c:v>454.03905952022342</c:v>
                </c:pt>
                <c:pt idx="62">
                  <c:v>486.99815497527021</c:v>
                </c:pt>
                <c:pt idx="63">
                  <c:v>520.30752697056471</c:v>
                </c:pt>
                <c:pt idx="64">
                  <c:v>553.91389500982018</c:v>
                </c:pt>
                <c:pt idx="65">
                  <c:v>587.77350424476981</c:v>
                </c:pt>
                <c:pt idx="66">
                  <c:v>621.85026583784656</c:v>
                </c:pt>
                <c:pt idx="67">
                  <c:v>656.11426706148507</c:v>
                </c:pt>
                <c:pt idx="68">
                  <c:v>690.5405843832317</c:v>
                </c:pt>
                <c:pt idx="69">
                  <c:v>725.10833976827109</c:v>
                </c:pt>
                <c:pt idx="70">
                  <c:v>759.79994997498579</c:v>
                </c:pt>
                <c:pt idx="71">
                  <c:v>794.60052808416026</c:v>
                </c:pt>
                <c:pt idx="72">
                  <c:v>829.49740483652408</c:v>
                </c:pt>
                <c:pt idx="73">
                  <c:v>864.47974427270469</c:v>
                </c:pt>
                <c:pt idx="74">
                  <c:v>899.53823373067723</c:v>
                </c:pt>
                <c:pt idx="75">
                  <c:v>934.66483264210694</c:v>
                </c:pt>
                <c:pt idx="76">
                  <c:v>969.85256799183719</c:v>
                </c:pt>
                <c:pt idx="77">
                  <c:v>1005.0953669606401</c:v>
                </c:pt>
                <c:pt idx="78">
                  <c:v>1040.38791932705</c:v>
                </c:pt>
                <c:pt idx="79">
                  <c:v>1075.7255637949199</c:v>
                </c:pt>
                <c:pt idx="80">
                  <c:v>1111.1041936459599</c:v>
                </c:pt>
                <c:pt idx="81">
                  <c:v>1146.5201780737873</c:v>
                </c:pt>
                <c:pt idx="82">
                  <c:v>1181.9702963017264</c:v>
                </c:pt>
                <c:pt idx="83">
                  <c:v>1217.4516821695183</c:v>
                </c:pt>
                <c:pt idx="84">
                  <c:v>1252.9617773315365</c:v>
                </c:pt>
                <c:pt idx="85">
                  <c:v>1288.4982915695398</c:v>
                </c:pt>
                <c:pt idx="86">
                  <c:v>1324.059169008159</c:v>
                </c:pt>
                <c:pt idx="87">
                  <c:v>1359.6425592479188</c:v>
                </c:pt>
                <c:pt idx="88">
                  <c:v>1395.2467926113991</c:v>
                </c:pt>
                <c:pt idx="89">
                  <c:v>1430.8703588430544</c:v>
                </c:pt>
                <c:pt idx="90">
                  <c:v>1466.5118887198</c:v>
                </c:pt>
                <c:pt idx="91">
                  <c:v>1502.1701381237053</c:v>
                </c:pt>
                <c:pt idx="92">
                  <c:v>1537.8439742045746</c:v>
                </c:pt>
                <c:pt idx="93">
                  <c:v>1573.5323633224632</c:v>
                </c:pt>
                <c:pt idx="94">
                  <c:v>1609.2343605111105</c:v>
                </c:pt>
                <c:pt idx="95">
                  <c:v>1644.9491002450413</c:v>
                </c:pt>
                <c:pt idx="96">
                  <c:v>1680.675788327547</c:v>
                </c:pt>
                <c:pt idx="97">
                  <c:v>1716.413694745208</c:v>
                </c:pt>
                <c:pt idx="98">
                  <c:v>1752.1621473582425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58-4BF5-A3C4-CFC053FF7899}"/>
            </c:ext>
          </c:extLst>
        </c:ser>
        <c:ser>
          <c:idx val="10"/>
          <c:order val="10"/>
          <c:tx>
            <c:strRef>
              <c:f>'values of function Akçelik'!$F$9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Akçelik'!$G$9:$G$10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Akçelik'!$H$9:$H$10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F58-4BF5-A3C4-CFC053FF7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75168"/>
        <c:axId val="221277520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Akçelik'!$G$20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Akçelik'!$G$27:$G$125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CF58-4BF5-A3C4-CFC053FF789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Akçelik'!$H$27:$H$125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58-4BF5-A3C4-CFC053FF789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Akçelik'!$I$27:$I$125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F58-4BF5-A3C4-CFC053FF7899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Akçelik'!$J$27:$J$125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58-4BF5-A3C4-CFC053FF7899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Akçelik'!$K$27:$K$125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F58-4BF5-A3C4-CFC053FF7899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Akçelik'!$L$27:$L$125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F58-4BF5-A3C4-CFC053FF7899}"/>
                  </c:ext>
                </c:extLst>
              </c15:ser>
            </c15:filteredScatterSeries>
          </c:ext>
        </c:extLst>
      </c:scatterChart>
      <c:valAx>
        <c:axId val="221275168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7520"/>
        <c:crosses val="autoZero"/>
        <c:crossBetween val="midCat"/>
        <c:majorUnit val="0.5"/>
        <c:minorUnit val="0.1"/>
      </c:valAx>
      <c:valAx>
        <c:axId val="221277520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 sz="1400"/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221275168"/>
        <c:crosses val="autoZero"/>
        <c:crossBetween val="midCat"/>
        <c:majorUnit val="200"/>
        <c:min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10480779736829"/>
          <c:y val="0.11001191133278738"/>
          <c:w val="0.33712872099993335"/>
          <c:h val="0.2656283713609606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Linear Bottelneck</a:t>
            </a:r>
          </a:p>
        </c:rich>
      </c:tx>
      <c:layout>
        <c:manualLayout>
          <c:xMode val="edge"/>
          <c:yMode val="edge"/>
          <c:x val="0.32495136375089728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931480334142"/>
          <c:y val="8.2491582491582491E-2"/>
          <c:w val="0.85323747562479546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Linear Bottleneck'!$C$17</c:f>
              <c:strCache>
                <c:ptCount val="1"/>
                <c:pt idx="0">
                  <c:v>c = 0,5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Linear Bottleneck'!$B$24:$B$122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Linear Bottleneck'!$C$24:$C$122</c:f>
              <c:numCache>
                <c:formatCode>#,##0.00</c:formatCode>
                <c:ptCount val="99"/>
                <c:pt idx="0">
                  <c:v>1</c:v>
                </c:pt>
                <c:pt idx="1">
                  <c:v>144</c:v>
                </c:pt>
                <c:pt idx="2">
                  <c:v>288</c:v>
                </c:pt>
                <c:pt idx="3">
                  <c:v>432</c:v>
                </c:pt>
                <c:pt idx="4">
                  <c:v>576</c:v>
                </c:pt>
                <c:pt idx="5">
                  <c:v>720</c:v>
                </c:pt>
                <c:pt idx="6">
                  <c:v>864.00000000000011</c:v>
                </c:pt>
                <c:pt idx="7">
                  <c:v>1008.0000000000001</c:v>
                </c:pt>
                <c:pt idx="8">
                  <c:v>1152</c:v>
                </c:pt>
                <c:pt idx="9">
                  <c:v>1296</c:v>
                </c:pt>
                <c:pt idx="10">
                  <c:v>1439.9999999999998</c:v>
                </c:pt>
                <c:pt idx="11">
                  <c:v>1583.9999999999998</c:v>
                </c:pt>
                <c:pt idx="12">
                  <c:v>1727.9999999999998</c:v>
                </c:pt>
                <c:pt idx="13">
                  <c:v>1871.9999999999998</c:v>
                </c:pt>
                <c:pt idx="14">
                  <c:v>2015.9999999999998</c:v>
                </c:pt>
                <c:pt idx="15">
                  <c:v>2160</c:v>
                </c:pt>
                <c:pt idx="16">
                  <c:v>2304</c:v>
                </c:pt>
                <c:pt idx="17">
                  <c:v>2448</c:v>
                </c:pt>
                <c:pt idx="18">
                  <c:v>2592.0000000000005</c:v>
                </c:pt>
                <c:pt idx="19">
                  <c:v>2736.0000000000005</c:v>
                </c:pt>
                <c:pt idx="20">
                  <c:v>2880.0000000000005</c:v>
                </c:pt>
                <c:pt idx="21">
                  <c:v>3024.0000000000009</c:v>
                </c:pt>
                <c:pt idx="22">
                  <c:v>3168.0000000000009</c:v>
                </c:pt>
                <c:pt idx="23">
                  <c:v>3312.0000000000009</c:v>
                </c:pt>
                <c:pt idx="24">
                  <c:v>3456.0000000000009</c:v>
                </c:pt>
                <c:pt idx="25">
                  <c:v>3600.0000000000009</c:v>
                </c:pt>
                <c:pt idx="26">
                  <c:v>3744.0000000000009</c:v>
                </c:pt>
                <c:pt idx="27">
                  <c:v>3888.0000000000009</c:v>
                </c:pt>
                <c:pt idx="28">
                  <c:v>4032.0000000000014</c:v>
                </c:pt>
                <c:pt idx="29">
                  <c:v>4176.0000000000009</c:v>
                </c:pt>
                <c:pt idx="30">
                  <c:v>4320.0000000000018</c:v>
                </c:pt>
                <c:pt idx="31">
                  <c:v>4464.0000000000018</c:v>
                </c:pt>
                <c:pt idx="32">
                  <c:v>4608.0000000000018</c:v>
                </c:pt>
                <c:pt idx="33">
                  <c:v>4752.0000000000018</c:v>
                </c:pt>
                <c:pt idx="34">
                  <c:v>4896.0000000000018</c:v>
                </c:pt>
                <c:pt idx="35">
                  <c:v>5040.0000000000018</c:v>
                </c:pt>
                <c:pt idx="36">
                  <c:v>5184.0000000000018</c:v>
                </c:pt>
                <c:pt idx="37">
                  <c:v>5328.0000000000027</c:v>
                </c:pt>
                <c:pt idx="38">
                  <c:v>5472.0000000000027</c:v>
                </c:pt>
                <c:pt idx="39">
                  <c:v>5616.0000000000027</c:v>
                </c:pt>
                <c:pt idx="40">
                  <c:v>5760.0000000000027</c:v>
                </c:pt>
                <c:pt idx="41">
                  <c:v>5904.0000000000027</c:v>
                </c:pt>
                <c:pt idx="42">
                  <c:v>6048.0000000000027</c:v>
                </c:pt>
                <c:pt idx="43">
                  <c:v>6192.0000000000027</c:v>
                </c:pt>
                <c:pt idx="44">
                  <c:v>6336.0000000000036</c:v>
                </c:pt>
                <c:pt idx="45">
                  <c:v>6480.0000000000036</c:v>
                </c:pt>
                <c:pt idx="46">
                  <c:v>6624.0000000000036</c:v>
                </c:pt>
                <c:pt idx="47">
                  <c:v>6768.0000000000036</c:v>
                </c:pt>
                <c:pt idx="48">
                  <c:v>6912.0000000000036</c:v>
                </c:pt>
                <c:pt idx="49">
                  <c:v>7056.0000000000036</c:v>
                </c:pt>
                <c:pt idx="50">
                  <c:v>7200.0000000000036</c:v>
                </c:pt>
                <c:pt idx="51">
                  <c:v>7344.0000000000036</c:v>
                </c:pt>
                <c:pt idx="52">
                  <c:v>7488.0000000000036</c:v>
                </c:pt>
                <c:pt idx="53">
                  <c:v>7632.0000000000036</c:v>
                </c:pt>
                <c:pt idx="54">
                  <c:v>7776.0000000000036</c:v>
                </c:pt>
                <c:pt idx="55">
                  <c:v>7920.0000000000036</c:v>
                </c:pt>
                <c:pt idx="56">
                  <c:v>8064.0000000000036</c:v>
                </c:pt>
                <c:pt idx="57">
                  <c:v>8208.0000000000036</c:v>
                </c:pt>
                <c:pt idx="58">
                  <c:v>8352.0000000000036</c:v>
                </c:pt>
                <c:pt idx="59">
                  <c:v>8496.0000000000036</c:v>
                </c:pt>
                <c:pt idx="60">
                  <c:v>8640.0000000000036</c:v>
                </c:pt>
                <c:pt idx="61">
                  <c:v>8784.0000000000055</c:v>
                </c:pt>
                <c:pt idx="62">
                  <c:v>8928.0000000000055</c:v>
                </c:pt>
                <c:pt idx="63">
                  <c:v>9072.0000000000055</c:v>
                </c:pt>
                <c:pt idx="64">
                  <c:v>9216.0000000000055</c:v>
                </c:pt>
                <c:pt idx="65">
                  <c:v>9360.0000000000055</c:v>
                </c:pt>
                <c:pt idx="66">
                  <c:v>9504.0000000000055</c:v>
                </c:pt>
                <c:pt idx="67">
                  <c:v>9648.0000000000055</c:v>
                </c:pt>
                <c:pt idx="68">
                  <c:v>9792.0000000000055</c:v>
                </c:pt>
                <c:pt idx="69">
                  <c:v>9936.0000000000055</c:v>
                </c:pt>
                <c:pt idx="70">
                  <c:v>10080.000000000005</c:v>
                </c:pt>
                <c:pt idx="71">
                  <c:v>10224.000000000005</c:v>
                </c:pt>
                <c:pt idx="72">
                  <c:v>10368.000000000005</c:v>
                </c:pt>
                <c:pt idx="73">
                  <c:v>10512.000000000005</c:v>
                </c:pt>
                <c:pt idx="74">
                  <c:v>10656.000000000005</c:v>
                </c:pt>
                <c:pt idx="75">
                  <c:v>10800.000000000007</c:v>
                </c:pt>
                <c:pt idx="76">
                  <c:v>10944.000000000007</c:v>
                </c:pt>
                <c:pt idx="77">
                  <c:v>11088.000000000007</c:v>
                </c:pt>
                <c:pt idx="78">
                  <c:v>11232.000000000007</c:v>
                </c:pt>
                <c:pt idx="79">
                  <c:v>11376.000000000007</c:v>
                </c:pt>
                <c:pt idx="80">
                  <c:v>11520.000000000007</c:v>
                </c:pt>
                <c:pt idx="81">
                  <c:v>11664.000000000007</c:v>
                </c:pt>
                <c:pt idx="82">
                  <c:v>11808.000000000007</c:v>
                </c:pt>
                <c:pt idx="83">
                  <c:v>11952.000000000007</c:v>
                </c:pt>
                <c:pt idx="84">
                  <c:v>12096.000000000007</c:v>
                </c:pt>
                <c:pt idx="85">
                  <c:v>12240.000000000007</c:v>
                </c:pt>
                <c:pt idx="86">
                  <c:v>12384.000000000007</c:v>
                </c:pt>
                <c:pt idx="87">
                  <c:v>12528.000000000007</c:v>
                </c:pt>
                <c:pt idx="88">
                  <c:v>12672.000000000007</c:v>
                </c:pt>
                <c:pt idx="89">
                  <c:v>12816.000000000007</c:v>
                </c:pt>
                <c:pt idx="90">
                  <c:v>12960.000000000009</c:v>
                </c:pt>
                <c:pt idx="91">
                  <c:v>13104.000000000009</c:v>
                </c:pt>
                <c:pt idx="92">
                  <c:v>13248.000000000009</c:v>
                </c:pt>
                <c:pt idx="93">
                  <c:v>13392.000000000009</c:v>
                </c:pt>
                <c:pt idx="94">
                  <c:v>13536.000000000009</c:v>
                </c:pt>
                <c:pt idx="95">
                  <c:v>13680.000000000009</c:v>
                </c:pt>
                <c:pt idx="96">
                  <c:v>13824.000000000009</c:v>
                </c:pt>
                <c:pt idx="97">
                  <c:v>13968.000000000009</c:v>
                </c:pt>
                <c:pt idx="98">
                  <c:v>14112.000000000009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88-49F4-8EC9-230F838C7C49}"/>
            </c:ext>
          </c:extLst>
        </c:ser>
        <c:ser>
          <c:idx val="1"/>
          <c:order val="1"/>
          <c:tx>
            <c:strRef>
              <c:f>'values of Linear Bottleneck'!$D$17</c:f>
              <c:strCache>
                <c:ptCount val="1"/>
                <c:pt idx="0">
                  <c:v>c = 0,8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Linear Bottleneck'!$B$24:$B$122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Linear Bottleneck'!$D$24:$D$122</c:f>
              <c:numCache>
                <c:formatCode>#,##0.00</c:formatCode>
                <c:ptCount val="99"/>
                <c:pt idx="0">
                  <c:v>1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899.99999999999977</c:v>
                </c:pt>
                <c:pt idx="11">
                  <c:v>989.99999999999977</c:v>
                </c:pt>
                <c:pt idx="12">
                  <c:v>1079.9999999999998</c:v>
                </c:pt>
                <c:pt idx="13">
                  <c:v>1169.9999999999998</c:v>
                </c:pt>
                <c:pt idx="14">
                  <c:v>1259.9999999999998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1620.0000000000002</c:v>
                </c:pt>
                <c:pt idx="19">
                  <c:v>1710.0000000000002</c:v>
                </c:pt>
                <c:pt idx="20">
                  <c:v>1800.0000000000002</c:v>
                </c:pt>
                <c:pt idx="21">
                  <c:v>1890.0000000000005</c:v>
                </c:pt>
                <c:pt idx="22">
                  <c:v>1980.0000000000005</c:v>
                </c:pt>
                <c:pt idx="23">
                  <c:v>2070.0000000000005</c:v>
                </c:pt>
                <c:pt idx="24">
                  <c:v>2160.0000000000005</c:v>
                </c:pt>
                <c:pt idx="25">
                  <c:v>2250.0000000000005</c:v>
                </c:pt>
                <c:pt idx="26">
                  <c:v>2340.0000000000005</c:v>
                </c:pt>
                <c:pt idx="27">
                  <c:v>2430.0000000000005</c:v>
                </c:pt>
                <c:pt idx="28">
                  <c:v>2520.0000000000009</c:v>
                </c:pt>
                <c:pt idx="29">
                  <c:v>2610.0000000000005</c:v>
                </c:pt>
                <c:pt idx="30">
                  <c:v>2700.0000000000009</c:v>
                </c:pt>
                <c:pt idx="31">
                  <c:v>2790.0000000000009</c:v>
                </c:pt>
                <c:pt idx="32">
                  <c:v>2880.0000000000009</c:v>
                </c:pt>
                <c:pt idx="33">
                  <c:v>2970.0000000000009</c:v>
                </c:pt>
                <c:pt idx="34">
                  <c:v>3060.0000000000009</c:v>
                </c:pt>
                <c:pt idx="35">
                  <c:v>3150.0000000000009</c:v>
                </c:pt>
                <c:pt idx="36">
                  <c:v>3240.0000000000009</c:v>
                </c:pt>
                <c:pt idx="37">
                  <c:v>3330.0000000000014</c:v>
                </c:pt>
                <c:pt idx="38">
                  <c:v>3420.0000000000014</c:v>
                </c:pt>
                <c:pt idx="39">
                  <c:v>3510.0000000000014</c:v>
                </c:pt>
                <c:pt idx="40">
                  <c:v>3600.0000000000014</c:v>
                </c:pt>
                <c:pt idx="41">
                  <c:v>3690.0000000000014</c:v>
                </c:pt>
                <c:pt idx="42">
                  <c:v>3780.0000000000014</c:v>
                </c:pt>
                <c:pt idx="43">
                  <c:v>3870.0000000000014</c:v>
                </c:pt>
                <c:pt idx="44">
                  <c:v>3960.0000000000023</c:v>
                </c:pt>
                <c:pt idx="45">
                  <c:v>4050.0000000000023</c:v>
                </c:pt>
                <c:pt idx="46">
                  <c:v>4140.0000000000018</c:v>
                </c:pt>
                <c:pt idx="47">
                  <c:v>4230.0000000000018</c:v>
                </c:pt>
                <c:pt idx="48">
                  <c:v>4320.0000000000018</c:v>
                </c:pt>
                <c:pt idx="49">
                  <c:v>4410.0000000000018</c:v>
                </c:pt>
                <c:pt idx="50">
                  <c:v>4500.0000000000018</c:v>
                </c:pt>
                <c:pt idx="51">
                  <c:v>4590.0000000000018</c:v>
                </c:pt>
                <c:pt idx="52">
                  <c:v>4680.0000000000018</c:v>
                </c:pt>
                <c:pt idx="53">
                  <c:v>4770.0000000000018</c:v>
                </c:pt>
                <c:pt idx="54">
                  <c:v>4860.0000000000018</c:v>
                </c:pt>
                <c:pt idx="55">
                  <c:v>4950.0000000000018</c:v>
                </c:pt>
                <c:pt idx="56">
                  <c:v>5040.0000000000018</c:v>
                </c:pt>
                <c:pt idx="57">
                  <c:v>5130.0000000000018</c:v>
                </c:pt>
                <c:pt idx="58">
                  <c:v>5220.0000000000018</c:v>
                </c:pt>
                <c:pt idx="59">
                  <c:v>5310.0000000000018</c:v>
                </c:pt>
                <c:pt idx="60">
                  <c:v>5400.0000000000018</c:v>
                </c:pt>
                <c:pt idx="61">
                  <c:v>5490.0000000000027</c:v>
                </c:pt>
                <c:pt idx="62">
                  <c:v>5580.0000000000027</c:v>
                </c:pt>
                <c:pt idx="63">
                  <c:v>5670.0000000000027</c:v>
                </c:pt>
                <c:pt idx="64">
                  <c:v>5760.0000000000027</c:v>
                </c:pt>
                <c:pt idx="65">
                  <c:v>5850.0000000000027</c:v>
                </c:pt>
                <c:pt idx="66">
                  <c:v>5940.0000000000027</c:v>
                </c:pt>
                <c:pt idx="67">
                  <c:v>6030.0000000000027</c:v>
                </c:pt>
                <c:pt idx="68">
                  <c:v>6120.0000000000027</c:v>
                </c:pt>
                <c:pt idx="69">
                  <c:v>6210.0000000000027</c:v>
                </c:pt>
                <c:pt idx="70">
                  <c:v>6300.0000000000027</c:v>
                </c:pt>
                <c:pt idx="71">
                  <c:v>6390.0000000000027</c:v>
                </c:pt>
                <c:pt idx="72">
                  <c:v>6480.0000000000027</c:v>
                </c:pt>
                <c:pt idx="73">
                  <c:v>6570.0000000000027</c:v>
                </c:pt>
                <c:pt idx="74">
                  <c:v>6660.0000000000027</c:v>
                </c:pt>
                <c:pt idx="75">
                  <c:v>6750.0000000000045</c:v>
                </c:pt>
                <c:pt idx="76">
                  <c:v>6840.0000000000045</c:v>
                </c:pt>
                <c:pt idx="77">
                  <c:v>6930.0000000000045</c:v>
                </c:pt>
                <c:pt idx="78">
                  <c:v>7020.0000000000045</c:v>
                </c:pt>
                <c:pt idx="79">
                  <c:v>7110.0000000000045</c:v>
                </c:pt>
                <c:pt idx="80">
                  <c:v>7200.0000000000045</c:v>
                </c:pt>
                <c:pt idx="81">
                  <c:v>7290.0000000000045</c:v>
                </c:pt>
                <c:pt idx="82">
                  <c:v>7380.0000000000045</c:v>
                </c:pt>
                <c:pt idx="83">
                  <c:v>7470.0000000000045</c:v>
                </c:pt>
                <c:pt idx="84">
                  <c:v>7560.0000000000045</c:v>
                </c:pt>
                <c:pt idx="85">
                  <c:v>7650.0000000000045</c:v>
                </c:pt>
                <c:pt idx="86">
                  <c:v>7740.0000000000045</c:v>
                </c:pt>
                <c:pt idx="87">
                  <c:v>7830.0000000000045</c:v>
                </c:pt>
                <c:pt idx="88">
                  <c:v>7920.0000000000045</c:v>
                </c:pt>
                <c:pt idx="89">
                  <c:v>8010.0000000000045</c:v>
                </c:pt>
                <c:pt idx="90">
                  <c:v>8100.0000000000055</c:v>
                </c:pt>
                <c:pt idx="91">
                  <c:v>8190.0000000000055</c:v>
                </c:pt>
                <c:pt idx="92">
                  <c:v>8280.0000000000055</c:v>
                </c:pt>
                <c:pt idx="93">
                  <c:v>8370.0000000000055</c:v>
                </c:pt>
                <c:pt idx="94">
                  <c:v>8460.0000000000055</c:v>
                </c:pt>
                <c:pt idx="95">
                  <c:v>8550.0000000000055</c:v>
                </c:pt>
                <c:pt idx="96">
                  <c:v>8640.0000000000055</c:v>
                </c:pt>
                <c:pt idx="97">
                  <c:v>8730.0000000000055</c:v>
                </c:pt>
                <c:pt idx="98">
                  <c:v>8820.0000000000055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88-49F4-8EC9-230F838C7C49}"/>
            </c:ext>
          </c:extLst>
        </c:ser>
        <c:ser>
          <c:idx val="2"/>
          <c:order val="2"/>
          <c:tx>
            <c:strRef>
              <c:f>'values of Linear Bottleneck'!$E$17</c:f>
              <c:strCache>
                <c:ptCount val="1"/>
                <c:pt idx="0">
                  <c:v>c 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Linear Bottleneck'!$B$24:$B$122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Linear Bottleneck'!$E$24:$E$122</c:f>
              <c:numCache>
                <c:formatCode>#,##0.00</c:formatCode>
                <c:ptCount val="99"/>
                <c:pt idx="0">
                  <c:v>1</c:v>
                </c:pt>
                <c:pt idx="1">
                  <c:v>72</c:v>
                </c:pt>
                <c:pt idx="2">
                  <c:v>144</c:v>
                </c:pt>
                <c:pt idx="3">
                  <c:v>216</c:v>
                </c:pt>
                <c:pt idx="4">
                  <c:v>288</c:v>
                </c:pt>
                <c:pt idx="5">
                  <c:v>360</c:v>
                </c:pt>
                <c:pt idx="6">
                  <c:v>432.00000000000006</c:v>
                </c:pt>
                <c:pt idx="7">
                  <c:v>504.00000000000006</c:v>
                </c:pt>
                <c:pt idx="8">
                  <c:v>576</c:v>
                </c:pt>
                <c:pt idx="9">
                  <c:v>648</c:v>
                </c:pt>
                <c:pt idx="10">
                  <c:v>719.99999999999989</c:v>
                </c:pt>
                <c:pt idx="11">
                  <c:v>791.99999999999989</c:v>
                </c:pt>
                <c:pt idx="12">
                  <c:v>863.99999999999989</c:v>
                </c:pt>
                <c:pt idx="13">
                  <c:v>935.99999999999989</c:v>
                </c:pt>
                <c:pt idx="14">
                  <c:v>1007.9999999999999</c:v>
                </c:pt>
                <c:pt idx="15">
                  <c:v>1080</c:v>
                </c:pt>
                <c:pt idx="16">
                  <c:v>1152</c:v>
                </c:pt>
                <c:pt idx="17">
                  <c:v>1224</c:v>
                </c:pt>
                <c:pt idx="18">
                  <c:v>1296.0000000000002</c:v>
                </c:pt>
                <c:pt idx="19">
                  <c:v>1368.0000000000002</c:v>
                </c:pt>
                <c:pt idx="20">
                  <c:v>1440.0000000000002</c:v>
                </c:pt>
                <c:pt idx="21">
                  <c:v>1512.0000000000005</c:v>
                </c:pt>
                <c:pt idx="22">
                  <c:v>1584.0000000000005</c:v>
                </c:pt>
                <c:pt idx="23">
                  <c:v>1656.0000000000005</c:v>
                </c:pt>
                <c:pt idx="24">
                  <c:v>1728.0000000000005</c:v>
                </c:pt>
                <c:pt idx="25">
                  <c:v>1800.0000000000005</c:v>
                </c:pt>
                <c:pt idx="26">
                  <c:v>1872.0000000000005</c:v>
                </c:pt>
                <c:pt idx="27">
                  <c:v>1944.0000000000005</c:v>
                </c:pt>
                <c:pt idx="28">
                  <c:v>2016.0000000000007</c:v>
                </c:pt>
                <c:pt idx="29">
                  <c:v>2088.0000000000005</c:v>
                </c:pt>
                <c:pt idx="30">
                  <c:v>2160.0000000000009</c:v>
                </c:pt>
                <c:pt idx="31">
                  <c:v>2232.0000000000009</c:v>
                </c:pt>
                <c:pt idx="32">
                  <c:v>2304.0000000000009</c:v>
                </c:pt>
                <c:pt idx="33">
                  <c:v>2376.0000000000009</c:v>
                </c:pt>
                <c:pt idx="34">
                  <c:v>2448.0000000000009</c:v>
                </c:pt>
                <c:pt idx="35">
                  <c:v>2520.0000000000009</c:v>
                </c:pt>
                <c:pt idx="36">
                  <c:v>2592.0000000000009</c:v>
                </c:pt>
                <c:pt idx="37">
                  <c:v>2664.0000000000014</c:v>
                </c:pt>
                <c:pt idx="38">
                  <c:v>2736.0000000000014</c:v>
                </c:pt>
                <c:pt idx="39">
                  <c:v>2808.0000000000014</c:v>
                </c:pt>
                <c:pt idx="40">
                  <c:v>2880.0000000000014</c:v>
                </c:pt>
                <c:pt idx="41">
                  <c:v>2952.0000000000014</c:v>
                </c:pt>
                <c:pt idx="42">
                  <c:v>3024.0000000000014</c:v>
                </c:pt>
                <c:pt idx="43">
                  <c:v>3096.0000000000014</c:v>
                </c:pt>
                <c:pt idx="44">
                  <c:v>3168.0000000000018</c:v>
                </c:pt>
                <c:pt idx="45">
                  <c:v>3240.0000000000018</c:v>
                </c:pt>
                <c:pt idx="46">
                  <c:v>3312.0000000000018</c:v>
                </c:pt>
                <c:pt idx="47">
                  <c:v>3384.0000000000018</c:v>
                </c:pt>
                <c:pt idx="48">
                  <c:v>3456.0000000000018</c:v>
                </c:pt>
                <c:pt idx="49">
                  <c:v>3528.0000000000018</c:v>
                </c:pt>
                <c:pt idx="50">
                  <c:v>3600.0000000000018</c:v>
                </c:pt>
                <c:pt idx="51">
                  <c:v>3672.0000000000018</c:v>
                </c:pt>
                <c:pt idx="52">
                  <c:v>3744.0000000000018</c:v>
                </c:pt>
                <c:pt idx="53">
                  <c:v>3816.0000000000018</c:v>
                </c:pt>
                <c:pt idx="54">
                  <c:v>3888.0000000000018</c:v>
                </c:pt>
                <c:pt idx="55">
                  <c:v>3960.0000000000018</c:v>
                </c:pt>
                <c:pt idx="56">
                  <c:v>4032.0000000000018</c:v>
                </c:pt>
                <c:pt idx="57">
                  <c:v>4104.0000000000018</c:v>
                </c:pt>
                <c:pt idx="58">
                  <c:v>4176.0000000000018</c:v>
                </c:pt>
                <c:pt idx="59">
                  <c:v>4248.0000000000018</c:v>
                </c:pt>
                <c:pt idx="60">
                  <c:v>4320.0000000000018</c:v>
                </c:pt>
                <c:pt idx="61">
                  <c:v>4392.0000000000027</c:v>
                </c:pt>
                <c:pt idx="62">
                  <c:v>4464.0000000000027</c:v>
                </c:pt>
                <c:pt idx="63">
                  <c:v>4536.0000000000027</c:v>
                </c:pt>
                <c:pt idx="64">
                  <c:v>4608.0000000000027</c:v>
                </c:pt>
                <c:pt idx="65">
                  <c:v>4680.0000000000027</c:v>
                </c:pt>
                <c:pt idx="66">
                  <c:v>4752.0000000000027</c:v>
                </c:pt>
                <c:pt idx="67">
                  <c:v>4824.0000000000027</c:v>
                </c:pt>
                <c:pt idx="68">
                  <c:v>4896.0000000000027</c:v>
                </c:pt>
                <c:pt idx="69">
                  <c:v>4968.0000000000027</c:v>
                </c:pt>
                <c:pt idx="70">
                  <c:v>5040.0000000000027</c:v>
                </c:pt>
                <c:pt idx="71">
                  <c:v>5112.0000000000027</c:v>
                </c:pt>
                <c:pt idx="72">
                  <c:v>5184.0000000000027</c:v>
                </c:pt>
                <c:pt idx="73">
                  <c:v>5256.0000000000027</c:v>
                </c:pt>
                <c:pt idx="74">
                  <c:v>5328.0000000000027</c:v>
                </c:pt>
                <c:pt idx="75">
                  <c:v>5400.0000000000036</c:v>
                </c:pt>
                <c:pt idx="76">
                  <c:v>5472.0000000000036</c:v>
                </c:pt>
                <c:pt idx="77">
                  <c:v>5544.0000000000036</c:v>
                </c:pt>
                <c:pt idx="78">
                  <c:v>5616.0000000000036</c:v>
                </c:pt>
                <c:pt idx="79">
                  <c:v>5688.0000000000036</c:v>
                </c:pt>
                <c:pt idx="80">
                  <c:v>5760.0000000000036</c:v>
                </c:pt>
                <c:pt idx="81">
                  <c:v>5832.0000000000036</c:v>
                </c:pt>
                <c:pt idx="82">
                  <c:v>5904.0000000000036</c:v>
                </c:pt>
                <c:pt idx="83">
                  <c:v>5976.0000000000036</c:v>
                </c:pt>
                <c:pt idx="84">
                  <c:v>6048.0000000000036</c:v>
                </c:pt>
                <c:pt idx="85">
                  <c:v>6120.0000000000036</c:v>
                </c:pt>
                <c:pt idx="86">
                  <c:v>6192.0000000000036</c:v>
                </c:pt>
                <c:pt idx="87">
                  <c:v>6264.0000000000036</c:v>
                </c:pt>
                <c:pt idx="88">
                  <c:v>6336.0000000000036</c:v>
                </c:pt>
                <c:pt idx="89">
                  <c:v>6408.0000000000036</c:v>
                </c:pt>
                <c:pt idx="90">
                  <c:v>6480.0000000000045</c:v>
                </c:pt>
                <c:pt idx="91">
                  <c:v>6552.0000000000045</c:v>
                </c:pt>
                <c:pt idx="92">
                  <c:v>6624.0000000000045</c:v>
                </c:pt>
                <c:pt idx="93">
                  <c:v>6696.0000000000045</c:v>
                </c:pt>
                <c:pt idx="94">
                  <c:v>6768.0000000000045</c:v>
                </c:pt>
                <c:pt idx="95">
                  <c:v>6840.0000000000045</c:v>
                </c:pt>
                <c:pt idx="96">
                  <c:v>6912.0000000000045</c:v>
                </c:pt>
                <c:pt idx="97">
                  <c:v>6984.0000000000045</c:v>
                </c:pt>
                <c:pt idx="98">
                  <c:v>7056.0000000000045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88-49F4-8EC9-230F838C7C49}"/>
            </c:ext>
          </c:extLst>
        </c:ser>
        <c:ser>
          <c:idx val="3"/>
          <c:order val="3"/>
          <c:tx>
            <c:strRef>
              <c:f>'values of Linear Bottleneck'!$F$17</c:f>
              <c:strCache>
                <c:ptCount val="1"/>
                <c:pt idx="0">
                  <c:v>c = 1,2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Linear Bottleneck'!$B$24:$B$122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Linear Bottleneck'!$F$24:$F$122</c:f>
              <c:numCache>
                <c:formatCode>#,##0.00</c:formatCode>
                <c:ptCount val="99"/>
                <c:pt idx="0">
                  <c:v>1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360.00000000000006</c:v>
                </c:pt>
                <c:pt idx="7">
                  <c:v>420.00000000000006</c:v>
                </c:pt>
                <c:pt idx="8">
                  <c:v>480</c:v>
                </c:pt>
                <c:pt idx="9">
                  <c:v>540</c:v>
                </c:pt>
                <c:pt idx="10">
                  <c:v>599.99999999999989</c:v>
                </c:pt>
                <c:pt idx="11">
                  <c:v>659.99999999999989</c:v>
                </c:pt>
                <c:pt idx="12">
                  <c:v>719.99999999999989</c:v>
                </c:pt>
                <c:pt idx="13">
                  <c:v>779.99999999999989</c:v>
                </c:pt>
                <c:pt idx="14">
                  <c:v>839.99999999999989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1080.0000000000002</c:v>
                </c:pt>
                <c:pt idx="19">
                  <c:v>1140.0000000000002</c:v>
                </c:pt>
                <c:pt idx="20">
                  <c:v>1200.0000000000002</c:v>
                </c:pt>
                <c:pt idx="21">
                  <c:v>1260.0000000000005</c:v>
                </c:pt>
                <c:pt idx="22">
                  <c:v>1320.0000000000005</c:v>
                </c:pt>
                <c:pt idx="23">
                  <c:v>1380.0000000000005</c:v>
                </c:pt>
                <c:pt idx="24">
                  <c:v>1440.0000000000005</c:v>
                </c:pt>
                <c:pt idx="25">
                  <c:v>1500.0000000000005</c:v>
                </c:pt>
                <c:pt idx="26">
                  <c:v>1560.0000000000005</c:v>
                </c:pt>
                <c:pt idx="27">
                  <c:v>1620.0000000000005</c:v>
                </c:pt>
                <c:pt idx="28">
                  <c:v>1680.0000000000007</c:v>
                </c:pt>
                <c:pt idx="29">
                  <c:v>1740.0000000000005</c:v>
                </c:pt>
                <c:pt idx="30">
                  <c:v>1800.0000000000009</c:v>
                </c:pt>
                <c:pt idx="31">
                  <c:v>1860.0000000000009</c:v>
                </c:pt>
                <c:pt idx="32">
                  <c:v>1920.0000000000009</c:v>
                </c:pt>
                <c:pt idx="33">
                  <c:v>1980.0000000000009</c:v>
                </c:pt>
                <c:pt idx="34">
                  <c:v>2040.0000000000009</c:v>
                </c:pt>
                <c:pt idx="35">
                  <c:v>2100.0000000000009</c:v>
                </c:pt>
                <c:pt idx="36">
                  <c:v>2160.0000000000009</c:v>
                </c:pt>
                <c:pt idx="37">
                  <c:v>2220.0000000000014</c:v>
                </c:pt>
                <c:pt idx="38">
                  <c:v>2280.0000000000014</c:v>
                </c:pt>
                <c:pt idx="39">
                  <c:v>2340.0000000000014</c:v>
                </c:pt>
                <c:pt idx="40">
                  <c:v>2400.0000000000014</c:v>
                </c:pt>
                <c:pt idx="41">
                  <c:v>2460.0000000000014</c:v>
                </c:pt>
                <c:pt idx="42">
                  <c:v>2520.0000000000014</c:v>
                </c:pt>
                <c:pt idx="43">
                  <c:v>2580.0000000000014</c:v>
                </c:pt>
                <c:pt idx="44">
                  <c:v>2640.0000000000018</c:v>
                </c:pt>
                <c:pt idx="45">
                  <c:v>2700.0000000000018</c:v>
                </c:pt>
                <c:pt idx="46">
                  <c:v>2760.0000000000018</c:v>
                </c:pt>
                <c:pt idx="47">
                  <c:v>2820.0000000000018</c:v>
                </c:pt>
                <c:pt idx="48">
                  <c:v>2880.0000000000018</c:v>
                </c:pt>
                <c:pt idx="49">
                  <c:v>2940.0000000000018</c:v>
                </c:pt>
                <c:pt idx="50">
                  <c:v>3000.0000000000018</c:v>
                </c:pt>
                <c:pt idx="51">
                  <c:v>3060.0000000000018</c:v>
                </c:pt>
                <c:pt idx="52">
                  <c:v>3120.0000000000018</c:v>
                </c:pt>
                <c:pt idx="53">
                  <c:v>3180.0000000000018</c:v>
                </c:pt>
                <c:pt idx="54">
                  <c:v>3240.0000000000018</c:v>
                </c:pt>
                <c:pt idx="55">
                  <c:v>3300.0000000000018</c:v>
                </c:pt>
                <c:pt idx="56">
                  <c:v>3360.0000000000018</c:v>
                </c:pt>
                <c:pt idx="57">
                  <c:v>3420.0000000000018</c:v>
                </c:pt>
                <c:pt idx="58">
                  <c:v>3480.0000000000018</c:v>
                </c:pt>
                <c:pt idx="59">
                  <c:v>3540.0000000000018</c:v>
                </c:pt>
                <c:pt idx="60">
                  <c:v>3600.0000000000018</c:v>
                </c:pt>
                <c:pt idx="61">
                  <c:v>3660.0000000000023</c:v>
                </c:pt>
                <c:pt idx="62">
                  <c:v>3720.0000000000023</c:v>
                </c:pt>
                <c:pt idx="63">
                  <c:v>3780.0000000000023</c:v>
                </c:pt>
                <c:pt idx="64">
                  <c:v>3840.0000000000023</c:v>
                </c:pt>
                <c:pt idx="65">
                  <c:v>3900.0000000000023</c:v>
                </c:pt>
                <c:pt idx="66">
                  <c:v>3960.0000000000023</c:v>
                </c:pt>
                <c:pt idx="67">
                  <c:v>4020.0000000000023</c:v>
                </c:pt>
                <c:pt idx="68">
                  <c:v>4080.0000000000023</c:v>
                </c:pt>
                <c:pt idx="69">
                  <c:v>4140.0000000000027</c:v>
                </c:pt>
                <c:pt idx="70">
                  <c:v>4200.0000000000027</c:v>
                </c:pt>
                <c:pt idx="71">
                  <c:v>4260.0000000000027</c:v>
                </c:pt>
                <c:pt idx="72">
                  <c:v>4320.0000000000027</c:v>
                </c:pt>
                <c:pt idx="73">
                  <c:v>4380.0000000000027</c:v>
                </c:pt>
                <c:pt idx="74">
                  <c:v>4440.0000000000027</c:v>
                </c:pt>
                <c:pt idx="75">
                  <c:v>4500.0000000000036</c:v>
                </c:pt>
                <c:pt idx="76">
                  <c:v>4560.0000000000036</c:v>
                </c:pt>
                <c:pt idx="77">
                  <c:v>4620.0000000000036</c:v>
                </c:pt>
                <c:pt idx="78">
                  <c:v>4680.0000000000036</c:v>
                </c:pt>
                <c:pt idx="79">
                  <c:v>4740.0000000000036</c:v>
                </c:pt>
                <c:pt idx="80">
                  <c:v>4800.0000000000036</c:v>
                </c:pt>
                <c:pt idx="81">
                  <c:v>4860.0000000000036</c:v>
                </c:pt>
                <c:pt idx="82">
                  <c:v>4920.0000000000036</c:v>
                </c:pt>
                <c:pt idx="83">
                  <c:v>4980.0000000000036</c:v>
                </c:pt>
                <c:pt idx="84">
                  <c:v>5040.0000000000036</c:v>
                </c:pt>
                <c:pt idx="85">
                  <c:v>5100.0000000000036</c:v>
                </c:pt>
                <c:pt idx="86">
                  <c:v>5160.0000000000036</c:v>
                </c:pt>
                <c:pt idx="87">
                  <c:v>5220.0000000000036</c:v>
                </c:pt>
                <c:pt idx="88">
                  <c:v>5280.0000000000036</c:v>
                </c:pt>
                <c:pt idx="89">
                  <c:v>5340.0000000000036</c:v>
                </c:pt>
                <c:pt idx="90">
                  <c:v>5400.0000000000036</c:v>
                </c:pt>
                <c:pt idx="91">
                  <c:v>5460.0000000000036</c:v>
                </c:pt>
                <c:pt idx="92">
                  <c:v>5520.0000000000036</c:v>
                </c:pt>
                <c:pt idx="93">
                  <c:v>5580.0000000000036</c:v>
                </c:pt>
                <c:pt idx="94">
                  <c:v>5640.0000000000036</c:v>
                </c:pt>
                <c:pt idx="95">
                  <c:v>5700.0000000000036</c:v>
                </c:pt>
                <c:pt idx="96">
                  <c:v>5760.0000000000036</c:v>
                </c:pt>
                <c:pt idx="97">
                  <c:v>5820.0000000000036</c:v>
                </c:pt>
                <c:pt idx="98">
                  <c:v>5880.0000000000036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E88-49F4-8EC9-230F838C7C49}"/>
            </c:ext>
          </c:extLst>
        </c:ser>
        <c:ser>
          <c:idx val="10"/>
          <c:order val="10"/>
          <c:tx>
            <c:strRef>
              <c:f>'values of Linear Bottleneck'!$F$9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Linear Bottleneck'!$G$9:$G$10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Linear Bottleneck'!$H$9:$H$10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E88-49F4-8EC9-230F838C7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064464"/>
        <c:axId val="22410853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Linear Bottleneck'!$G$17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27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Linear Bottleneck'!$G$24:$G$122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EE88-49F4-8EC9-230F838C7C4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Bottleneck'!$H$17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Bottleneck'!$H$24:$H$122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E88-49F4-8EC9-230F838C7C4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Bottleneck'!$I$17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Bottleneck'!$I$24:$I$122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E88-49F4-8EC9-230F838C7C49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Bottleneck'!$J$17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Bottleneck'!$J$24:$J$122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E88-49F4-8EC9-230F838C7C49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Bottleneck'!$K$17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Bottleneck'!$K$24:$K$122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E88-49F4-8EC9-230F838C7C49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Bottleneck'!$L$17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Bottleneck'!$B$24:$B$122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Linear Bottleneck'!$L$24:$L$122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E88-49F4-8EC9-230F838C7C49}"/>
                  </c:ext>
                </c:extLst>
              </c15:ser>
            </c15:filteredScatterSeries>
          </c:ext>
        </c:extLst>
      </c:scatterChart>
      <c:valAx>
        <c:axId val="22406446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108536"/>
        <c:crosses val="autoZero"/>
        <c:crossBetween val="midCat"/>
        <c:majorUnit val="0.5"/>
        <c:minorUnit val="0.1"/>
      </c:valAx>
      <c:valAx>
        <c:axId val="224108536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064464"/>
        <c:crossesAt val="0"/>
        <c:crossBetween val="midCat"/>
      </c:valAx>
      <c:spPr>
        <a:noFill/>
        <a:ln w="25400">
          <a:noFill/>
        </a:ln>
      </c:spPr>
    </c:plotArea>
    <c:legend>
      <c:legendPos val="r"/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Logistic</a:t>
            </a:r>
          </a:p>
        </c:rich>
      </c:tx>
      <c:layout>
        <c:manualLayout>
          <c:xMode val="edge"/>
          <c:yMode val="edge"/>
          <c:x val="0.41763238110953288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89575289575292E-2"/>
          <c:y val="8.0808080808080815E-2"/>
          <c:w val="0.87548262548262545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Logistic'!$C$22</c:f>
              <c:strCache>
                <c:ptCount val="1"/>
                <c:pt idx="0">
                  <c:v>a = 1/b = 1/c = 1/d = 2/f 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Logistic'!$B$29:$B$127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Logistic'!$C$29:$C$127</c:f>
              <c:numCache>
                <c:formatCode>#,##0.00</c:formatCode>
                <c:ptCount val="99"/>
                <c:pt idx="0">
                  <c:v>1.2689414213699952</c:v>
                </c:pt>
                <c:pt idx="1">
                  <c:v>1.2768781948756103</c:v>
                </c:pt>
                <c:pt idx="2">
                  <c:v>1.2849578942990103</c:v>
                </c:pt>
                <c:pt idx="3">
                  <c:v>1.2931777789064325</c:v>
                </c:pt>
                <c:pt idx="4">
                  <c:v>1.3015347839974614</c:v>
                </c:pt>
                <c:pt idx="5">
                  <c:v>1.3100255188723875</c:v>
                </c:pt>
                <c:pt idx="6">
                  <c:v>1.3186462662109744</c:v>
                </c:pt>
                <c:pt idx="7">
                  <c:v>1.3273929829322395</c:v>
                </c:pt>
                <c:pt idx="8">
                  <c:v>1.3362613025956473</c:v>
                </c:pt>
                <c:pt idx="9">
                  <c:v>1.3452465393936808</c:v>
                </c:pt>
                <c:pt idx="10">
                  <c:v>1.3543436937742046</c:v>
                </c:pt>
                <c:pt idx="11">
                  <c:v>1.3635474597184336</c:v>
                </c:pt>
                <c:pt idx="12">
                  <c:v>1.3728522336868045</c:v>
                </c:pt>
                <c:pt idx="13">
                  <c:v>1.3822521252307509</c:v>
                </c:pt>
                <c:pt idx="14">
                  <c:v>1.3917409692534857</c:v>
                </c:pt>
                <c:pt idx="15">
                  <c:v>1.401312339887548</c:v>
                </c:pt>
                <c:pt idx="16">
                  <c:v>1.4109595659413348</c:v>
                </c:pt>
                <c:pt idx="17">
                  <c:v>1.4206757478512506</c:v>
                </c:pt>
                <c:pt idx="18">
                  <c:v>1.430453776060771</c:v>
                </c:pt>
                <c:pt idx="19">
                  <c:v>1.4402863507328072</c:v>
                </c:pt>
                <c:pt idx="20">
                  <c:v>1.450166002687522</c:v>
                </c:pt>
                <c:pt idx="21">
                  <c:v>1.4600851154444343</c:v>
                </c:pt>
                <c:pt idx="22">
                  <c:v>1.4700359482354282</c:v>
                </c:pt>
                <c:pt idx="23">
                  <c:v>1.4800106598444183</c:v>
                </c:pt>
                <c:pt idx="24">
                  <c:v>1.4900013331200346</c:v>
                </c:pt>
                <c:pt idx="25">
                  <c:v>1.5</c:v>
                </c:pt>
                <c:pt idx="26">
                  <c:v>1.5099986668799654</c:v>
                </c:pt>
                <c:pt idx="27">
                  <c:v>1.5199893401555817</c:v>
                </c:pt>
                <c:pt idx="28">
                  <c:v>1.5299640517645718</c:v>
                </c:pt>
                <c:pt idx="29">
                  <c:v>1.5399148845555657</c:v>
                </c:pt>
                <c:pt idx="30">
                  <c:v>1.549833997312478</c:v>
                </c:pt>
                <c:pt idx="31">
                  <c:v>1.5597136492671932</c:v>
                </c:pt>
                <c:pt idx="32">
                  <c:v>1.5695462239392293</c:v>
                </c:pt>
                <c:pt idx="33">
                  <c:v>1.5793242521487496</c:v>
                </c:pt>
                <c:pt idx="34">
                  <c:v>1.5890404340586652</c:v>
                </c:pt>
                <c:pt idx="35">
                  <c:v>1.5986876601124522</c:v>
                </c:pt>
                <c:pt idx="36">
                  <c:v>1.6082590307465146</c:v>
                </c:pt>
                <c:pt idx="37">
                  <c:v>1.6177478747692491</c:v>
                </c:pt>
                <c:pt idx="38">
                  <c:v>1.6271477663131959</c:v>
                </c:pt>
                <c:pt idx="39">
                  <c:v>1.6364525402815666</c:v>
                </c:pt>
                <c:pt idx="40">
                  <c:v>1.6456563062257956</c:v>
                </c:pt>
                <c:pt idx="41">
                  <c:v>1.6547534606063194</c:v>
                </c:pt>
                <c:pt idx="42">
                  <c:v>1.6637386974043529</c:v>
                </c:pt>
                <c:pt idx="43">
                  <c:v>1.6726070170677607</c:v>
                </c:pt>
                <c:pt idx="44">
                  <c:v>1.6813537337890259</c:v>
                </c:pt>
                <c:pt idx="45">
                  <c:v>1.6899744811276127</c:v>
                </c:pt>
                <c:pt idx="46">
                  <c:v>1.6984652160025391</c:v>
                </c:pt>
                <c:pt idx="47">
                  <c:v>1.7068222210935677</c:v>
                </c:pt>
                <c:pt idx="48">
                  <c:v>1.7150421057009899</c:v>
                </c:pt>
                <c:pt idx="49">
                  <c:v>1.7231218051243902</c:v>
                </c:pt>
                <c:pt idx="50">
                  <c:v>1.7310585786300052</c:v>
                </c:pt>
                <c:pt idx="51">
                  <c:v>1.7388500060842493</c:v>
                </c:pt>
                <c:pt idx="52">
                  <c:v>1.7464939833376625</c:v>
                </c:pt>
                <c:pt idx="53">
                  <c:v>1.7539887164489483</c:v>
                </c:pt>
                <c:pt idx="54">
                  <c:v>1.7613327148429105</c:v>
                </c:pt>
                <c:pt idx="55">
                  <c:v>1.7685247834990179</c:v>
                </c:pt>
                <c:pt idx="56">
                  <c:v>1.7755640142690736</c:v>
                </c:pt>
                <c:pt idx="57">
                  <c:v>1.7824497764231126</c:v>
                </c:pt>
                <c:pt idx="58">
                  <c:v>1.7891817065222531</c:v>
                </c:pt>
                <c:pt idx="59">
                  <c:v>1.7957596977159085</c:v>
                </c:pt>
                <c:pt idx="60">
                  <c:v>1.8021838885585821</c:v>
                </c:pt>
                <c:pt idx="61">
                  <c:v>1.8084546514385327</c:v>
                </c:pt>
                <c:pt idx="62">
                  <c:v>1.8145725807070179</c:v>
                </c:pt>
                <c:pt idx="63">
                  <c:v>1.8205384805926734</c:v>
                </c:pt>
                <c:pt idx="64">
                  <c:v>1.8263533529809952</c:v>
                </c:pt>
                <c:pt idx="65">
                  <c:v>1.8320183851339245</c:v>
                </c:pt>
                <c:pt idx="66">
                  <c:v>1.8375349374193042</c:v>
                </c:pt>
                <c:pt idx="67">
                  <c:v>1.8429045311145476</c:v>
                </c:pt>
                <c:pt idx="68">
                  <c:v>1.8481288363433408</c:v>
                </c:pt>
                <c:pt idx="69">
                  <c:v>1.8532096601986177</c:v>
                </c:pt>
                <c:pt idx="70">
                  <c:v>1.8581489350995124</c:v>
                </c:pt>
                <c:pt idx="71">
                  <c:v>1.8629487074245406</c:v>
                </c:pt>
                <c:pt idx="72">
                  <c:v>1.8676111264579347</c:v>
                </c:pt>
                <c:pt idx="73">
                  <c:v>1.8721384336809188</c:v>
                </c:pt>
                <c:pt idx="74">
                  <c:v>1.876532952434776</c:v>
                </c:pt>
                <c:pt idx="75">
                  <c:v>1.8807970779778826</c:v>
                </c:pt>
                <c:pt idx="76">
                  <c:v>1.8849332679544504</c:v>
                </c:pt>
                <c:pt idx="77">
                  <c:v>1.8889440332885927</c:v>
                </c:pt>
                <c:pt idx="78">
                  <c:v>1.8928319295134721</c:v>
                </c:pt>
                <c:pt idx="79">
                  <c:v>1.8965995485417504</c:v>
                </c:pt>
                <c:pt idx="80">
                  <c:v>1.900249510880315</c:v>
                </c:pt>
                <c:pt idx="81">
                  <c:v>1.9037844582893073</c:v>
                </c:pt>
                <c:pt idx="82">
                  <c:v>1.9072070468828433</c:v>
                </c:pt>
                <c:pt idx="83">
                  <c:v>1.9105199406664388</c:v>
                </c:pt>
                <c:pt idx="84">
                  <c:v>1.9137258055040836</c:v>
                </c:pt>
                <c:pt idx="85">
                  <c:v>1.9168273035060779</c:v>
                </c:pt>
                <c:pt idx="86">
                  <c:v>1.9198270878271879</c:v>
                </c:pt>
                <c:pt idx="87">
                  <c:v>1.9227277978633404</c:v>
                </c:pt>
                <c:pt idx="88">
                  <c:v>1.9255320548339721</c:v>
                </c:pt>
                <c:pt idx="89">
                  <c:v>1.9282424577362489</c:v>
                </c:pt>
                <c:pt idx="90">
                  <c:v>1.9308615796566533</c:v>
                </c:pt>
                <c:pt idx="91">
                  <c:v>1.9333919644249096</c:v>
                </c:pt>
                <c:pt idx="92">
                  <c:v>1.9358361235948263</c:v>
                </c:pt>
                <c:pt idx="93">
                  <c:v>1.9381965337364115</c:v>
                </c:pt>
                <c:pt idx="94">
                  <c:v>1.9404756340234988</c:v>
                </c:pt>
                <c:pt idx="95">
                  <c:v>1.9426758241011315</c:v>
                </c:pt>
                <c:pt idx="96">
                  <c:v>1.9447994622170659</c:v>
                </c:pt>
                <c:pt idx="97">
                  <c:v>1.9468488636019363</c:v>
                </c:pt>
                <c:pt idx="98">
                  <c:v>1.9488262990829084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F6-4518-9488-685907F8BD72}"/>
            </c:ext>
          </c:extLst>
        </c:ser>
        <c:ser>
          <c:idx val="1"/>
          <c:order val="1"/>
          <c:tx>
            <c:strRef>
              <c:f>'values of function Logistic'!$D$22</c:f>
              <c:strCache>
                <c:ptCount val="1"/>
                <c:pt idx="0">
                  <c:v>a = 1/b = 1/c = 1/d = 3/f = 1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'values of function Logistic'!$B$29:$B$127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Logistic'!$D$29:$D$127</c:f>
              <c:numCache>
                <c:formatCode>#,##0.00</c:formatCode>
                <c:ptCount val="99"/>
                <c:pt idx="0">
                  <c:v>1.2689414213699952</c:v>
                </c:pt>
                <c:pt idx="1">
                  <c:v>1.2809003425836161</c:v>
                </c:pt>
                <c:pt idx="2">
                  <c:v>1.2931777789064325</c:v>
                </c:pt>
                <c:pt idx="3">
                  <c:v>1.3057636598919695</c:v>
                </c:pt>
                <c:pt idx="4">
                  <c:v>1.3186462662109744</c:v>
                </c:pt>
                <c:pt idx="5">
                  <c:v>1.3318122278318338</c:v>
                </c:pt>
                <c:pt idx="6">
                  <c:v>1.3452465393936808</c:v>
                </c:pt>
                <c:pt idx="7">
                  <c:v>1.358932593665183</c:v>
                </c:pt>
                <c:pt idx="8">
                  <c:v>1.3728522336868045</c:v>
                </c:pt>
                <c:pt idx="9">
                  <c:v>1.3869858238606645</c:v>
                </c:pt>
                <c:pt idx="10">
                  <c:v>1.401312339887548</c:v>
                </c:pt>
                <c:pt idx="11">
                  <c:v>1.4158094770645926</c:v>
                </c:pt>
                <c:pt idx="12">
                  <c:v>1.430453776060771</c:v>
                </c:pt>
                <c:pt idx="13">
                  <c:v>1.4452207648927851</c:v>
                </c:pt>
                <c:pt idx="14">
                  <c:v>1.4600851154444343</c:v>
                </c:pt>
                <c:pt idx="15">
                  <c:v>1.47502081252106</c:v>
                </c:pt>
                <c:pt idx="16">
                  <c:v>1.4900013331200346</c:v>
                </c:pt>
                <c:pt idx="17">
                  <c:v>1.5049998333399999</c:v>
                </c:pt>
                <c:pt idx="18">
                  <c:v>1.5199893401555817</c:v>
                </c:pt>
                <c:pt idx="19">
                  <c:v>1.5349429451582144</c:v>
                </c:pt>
                <c:pt idx="20">
                  <c:v>1.549833997312478</c:v>
                </c:pt>
                <c:pt idx="21">
                  <c:v>1.5646362918030292</c:v>
                </c:pt>
                <c:pt idx="22">
                  <c:v>1.5793242521487496</c:v>
                </c:pt>
                <c:pt idx="23">
                  <c:v>1.5938731029341429</c:v>
                </c:pt>
                <c:pt idx="24">
                  <c:v>1.6082590307465146</c:v>
                </c:pt>
                <c:pt idx="25">
                  <c:v>1.6224593312018547</c:v>
                </c:pt>
                <c:pt idx="26">
                  <c:v>1.6364525402815664</c:v>
                </c:pt>
                <c:pt idx="27">
                  <c:v>1.6502185485738272</c:v>
                </c:pt>
                <c:pt idx="28">
                  <c:v>1.6637386974043529</c:v>
                </c:pt>
                <c:pt idx="29">
                  <c:v>1.6769958562385232</c:v>
                </c:pt>
                <c:pt idx="30">
                  <c:v>1.6899744811276127</c:v>
                </c:pt>
                <c:pt idx="31">
                  <c:v>1.7026606543447316</c:v>
                </c:pt>
                <c:pt idx="32">
                  <c:v>1.7150421057009899</c:v>
                </c:pt>
                <c:pt idx="33">
                  <c:v>1.7271082163411298</c:v>
                </c:pt>
                <c:pt idx="34">
                  <c:v>1.7388500060842493</c:v>
                </c:pt>
                <c:pt idx="35">
                  <c:v>1.7502601055951179</c:v>
                </c:pt>
                <c:pt idx="36">
                  <c:v>1.7613327148429105</c:v>
                </c:pt>
                <c:pt idx="37">
                  <c:v>1.772063549426784</c:v>
                </c:pt>
                <c:pt idx="38">
                  <c:v>1.7824497764231126</c:v>
                </c:pt>
                <c:pt idx="39">
                  <c:v>1.7924899414403646</c:v>
                </c:pt>
                <c:pt idx="40">
                  <c:v>1.8021838885585821</c:v>
                </c:pt>
                <c:pt idx="41">
                  <c:v>1.8115326747861809</c:v>
                </c:pt>
                <c:pt idx="42">
                  <c:v>1.8205384805926734</c:v>
                </c:pt>
                <c:pt idx="43">
                  <c:v>1.8292045179776257</c:v>
                </c:pt>
                <c:pt idx="44">
                  <c:v>1.8375349374193042</c:v>
                </c:pt>
                <c:pt idx="45">
                  <c:v>1.8455347349164655</c:v>
                </c:pt>
                <c:pt idx="46">
                  <c:v>1.8532096601986177</c:v>
                </c:pt>
                <c:pt idx="47">
                  <c:v>1.86056612703835</c:v>
                </c:pt>
                <c:pt idx="48">
                  <c:v>1.8676111264579347</c:v>
                </c:pt>
                <c:pt idx="49">
                  <c:v>1.8743521434846544</c:v>
                </c:pt>
                <c:pt idx="50">
                  <c:v>1.8807970779778826</c:v>
                </c:pt>
                <c:pt idx="51">
                  <c:v>1.8869541699279213</c:v>
                </c:pt>
                <c:pt idx="52">
                  <c:v>1.8928319295134719</c:v>
                </c:pt>
                <c:pt idx="53">
                  <c:v>1.8984390721023634</c:v>
                </c:pt>
                <c:pt idx="54">
                  <c:v>1.9037844582893073</c:v>
                </c:pt>
                <c:pt idx="55">
                  <c:v>1.9088770389851439</c:v>
                </c:pt>
                <c:pt idx="56">
                  <c:v>1.9137258055040833</c:v>
                </c:pt>
                <c:pt idx="57">
                  <c:v>1.9183397445384056</c:v>
                </c:pt>
                <c:pt idx="58">
                  <c:v>1.9227277978633404</c:v>
                </c:pt>
                <c:pt idx="59">
                  <c:v>1.9268988265776219</c:v>
                </c:pt>
                <c:pt idx="60">
                  <c:v>1.9308615796566533</c:v>
                </c:pt>
                <c:pt idx="61">
                  <c:v>1.9346246665744276</c:v>
                </c:pt>
                <c:pt idx="62">
                  <c:v>1.9381965337364115</c:v>
                </c:pt>
                <c:pt idx="63">
                  <c:v>1.9415854444576039</c:v>
                </c:pt>
                <c:pt idx="64">
                  <c:v>1.9447994622170659</c:v>
                </c:pt>
                <c:pt idx="65">
                  <c:v>1.9478464369215822</c:v>
                </c:pt>
                <c:pt idx="66">
                  <c:v>1.9507339939159736</c:v>
                </c:pt>
                <c:pt idx="67">
                  <c:v>1.9534695254852688</c:v>
                </c:pt>
                <c:pt idx="68">
                  <c:v>1.9560601846038588</c:v>
                </c:pt>
                <c:pt idx="69">
                  <c:v>1.9585128806983043</c:v>
                </c:pt>
                <c:pt idx="70">
                  <c:v>1.9608342772032357</c:v>
                </c:pt>
                <c:pt idx="71">
                  <c:v>1.9630307907033231</c:v>
                </c:pt>
                <c:pt idx="72">
                  <c:v>1.9651085914682633</c:v>
                </c:pt>
                <c:pt idx="73">
                  <c:v>1.9670736052018638</c:v>
                </c:pt>
                <c:pt idx="74">
                  <c:v>1.9689315158403327</c:v>
                </c:pt>
                <c:pt idx="75">
                  <c:v>1.9706877692486438</c:v>
                </c:pt>
                <c:pt idx="76">
                  <c:v>1.9723475776771768</c:v>
                </c:pt>
                <c:pt idx="77">
                  <c:v>1.9739159248536171</c:v>
                </c:pt>
                <c:pt idx="78">
                  <c:v>1.9753975715972607</c:v>
                </c:pt>
                <c:pt idx="79">
                  <c:v>1.976797061854356</c:v>
                </c:pt>
                <c:pt idx="80">
                  <c:v>1.9781187290638695</c:v>
                </c:pt>
                <c:pt idx="81">
                  <c:v>1.9793667027730937</c:v>
                </c:pt>
                <c:pt idx="82">
                  <c:v>1.9805449154318071</c:v>
                </c:pt>
                <c:pt idx="83">
                  <c:v>1.9816571093022568</c:v>
                </c:pt>
                <c:pt idx="84">
                  <c:v>1.9827068434300945</c:v>
                </c:pt>
                <c:pt idx="85">
                  <c:v>1.9836975006285591</c:v>
                </c:pt>
                <c:pt idx="86">
                  <c:v>1.9846322944347246</c:v>
                </c:pt>
                <c:pt idx="87">
                  <c:v>1.9855142760025331</c:v>
                </c:pt>
                <c:pt idx="88">
                  <c:v>1.9863463409026489</c:v>
                </c:pt>
                <c:pt idx="89">
                  <c:v>1.9871312358039477</c:v>
                </c:pt>
                <c:pt idx="90">
                  <c:v>1.9878715650157257</c:v>
                </c:pt>
                <c:pt idx="91">
                  <c:v>1.9885697968735294</c:v>
                </c:pt>
                <c:pt idx="92">
                  <c:v>1.9892282699548585</c:v>
                </c:pt>
                <c:pt idx="93">
                  <c:v>1.9898491991140075</c:v>
                </c:pt>
                <c:pt idx="94">
                  <c:v>1.9904346813279084</c:v>
                </c:pt>
                <c:pt idx="95">
                  <c:v>1.9909867013471521</c:v>
                </c:pt>
                <c:pt idx="96">
                  <c:v>1.9915071371483557</c:v>
                </c:pt>
                <c:pt idx="97">
                  <c:v>1.9919977651857836</c:v>
                </c:pt>
                <c:pt idx="98">
                  <c:v>1.9924602654416266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F6-4518-9488-685907F8BD72}"/>
            </c:ext>
          </c:extLst>
        </c:ser>
        <c:ser>
          <c:idx val="2"/>
          <c:order val="2"/>
          <c:tx>
            <c:strRef>
              <c:f>'values of function Logistic'!$E$22</c:f>
              <c:strCache>
                <c:ptCount val="1"/>
                <c:pt idx="0">
                  <c:v>a = 1/b = 1/c = 1/d = 4/f 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Logistic'!$B$29:$B$127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Logistic'!$E$29:$E$127</c:f>
              <c:numCache>
                <c:formatCode>#,##0.00</c:formatCode>
                <c:ptCount val="99"/>
                <c:pt idx="0">
                  <c:v>1.2689414213699952</c:v>
                </c:pt>
                <c:pt idx="1">
                  <c:v>1.2849578942990103</c:v>
                </c:pt>
                <c:pt idx="2">
                  <c:v>1.3015347839974614</c:v>
                </c:pt>
                <c:pt idx="3">
                  <c:v>1.3186462662109744</c:v>
                </c:pt>
                <c:pt idx="4">
                  <c:v>1.3362613025956473</c:v>
                </c:pt>
                <c:pt idx="5">
                  <c:v>1.3543436937742046</c:v>
                </c:pt>
                <c:pt idx="6">
                  <c:v>1.3728522336868045</c:v>
                </c:pt>
                <c:pt idx="7">
                  <c:v>1.3917409692534857</c:v>
                </c:pt>
                <c:pt idx="8">
                  <c:v>1.4109595659413348</c:v>
                </c:pt>
                <c:pt idx="9">
                  <c:v>1.430453776060771</c:v>
                </c:pt>
                <c:pt idx="10">
                  <c:v>1.450166002687522</c:v>
                </c:pt>
                <c:pt idx="11">
                  <c:v>1.4700359482354282</c:v>
                </c:pt>
                <c:pt idx="12">
                  <c:v>1.4900013331200346</c:v>
                </c:pt>
                <c:pt idx="13">
                  <c:v>1.5099986668799654</c:v>
                </c:pt>
                <c:pt idx="14">
                  <c:v>1.5299640517645718</c:v>
                </c:pt>
                <c:pt idx="15">
                  <c:v>1.549833997312478</c:v>
                </c:pt>
                <c:pt idx="16">
                  <c:v>1.569546223939229</c:v>
                </c:pt>
                <c:pt idx="17">
                  <c:v>1.5890404340586652</c:v>
                </c:pt>
                <c:pt idx="18">
                  <c:v>1.6082590307465146</c:v>
                </c:pt>
                <c:pt idx="19">
                  <c:v>1.6271477663131955</c:v>
                </c:pt>
                <c:pt idx="20">
                  <c:v>1.6456563062257956</c:v>
                </c:pt>
                <c:pt idx="21">
                  <c:v>1.6637386974043529</c:v>
                </c:pt>
                <c:pt idx="22">
                  <c:v>1.6813537337890256</c:v>
                </c:pt>
                <c:pt idx="23">
                  <c:v>1.6984652160025389</c:v>
                </c:pt>
                <c:pt idx="24">
                  <c:v>1.7150421057009899</c:v>
                </c:pt>
                <c:pt idx="25">
                  <c:v>1.731058578630005</c:v>
                </c:pt>
                <c:pt idx="26">
                  <c:v>1.7464939833376623</c:v>
                </c:pt>
                <c:pt idx="27">
                  <c:v>1.7613327148429105</c:v>
                </c:pt>
                <c:pt idx="28">
                  <c:v>1.7755640142690736</c:v>
                </c:pt>
                <c:pt idx="29">
                  <c:v>1.7891817065222528</c:v>
                </c:pt>
                <c:pt idx="30">
                  <c:v>1.8021838885585817</c:v>
                </c:pt>
                <c:pt idx="31">
                  <c:v>1.8145725807070179</c:v>
                </c:pt>
                <c:pt idx="32">
                  <c:v>1.8263533529809952</c:v>
                </c:pt>
                <c:pt idx="33">
                  <c:v>1.8375349374193042</c:v>
                </c:pt>
                <c:pt idx="34">
                  <c:v>1.8481288363433408</c:v>
                </c:pt>
                <c:pt idx="35">
                  <c:v>1.8581489350995124</c:v>
                </c:pt>
                <c:pt idx="36">
                  <c:v>1.8676111264579347</c:v>
                </c:pt>
                <c:pt idx="37">
                  <c:v>1.876532952434776</c:v>
                </c:pt>
                <c:pt idx="38">
                  <c:v>1.8849332679544504</c:v>
                </c:pt>
                <c:pt idx="39">
                  <c:v>1.8928319295134719</c:v>
                </c:pt>
                <c:pt idx="40">
                  <c:v>1.900249510880315</c:v>
                </c:pt>
                <c:pt idx="41">
                  <c:v>1.907207046882843</c:v>
                </c:pt>
                <c:pt idx="42">
                  <c:v>1.9137258055040833</c:v>
                </c:pt>
                <c:pt idx="43">
                  <c:v>1.9198270878271879</c:v>
                </c:pt>
                <c:pt idx="44">
                  <c:v>1.9255320548339721</c:v>
                </c:pt>
                <c:pt idx="45">
                  <c:v>1.9308615796566533</c:v>
                </c:pt>
                <c:pt idx="46">
                  <c:v>1.9358361235948263</c:v>
                </c:pt>
                <c:pt idx="47">
                  <c:v>1.9404756340234988</c:v>
                </c:pt>
                <c:pt idx="48">
                  <c:v>1.9447994622170659</c:v>
                </c:pt>
                <c:pt idx="49">
                  <c:v>1.9488262990829084</c:v>
                </c:pt>
                <c:pt idx="50">
                  <c:v>1.9525741268224333</c:v>
                </c:pt>
                <c:pt idx="51">
                  <c:v>1.9560601846038588</c:v>
                </c:pt>
                <c:pt idx="52">
                  <c:v>1.9593009464285336</c:v>
                </c:pt>
                <c:pt idx="53">
                  <c:v>1.962312109491394</c:v>
                </c:pt>
                <c:pt idx="54">
                  <c:v>1.9651085914682633</c:v>
                </c:pt>
                <c:pt idx="55">
                  <c:v>1.9677045353015497</c:v>
                </c:pt>
                <c:pt idx="56">
                  <c:v>1.9701133201963639</c:v>
                </c:pt>
                <c:pt idx="57">
                  <c:v>1.9723475776771768</c:v>
                </c:pt>
                <c:pt idx="58">
                  <c:v>1.9744192116879924</c:v>
                </c:pt>
                <c:pt idx="59">
                  <c:v>1.9763394218445387</c:v>
                </c:pt>
                <c:pt idx="60">
                  <c:v>1.9781187290638695</c:v>
                </c:pt>
                <c:pt idx="61">
                  <c:v>1.9797670029042145</c:v>
                </c:pt>
                <c:pt idx="62">
                  <c:v>1.9812934900456454</c:v>
                </c:pt>
                <c:pt idx="63">
                  <c:v>1.9827068434300945</c:v>
                </c:pt>
                <c:pt idx="64">
                  <c:v>1.9840151516577973</c:v>
                </c:pt>
                <c:pt idx="65">
                  <c:v>1.985225968306727</c:v>
                </c:pt>
                <c:pt idx="66">
                  <c:v>1.9863463409026489</c:v>
                </c:pt>
                <c:pt idx="67">
                  <c:v>1.9873828393206612</c:v>
                </c:pt>
                <c:pt idx="68">
                  <c:v>1.988341583445167</c:v>
                </c:pt>
                <c:pt idx="69">
                  <c:v>1.9892282699548585</c:v>
                </c:pt>
                <c:pt idx="70">
                  <c:v>1.9900481981330957</c:v>
                </c:pt>
                <c:pt idx="71">
                  <c:v>1.9908062946327121</c:v>
                </c:pt>
                <c:pt idx="72">
                  <c:v>1.9915071371483557</c:v>
                </c:pt>
                <c:pt idx="73">
                  <c:v>1.9921549769695446</c:v>
                </c:pt>
                <c:pt idx="74">
                  <c:v>1.9927537604041687</c:v>
                </c:pt>
                <c:pt idx="75">
                  <c:v>1.9933071490757153</c:v>
                </c:pt>
                <c:pt idx="76">
                  <c:v>1.9938185391083889</c:v>
                </c:pt>
                <c:pt idx="77">
                  <c:v>1.9942910792229767</c:v>
                </c:pt>
                <c:pt idx="78">
                  <c:v>1.9947276877730513</c:v>
                </c:pt>
                <c:pt idx="79">
                  <c:v>1.9951310687562414</c:v>
                </c:pt>
                <c:pt idx="80">
                  <c:v>1.995503726839059</c:v>
                </c:pt>
                <c:pt idx="81">
                  <c:v>1.9958479814363992</c:v>
                </c:pt>
                <c:pt idx="82">
                  <c:v>1.9961659798885028</c:v>
                </c:pt>
                <c:pt idx="83">
                  <c:v>1.9964597097790535</c:v>
                </c:pt>
                <c:pt idx="84">
                  <c:v>1.9967310104383613</c:v>
                </c:pt>
                <c:pt idx="85">
                  <c:v>1.9969815836752915</c:v>
                </c:pt>
                <c:pt idx="86">
                  <c:v>1.9972130037809577</c:v>
                </c:pt>
                <c:pt idx="87">
                  <c:v>1.9974267268461898</c:v>
                </c:pt>
                <c:pt idx="88">
                  <c:v>1.997624099433555</c:v>
                </c:pt>
                <c:pt idx="89">
                  <c:v>1.9978063666432913</c:v>
                </c:pt>
                <c:pt idx="90">
                  <c:v>1.9979746796109501</c:v>
                </c:pt>
                <c:pt idx="91">
                  <c:v>1.9981301024729159</c:v>
                </c:pt>
                <c:pt idx="92">
                  <c:v>1.9982736188342627</c:v>
                </c:pt>
                <c:pt idx="93">
                  <c:v>1.9984061377716968</c:v>
                </c:pt>
                <c:pt idx="94">
                  <c:v>1.9985284994026105</c:v>
                </c:pt>
                <c:pt idx="95">
                  <c:v>1.9986414800495711</c:v>
                </c:pt>
                <c:pt idx="96">
                  <c:v>1.9987457970279032</c:v>
                </c:pt>
                <c:pt idx="97">
                  <c:v>1.9988421130823903</c:v>
                </c:pt>
                <c:pt idx="98">
                  <c:v>1.998931040497558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9F6-4518-9488-685907F8BD72}"/>
            </c:ext>
          </c:extLst>
        </c:ser>
        <c:ser>
          <c:idx val="3"/>
          <c:order val="3"/>
          <c:tx>
            <c:strRef>
              <c:f>'values of function Logistic'!$F$22</c:f>
              <c:strCache>
                <c:ptCount val="1"/>
                <c:pt idx="0">
                  <c:v>a = 1/b = 1/c = 1/d = 5/f 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Logistic'!$B$29:$B$127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Logistic'!$F$29:$F$127</c:f>
              <c:numCache>
                <c:formatCode>#,##0.00</c:formatCode>
                <c:ptCount val="99"/>
                <c:pt idx="0">
                  <c:v>1.2689414213699952</c:v>
                </c:pt>
                <c:pt idx="1">
                  <c:v>1.2890504973749959</c:v>
                </c:pt>
                <c:pt idx="2">
                  <c:v>1.3100255188723875</c:v>
                </c:pt>
                <c:pt idx="3">
                  <c:v>1.3318122278318338</c:v>
                </c:pt>
                <c:pt idx="4">
                  <c:v>1.3543436937742046</c:v>
                </c:pt>
                <c:pt idx="5">
                  <c:v>1.3775406687981455</c:v>
                </c:pt>
                <c:pt idx="6">
                  <c:v>1.401312339887548</c:v>
                </c:pt>
                <c:pt idx="7">
                  <c:v>1.4255574831883411</c:v>
                </c:pt>
                <c:pt idx="8">
                  <c:v>1.450166002687522</c:v>
                </c:pt>
                <c:pt idx="9">
                  <c:v>1.47502081252106</c:v>
                </c:pt>
                <c:pt idx="10">
                  <c:v>1.5</c:v>
                </c:pt>
                <c:pt idx="11">
                  <c:v>1.52497918747894</c:v>
                </c:pt>
                <c:pt idx="12">
                  <c:v>1.549833997312478</c:v>
                </c:pt>
                <c:pt idx="13">
                  <c:v>1.5744425168116589</c:v>
                </c:pt>
                <c:pt idx="14">
                  <c:v>1.598687660112452</c:v>
                </c:pt>
                <c:pt idx="15">
                  <c:v>1.6224593312018545</c:v>
                </c:pt>
                <c:pt idx="16">
                  <c:v>1.6456563062257954</c:v>
                </c:pt>
                <c:pt idx="17">
                  <c:v>1.6681877721681662</c:v>
                </c:pt>
                <c:pt idx="18">
                  <c:v>1.6899744811276125</c:v>
                </c:pt>
                <c:pt idx="19">
                  <c:v>1.7109495026250041</c:v>
                </c:pt>
                <c:pt idx="20">
                  <c:v>1.731058578630005</c:v>
                </c:pt>
                <c:pt idx="21">
                  <c:v>1.7502601055951177</c:v>
                </c:pt>
                <c:pt idx="22">
                  <c:v>1.7685247834990179</c:v>
                </c:pt>
                <c:pt idx="23">
                  <c:v>1.7858349830425586</c:v>
                </c:pt>
                <c:pt idx="24">
                  <c:v>1.8021838885585817</c:v>
                </c:pt>
                <c:pt idx="25">
                  <c:v>1.8175744761936437</c:v>
                </c:pt>
                <c:pt idx="26">
                  <c:v>1.8320183851339245</c:v>
                </c:pt>
                <c:pt idx="27">
                  <c:v>1.8455347349164655</c:v>
                </c:pt>
                <c:pt idx="28">
                  <c:v>1.8581489350995124</c:v>
                </c:pt>
                <c:pt idx="29">
                  <c:v>1.8698915256370023</c:v>
                </c:pt>
                <c:pt idx="30">
                  <c:v>1.8807970779778826</c:v>
                </c:pt>
                <c:pt idx="31">
                  <c:v>1.8909031788043871</c:v>
                </c:pt>
                <c:pt idx="32">
                  <c:v>1.900249510880315</c:v>
                </c:pt>
                <c:pt idx="33">
                  <c:v>1.9088770389851439</c:v>
                </c:pt>
                <c:pt idx="34">
                  <c:v>1.9168273035060777</c:v>
                </c:pt>
                <c:pt idx="35">
                  <c:v>1.9241418199787566</c:v>
                </c:pt>
                <c:pt idx="36">
                  <c:v>1.9308615796566533</c:v>
                </c:pt>
                <c:pt idx="37">
                  <c:v>1.9370266439430035</c:v>
                </c:pt>
                <c:pt idx="38">
                  <c:v>1.9426758241011313</c:v>
                </c:pt>
                <c:pt idx="39">
                  <c:v>1.9478464369215822</c:v>
                </c:pt>
                <c:pt idx="40">
                  <c:v>1.9525741268224333</c:v>
                </c:pt>
                <c:pt idx="41">
                  <c:v>1.956892745058914</c:v>
                </c:pt>
                <c:pt idx="42">
                  <c:v>1.9608342772032357</c:v>
                </c:pt>
                <c:pt idx="43">
                  <c:v>1.9644288107273638</c:v>
                </c:pt>
                <c:pt idx="44">
                  <c:v>1.9677045353015497</c:v>
                </c:pt>
                <c:pt idx="45">
                  <c:v>1.9706877692486438</c:v>
                </c:pt>
                <c:pt idx="46">
                  <c:v>1.9734030064231343</c:v>
                </c:pt>
                <c:pt idx="47">
                  <c:v>1.9758729785823308</c:v>
                </c:pt>
                <c:pt idx="48">
                  <c:v>1.9781187290638695</c:v>
                </c:pt>
                <c:pt idx="49">
                  <c:v>1.9801596942659225</c:v>
                </c:pt>
                <c:pt idx="50">
                  <c:v>1.9820137900379085</c:v>
                </c:pt>
                <c:pt idx="51">
                  <c:v>1.9836975006285591</c:v>
                </c:pt>
                <c:pt idx="52">
                  <c:v>1.985225968306727</c:v>
                </c:pt>
                <c:pt idx="53">
                  <c:v>1.9866130821723351</c:v>
                </c:pt>
                <c:pt idx="54">
                  <c:v>1.9878715650157257</c:v>
                </c:pt>
                <c:pt idx="55">
                  <c:v>1.9890130573694069</c:v>
                </c:pt>
                <c:pt idx="56">
                  <c:v>1.9900481981330957</c:v>
                </c:pt>
                <c:pt idx="57">
                  <c:v>1.9909867013471521</c:v>
                </c:pt>
                <c:pt idx="58">
                  <c:v>1.9918374288468401</c:v>
                </c:pt>
                <c:pt idx="59">
                  <c:v>1.992608458655718</c:v>
                </c:pt>
                <c:pt idx="60">
                  <c:v>1.9933071490757153</c:v>
                </c:pt>
                <c:pt idx="61">
                  <c:v>1.993940198508416</c:v>
                </c:pt>
                <c:pt idx="62">
                  <c:v>1.9945137011005496</c:v>
                </c:pt>
                <c:pt idx="63">
                  <c:v>1.995033198349943</c:v>
                </c:pt>
                <c:pt idx="64">
                  <c:v>1.995503726839059</c:v>
                </c:pt>
                <c:pt idx="65">
                  <c:v>1.995929862284104</c:v>
                </c:pt>
                <c:pt idx="66">
                  <c:v>1.9963157601005641</c:v>
                </c:pt>
                <c:pt idx="67">
                  <c:v>1.9966651926925867</c:v>
                </c:pt>
                <c:pt idx="68">
                  <c:v>1.9969815836752915</c:v>
                </c:pt>
                <c:pt idx="69">
                  <c:v>1.997268039236989</c:v>
                </c:pt>
                <c:pt idx="70">
                  <c:v>1.9975273768433652</c:v>
                </c:pt>
                <c:pt idx="71">
                  <c:v>1.9977621514787236</c:v>
                </c:pt>
                <c:pt idx="72">
                  <c:v>1.9979746796109501</c:v>
                </c:pt>
                <c:pt idx="73">
                  <c:v>1.9981670610575071</c:v>
                </c:pt>
                <c:pt idx="74">
                  <c:v>1.9983411989198254</c:v>
                </c:pt>
                <c:pt idx="75">
                  <c:v>1.998498817743263</c:v>
                </c:pt>
                <c:pt idx="76">
                  <c:v>1.9986414800495711</c:v>
                </c:pt>
                <c:pt idx="77">
                  <c:v>1.9987706013787228</c:v>
                </c:pt>
                <c:pt idx="78">
                  <c:v>1.9988874639671397</c:v>
                </c:pt>
                <c:pt idx="79">
                  <c:v>1.9989932291799144</c:v>
                </c:pt>
                <c:pt idx="80">
                  <c:v>1.9990889488055994</c:v>
                </c:pt>
                <c:pt idx="81">
                  <c:v>1.9991755753136018</c:v>
                </c:pt>
                <c:pt idx="82">
                  <c:v>1.9992539711661634</c:v>
                </c:pt>
                <c:pt idx="83">
                  <c:v>1.9993249172693672</c:v>
                </c:pt>
                <c:pt idx="84">
                  <c:v>1.9993891206405656</c:v>
                </c:pt>
                <c:pt idx="85">
                  <c:v>1.9994472213630763</c:v>
                </c:pt>
                <c:pt idx="86">
                  <c:v>1.9994997988929204</c:v>
                </c:pt>
                <c:pt idx="87">
                  <c:v>1.9995473777767594</c:v>
                </c:pt>
                <c:pt idx="88">
                  <c:v>1.999590432835014</c:v>
                </c:pt>
                <c:pt idx="89">
                  <c:v>1.9996293938593737</c:v>
                </c:pt>
                <c:pt idx="90">
                  <c:v>1.9996646498695336</c:v>
                </c:pt>
                <c:pt idx="91">
                  <c:v>1.9996965529699713</c:v>
                </c:pt>
                <c:pt idx="92">
                  <c:v>1.9997254218438987</c:v>
                </c:pt>
                <c:pt idx="93">
                  <c:v>1.9997515449181607</c:v>
                </c:pt>
                <c:pt idx="94">
                  <c:v>1.9997751832297666</c:v>
                </c:pt>
                <c:pt idx="95">
                  <c:v>1.9997965730219449</c:v>
                </c:pt>
                <c:pt idx="96">
                  <c:v>1.9998159280950367</c:v>
                </c:pt>
                <c:pt idx="97">
                  <c:v>1.9998334419352228</c:v>
                </c:pt>
                <c:pt idx="98">
                  <c:v>1.9998492896419404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9F6-4518-9488-685907F8BD72}"/>
            </c:ext>
          </c:extLst>
        </c:ser>
        <c:ser>
          <c:idx val="10"/>
          <c:order val="10"/>
          <c:tx>
            <c:strRef>
              <c:f>'values of function BPR 2'!$F$9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BPR 2'!$G$9:$G$10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BPR 2'!$H$9:$H$10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9F6-4518-9488-685907F8B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76344"/>
        <c:axId val="22127673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Logistic'!$G$22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Logistic'!$G$29:$G$127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B9F6-4518-9488-685907F8BD7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Logistic'!$H$22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Logistic'!$H$29:$H$127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9F6-4518-9488-685907F8BD7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Logistic'!$I$22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Logistic'!$I$29:$I$127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9F6-4518-9488-685907F8BD72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Logistic'!$J$22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Logistic'!$J$29:$J$127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9F6-4518-9488-685907F8BD72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Logistic'!$K$22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Logistic'!$K$29:$K$127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9F6-4518-9488-685907F8BD72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Logistic'!$L$22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Logistic'!$L$29:$L$127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9F6-4518-9488-685907F8BD72}"/>
                  </c:ext>
                </c:extLst>
              </c15:ser>
            </c15:filteredScatterSeries>
          </c:ext>
        </c:extLst>
      </c:scatterChart>
      <c:valAx>
        <c:axId val="22127634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800">
                  <a:effectLst/>
                </a:endParaRP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6736"/>
        <c:crosses val="autoZero"/>
        <c:crossBetween val="midCat"/>
        <c:majorUnit val="0.5"/>
        <c:minorUnit val="0.1"/>
      </c:valAx>
      <c:valAx>
        <c:axId val="22127673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800">
                  <a:effectLst/>
                </a:endParaRP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6344"/>
        <c:crosses val="autoZero"/>
        <c:crossBetween val="midCat"/>
        <c:majorUnit val="1"/>
        <c:min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7503894650144354E-2"/>
          <c:y val="0.1118182103902277"/>
          <c:w val="0.20322887528585262"/>
          <c:h val="0.19131496805693426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Lohse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42029762253869E-2"/>
          <c:y val="8.0808080808080815E-2"/>
          <c:w val="0.85873025504444223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Lohse'!$C$20</c:f>
              <c:strCache>
                <c:ptCount val="1"/>
                <c:pt idx="0">
                  <c:v>a = 1/b = 15/c 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Lohse'!$B$29:$B$127</c:f>
              <c:numCache>
                <c:formatCode>#,##0.00</c:formatCode>
                <c:ptCount val="99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0.1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0.18</c:v>
                </c:pt>
                <c:pt idx="8">
                  <c:v>0.19999999999999998</c:v>
                </c:pt>
                <c:pt idx="9">
                  <c:v>0.21999999999999997</c:v>
                </c:pt>
                <c:pt idx="10">
                  <c:v>0.23999999999999996</c:v>
                </c:pt>
                <c:pt idx="11">
                  <c:v>0.25999999999999995</c:v>
                </c:pt>
                <c:pt idx="12">
                  <c:v>0.27999999999999997</c:v>
                </c:pt>
                <c:pt idx="13">
                  <c:v>0.3</c:v>
                </c:pt>
                <c:pt idx="14">
                  <c:v>0.32</c:v>
                </c:pt>
                <c:pt idx="15">
                  <c:v>0.34</c:v>
                </c:pt>
                <c:pt idx="16">
                  <c:v>0.36000000000000004</c:v>
                </c:pt>
                <c:pt idx="17">
                  <c:v>0.38000000000000006</c:v>
                </c:pt>
                <c:pt idx="18">
                  <c:v>0.40000000000000008</c:v>
                </c:pt>
                <c:pt idx="19">
                  <c:v>0.4200000000000001</c:v>
                </c:pt>
                <c:pt idx="20">
                  <c:v>0.44000000000000011</c:v>
                </c:pt>
                <c:pt idx="21">
                  <c:v>0.46000000000000013</c:v>
                </c:pt>
                <c:pt idx="22">
                  <c:v>0.48000000000000015</c:v>
                </c:pt>
                <c:pt idx="23">
                  <c:v>0.50000000000000011</c:v>
                </c:pt>
                <c:pt idx="24">
                  <c:v>0.52000000000000013</c:v>
                </c:pt>
                <c:pt idx="25">
                  <c:v>0.54000000000000015</c:v>
                </c:pt>
                <c:pt idx="26">
                  <c:v>0.56000000000000016</c:v>
                </c:pt>
                <c:pt idx="27">
                  <c:v>0.58000000000000018</c:v>
                </c:pt>
                <c:pt idx="28">
                  <c:v>0.6000000000000002</c:v>
                </c:pt>
                <c:pt idx="29">
                  <c:v>0.62000000000000022</c:v>
                </c:pt>
                <c:pt idx="30">
                  <c:v>0.64000000000000024</c:v>
                </c:pt>
                <c:pt idx="31">
                  <c:v>0.66000000000000025</c:v>
                </c:pt>
                <c:pt idx="32">
                  <c:v>0.68000000000000027</c:v>
                </c:pt>
                <c:pt idx="33">
                  <c:v>0.70000000000000029</c:v>
                </c:pt>
                <c:pt idx="34">
                  <c:v>0.72000000000000031</c:v>
                </c:pt>
                <c:pt idx="35">
                  <c:v>0.74000000000000032</c:v>
                </c:pt>
                <c:pt idx="36">
                  <c:v>0.76000000000000034</c:v>
                </c:pt>
                <c:pt idx="37">
                  <c:v>0.78000000000000036</c:v>
                </c:pt>
                <c:pt idx="38">
                  <c:v>0.80000000000000038</c:v>
                </c:pt>
                <c:pt idx="39">
                  <c:v>0.8200000000000004</c:v>
                </c:pt>
                <c:pt idx="40">
                  <c:v>0.84000000000000041</c:v>
                </c:pt>
                <c:pt idx="41">
                  <c:v>0.86000000000000043</c:v>
                </c:pt>
                <c:pt idx="42">
                  <c:v>0.88000000000000045</c:v>
                </c:pt>
                <c:pt idx="43">
                  <c:v>0.90000000000000047</c:v>
                </c:pt>
                <c:pt idx="44">
                  <c:v>0.92000000000000048</c:v>
                </c:pt>
                <c:pt idx="45">
                  <c:v>0.9400000000000005</c:v>
                </c:pt>
                <c:pt idx="46">
                  <c:v>0.96000000000000052</c:v>
                </c:pt>
                <c:pt idx="47">
                  <c:v>0.98000000000000054</c:v>
                </c:pt>
                <c:pt idx="48">
                  <c:v>1.0000000000000004</c:v>
                </c:pt>
                <c:pt idx="49">
                  <c:v>1.0200000000000005</c:v>
                </c:pt>
                <c:pt idx="50">
                  <c:v>1.0400000000000005</c:v>
                </c:pt>
                <c:pt idx="51">
                  <c:v>1.0600000000000005</c:v>
                </c:pt>
                <c:pt idx="52">
                  <c:v>1.0800000000000005</c:v>
                </c:pt>
                <c:pt idx="53">
                  <c:v>1.1000000000000005</c:v>
                </c:pt>
                <c:pt idx="54">
                  <c:v>1.1200000000000006</c:v>
                </c:pt>
                <c:pt idx="55">
                  <c:v>1.1400000000000006</c:v>
                </c:pt>
                <c:pt idx="56">
                  <c:v>1.1600000000000006</c:v>
                </c:pt>
                <c:pt idx="57">
                  <c:v>1.1800000000000006</c:v>
                </c:pt>
                <c:pt idx="58">
                  <c:v>1.2000000000000006</c:v>
                </c:pt>
                <c:pt idx="59">
                  <c:v>1.2200000000000006</c:v>
                </c:pt>
                <c:pt idx="60">
                  <c:v>1.2400000000000007</c:v>
                </c:pt>
                <c:pt idx="61">
                  <c:v>1.2600000000000007</c:v>
                </c:pt>
                <c:pt idx="62">
                  <c:v>1.2800000000000007</c:v>
                </c:pt>
                <c:pt idx="63">
                  <c:v>1.3000000000000007</c:v>
                </c:pt>
                <c:pt idx="64">
                  <c:v>1.3200000000000007</c:v>
                </c:pt>
                <c:pt idx="65">
                  <c:v>1.3400000000000007</c:v>
                </c:pt>
                <c:pt idx="66">
                  <c:v>1.3600000000000008</c:v>
                </c:pt>
                <c:pt idx="67">
                  <c:v>1.3800000000000008</c:v>
                </c:pt>
                <c:pt idx="68">
                  <c:v>1.4000000000000008</c:v>
                </c:pt>
                <c:pt idx="69">
                  <c:v>1.4200000000000008</c:v>
                </c:pt>
                <c:pt idx="70">
                  <c:v>1.4400000000000008</c:v>
                </c:pt>
                <c:pt idx="71">
                  <c:v>1.4600000000000009</c:v>
                </c:pt>
                <c:pt idx="72">
                  <c:v>1.4800000000000009</c:v>
                </c:pt>
                <c:pt idx="73">
                  <c:v>1.5000000000000009</c:v>
                </c:pt>
                <c:pt idx="74">
                  <c:v>1.5200000000000009</c:v>
                </c:pt>
                <c:pt idx="75">
                  <c:v>1.5400000000000009</c:v>
                </c:pt>
                <c:pt idx="76">
                  <c:v>1.5600000000000009</c:v>
                </c:pt>
                <c:pt idx="77">
                  <c:v>1.580000000000001</c:v>
                </c:pt>
                <c:pt idx="78">
                  <c:v>1.600000000000001</c:v>
                </c:pt>
                <c:pt idx="79">
                  <c:v>1.620000000000001</c:v>
                </c:pt>
                <c:pt idx="80">
                  <c:v>1.640000000000001</c:v>
                </c:pt>
                <c:pt idx="81">
                  <c:v>1.660000000000001</c:v>
                </c:pt>
                <c:pt idx="82">
                  <c:v>1.680000000000001</c:v>
                </c:pt>
                <c:pt idx="83">
                  <c:v>1.7000000000000011</c:v>
                </c:pt>
                <c:pt idx="84">
                  <c:v>1.7200000000000011</c:v>
                </c:pt>
                <c:pt idx="85">
                  <c:v>1.7400000000000011</c:v>
                </c:pt>
                <c:pt idx="86">
                  <c:v>1.7600000000000011</c:v>
                </c:pt>
                <c:pt idx="87">
                  <c:v>1.7800000000000011</c:v>
                </c:pt>
                <c:pt idx="88">
                  <c:v>1.8000000000000012</c:v>
                </c:pt>
                <c:pt idx="89">
                  <c:v>1.8200000000000012</c:v>
                </c:pt>
                <c:pt idx="90">
                  <c:v>1.8400000000000012</c:v>
                </c:pt>
                <c:pt idx="91">
                  <c:v>1.8600000000000012</c:v>
                </c:pt>
                <c:pt idx="92">
                  <c:v>1.8800000000000012</c:v>
                </c:pt>
                <c:pt idx="93">
                  <c:v>1.9000000000000012</c:v>
                </c:pt>
                <c:pt idx="94">
                  <c:v>1.9200000000000013</c:v>
                </c:pt>
                <c:pt idx="95">
                  <c:v>1.9400000000000013</c:v>
                </c:pt>
                <c:pt idx="96">
                  <c:v>1.9600000000000013</c:v>
                </c:pt>
              </c:numCache>
            </c:numRef>
          </c:xVal>
          <c:yVal>
            <c:numRef>
              <c:f>'values of function Lohse'!$C$29:$C$127</c:f>
              <c:numCache>
                <c:formatCode>#,##0.00</c:formatCod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1.0000000000000011</c:v>
                </c:pt>
                <c:pt idx="4">
                  <c:v>1.0000000000000153</c:v>
                </c:pt>
                <c:pt idx="5">
                  <c:v>1.0000000000001557</c:v>
                </c:pt>
                <c:pt idx="6">
                  <c:v>1.0000000000011529</c:v>
                </c:pt>
                <c:pt idx="7">
                  <c:v>1.0000000000067466</c:v>
                </c:pt>
                <c:pt idx="8">
                  <c:v>1.000000000032768</c:v>
                </c:pt>
                <c:pt idx="9">
                  <c:v>1.0000000001368801</c:v>
                </c:pt>
                <c:pt idx="10">
                  <c:v>1.0000000005048573</c:v>
                </c:pt>
                <c:pt idx="11">
                  <c:v>1.0000000016772594</c:v>
                </c:pt>
                <c:pt idx="12">
                  <c:v>1.0000000050976554</c:v>
                </c:pt>
                <c:pt idx="13">
                  <c:v>1.000000014348907</c:v>
                </c:pt>
                <c:pt idx="14">
                  <c:v>1.0000000377789318</c:v>
                </c:pt>
                <c:pt idx="15">
                  <c:v>1.0000000937958786</c:v>
                </c:pt>
                <c:pt idx="16">
                  <c:v>1.0000002210739196</c:v>
                </c:pt>
                <c:pt idx="17">
                  <c:v>1.0000004974551706</c:v>
                </c:pt>
                <c:pt idx="18">
                  <c:v>1.0000010737418239</c:v>
                </c:pt>
                <c:pt idx="19">
                  <c:v>1.0000022322321354</c:v>
                </c:pt>
                <c:pt idx="20">
                  <c:v>1.0000044852860688</c:v>
                </c:pt>
                <c:pt idx="21">
                  <c:v>1.0000087371033957</c:v>
                </c:pt>
                <c:pt idx="22">
                  <c:v>1.000016543163448</c:v>
                </c:pt>
                <c:pt idx="23">
                  <c:v>1.000030517578125</c:v>
                </c:pt>
                <c:pt idx="24">
                  <c:v>1.000054960434128</c:v>
                </c:pt>
                <c:pt idx="25">
                  <c:v>1.0000968069187683</c:v>
                </c:pt>
                <c:pt idx="26">
                  <c:v>1.0001670399706803</c:v>
                </c:pt>
                <c:pt idx="27">
                  <c:v>1.0002827612568812</c:v>
                </c:pt>
                <c:pt idx="28">
                  <c:v>1.0004701849845761</c:v>
                </c:pt>
                <c:pt idx="29">
                  <c:v>1.0007689097049488</c:v>
                </c:pt>
                <c:pt idx="30">
                  <c:v>1.0012379400392855</c:v>
                </c:pt>
                <c:pt idx="31">
                  <c:v>1.0019640793661069</c:v>
                </c:pt>
                <c:pt idx="32">
                  <c:v>1.0030735033483877</c:v>
                </c:pt>
                <c:pt idx="33">
                  <c:v>1.004747561509943</c:v>
                </c:pt>
                <c:pt idx="34">
                  <c:v>1.0072441502014091</c:v>
                </c:pt>
                <c:pt idx="35">
                  <c:v>1.0109263673082451</c:v>
                </c:pt>
                <c:pt idx="36">
                  <c:v>1.0163006110274335</c:v>
                </c:pt>
                <c:pt idx="37">
                  <c:v>1.0240668383173392</c:v>
                </c:pt>
                <c:pt idx="38">
                  <c:v>1.0351843720888323</c:v>
                </c:pt>
                <c:pt idx="39">
                  <c:v>1.0509574615856432</c:v>
                </c:pt>
                <c:pt idx="40">
                  <c:v>1.0731457826103681</c:v>
                </c:pt>
                <c:pt idx="41">
                  <c:v>1.1041062417464682</c:v>
                </c:pt>
                <c:pt idx="42">
                  <c:v>1.1469738539001137</c:v>
                </c:pt>
                <c:pt idx="43">
                  <c:v>1.2058911320946506</c:v>
                </c:pt>
                <c:pt idx="44">
                  <c:v>1.2862974040702073</c:v>
                </c:pt>
                <c:pt idx="45">
                  <c:v>1.3952917987596851</c:v>
                </c:pt>
                <c:pt idx="46">
                  <c:v>1.5420863798609132</c:v>
                </c:pt>
                <c:pt idx="47">
                  <c:v>1.73856910264541</c:v>
                </c:pt>
                <c:pt idx="48">
                  <c:v>2.0000000000000067</c:v>
                </c:pt>
                <c:pt idx="49">
                  <c:v>2.3000000000000069</c:v>
                </c:pt>
                <c:pt idx="50">
                  <c:v>2.6000000000000072</c:v>
                </c:pt>
                <c:pt idx="51">
                  <c:v>2.9000000000000075</c:v>
                </c:pt>
                <c:pt idx="52">
                  <c:v>3.2000000000000077</c:v>
                </c:pt>
                <c:pt idx="53">
                  <c:v>3.500000000000008</c:v>
                </c:pt>
                <c:pt idx="54">
                  <c:v>3.8000000000000083</c:v>
                </c:pt>
                <c:pt idx="55">
                  <c:v>4.1000000000000085</c:v>
                </c:pt>
                <c:pt idx="56">
                  <c:v>4.4000000000000092</c:v>
                </c:pt>
                <c:pt idx="57">
                  <c:v>4.7000000000000091</c:v>
                </c:pt>
                <c:pt idx="58">
                  <c:v>5.0000000000000089</c:v>
                </c:pt>
                <c:pt idx="59">
                  <c:v>5.3000000000000096</c:v>
                </c:pt>
                <c:pt idx="60">
                  <c:v>5.6000000000000103</c:v>
                </c:pt>
                <c:pt idx="61">
                  <c:v>5.9000000000000101</c:v>
                </c:pt>
                <c:pt idx="62">
                  <c:v>6.2000000000000099</c:v>
                </c:pt>
                <c:pt idx="63">
                  <c:v>6.5000000000000107</c:v>
                </c:pt>
                <c:pt idx="64">
                  <c:v>6.8000000000000114</c:v>
                </c:pt>
                <c:pt idx="65">
                  <c:v>7.1000000000000112</c:v>
                </c:pt>
                <c:pt idx="66">
                  <c:v>7.400000000000011</c:v>
                </c:pt>
                <c:pt idx="67">
                  <c:v>7.7000000000000117</c:v>
                </c:pt>
                <c:pt idx="68">
                  <c:v>8.0000000000000124</c:v>
                </c:pt>
                <c:pt idx="69">
                  <c:v>8.3000000000000114</c:v>
                </c:pt>
                <c:pt idx="70">
                  <c:v>8.6000000000000121</c:v>
                </c:pt>
                <c:pt idx="71">
                  <c:v>8.9000000000000128</c:v>
                </c:pt>
                <c:pt idx="72">
                  <c:v>9.2000000000000135</c:v>
                </c:pt>
                <c:pt idx="73">
                  <c:v>9.5000000000000142</c:v>
                </c:pt>
                <c:pt idx="74">
                  <c:v>9.8000000000000131</c:v>
                </c:pt>
                <c:pt idx="75">
                  <c:v>10.100000000000014</c:v>
                </c:pt>
                <c:pt idx="76">
                  <c:v>10.400000000000015</c:v>
                </c:pt>
                <c:pt idx="77">
                  <c:v>10.700000000000014</c:v>
                </c:pt>
                <c:pt idx="78">
                  <c:v>11.000000000000014</c:v>
                </c:pt>
                <c:pt idx="79">
                  <c:v>11.300000000000015</c:v>
                </c:pt>
                <c:pt idx="80">
                  <c:v>11.600000000000016</c:v>
                </c:pt>
                <c:pt idx="81">
                  <c:v>11.900000000000016</c:v>
                </c:pt>
                <c:pt idx="82">
                  <c:v>12.200000000000015</c:v>
                </c:pt>
                <c:pt idx="83">
                  <c:v>12.500000000000016</c:v>
                </c:pt>
                <c:pt idx="84">
                  <c:v>12.800000000000017</c:v>
                </c:pt>
                <c:pt idx="85">
                  <c:v>13.100000000000016</c:v>
                </c:pt>
                <c:pt idx="86">
                  <c:v>13.400000000000016</c:v>
                </c:pt>
                <c:pt idx="87">
                  <c:v>13.700000000000017</c:v>
                </c:pt>
                <c:pt idx="88">
                  <c:v>14.000000000000018</c:v>
                </c:pt>
                <c:pt idx="89">
                  <c:v>14.300000000000018</c:v>
                </c:pt>
                <c:pt idx="90">
                  <c:v>14.600000000000017</c:v>
                </c:pt>
                <c:pt idx="91">
                  <c:v>14.900000000000018</c:v>
                </c:pt>
                <c:pt idx="92">
                  <c:v>15.200000000000019</c:v>
                </c:pt>
                <c:pt idx="93">
                  <c:v>15.500000000000018</c:v>
                </c:pt>
                <c:pt idx="94">
                  <c:v>15.800000000000018</c:v>
                </c:pt>
                <c:pt idx="95">
                  <c:v>16.100000000000019</c:v>
                </c:pt>
                <c:pt idx="96">
                  <c:v>16.40000000000002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45-4059-9630-C470D3BC39F2}"/>
            </c:ext>
          </c:extLst>
        </c:ser>
        <c:ser>
          <c:idx val="1"/>
          <c:order val="1"/>
          <c:tx>
            <c:strRef>
              <c:f>'values of function Lohse'!$D$20</c:f>
              <c:strCache>
                <c:ptCount val="1"/>
                <c:pt idx="0">
                  <c:v>a = 2/b = 20/c = 1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'values of function Lohse'!$B$29:$B$127</c:f>
              <c:numCache>
                <c:formatCode>#,##0.00</c:formatCode>
                <c:ptCount val="99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0.1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0.18</c:v>
                </c:pt>
                <c:pt idx="8">
                  <c:v>0.19999999999999998</c:v>
                </c:pt>
                <c:pt idx="9">
                  <c:v>0.21999999999999997</c:v>
                </c:pt>
                <c:pt idx="10">
                  <c:v>0.23999999999999996</c:v>
                </c:pt>
                <c:pt idx="11">
                  <c:v>0.25999999999999995</c:v>
                </c:pt>
                <c:pt idx="12">
                  <c:v>0.27999999999999997</c:v>
                </c:pt>
                <c:pt idx="13">
                  <c:v>0.3</c:v>
                </c:pt>
                <c:pt idx="14">
                  <c:v>0.32</c:v>
                </c:pt>
                <c:pt idx="15">
                  <c:v>0.34</c:v>
                </c:pt>
                <c:pt idx="16">
                  <c:v>0.36000000000000004</c:v>
                </c:pt>
                <c:pt idx="17">
                  <c:v>0.38000000000000006</c:v>
                </c:pt>
                <c:pt idx="18">
                  <c:v>0.40000000000000008</c:v>
                </c:pt>
                <c:pt idx="19">
                  <c:v>0.4200000000000001</c:v>
                </c:pt>
                <c:pt idx="20">
                  <c:v>0.44000000000000011</c:v>
                </c:pt>
                <c:pt idx="21">
                  <c:v>0.46000000000000013</c:v>
                </c:pt>
                <c:pt idx="22">
                  <c:v>0.48000000000000015</c:v>
                </c:pt>
                <c:pt idx="23">
                  <c:v>0.50000000000000011</c:v>
                </c:pt>
                <c:pt idx="24">
                  <c:v>0.52000000000000013</c:v>
                </c:pt>
                <c:pt idx="25">
                  <c:v>0.54000000000000015</c:v>
                </c:pt>
                <c:pt idx="26">
                  <c:v>0.56000000000000016</c:v>
                </c:pt>
                <c:pt idx="27">
                  <c:v>0.58000000000000018</c:v>
                </c:pt>
                <c:pt idx="28">
                  <c:v>0.6000000000000002</c:v>
                </c:pt>
                <c:pt idx="29">
                  <c:v>0.62000000000000022</c:v>
                </c:pt>
                <c:pt idx="30">
                  <c:v>0.64000000000000024</c:v>
                </c:pt>
                <c:pt idx="31">
                  <c:v>0.66000000000000025</c:v>
                </c:pt>
                <c:pt idx="32">
                  <c:v>0.68000000000000027</c:v>
                </c:pt>
                <c:pt idx="33">
                  <c:v>0.70000000000000029</c:v>
                </c:pt>
                <c:pt idx="34">
                  <c:v>0.72000000000000031</c:v>
                </c:pt>
                <c:pt idx="35">
                  <c:v>0.74000000000000032</c:v>
                </c:pt>
                <c:pt idx="36">
                  <c:v>0.76000000000000034</c:v>
                </c:pt>
                <c:pt idx="37">
                  <c:v>0.78000000000000036</c:v>
                </c:pt>
                <c:pt idx="38">
                  <c:v>0.80000000000000038</c:v>
                </c:pt>
                <c:pt idx="39">
                  <c:v>0.8200000000000004</c:v>
                </c:pt>
                <c:pt idx="40">
                  <c:v>0.84000000000000041</c:v>
                </c:pt>
                <c:pt idx="41">
                  <c:v>0.86000000000000043</c:v>
                </c:pt>
                <c:pt idx="42">
                  <c:v>0.88000000000000045</c:v>
                </c:pt>
                <c:pt idx="43">
                  <c:v>0.90000000000000047</c:v>
                </c:pt>
                <c:pt idx="44">
                  <c:v>0.92000000000000048</c:v>
                </c:pt>
                <c:pt idx="45">
                  <c:v>0.9400000000000005</c:v>
                </c:pt>
                <c:pt idx="46">
                  <c:v>0.96000000000000052</c:v>
                </c:pt>
                <c:pt idx="47">
                  <c:v>0.98000000000000054</c:v>
                </c:pt>
                <c:pt idx="48">
                  <c:v>1.0000000000000004</c:v>
                </c:pt>
                <c:pt idx="49">
                  <c:v>1.0200000000000005</c:v>
                </c:pt>
                <c:pt idx="50">
                  <c:v>1.0400000000000005</c:v>
                </c:pt>
                <c:pt idx="51">
                  <c:v>1.0600000000000005</c:v>
                </c:pt>
                <c:pt idx="52">
                  <c:v>1.0800000000000005</c:v>
                </c:pt>
                <c:pt idx="53">
                  <c:v>1.1000000000000005</c:v>
                </c:pt>
                <c:pt idx="54">
                  <c:v>1.1200000000000006</c:v>
                </c:pt>
                <c:pt idx="55">
                  <c:v>1.1400000000000006</c:v>
                </c:pt>
                <c:pt idx="56">
                  <c:v>1.1600000000000006</c:v>
                </c:pt>
                <c:pt idx="57">
                  <c:v>1.1800000000000006</c:v>
                </c:pt>
                <c:pt idx="58">
                  <c:v>1.2000000000000006</c:v>
                </c:pt>
                <c:pt idx="59">
                  <c:v>1.2200000000000006</c:v>
                </c:pt>
                <c:pt idx="60">
                  <c:v>1.2400000000000007</c:v>
                </c:pt>
                <c:pt idx="61">
                  <c:v>1.2600000000000007</c:v>
                </c:pt>
                <c:pt idx="62">
                  <c:v>1.2800000000000007</c:v>
                </c:pt>
                <c:pt idx="63">
                  <c:v>1.3000000000000007</c:v>
                </c:pt>
                <c:pt idx="64">
                  <c:v>1.3200000000000007</c:v>
                </c:pt>
                <c:pt idx="65">
                  <c:v>1.3400000000000007</c:v>
                </c:pt>
                <c:pt idx="66">
                  <c:v>1.3600000000000008</c:v>
                </c:pt>
                <c:pt idx="67">
                  <c:v>1.3800000000000008</c:v>
                </c:pt>
                <c:pt idx="68">
                  <c:v>1.4000000000000008</c:v>
                </c:pt>
                <c:pt idx="69">
                  <c:v>1.4200000000000008</c:v>
                </c:pt>
                <c:pt idx="70">
                  <c:v>1.4400000000000008</c:v>
                </c:pt>
                <c:pt idx="71">
                  <c:v>1.4600000000000009</c:v>
                </c:pt>
                <c:pt idx="72">
                  <c:v>1.4800000000000009</c:v>
                </c:pt>
                <c:pt idx="73">
                  <c:v>1.5000000000000009</c:v>
                </c:pt>
                <c:pt idx="74">
                  <c:v>1.5200000000000009</c:v>
                </c:pt>
                <c:pt idx="75">
                  <c:v>1.5400000000000009</c:v>
                </c:pt>
                <c:pt idx="76">
                  <c:v>1.5600000000000009</c:v>
                </c:pt>
                <c:pt idx="77">
                  <c:v>1.580000000000001</c:v>
                </c:pt>
                <c:pt idx="78">
                  <c:v>1.600000000000001</c:v>
                </c:pt>
                <c:pt idx="79">
                  <c:v>1.620000000000001</c:v>
                </c:pt>
                <c:pt idx="80">
                  <c:v>1.640000000000001</c:v>
                </c:pt>
                <c:pt idx="81">
                  <c:v>1.660000000000001</c:v>
                </c:pt>
                <c:pt idx="82">
                  <c:v>1.680000000000001</c:v>
                </c:pt>
                <c:pt idx="83">
                  <c:v>1.7000000000000011</c:v>
                </c:pt>
                <c:pt idx="84">
                  <c:v>1.7200000000000011</c:v>
                </c:pt>
                <c:pt idx="85">
                  <c:v>1.7400000000000011</c:v>
                </c:pt>
                <c:pt idx="86">
                  <c:v>1.7600000000000011</c:v>
                </c:pt>
                <c:pt idx="87">
                  <c:v>1.7800000000000011</c:v>
                </c:pt>
                <c:pt idx="88">
                  <c:v>1.8000000000000012</c:v>
                </c:pt>
                <c:pt idx="89">
                  <c:v>1.8200000000000012</c:v>
                </c:pt>
                <c:pt idx="90">
                  <c:v>1.8400000000000012</c:v>
                </c:pt>
                <c:pt idx="91">
                  <c:v>1.8600000000000012</c:v>
                </c:pt>
                <c:pt idx="92">
                  <c:v>1.8800000000000012</c:v>
                </c:pt>
                <c:pt idx="93">
                  <c:v>1.9000000000000012</c:v>
                </c:pt>
                <c:pt idx="94">
                  <c:v>1.9200000000000013</c:v>
                </c:pt>
                <c:pt idx="95">
                  <c:v>1.9400000000000013</c:v>
                </c:pt>
                <c:pt idx="96">
                  <c:v>1.9600000000000013</c:v>
                </c:pt>
              </c:numCache>
            </c:numRef>
          </c:xVal>
          <c:yVal>
            <c:numRef>
              <c:f>'values of function Lohse'!$D$29:$D$127</c:f>
              <c:numCache>
                <c:formatCode>#,##0.00</c:formatCod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1.0000000000000002</c:v>
                </c:pt>
                <c:pt idx="7">
                  <c:v>1.0000000000000024</c:v>
                </c:pt>
                <c:pt idx="8">
                  <c:v>1.0000000000000209</c:v>
                </c:pt>
                <c:pt idx="9">
                  <c:v>1.000000000000141</c:v>
                </c:pt>
                <c:pt idx="10">
                  <c:v>1.000000000000804</c:v>
                </c:pt>
                <c:pt idx="11">
                  <c:v>1.0000000000039857</c:v>
                </c:pt>
                <c:pt idx="12">
                  <c:v>1.0000000000175464</c:v>
                </c:pt>
                <c:pt idx="13">
                  <c:v>1.0000000000697358</c:v>
                </c:pt>
                <c:pt idx="14">
                  <c:v>1.0000000002535301</c:v>
                </c:pt>
                <c:pt idx="15">
                  <c:v>1.0000000008523311</c:v>
                </c:pt>
                <c:pt idx="16">
                  <c:v>1.000000002673499</c:v>
                </c:pt>
                <c:pt idx="17">
                  <c:v>1.0000000078831888</c:v>
                </c:pt>
                <c:pt idx="18">
                  <c:v>1.0000000219902325</c:v>
                </c:pt>
                <c:pt idx="19">
                  <c:v>1.0000000583466335</c:v>
                </c:pt>
                <c:pt idx="20">
                  <c:v>1.0000001479392884</c:v>
                </c:pt>
                <c:pt idx="21">
                  <c:v>1.0000003599039633</c:v>
                </c:pt>
                <c:pt idx="22">
                  <c:v>1.0000008430527381</c:v>
                </c:pt>
                <c:pt idx="23">
                  <c:v>1.0000019073486328</c:v>
                </c:pt>
                <c:pt idx="24">
                  <c:v>1.0000041792357313</c:v>
                </c:pt>
                <c:pt idx="25">
                  <c:v>1.000008890070236</c:v>
                </c:pt>
                <c:pt idx="26">
                  <c:v>1.0000183988439431</c:v>
                </c:pt>
                <c:pt idx="27">
                  <c:v>1.0000371184529364</c:v>
                </c:pt>
                <c:pt idx="28">
                  <c:v>1.0000731231688014</c:v>
                </c:pt>
                <c:pt idx="29">
                  <c:v>1.0001408846851094</c:v>
                </c:pt>
                <c:pt idx="30">
                  <c:v>1.0002658455991569</c:v>
                </c:pt>
                <c:pt idx="31">
                  <c:v>1.0004919361144049</c:v>
                </c:pt>
                <c:pt idx="32">
                  <c:v>1.0008937339379163</c:v>
                </c:pt>
                <c:pt idx="33">
                  <c:v>1.0015958453259524</c:v>
                </c:pt>
                <c:pt idx="34">
                  <c:v>1.0028033667907126</c:v>
                </c:pt>
                <c:pt idx="35">
                  <c:v>1.0048491362866507</c:v>
                </c:pt>
                <c:pt idx="36">
                  <c:v>1.0082661225808727</c:v>
                </c:pt>
                <c:pt idx="37">
                  <c:v>1.0138970317417244</c:v>
                </c:pt>
                <c:pt idx="38">
                  <c:v>1.0230584300921373</c:v>
                </c:pt>
                <c:pt idx="39">
                  <c:v>1.0377839226362628</c:v>
                </c:pt>
                <c:pt idx="40">
                  <c:v>1.0611808796477005</c:v>
                </c:pt>
                <c:pt idx="41">
                  <c:v>1.0979487776366716</c:v>
                </c:pt>
                <c:pt idx="42">
                  <c:v>1.1551255872763806</c:v>
                </c:pt>
                <c:pt idx="43">
                  <c:v>1.2431533091811411</c:v>
                </c:pt>
                <c:pt idx="44">
                  <c:v>1.3773866583255971</c:v>
                </c:pt>
                <c:pt idx="45">
                  <c:v>1.58021248226293</c:v>
                </c:pt>
                <c:pt idx="46">
                  <c:v>1.8840048677588246</c:v>
                </c:pt>
                <c:pt idx="47">
                  <c:v>2.3352159435102031</c:v>
                </c:pt>
                <c:pt idx="48">
                  <c:v>3.0000000000000178</c:v>
                </c:pt>
                <c:pt idx="49">
                  <c:v>3.8000000000000185</c:v>
                </c:pt>
                <c:pt idx="50">
                  <c:v>4.6000000000000192</c:v>
                </c:pt>
                <c:pt idx="51">
                  <c:v>5.4000000000000199</c:v>
                </c:pt>
                <c:pt idx="52">
                  <c:v>6.2000000000000206</c:v>
                </c:pt>
                <c:pt idx="53">
                  <c:v>7.0000000000000213</c:v>
                </c:pt>
                <c:pt idx="54">
                  <c:v>7.800000000000022</c:v>
                </c:pt>
                <c:pt idx="55">
                  <c:v>8.6000000000000227</c:v>
                </c:pt>
                <c:pt idx="56">
                  <c:v>9.4000000000000234</c:v>
                </c:pt>
                <c:pt idx="57">
                  <c:v>10.200000000000024</c:v>
                </c:pt>
                <c:pt idx="58">
                  <c:v>11.000000000000025</c:v>
                </c:pt>
                <c:pt idx="59">
                  <c:v>11.800000000000026</c:v>
                </c:pt>
                <c:pt idx="60">
                  <c:v>12.600000000000026</c:v>
                </c:pt>
                <c:pt idx="61">
                  <c:v>13.400000000000027</c:v>
                </c:pt>
                <c:pt idx="62">
                  <c:v>14.200000000000028</c:v>
                </c:pt>
                <c:pt idx="63">
                  <c:v>15.000000000000028</c:v>
                </c:pt>
                <c:pt idx="64">
                  <c:v>15.800000000000029</c:v>
                </c:pt>
                <c:pt idx="65">
                  <c:v>16.60000000000003</c:v>
                </c:pt>
                <c:pt idx="66">
                  <c:v>17.400000000000031</c:v>
                </c:pt>
                <c:pt idx="67">
                  <c:v>18.200000000000031</c:v>
                </c:pt>
                <c:pt idx="68">
                  <c:v>19.000000000000032</c:v>
                </c:pt>
                <c:pt idx="69">
                  <c:v>19.800000000000033</c:v>
                </c:pt>
                <c:pt idx="70">
                  <c:v>20.600000000000033</c:v>
                </c:pt>
                <c:pt idx="71">
                  <c:v>21.400000000000034</c:v>
                </c:pt>
                <c:pt idx="72">
                  <c:v>22.200000000000035</c:v>
                </c:pt>
                <c:pt idx="73">
                  <c:v>23.000000000000036</c:v>
                </c:pt>
                <c:pt idx="74">
                  <c:v>23.800000000000036</c:v>
                </c:pt>
                <c:pt idx="75">
                  <c:v>24.600000000000037</c:v>
                </c:pt>
                <c:pt idx="76">
                  <c:v>25.400000000000038</c:v>
                </c:pt>
                <c:pt idx="77">
                  <c:v>26.200000000000038</c:v>
                </c:pt>
                <c:pt idx="78">
                  <c:v>27.000000000000039</c:v>
                </c:pt>
                <c:pt idx="79">
                  <c:v>27.80000000000004</c:v>
                </c:pt>
                <c:pt idx="80">
                  <c:v>28.600000000000041</c:v>
                </c:pt>
                <c:pt idx="81">
                  <c:v>29.400000000000041</c:v>
                </c:pt>
                <c:pt idx="82">
                  <c:v>30.200000000000042</c:v>
                </c:pt>
                <c:pt idx="83">
                  <c:v>31.000000000000043</c:v>
                </c:pt>
                <c:pt idx="84">
                  <c:v>31.800000000000043</c:v>
                </c:pt>
                <c:pt idx="85">
                  <c:v>32.600000000000044</c:v>
                </c:pt>
                <c:pt idx="86">
                  <c:v>33.400000000000048</c:v>
                </c:pt>
                <c:pt idx="87">
                  <c:v>34.200000000000045</c:v>
                </c:pt>
                <c:pt idx="88">
                  <c:v>35.000000000000043</c:v>
                </c:pt>
                <c:pt idx="89">
                  <c:v>35.800000000000047</c:v>
                </c:pt>
                <c:pt idx="90">
                  <c:v>36.600000000000051</c:v>
                </c:pt>
                <c:pt idx="91">
                  <c:v>37.400000000000048</c:v>
                </c:pt>
                <c:pt idx="92">
                  <c:v>38.200000000000045</c:v>
                </c:pt>
                <c:pt idx="93">
                  <c:v>39.00000000000005</c:v>
                </c:pt>
                <c:pt idx="94">
                  <c:v>39.800000000000054</c:v>
                </c:pt>
                <c:pt idx="95">
                  <c:v>40.600000000000051</c:v>
                </c:pt>
                <c:pt idx="96">
                  <c:v>41.400000000000048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45-4059-9630-C470D3BC39F2}"/>
            </c:ext>
          </c:extLst>
        </c:ser>
        <c:ser>
          <c:idx val="2"/>
          <c:order val="2"/>
          <c:tx>
            <c:strRef>
              <c:f>'values of function Lohse'!$E$20</c:f>
              <c:strCache>
                <c:ptCount val="1"/>
                <c:pt idx="0">
                  <c:v>a = 3/b = 25/c 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Lohse'!$B$29:$B$127</c:f>
              <c:numCache>
                <c:formatCode>#,##0.00</c:formatCode>
                <c:ptCount val="99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0.1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0.18</c:v>
                </c:pt>
                <c:pt idx="8">
                  <c:v>0.19999999999999998</c:v>
                </c:pt>
                <c:pt idx="9">
                  <c:v>0.21999999999999997</c:v>
                </c:pt>
                <c:pt idx="10">
                  <c:v>0.23999999999999996</c:v>
                </c:pt>
                <c:pt idx="11">
                  <c:v>0.25999999999999995</c:v>
                </c:pt>
                <c:pt idx="12">
                  <c:v>0.27999999999999997</c:v>
                </c:pt>
                <c:pt idx="13">
                  <c:v>0.3</c:v>
                </c:pt>
                <c:pt idx="14">
                  <c:v>0.32</c:v>
                </c:pt>
                <c:pt idx="15">
                  <c:v>0.34</c:v>
                </c:pt>
                <c:pt idx="16">
                  <c:v>0.36000000000000004</c:v>
                </c:pt>
                <c:pt idx="17">
                  <c:v>0.38000000000000006</c:v>
                </c:pt>
                <c:pt idx="18">
                  <c:v>0.40000000000000008</c:v>
                </c:pt>
                <c:pt idx="19">
                  <c:v>0.4200000000000001</c:v>
                </c:pt>
                <c:pt idx="20">
                  <c:v>0.44000000000000011</c:v>
                </c:pt>
                <c:pt idx="21">
                  <c:v>0.46000000000000013</c:v>
                </c:pt>
                <c:pt idx="22">
                  <c:v>0.48000000000000015</c:v>
                </c:pt>
                <c:pt idx="23">
                  <c:v>0.50000000000000011</c:v>
                </c:pt>
                <c:pt idx="24">
                  <c:v>0.52000000000000013</c:v>
                </c:pt>
                <c:pt idx="25">
                  <c:v>0.54000000000000015</c:v>
                </c:pt>
                <c:pt idx="26">
                  <c:v>0.56000000000000016</c:v>
                </c:pt>
                <c:pt idx="27">
                  <c:v>0.58000000000000018</c:v>
                </c:pt>
                <c:pt idx="28">
                  <c:v>0.6000000000000002</c:v>
                </c:pt>
                <c:pt idx="29">
                  <c:v>0.62000000000000022</c:v>
                </c:pt>
                <c:pt idx="30">
                  <c:v>0.64000000000000024</c:v>
                </c:pt>
                <c:pt idx="31">
                  <c:v>0.66000000000000025</c:v>
                </c:pt>
                <c:pt idx="32">
                  <c:v>0.68000000000000027</c:v>
                </c:pt>
                <c:pt idx="33">
                  <c:v>0.70000000000000029</c:v>
                </c:pt>
                <c:pt idx="34">
                  <c:v>0.72000000000000031</c:v>
                </c:pt>
                <c:pt idx="35">
                  <c:v>0.74000000000000032</c:v>
                </c:pt>
                <c:pt idx="36">
                  <c:v>0.76000000000000034</c:v>
                </c:pt>
                <c:pt idx="37">
                  <c:v>0.78000000000000036</c:v>
                </c:pt>
                <c:pt idx="38">
                  <c:v>0.80000000000000038</c:v>
                </c:pt>
                <c:pt idx="39">
                  <c:v>0.8200000000000004</c:v>
                </c:pt>
                <c:pt idx="40">
                  <c:v>0.84000000000000041</c:v>
                </c:pt>
                <c:pt idx="41">
                  <c:v>0.86000000000000043</c:v>
                </c:pt>
                <c:pt idx="42">
                  <c:v>0.88000000000000045</c:v>
                </c:pt>
                <c:pt idx="43">
                  <c:v>0.90000000000000047</c:v>
                </c:pt>
                <c:pt idx="44">
                  <c:v>0.92000000000000048</c:v>
                </c:pt>
                <c:pt idx="45">
                  <c:v>0.9400000000000005</c:v>
                </c:pt>
                <c:pt idx="46">
                  <c:v>0.96000000000000052</c:v>
                </c:pt>
                <c:pt idx="47">
                  <c:v>0.98000000000000054</c:v>
                </c:pt>
                <c:pt idx="48">
                  <c:v>1.0000000000000004</c:v>
                </c:pt>
                <c:pt idx="49">
                  <c:v>1.0200000000000005</c:v>
                </c:pt>
                <c:pt idx="50">
                  <c:v>1.0400000000000005</c:v>
                </c:pt>
                <c:pt idx="51">
                  <c:v>1.0600000000000005</c:v>
                </c:pt>
                <c:pt idx="52">
                  <c:v>1.0800000000000005</c:v>
                </c:pt>
                <c:pt idx="53">
                  <c:v>1.1000000000000005</c:v>
                </c:pt>
                <c:pt idx="54">
                  <c:v>1.1200000000000006</c:v>
                </c:pt>
                <c:pt idx="55">
                  <c:v>1.1400000000000006</c:v>
                </c:pt>
                <c:pt idx="56">
                  <c:v>1.1600000000000006</c:v>
                </c:pt>
                <c:pt idx="57">
                  <c:v>1.1800000000000006</c:v>
                </c:pt>
                <c:pt idx="58">
                  <c:v>1.2000000000000006</c:v>
                </c:pt>
                <c:pt idx="59">
                  <c:v>1.2200000000000006</c:v>
                </c:pt>
                <c:pt idx="60">
                  <c:v>1.2400000000000007</c:v>
                </c:pt>
                <c:pt idx="61">
                  <c:v>1.2600000000000007</c:v>
                </c:pt>
                <c:pt idx="62">
                  <c:v>1.2800000000000007</c:v>
                </c:pt>
                <c:pt idx="63">
                  <c:v>1.3000000000000007</c:v>
                </c:pt>
                <c:pt idx="64">
                  <c:v>1.3200000000000007</c:v>
                </c:pt>
                <c:pt idx="65">
                  <c:v>1.3400000000000007</c:v>
                </c:pt>
                <c:pt idx="66">
                  <c:v>1.3600000000000008</c:v>
                </c:pt>
                <c:pt idx="67">
                  <c:v>1.3800000000000008</c:v>
                </c:pt>
                <c:pt idx="68">
                  <c:v>1.4000000000000008</c:v>
                </c:pt>
                <c:pt idx="69">
                  <c:v>1.4200000000000008</c:v>
                </c:pt>
                <c:pt idx="70">
                  <c:v>1.4400000000000008</c:v>
                </c:pt>
                <c:pt idx="71">
                  <c:v>1.4600000000000009</c:v>
                </c:pt>
                <c:pt idx="72">
                  <c:v>1.4800000000000009</c:v>
                </c:pt>
                <c:pt idx="73">
                  <c:v>1.5000000000000009</c:v>
                </c:pt>
                <c:pt idx="74">
                  <c:v>1.5200000000000009</c:v>
                </c:pt>
                <c:pt idx="75">
                  <c:v>1.5400000000000009</c:v>
                </c:pt>
                <c:pt idx="76">
                  <c:v>1.5600000000000009</c:v>
                </c:pt>
                <c:pt idx="77">
                  <c:v>1.580000000000001</c:v>
                </c:pt>
                <c:pt idx="78">
                  <c:v>1.600000000000001</c:v>
                </c:pt>
                <c:pt idx="79">
                  <c:v>1.620000000000001</c:v>
                </c:pt>
                <c:pt idx="80">
                  <c:v>1.640000000000001</c:v>
                </c:pt>
                <c:pt idx="81">
                  <c:v>1.660000000000001</c:v>
                </c:pt>
                <c:pt idx="82">
                  <c:v>1.680000000000001</c:v>
                </c:pt>
                <c:pt idx="83">
                  <c:v>1.7000000000000011</c:v>
                </c:pt>
                <c:pt idx="84">
                  <c:v>1.7200000000000011</c:v>
                </c:pt>
                <c:pt idx="85">
                  <c:v>1.7400000000000011</c:v>
                </c:pt>
                <c:pt idx="86">
                  <c:v>1.7600000000000011</c:v>
                </c:pt>
                <c:pt idx="87">
                  <c:v>1.7800000000000011</c:v>
                </c:pt>
                <c:pt idx="88">
                  <c:v>1.8000000000000012</c:v>
                </c:pt>
                <c:pt idx="89">
                  <c:v>1.8200000000000012</c:v>
                </c:pt>
                <c:pt idx="90">
                  <c:v>1.8400000000000012</c:v>
                </c:pt>
                <c:pt idx="91">
                  <c:v>1.8600000000000012</c:v>
                </c:pt>
                <c:pt idx="92">
                  <c:v>1.8800000000000012</c:v>
                </c:pt>
                <c:pt idx="93">
                  <c:v>1.9000000000000012</c:v>
                </c:pt>
                <c:pt idx="94">
                  <c:v>1.9200000000000013</c:v>
                </c:pt>
                <c:pt idx="95">
                  <c:v>1.9400000000000013</c:v>
                </c:pt>
                <c:pt idx="96">
                  <c:v>1.9600000000000013</c:v>
                </c:pt>
              </c:numCache>
            </c:numRef>
          </c:xVal>
          <c:yVal>
            <c:numRef>
              <c:f>'values of function Lohse'!$E$29:$E$127</c:f>
              <c:numCache>
                <c:formatCode>#,##0.00</c:formatCod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1.0000000000000009</c:v>
                </c:pt>
                <c:pt idx="11">
                  <c:v>1.0000000000000071</c:v>
                </c:pt>
                <c:pt idx="12">
                  <c:v>1.0000000000000453</c:v>
                </c:pt>
                <c:pt idx="13">
                  <c:v>1.0000000000002542</c:v>
                </c:pt>
                <c:pt idx="14">
                  <c:v>1.0000000000012761</c:v>
                </c:pt>
                <c:pt idx="15">
                  <c:v>1.0000000000058089</c:v>
                </c:pt>
                <c:pt idx="16">
                  <c:v>1.0000000000242484</c:v>
                </c:pt>
                <c:pt idx="17">
                  <c:v>1.0000000000936939</c:v>
                </c:pt>
                <c:pt idx="18">
                  <c:v>1.00000000033777</c:v>
                </c:pt>
                <c:pt idx="19">
                  <c:v>1.000000001143809</c:v>
                </c:pt>
                <c:pt idx="20">
                  <c:v>1.0000000036596384</c:v>
                </c:pt>
                <c:pt idx="21">
                  <c:v>1.0000000111190337</c:v>
                </c:pt>
                <c:pt idx="22">
                  <c:v>1.0000000322219775</c:v>
                </c:pt>
                <c:pt idx="23">
                  <c:v>1.0000000894069672</c:v>
                </c:pt>
                <c:pt idx="24">
                  <c:v>1.0000002383443414</c:v>
                </c:pt>
                <c:pt idx="25">
                  <c:v>1.0000006123013969</c:v>
                </c:pt>
                <c:pt idx="26">
                  <c:v>1.0000015199242003</c:v>
                </c:pt>
                <c:pt idx="27">
                  <c:v>1.0000036544421704</c:v>
                </c:pt>
                <c:pt idx="28">
                  <c:v>1.0000085290864089</c:v>
                </c:pt>
                <c:pt idx="29">
                  <c:v>1.0000193603628331</c:v>
                </c:pt>
                <c:pt idx="30">
                  <c:v>1.0000428174307812</c:v>
                </c:pt>
                <c:pt idx="31">
                  <c:v>1.0000924101432069</c:v>
                </c:pt>
                <c:pt idx="32">
                  <c:v>1.0001949144659796</c:v>
                </c:pt>
                <c:pt idx="33">
                  <c:v>1.0004023205858992</c:v>
                </c:pt>
                <c:pt idx="34">
                  <c:v>1.0008136425748468</c:v>
                </c:pt>
                <c:pt idx="35">
                  <c:v>1.0016140398311135</c:v>
                </c:pt>
                <c:pt idx="36">
                  <c:v>1.0031438445347394</c:v>
                </c:pt>
                <c:pt idx="37">
                  <c:v>1.0060184730753985</c:v>
                </c:pt>
                <c:pt idx="38">
                  <c:v>1.0113336795588872</c:v>
                </c:pt>
                <c:pt idx="39">
                  <c:v>1.0210120083304735</c:v>
                </c:pt>
                <c:pt idx="40">
                  <c:v>1.0383798617728084</c:v>
                </c:pt>
                <c:pt idx="41">
                  <c:v>1.0691166270117776</c:v>
                </c:pt>
                <c:pt idx="42">
                  <c:v>1.1227970852771354</c:v>
                </c:pt>
                <c:pt idx="43">
                  <c:v>1.2153693963075587</c:v>
                </c:pt>
                <c:pt idx="44">
                  <c:v>1.3730928604068897</c:v>
                </c:pt>
                <c:pt idx="45">
                  <c:v>1.6387304118691812</c:v>
                </c:pt>
                <c:pt idx="46">
                  <c:v>2.0811901505740691</c:v>
                </c:pt>
                <c:pt idx="47">
                  <c:v>2.8103941893367148</c:v>
                </c:pt>
                <c:pt idx="48">
                  <c:v>4.0000000000000338</c:v>
                </c:pt>
                <c:pt idx="49">
                  <c:v>5.5000000000000346</c:v>
                </c:pt>
                <c:pt idx="50">
                  <c:v>7.0000000000000355</c:v>
                </c:pt>
                <c:pt idx="51">
                  <c:v>8.5000000000000373</c:v>
                </c:pt>
                <c:pt idx="52">
                  <c:v>10.000000000000039</c:v>
                </c:pt>
                <c:pt idx="53">
                  <c:v>11.500000000000039</c:v>
                </c:pt>
                <c:pt idx="54">
                  <c:v>13.000000000000041</c:v>
                </c:pt>
                <c:pt idx="55">
                  <c:v>14.500000000000043</c:v>
                </c:pt>
                <c:pt idx="56">
                  <c:v>16.000000000000043</c:v>
                </c:pt>
                <c:pt idx="57">
                  <c:v>17.500000000000046</c:v>
                </c:pt>
                <c:pt idx="58">
                  <c:v>19.000000000000046</c:v>
                </c:pt>
                <c:pt idx="59">
                  <c:v>20.50000000000005</c:v>
                </c:pt>
                <c:pt idx="60">
                  <c:v>22.00000000000005</c:v>
                </c:pt>
                <c:pt idx="61">
                  <c:v>23.50000000000005</c:v>
                </c:pt>
                <c:pt idx="62">
                  <c:v>25.000000000000053</c:v>
                </c:pt>
                <c:pt idx="63">
                  <c:v>26.500000000000053</c:v>
                </c:pt>
                <c:pt idx="64">
                  <c:v>28.000000000000053</c:v>
                </c:pt>
                <c:pt idx="65">
                  <c:v>29.500000000000057</c:v>
                </c:pt>
                <c:pt idx="66">
                  <c:v>31.000000000000057</c:v>
                </c:pt>
                <c:pt idx="67">
                  <c:v>32.500000000000057</c:v>
                </c:pt>
                <c:pt idx="68">
                  <c:v>34.000000000000057</c:v>
                </c:pt>
                <c:pt idx="69">
                  <c:v>35.500000000000057</c:v>
                </c:pt>
                <c:pt idx="70">
                  <c:v>37.000000000000064</c:v>
                </c:pt>
                <c:pt idx="71">
                  <c:v>38.500000000000064</c:v>
                </c:pt>
                <c:pt idx="72">
                  <c:v>40.000000000000064</c:v>
                </c:pt>
                <c:pt idx="73">
                  <c:v>41.500000000000064</c:v>
                </c:pt>
                <c:pt idx="74">
                  <c:v>43.000000000000071</c:v>
                </c:pt>
                <c:pt idx="75">
                  <c:v>44.500000000000071</c:v>
                </c:pt>
                <c:pt idx="76">
                  <c:v>46.000000000000071</c:v>
                </c:pt>
                <c:pt idx="77">
                  <c:v>47.500000000000071</c:v>
                </c:pt>
                <c:pt idx="78">
                  <c:v>49.000000000000071</c:v>
                </c:pt>
                <c:pt idx="79">
                  <c:v>50.500000000000071</c:v>
                </c:pt>
                <c:pt idx="80">
                  <c:v>52.000000000000078</c:v>
                </c:pt>
                <c:pt idx="81">
                  <c:v>53.500000000000078</c:v>
                </c:pt>
                <c:pt idx="82">
                  <c:v>55.000000000000078</c:v>
                </c:pt>
                <c:pt idx="83">
                  <c:v>56.500000000000078</c:v>
                </c:pt>
                <c:pt idx="84">
                  <c:v>58.000000000000078</c:v>
                </c:pt>
                <c:pt idx="85">
                  <c:v>59.500000000000085</c:v>
                </c:pt>
                <c:pt idx="86">
                  <c:v>61.000000000000085</c:v>
                </c:pt>
                <c:pt idx="87">
                  <c:v>62.500000000000085</c:v>
                </c:pt>
                <c:pt idx="88">
                  <c:v>64.000000000000085</c:v>
                </c:pt>
                <c:pt idx="89">
                  <c:v>65.500000000000085</c:v>
                </c:pt>
                <c:pt idx="90">
                  <c:v>67.000000000000085</c:v>
                </c:pt>
                <c:pt idx="91">
                  <c:v>68.500000000000085</c:v>
                </c:pt>
                <c:pt idx="92">
                  <c:v>70.000000000000085</c:v>
                </c:pt>
                <c:pt idx="93">
                  <c:v>71.500000000000099</c:v>
                </c:pt>
                <c:pt idx="94">
                  <c:v>73.000000000000099</c:v>
                </c:pt>
                <c:pt idx="95">
                  <c:v>74.500000000000099</c:v>
                </c:pt>
                <c:pt idx="96">
                  <c:v>76.000000000000099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45-4059-9630-C470D3BC39F2}"/>
            </c:ext>
          </c:extLst>
        </c:ser>
        <c:ser>
          <c:idx val="3"/>
          <c:order val="3"/>
          <c:tx>
            <c:strRef>
              <c:f>'values of function Lohse'!$C$20</c:f>
              <c:strCache>
                <c:ptCount val="1"/>
                <c:pt idx="0">
                  <c:v>a = 1/b = 15/c 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Lohse'!$B$29:$B$127</c:f>
              <c:numCache>
                <c:formatCode>#,##0.00</c:formatCode>
                <c:ptCount val="99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0.1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0.18</c:v>
                </c:pt>
                <c:pt idx="8">
                  <c:v>0.19999999999999998</c:v>
                </c:pt>
                <c:pt idx="9">
                  <c:v>0.21999999999999997</c:v>
                </c:pt>
                <c:pt idx="10">
                  <c:v>0.23999999999999996</c:v>
                </c:pt>
                <c:pt idx="11">
                  <c:v>0.25999999999999995</c:v>
                </c:pt>
                <c:pt idx="12">
                  <c:v>0.27999999999999997</c:v>
                </c:pt>
                <c:pt idx="13">
                  <c:v>0.3</c:v>
                </c:pt>
                <c:pt idx="14">
                  <c:v>0.32</c:v>
                </c:pt>
                <c:pt idx="15">
                  <c:v>0.34</c:v>
                </c:pt>
                <c:pt idx="16">
                  <c:v>0.36000000000000004</c:v>
                </c:pt>
                <c:pt idx="17">
                  <c:v>0.38000000000000006</c:v>
                </c:pt>
                <c:pt idx="18">
                  <c:v>0.40000000000000008</c:v>
                </c:pt>
                <c:pt idx="19">
                  <c:v>0.4200000000000001</c:v>
                </c:pt>
                <c:pt idx="20">
                  <c:v>0.44000000000000011</c:v>
                </c:pt>
                <c:pt idx="21">
                  <c:v>0.46000000000000013</c:v>
                </c:pt>
                <c:pt idx="22">
                  <c:v>0.48000000000000015</c:v>
                </c:pt>
                <c:pt idx="23">
                  <c:v>0.50000000000000011</c:v>
                </c:pt>
                <c:pt idx="24">
                  <c:v>0.52000000000000013</c:v>
                </c:pt>
                <c:pt idx="25">
                  <c:v>0.54000000000000015</c:v>
                </c:pt>
                <c:pt idx="26">
                  <c:v>0.56000000000000016</c:v>
                </c:pt>
                <c:pt idx="27">
                  <c:v>0.58000000000000018</c:v>
                </c:pt>
                <c:pt idx="28">
                  <c:v>0.6000000000000002</c:v>
                </c:pt>
                <c:pt idx="29">
                  <c:v>0.62000000000000022</c:v>
                </c:pt>
                <c:pt idx="30">
                  <c:v>0.64000000000000024</c:v>
                </c:pt>
                <c:pt idx="31">
                  <c:v>0.66000000000000025</c:v>
                </c:pt>
                <c:pt idx="32">
                  <c:v>0.68000000000000027</c:v>
                </c:pt>
                <c:pt idx="33">
                  <c:v>0.70000000000000029</c:v>
                </c:pt>
                <c:pt idx="34">
                  <c:v>0.72000000000000031</c:v>
                </c:pt>
                <c:pt idx="35">
                  <c:v>0.74000000000000032</c:v>
                </c:pt>
                <c:pt idx="36">
                  <c:v>0.76000000000000034</c:v>
                </c:pt>
                <c:pt idx="37">
                  <c:v>0.78000000000000036</c:v>
                </c:pt>
                <c:pt idx="38">
                  <c:v>0.80000000000000038</c:v>
                </c:pt>
                <c:pt idx="39">
                  <c:v>0.8200000000000004</c:v>
                </c:pt>
                <c:pt idx="40">
                  <c:v>0.84000000000000041</c:v>
                </c:pt>
                <c:pt idx="41">
                  <c:v>0.86000000000000043</c:v>
                </c:pt>
                <c:pt idx="42">
                  <c:v>0.88000000000000045</c:v>
                </c:pt>
                <c:pt idx="43">
                  <c:v>0.90000000000000047</c:v>
                </c:pt>
                <c:pt idx="44">
                  <c:v>0.92000000000000048</c:v>
                </c:pt>
                <c:pt idx="45">
                  <c:v>0.9400000000000005</c:v>
                </c:pt>
                <c:pt idx="46">
                  <c:v>0.96000000000000052</c:v>
                </c:pt>
                <c:pt idx="47">
                  <c:v>0.98000000000000054</c:v>
                </c:pt>
                <c:pt idx="48">
                  <c:v>1.0000000000000004</c:v>
                </c:pt>
                <c:pt idx="49">
                  <c:v>1.0200000000000005</c:v>
                </c:pt>
                <c:pt idx="50">
                  <c:v>1.0400000000000005</c:v>
                </c:pt>
                <c:pt idx="51">
                  <c:v>1.0600000000000005</c:v>
                </c:pt>
                <c:pt idx="52">
                  <c:v>1.0800000000000005</c:v>
                </c:pt>
                <c:pt idx="53">
                  <c:v>1.1000000000000005</c:v>
                </c:pt>
                <c:pt idx="54">
                  <c:v>1.1200000000000006</c:v>
                </c:pt>
                <c:pt idx="55">
                  <c:v>1.1400000000000006</c:v>
                </c:pt>
                <c:pt idx="56">
                  <c:v>1.1600000000000006</c:v>
                </c:pt>
                <c:pt idx="57">
                  <c:v>1.1800000000000006</c:v>
                </c:pt>
                <c:pt idx="58">
                  <c:v>1.2000000000000006</c:v>
                </c:pt>
                <c:pt idx="59">
                  <c:v>1.2200000000000006</c:v>
                </c:pt>
                <c:pt idx="60">
                  <c:v>1.2400000000000007</c:v>
                </c:pt>
                <c:pt idx="61">
                  <c:v>1.2600000000000007</c:v>
                </c:pt>
                <c:pt idx="62">
                  <c:v>1.2800000000000007</c:v>
                </c:pt>
                <c:pt idx="63">
                  <c:v>1.3000000000000007</c:v>
                </c:pt>
                <c:pt idx="64">
                  <c:v>1.3200000000000007</c:v>
                </c:pt>
                <c:pt idx="65">
                  <c:v>1.3400000000000007</c:v>
                </c:pt>
                <c:pt idx="66">
                  <c:v>1.3600000000000008</c:v>
                </c:pt>
                <c:pt idx="67">
                  <c:v>1.3800000000000008</c:v>
                </c:pt>
                <c:pt idx="68">
                  <c:v>1.4000000000000008</c:v>
                </c:pt>
                <c:pt idx="69">
                  <c:v>1.4200000000000008</c:v>
                </c:pt>
                <c:pt idx="70">
                  <c:v>1.4400000000000008</c:v>
                </c:pt>
                <c:pt idx="71">
                  <c:v>1.4600000000000009</c:v>
                </c:pt>
                <c:pt idx="72">
                  <c:v>1.4800000000000009</c:v>
                </c:pt>
                <c:pt idx="73">
                  <c:v>1.5000000000000009</c:v>
                </c:pt>
                <c:pt idx="74">
                  <c:v>1.5200000000000009</c:v>
                </c:pt>
                <c:pt idx="75">
                  <c:v>1.5400000000000009</c:v>
                </c:pt>
                <c:pt idx="76">
                  <c:v>1.5600000000000009</c:v>
                </c:pt>
                <c:pt idx="77">
                  <c:v>1.580000000000001</c:v>
                </c:pt>
                <c:pt idx="78">
                  <c:v>1.600000000000001</c:v>
                </c:pt>
                <c:pt idx="79">
                  <c:v>1.620000000000001</c:v>
                </c:pt>
                <c:pt idx="80">
                  <c:v>1.640000000000001</c:v>
                </c:pt>
                <c:pt idx="81">
                  <c:v>1.660000000000001</c:v>
                </c:pt>
                <c:pt idx="82">
                  <c:v>1.680000000000001</c:v>
                </c:pt>
                <c:pt idx="83">
                  <c:v>1.7000000000000011</c:v>
                </c:pt>
                <c:pt idx="84">
                  <c:v>1.7200000000000011</c:v>
                </c:pt>
                <c:pt idx="85">
                  <c:v>1.7400000000000011</c:v>
                </c:pt>
                <c:pt idx="86">
                  <c:v>1.7600000000000011</c:v>
                </c:pt>
                <c:pt idx="87">
                  <c:v>1.7800000000000011</c:v>
                </c:pt>
                <c:pt idx="88">
                  <c:v>1.8000000000000012</c:v>
                </c:pt>
                <c:pt idx="89">
                  <c:v>1.8200000000000012</c:v>
                </c:pt>
                <c:pt idx="90">
                  <c:v>1.8400000000000012</c:v>
                </c:pt>
                <c:pt idx="91">
                  <c:v>1.8600000000000012</c:v>
                </c:pt>
                <c:pt idx="92">
                  <c:v>1.8800000000000012</c:v>
                </c:pt>
                <c:pt idx="93">
                  <c:v>1.9000000000000012</c:v>
                </c:pt>
                <c:pt idx="94">
                  <c:v>1.9200000000000013</c:v>
                </c:pt>
                <c:pt idx="95">
                  <c:v>1.9400000000000013</c:v>
                </c:pt>
                <c:pt idx="96">
                  <c:v>1.9600000000000013</c:v>
                </c:pt>
              </c:numCache>
            </c:numRef>
          </c:xVal>
          <c:yVal>
            <c:numRef>
              <c:f>'values of function Lohse'!$F$29:$F$127</c:f>
              <c:numCache>
                <c:formatCode>#,##0.00</c:formatCod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1.0000000000000009</c:v>
                </c:pt>
                <c:pt idx="14">
                  <c:v>1.0000000000000058</c:v>
                </c:pt>
                <c:pt idx="15">
                  <c:v>1.0000000000000351</c:v>
                </c:pt>
                <c:pt idx="16">
                  <c:v>1.0000000000001954</c:v>
                </c:pt>
                <c:pt idx="17">
                  <c:v>1.0000000000009899</c:v>
                </c:pt>
                <c:pt idx="18">
                  <c:v>1.0000000000046116</c:v>
                </c:pt>
                <c:pt idx="19">
                  <c:v>1.0000000000199314</c:v>
                </c:pt>
                <c:pt idx="20">
                  <c:v>1.0000000000804712</c:v>
                </c:pt>
                <c:pt idx="21">
                  <c:v>1.000000000305348</c:v>
                </c:pt>
                <c:pt idx="22">
                  <c:v>1.000000001094705</c:v>
                </c:pt>
                <c:pt idx="23">
                  <c:v>1.0000000037252903</c:v>
                </c:pt>
                <c:pt idx="24">
                  <c:v>1.0000000120825974</c:v>
                </c:pt>
                <c:pt idx="25">
                  <c:v>1.000000037486318</c:v>
                </c:pt>
                <c:pt idx="26">
                  <c:v>1.0000001116094073</c:v>
                </c:pt>
                <c:pt idx="27">
                  <c:v>1.0000003198157135</c:v>
                </c:pt>
                <c:pt idx="28">
                  <c:v>1.0000008842956789</c:v>
                </c:pt>
                <c:pt idx="29">
                  <c:v>1.0000023648885374</c:v>
                </c:pt>
                <c:pt idx="30">
                  <c:v>1.0000061299821634</c:v>
                </c:pt>
                <c:pt idx="31">
                  <c:v>1.0000154304310254</c:v>
                </c:pt>
                <c:pt idx="32">
                  <c:v>1.0000377856913303</c:v>
                </c:pt>
                <c:pt idx="33">
                  <c:v>1.0000901573611627</c:v>
                </c:pt>
                <c:pt idx="34">
                  <c:v>1.0002099108485623</c:v>
                </c:pt>
                <c:pt idx="35">
                  <c:v>1.0004775420102188</c:v>
                </c:pt>
                <c:pt idx="36">
                  <c:v>1.0010628396794707</c:v>
                </c:pt>
                <c:pt idx="37">
                  <c:v>1.0023168508263718</c:v>
                </c:pt>
                <c:pt idx="38">
                  <c:v>1.0049517601571416</c:v>
                </c:pt>
                <c:pt idx="39">
                  <c:v>1.0103866515650091</c:v>
                </c:pt>
                <c:pt idx="40">
                  <c:v>1.021401222054733</c:v>
                </c:pt>
                <c:pt idx="41">
                  <c:v>1.0433524382822963</c:v>
                </c:pt>
                <c:pt idx="42">
                  <c:v>1.0864052549210077</c:v>
                </c:pt>
                <c:pt idx="43">
                  <c:v>1.1695646331008673</c:v>
                </c:pt>
                <c:pt idx="44">
                  <c:v>1.3278648143093581</c:v>
                </c:pt>
                <c:pt idx="45">
                  <c:v>1.6250224246666696</c:v>
                </c:pt>
                <c:pt idx="46">
                  <c:v>2.1754305729228411</c:v>
                </c:pt>
                <c:pt idx="47">
                  <c:v>3.1819372775297841</c:v>
                </c:pt>
                <c:pt idx="48">
                  <c:v>5.0000000000000533</c:v>
                </c:pt>
                <c:pt idx="49">
                  <c:v>7.4000000000000554</c:v>
                </c:pt>
                <c:pt idx="50">
                  <c:v>9.8000000000000576</c:v>
                </c:pt>
                <c:pt idx="51">
                  <c:v>12.20000000000006</c:v>
                </c:pt>
                <c:pt idx="52">
                  <c:v>14.600000000000062</c:v>
                </c:pt>
                <c:pt idx="53">
                  <c:v>17.000000000000064</c:v>
                </c:pt>
                <c:pt idx="54">
                  <c:v>19.400000000000066</c:v>
                </c:pt>
                <c:pt idx="55">
                  <c:v>21.800000000000068</c:v>
                </c:pt>
                <c:pt idx="56">
                  <c:v>24.20000000000007</c:v>
                </c:pt>
                <c:pt idx="57">
                  <c:v>26.600000000000072</c:v>
                </c:pt>
                <c:pt idx="58">
                  <c:v>29.000000000000075</c:v>
                </c:pt>
                <c:pt idx="59">
                  <c:v>31.400000000000077</c:v>
                </c:pt>
                <c:pt idx="60">
                  <c:v>33.800000000000082</c:v>
                </c:pt>
                <c:pt idx="61">
                  <c:v>36.200000000000081</c:v>
                </c:pt>
                <c:pt idx="62">
                  <c:v>38.60000000000008</c:v>
                </c:pt>
                <c:pt idx="63">
                  <c:v>41.000000000000085</c:v>
                </c:pt>
                <c:pt idx="64">
                  <c:v>43.400000000000091</c:v>
                </c:pt>
                <c:pt idx="65">
                  <c:v>45.80000000000009</c:v>
                </c:pt>
                <c:pt idx="66">
                  <c:v>48.200000000000088</c:v>
                </c:pt>
                <c:pt idx="67">
                  <c:v>50.600000000000094</c:v>
                </c:pt>
                <c:pt idx="68">
                  <c:v>53.000000000000099</c:v>
                </c:pt>
                <c:pt idx="69">
                  <c:v>55.400000000000098</c:v>
                </c:pt>
                <c:pt idx="70">
                  <c:v>57.800000000000097</c:v>
                </c:pt>
                <c:pt idx="71">
                  <c:v>60.200000000000102</c:v>
                </c:pt>
                <c:pt idx="72">
                  <c:v>62.600000000000108</c:v>
                </c:pt>
                <c:pt idx="73">
                  <c:v>65.000000000000114</c:v>
                </c:pt>
                <c:pt idx="74">
                  <c:v>67.400000000000105</c:v>
                </c:pt>
                <c:pt idx="75">
                  <c:v>69.800000000000111</c:v>
                </c:pt>
                <c:pt idx="76">
                  <c:v>72.200000000000117</c:v>
                </c:pt>
                <c:pt idx="77">
                  <c:v>74.600000000000108</c:v>
                </c:pt>
                <c:pt idx="78">
                  <c:v>77.000000000000114</c:v>
                </c:pt>
                <c:pt idx="79">
                  <c:v>79.400000000000119</c:v>
                </c:pt>
                <c:pt idx="80">
                  <c:v>81.800000000000125</c:v>
                </c:pt>
                <c:pt idx="81">
                  <c:v>84.200000000000131</c:v>
                </c:pt>
                <c:pt idx="82">
                  <c:v>86.600000000000122</c:v>
                </c:pt>
                <c:pt idx="83">
                  <c:v>89.000000000000128</c:v>
                </c:pt>
                <c:pt idx="84">
                  <c:v>91.400000000000134</c:v>
                </c:pt>
                <c:pt idx="85">
                  <c:v>93.800000000000125</c:v>
                </c:pt>
                <c:pt idx="86">
                  <c:v>96.200000000000131</c:v>
                </c:pt>
                <c:pt idx="87">
                  <c:v>98.600000000000136</c:v>
                </c:pt>
                <c:pt idx="88">
                  <c:v>101.00000000000014</c:v>
                </c:pt>
                <c:pt idx="89">
                  <c:v>103.40000000000015</c:v>
                </c:pt>
                <c:pt idx="90">
                  <c:v>105.80000000000014</c:v>
                </c:pt>
                <c:pt idx="91">
                  <c:v>108.20000000000014</c:v>
                </c:pt>
                <c:pt idx="92">
                  <c:v>110.60000000000015</c:v>
                </c:pt>
                <c:pt idx="93">
                  <c:v>113.00000000000014</c:v>
                </c:pt>
                <c:pt idx="94">
                  <c:v>115.40000000000015</c:v>
                </c:pt>
                <c:pt idx="95">
                  <c:v>117.80000000000015</c:v>
                </c:pt>
                <c:pt idx="96">
                  <c:v>120.20000000000016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45-4059-9630-C470D3BC39F2}"/>
            </c:ext>
          </c:extLst>
        </c:ser>
        <c:ser>
          <c:idx val="10"/>
          <c:order val="10"/>
          <c:tx>
            <c:strRef>
              <c:f>'values of function Lohse'!$F$9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Lohse'!$G$9:$G$10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Lohse'!$H$9:$H$10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45-4059-9630-C470D3BC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76344"/>
        <c:axId val="22127673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Lohse'!$G$20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Lohse'!$G$29:$G$127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F845-4059-9630-C470D3BC39F2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Lohse'!$H$29:$H$127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45-4059-9630-C470D3BC39F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Lohse'!$I$29:$I$127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845-4059-9630-C470D3BC39F2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Lohse'!$J$29:$J$127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845-4059-9630-C470D3BC39F2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Lohse'!$K$29:$K$127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845-4059-9630-C470D3BC39F2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Lohse'!$B$29:$B$127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0.04</c:v>
                      </c:pt>
                      <c:pt idx="1">
                        <c:v>0.06</c:v>
                      </c:pt>
                      <c:pt idx="2">
                        <c:v>0.08</c:v>
                      </c:pt>
                      <c:pt idx="3">
                        <c:v>0.1</c:v>
                      </c:pt>
                      <c:pt idx="4">
                        <c:v>0.12000000000000001</c:v>
                      </c:pt>
                      <c:pt idx="5">
                        <c:v>0.14000000000000001</c:v>
                      </c:pt>
                      <c:pt idx="6">
                        <c:v>0.16</c:v>
                      </c:pt>
                      <c:pt idx="7">
                        <c:v>0.18</c:v>
                      </c:pt>
                      <c:pt idx="8">
                        <c:v>0.19999999999999998</c:v>
                      </c:pt>
                      <c:pt idx="9">
                        <c:v>0.21999999999999997</c:v>
                      </c:pt>
                      <c:pt idx="10">
                        <c:v>0.23999999999999996</c:v>
                      </c:pt>
                      <c:pt idx="11">
                        <c:v>0.25999999999999995</c:v>
                      </c:pt>
                      <c:pt idx="12">
                        <c:v>0.27999999999999997</c:v>
                      </c:pt>
                      <c:pt idx="13">
                        <c:v>0.3</c:v>
                      </c:pt>
                      <c:pt idx="14">
                        <c:v>0.32</c:v>
                      </c:pt>
                      <c:pt idx="15">
                        <c:v>0.34</c:v>
                      </c:pt>
                      <c:pt idx="16">
                        <c:v>0.36000000000000004</c:v>
                      </c:pt>
                      <c:pt idx="17">
                        <c:v>0.38000000000000006</c:v>
                      </c:pt>
                      <c:pt idx="18">
                        <c:v>0.40000000000000008</c:v>
                      </c:pt>
                      <c:pt idx="19">
                        <c:v>0.4200000000000001</c:v>
                      </c:pt>
                      <c:pt idx="20">
                        <c:v>0.44000000000000011</c:v>
                      </c:pt>
                      <c:pt idx="21">
                        <c:v>0.46000000000000013</c:v>
                      </c:pt>
                      <c:pt idx="22">
                        <c:v>0.48000000000000015</c:v>
                      </c:pt>
                      <c:pt idx="23">
                        <c:v>0.50000000000000011</c:v>
                      </c:pt>
                      <c:pt idx="24">
                        <c:v>0.52000000000000013</c:v>
                      </c:pt>
                      <c:pt idx="25">
                        <c:v>0.54000000000000015</c:v>
                      </c:pt>
                      <c:pt idx="26">
                        <c:v>0.56000000000000016</c:v>
                      </c:pt>
                      <c:pt idx="27">
                        <c:v>0.58000000000000018</c:v>
                      </c:pt>
                      <c:pt idx="28">
                        <c:v>0.6000000000000002</c:v>
                      </c:pt>
                      <c:pt idx="29">
                        <c:v>0.62000000000000022</c:v>
                      </c:pt>
                      <c:pt idx="30">
                        <c:v>0.64000000000000024</c:v>
                      </c:pt>
                      <c:pt idx="31">
                        <c:v>0.66000000000000025</c:v>
                      </c:pt>
                      <c:pt idx="32">
                        <c:v>0.68000000000000027</c:v>
                      </c:pt>
                      <c:pt idx="33">
                        <c:v>0.70000000000000029</c:v>
                      </c:pt>
                      <c:pt idx="34">
                        <c:v>0.72000000000000031</c:v>
                      </c:pt>
                      <c:pt idx="35">
                        <c:v>0.74000000000000032</c:v>
                      </c:pt>
                      <c:pt idx="36">
                        <c:v>0.76000000000000034</c:v>
                      </c:pt>
                      <c:pt idx="37">
                        <c:v>0.78000000000000036</c:v>
                      </c:pt>
                      <c:pt idx="38">
                        <c:v>0.80000000000000038</c:v>
                      </c:pt>
                      <c:pt idx="39">
                        <c:v>0.8200000000000004</c:v>
                      </c:pt>
                      <c:pt idx="40">
                        <c:v>0.84000000000000041</c:v>
                      </c:pt>
                      <c:pt idx="41">
                        <c:v>0.86000000000000043</c:v>
                      </c:pt>
                      <c:pt idx="42">
                        <c:v>0.88000000000000045</c:v>
                      </c:pt>
                      <c:pt idx="43">
                        <c:v>0.90000000000000047</c:v>
                      </c:pt>
                      <c:pt idx="44">
                        <c:v>0.92000000000000048</c:v>
                      </c:pt>
                      <c:pt idx="45">
                        <c:v>0.9400000000000005</c:v>
                      </c:pt>
                      <c:pt idx="46">
                        <c:v>0.96000000000000052</c:v>
                      </c:pt>
                      <c:pt idx="47">
                        <c:v>0.98000000000000054</c:v>
                      </c:pt>
                      <c:pt idx="48">
                        <c:v>1.0000000000000004</c:v>
                      </c:pt>
                      <c:pt idx="49">
                        <c:v>1.0200000000000005</c:v>
                      </c:pt>
                      <c:pt idx="50">
                        <c:v>1.0400000000000005</c:v>
                      </c:pt>
                      <c:pt idx="51">
                        <c:v>1.0600000000000005</c:v>
                      </c:pt>
                      <c:pt idx="52">
                        <c:v>1.0800000000000005</c:v>
                      </c:pt>
                      <c:pt idx="53">
                        <c:v>1.1000000000000005</c:v>
                      </c:pt>
                      <c:pt idx="54">
                        <c:v>1.1200000000000006</c:v>
                      </c:pt>
                      <c:pt idx="55">
                        <c:v>1.1400000000000006</c:v>
                      </c:pt>
                      <c:pt idx="56">
                        <c:v>1.1600000000000006</c:v>
                      </c:pt>
                      <c:pt idx="57">
                        <c:v>1.1800000000000006</c:v>
                      </c:pt>
                      <c:pt idx="58">
                        <c:v>1.2000000000000006</c:v>
                      </c:pt>
                      <c:pt idx="59">
                        <c:v>1.2200000000000006</c:v>
                      </c:pt>
                      <c:pt idx="60">
                        <c:v>1.2400000000000007</c:v>
                      </c:pt>
                      <c:pt idx="61">
                        <c:v>1.2600000000000007</c:v>
                      </c:pt>
                      <c:pt idx="62">
                        <c:v>1.2800000000000007</c:v>
                      </c:pt>
                      <c:pt idx="63">
                        <c:v>1.3000000000000007</c:v>
                      </c:pt>
                      <c:pt idx="64">
                        <c:v>1.3200000000000007</c:v>
                      </c:pt>
                      <c:pt idx="65">
                        <c:v>1.3400000000000007</c:v>
                      </c:pt>
                      <c:pt idx="66">
                        <c:v>1.3600000000000008</c:v>
                      </c:pt>
                      <c:pt idx="67">
                        <c:v>1.3800000000000008</c:v>
                      </c:pt>
                      <c:pt idx="68">
                        <c:v>1.4000000000000008</c:v>
                      </c:pt>
                      <c:pt idx="69">
                        <c:v>1.4200000000000008</c:v>
                      </c:pt>
                      <c:pt idx="70">
                        <c:v>1.4400000000000008</c:v>
                      </c:pt>
                      <c:pt idx="71">
                        <c:v>1.4600000000000009</c:v>
                      </c:pt>
                      <c:pt idx="72">
                        <c:v>1.4800000000000009</c:v>
                      </c:pt>
                      <c:pt idx="73">
                        <c:v>1.5000000000000009</c:v>
                      </c:pt>
                      <c:pt idx="74">
                        <c:v>1.5200000000000009</c:v>
                      </c:pt>
                      <c:pt idx="75">
                        <c:v>1.5400000000000009</c:v>
                      </c:pt>
                      <c:pt idx="76">
                        <c:v>1.5600000000000009</c:v>
                      </c:pt>
                      <c:pt idx="77">
                        <c:v>1.580000000000001</c:v>
                      </c:pt>
                      <c:pt idx="78">
                        <c:v>1.600000000000001</c:v>
                      </c:pt>
                      <c:pt idx="79">
                        <c:v>1.620000000000001</c:v>
                      </c:pt>
                      <c:pt idx="80">
                        <c:v>1.640000000000001</c:v>
                      </c:pt>
                      <c:pt idx="81">
                        <c:v>1.660000000000001</c:v>
                      </c:pt>
                      <c:pt idx="82">
                        <c:v>1.680000000000001</c:v>
                      </c:pt>
                      <c:pt idx="83">
                        <c:v>1.7000000000000011</c:v>
                      </c:pt>
                      <c:pt idx="84">
                        <c:v>1.7200000000000011</c:v>
                      </c:pt>
                      <c:pt idx="85">
                        <c:v>1.7400000000000011</c:v>
                      </c:pt>
                      <c:pt idx="86">
                        <c:v>1.7600000000000011</c:v>
                      </c:pt>
                      <c:pt idx="87">
                        <c:v>1.7800000000000011</c:v>
                      </c:pt>
                      <c:pt idx="88">
                        <c:v>1.8000000000000012</c:v>
                      </c:pt>
                      <c:pt idx="89">
                        <c:v>1.8200000000000012</c:v>
                      </c:pt>
                      <c:pt idx="90">
                        <c:v>1.8400000000000012</c:v>
                      </c:pt>
                      <c:pt idx="91">
                        <c:v>1.8600000000000012</c:v>
                      </c:pt>
                      <c:pt idx="92">
                        <c:v>1.8800000000000012</c:v>
                      </c:pt>
                      <c:pt idx="93">
                        <c:v>1.9000000000000012</c:v>
                      </c:pt>
                      <c:pt idx="94">
                        <c:v>1.9200000000000013</c:v>
                      </c:pt>
                      <c:pt idx="95">
                        <c:v>1.9400000000000013</c:v>
                      </c:pt>
                      <c:pt idx="96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Lohse'!$L$29:$L$127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F845-4059-9630-C470D3BC39F2}"/>
                  </c:ext>
                </c:extLst>
              </c15:ser>
            </c15:filteredScatterSeries>
          </c:ext>
        </c:extLst>
      </c:scatterChart>
      <c:valAx>
        <c:axId val="22127634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800">
                  <a:effectLst/>
                </a:endParaRP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6736"/>
        <c:crosses val="autoZero"/>
        <c:crossBetween val="midCat"/>
        <c:majorUnit val="0.5"/>
        <c:minorUnit val="0.1"/>
      </c:valAx>
      <c:valAx>
        <c:axId val="221276736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1.8298170872896636E-2"/>
              <c:y val="0.40677664886838594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6344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08153620456591"/>
          <c:y val="0.11147396764087134"/>
          <c:w val="0.14433226294808832"/>
          <c:h val="0.166598156117809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Quadratic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931480334142"/>
          <c:y val="8.2491582491582491E-2"/>
          <c:w val="0.85323747562479546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Quadratic'!$C$20</c:f>
              <c:strCache>
                <c:ptCount val="1"/>
                <c:pt idx="0">
                  <c:v>a =1/b =1/c =1/d =1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Quadratic'!$B$27:$B$125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Quadratic'!$C$27:$C$125</c:f>
              <c:numCache>
                <c:formatCode>#,##0.00</c:formatCode>
                <c:ptCount val="99"/>
                <c:pt idx="0">
                  <c:v>2</c:v>
                </c:pt>
                <c:pt idx="1">
                  <c:v>2.0204</c:v>
                </c:pt>
                <c:pt idx="2">
                  <c:v>2.0415999999999999</c:v>
                </c:pt>
                <c:pt idx="3">
                  <c:v>2.0636000000000001</c:v>
                </c:pt>
                <c:pt idx="4">
                  <c:v>2.0864000000000003</c:v>
                </c:pt>
                <c:pt idx="5">
                  <c:v>2.11</c:v>
                </c:pt>
                <c:pt idx="6">
                  <c:v>2.1344000000000003</c:v>
                </c:pt>
                <c:pt idx="7">
                  <c:v>2.1596000000000002</c:v>
                </c:pt>
                <c:pt idx="8">
                  <c:v>2.1856</c:v>
                </c:pt>
                <c:pt idx="9">
                  <c:v>2.2124000000000001</c:v>
                </c:pt>
                <c:pt idx="10">
                  <c:v>2.2400000000000002</c:v>
                </c:pt>
                <c:pt idx="11">
                  <c:v>2.2683999999999997</c:v>
                </c:pt>
                <c:pt idx="12">
                  <c:v>2.2975999999999996</c:v>
                </c:pt>
                <c:pt idx="13">
                  <c:v>2.3275999999999999</c:v>
                </c:pt>
                <c:pt idx="14">
                  <c:v>2.3583999999999996</c:v>
                </c:pt>
                <c:pt idx="15">
                  <c:v>2.3899999999999997</c:v>
                </c:pt>
                <c:pt idx="16">
                  <c:v>2.4223999999999997</c:v>
                </c:pt>
                <c:pt idx="17">
                  <c:v>2.4556</c:v>
                </c:pt>
                <c:pt idx="18">
                  <c:v>2.4895999999999998</c:v>
                </c:pt>
                <c:pt idx="19">
                  <c:v>2.5244</c:v>
                </c:pt>
                <c:pt idx="20">
                  <c:v>2.56</c:v>
                </c:pt>
                <c:pt idx="21">
                  <c:v>2.5964</c:v>
                </c:pt>
                <c:pt idx="22">
                  <c:v>2.6335999999999999</c:v>
                </c:pt>
                <c:pt idx="23">
                  <c:v>2.6716000000000002</c:v>
                </c:pt>
                <c:pt idx="24">
                  <c:v>2.7103999999999999</c:v>
                </c:pt>
                <c:pt idx="25">
                  <c:v>2.75</c:v>
                </c:pt>
                <c:pt idx="26">
                  <c:v>2.7904</c:v>
                </c:pt>
                <c:pt idx="27">
                  <c:v>2.8316000000000003</c:v>
                </c:pt>
                <c:pt idx="28">
                  <c:v>2.8736000000000002</c:v>
                </c:pt>
                <c:pt idx="29">
                  <c:v>2.9164000000000003</c:v>
                </c:pt>
                <c:pt idx="30">
                  <c:v>2.9600000000000004</c:v>
                </c:pt>
                <c:pt idx="31">
                  <c:v>3.0044000000000004</c:v>
                </c:pt>
                <c:pt idx="32">
                  <c:v>3.0496000000000003</c:v>
                </c:pt>
                <c:pt idx="33">
                  <c:v>3.0956000000000006</c:v>
                </c:pt>
                <c:pt idx="34">
                  <c:v>3.1424000000000003</c:v>
                </c:pt>
                <c:pt idx="35">
                  <c:v>3.1900000000000004</c:v>
                </c:pt>
                <c:pt idx="36">
                  <c:v>3.2384000000000004</c:v>
                </c:pt>
                <c:pt idx="37">
                  <c:v>3.2876000000000007</c:v>
                </c:pt>
                <c:pt idx="38">
                  <c:v>3.337600000000001</c:v>
                </c:pt>
                <c:pt idx="39">
                  <c:v>3.3884000000000007</c:v>
                </c:pt>
                <c:pt idx="40">
                  <c:v>3.4400000000000008</c:v>
                </c:pt>
                <c:pt idx="41">
                  <c:v>3.4924000000000008</c:v>
                </c:pt>
                <c:pt idx="42">
                  <c:v>3.5456000000000012</c:v>
                </c:pt>
                <c:pt idx="43">
                  <c:v>3.599600000000001</c:v>
                </c:pt>
                <c:pt idx="44">
                  <c:v>3.6544000000000012</c:v>
                </c:pt>
                <c:pt idx="45">
                  <c:v>3.7100000000000013</c:v>
                </c:pt>
                <c:pt idx="46">
                  <c:v>3.7664000000000013</c:v>
                </c:pt>
                <c:pt idx="47">
                  <c:v>3.8236000000000012</c:v>
                </c:pt>
                <c:pt idx="48">
                  <c:v>3.8816000000000015</c:v>
                </c:pt>
                <c:pt idx="49">
                  <c:v>3.9404000000000012</c:v>
                </c:pt>
                <c:pt idx="50">
                  <c:v>4.0000000000000018</c:v>
                </c:pt>
                <c:pt idx="51">
                  <c:v>4.0604000000000013</c:v>
                </c:pt>
                <c:pt idx="52">
                  <c:v>4.1216000000000017</c:v>
                </c:pt>
                <c:pt idx="53">
                  <c:v>4.183600000000002</c:v>
                </c:pt>
                <c:pt idx="54">
                  <c:v>4.2464000000000013</c:v>
                </c:pt>
                <c:pt idx="55">
                  <c:v>4.3100000000000014</c:v>
                </c:pt>
                <c:pt idx="56">
                  <c:v>4.3744000000000014</c:v>
                </c:pt>
                <c:pt idx="57">
                  <c:v>4.4396000000000022</c:v>
                </c:pt>
                <c:pt idx="58">
                  <c:v>4.505600000000002</c:v>
                </c:pt>
                <c:pt idx="59">
                  <c:v>4.5724000000000018</c:v>
                </c:pt>
                <c:pt idx="60">
                  <c:v>4.6400000000000023</c:v>
                </c:pt>
                <c:pt idx="61">
                  <c:v>4.7084000000000019</c:v>
                </c:pt>
                <c:pt idx="62">
                  <c:v>4.7776000000000023</c:v>
                </c:pt>
                <c:pt idx="63">
                  <c:v>4.8476000000000026</c:v>
                </c:pt>
                <c:pt idx="64">
                  <c:v>4.9184000000000028</c:v>
                </c:pt>
                <c:pt idx="65">
                  <c:v>4.9900000000000029</c:v>
                </c:pt>
                <c:pt idx="66">
                  <c:v>5.0624000000000029</c:v>
                </c:pt>
                <c:pt idx="67">
                  <c:v>5.1356000000000028</c:v>
                </c:pt>
                <c:pt idx="68">
                  <c:v>5.2096000000000027</c:v>
                </c:pt>
                <c:pt idx="69">
                  <c:v>5.2844000000000033</c:v>
                </c:pt>
                <c:pt idx="70">
                  <c:v>5.360000000000003</c:v>
                </c:pt>
                <c:pt idx="71">
                  <c:v>5.4364000000000026</c:v>
                </c:pt>
                <c:pt idx="72">
                  <c:v>5.5136000000000038</c:v>
                </c:pt>
                <c:pt idx="73">
                  <c:v>5.5916000000000032</c:v>
                </c:pt>
                <c:pt idx="74">
                  <c:v>5.6704000000000034</c:v>
                </c:pt>
                <c:pt idx="75">
                  <c:v>5.7500000000000036</c:v>
                </c:pt>
                <c:pt idx="76">
                  <c:v>5.8304000000000036</c:v>
                </c:pt>
                <c:pt idx="77">
                  <c:v>5.9116000000000035</c:v>
                </c:pt>
                <c:pt idx="78">
                  <c:v>5.9936000000000043</c:v>
                </c:pt>
                <c:pt idx="79">
                  <c:v>6.076400000000004</c:v>
                </c:pt>
                <c:pt idx="80">
                  <c:v>6.1600000000000037</c:v>
                </c:pt>
                <c:pt idx="81">
                  <c:v>6.2444000000000042</c:v>
                </c:pt>
                <c:pt idx="82">
                  <c:v>6.3296000000000046</c:v>
                </c:pt>
                <c:pt idx="83">
                  <c:v>6.4156000000000049</c:v>
                </c:pt>
                <c:pt idx="84">
                  <c:v>6.5024000000000051</c:v>
                </c:pt>
                <c:pt idx="85">
                  <c:v>6.5900000000000052</c:v>
                </c:pt>
                <c:pt idx="86">
                  <c:v>6.6784000000000052</c:v>
                </c:pt>
                <c:pt idx="87">
                  <c:v>6.7676000000000052</c:v>
                </c:pt>
                <c:pt idx="88">
                  <c:v>6.857600000000005</c:v>
                </c:pt>
                <c:pt idx="89">
                  <c:v>6.9484000000000048</c:v>
                </c:pt>
                <c:pt idx="90">
                  <c:v>7.0400000000000054</c:v>
                </c:pt>
                <c:pt idx="91">
                  <c:v>7.1324000000000058</c:v>
                </c:pt>
                <c:pt idx="92">
                  <c:v>7.2256000000000054</c:v>
                </c:pt>
                <c:pt idx="93">
                  <c:v>7.3196000000000057</c:v>
                </c:pt>
                <c:pt idx="94">
                  <c:v>7.4144000000000059</c:v>
                </c:pt>
                <c:pt idx="95">
                  <c:v>7.510000000000006</c:v>
                </c:pt>
                <c:pt idx="96">
                  <c:v>7.606400000000006</c:v>
                </c:pt>
                <c:pt idx="97">
                  <c:v>7.7036000000000069</c:v>
                </c:pt>
                <c:pt idx="98">
                  <c:v>7.8016000000000059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31-46F5-8252-1DB3A4E4BFE5}"/>
            </c:ext>
          </c:extLst>
        </c:ser>
        <c:ser>
          <c:idx val="1"/>
          <c:order val="1"/>
          <c:tx>
            <c:strRef>
              <c:f>'values of function Quadratic'!$D$20</c:f>
              <c:strCache>
                <c:ptCount val="1"/>
                <c:pt idx="0">
                  <c:v>a =1/b =2/c =1/d =2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Quadratic'!$B$27:$B$125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Quadratic'!$D$27:$D$125</c:f>
              <c:numCache>
                <c:formatCode>#,##0.00</c:formatCode>
                <c:ptCount val="99"/>
                <c:pt idx="0">
                  <c:v>2</c:v>
                </c:pt>
                <c:pt idx="1">
                  <c:v>2.0407999999999999</c:v>
                </c:pt>
                <c:pt idx="2">
                  <c:v>2.0832000000000002</c:v>
                </c:pt>
                <c:pt idx="3">
                  <c:v>2.1272000000000002</c:v>
                </c:pt>
                <c:pt idx="4">
                  <c:v>2.1728000000000001</c:v>
                </c:pt>
                <c:pt idx="5">
                  <c:v>2.2200000000000002</c:v>
                </c:pt>
                <c:pt idx="6">
                  <c:v>2.2688000000000001</c:v>
                </c:pt>
                <c:pt idx="7">
                  <c:v>2.3192000000000004</c:v>
                </c:pt>
                <c:pt idx="8">
                  <c:v>2.3712</c:v>
                </c:pt>
                <c:pt idx="9">
                  <c:v>2.4247999999999998</c:v>
                </c:pt>
                <c:pt idx="10">
                  <c:v>2.48</c:v>
                </c:pt>
                <c:pt idx="11">
                  <c:v>2.5367999999999999</c:v>
                </c:pt>
                <c:pt idx="12">
                  <c:v>2.5952000000000002</c:v>
                </c:pt>
                <c:pt idx="13">
                  <c:v>2.6551999999999998</c:v>
                </c:pt>
                <c:pt idx="14">
                  <c:v>2.7168000000000001</c:v>
                </c:pt>
                <c:pt idx="15">
                  <c:v>2.7800000000000002</c:v>
                </c:pt>
                <c:pt idx="16">
                  <c:v>2.8448000000000002</c:v>
                </c:pt>
                <c:pt idx="17">
                  <c:v>2.9112</c:v>
                </c:pt>
                <c:pt idx="18">
                  <c:v>2.9792000000000001</c:v>
                </c:pt>
                <c:pt idx="19">
                  <c:v>3.0488000000000004</c:v>
                </c:pt>
                <c:pt idx="20">
                  <c:v>3.1200000000000006</c:v>
                </c:pt>
                <c:pt idx="21">
                  <c:v>3.1928000000000005</c:v>
                </c:pt>
                <c:pt idx="22">
                  <c:v>3.2672000000000008</c:v>
                </c:pt>
                <c:pt idx="23">
                  <c:v>3.3432000000000004</c:v>
                </c:pt>
                <c:pt idx="24">
                  <c:v>3.4208000000000007</c:v>
                </c:pt>
                <c:pt idx="25">
                  <c:v>3.5</c:v>
                </c:pt>
                <c:pt idx="26">
                  <c:v>3.5808000000000004</c:v>
                </c:pt>
                <c:pt idx="27">
                  <c:v>3.6632000000000002</c:v>
                </c:pt>
                <c:pt idx="28">
                  <c:v>3.7472000000000003</c:v>
                </c:pt>
                <c:pt idx="29">
                  <c:v>3.8328000000000007</c:v>
                </c:pt>
                <c:pt idx="30">
                  <c:v>3.9200000000000008</c:v>
                </c:pt>
                <c:pt idx="31">
                  <c:v>4.0088000000000008</c:v>
                </c:pt>
                <c:pt idx="32">
                  <c:v>4.0992000000000006</c:v>
                </c:pt>
                <c:pt idx="33">
                  <c:v>4.1912000000000011</c:v>
                </c:pt>
                <c:pt idx="34">
                  <c:v>4.2848000000000006</c:v>
                </c:pt>
                <c:pt idx="35">
                  <c:v>4.3800000000000008</c:v>
                </c:pt>
                <c:pt idx="36">
                  <c:v>4.4768000000000008</c:v>
                </c:pt>
                <c:pt idx="37">
                  <c:v>4.5752000000000015</c:v>
                </c:pt>
                <c:pt idx="38">
                  <c:v>4.675200000000002</c:v>
                </c:pt>
                <c:pt idx="39">
                  <c:v>4.7768000000000015</c:v>
                </c:pt>
                <c:pt idx="40">
                  <c:v>4.8800000000000017</c:v>
                </c:pt>
                <c:pt idx="41">
                  <c:v>4.9848000000000017</c:v>
                </c:pt>
                <c:pt idx="42">
                  <c:v>5.0912000000000024</c:v>
                </c:pt>
                <c:pt idx="43">
                  <c:v>5.199200000000002</c:v>
                </c:pt>
                <c:pt idx="44">
                  <c:v>5.3088000000000024</c:v>
                </c:pt>
                <c:pt idx="45">
                  <c:v>5.4200000000000026</c:v>
                </c:pt>
                <c:pt idx="46">
                  <c:v>5.5328000000000026</c:v>
                </c:pt>
                <c:pt idx="47">
                  <c:v>5.6472000000000024</c:v>
                </c:pt>
                <c:pt idx="48">
                  <c:v>5.763200000000003</c:v>
                </c:pt>
                <c:pt idx="49">
                  <c:v>5.8808000000000025</c:v>
                </c:pt>
                <c:pt idx="50">
                  <c:v>6.0000000000000027</c:v>
                </c:pt>
                <c:pt idx="51">
                  <c:v>6.1208000000000027</c:v>
                </c:pt>
                <c:pt idx="52">
                  <c:v>6.2432000000000034</c:v>
                </c:pt>
                <c:pt idx="53">
                  <c:v>6.3672000000000031</c:v>
                </c:pt>
                <c:pt idx="54">
                  <c:v>6.4928000000000035</c:v>
                </c:pt>
                <c:pt idx="55">
                  <c:v>6.6200000000000028</c:v>
                </c:pt>
                <c:pt idx="56">
                  <c:v>6.7488000000000037</c:v>
                </c:pt>
                <c:pt idx="57">
                  <c:v>6.8792000000000035</c:v>
                </c:pt>
                <c:pt idx="58">
                  <c:v>7.0112000000000041</c:v>
                </c:pt>
                <c:pt idx="59">
                  <c:v>7.1448000000000036</c:v>
                </c:pt>
                <c:pt idx="60">
                  <c:v>7.2800000000000047</c:v>
                </c:pt>
                <c:pt idx="61">
                  <c:v>7.4168000000000038</c:v>
                </c:pt>
                <c:pt idx="62">
                  <c:v>7.5552000000000046</c:v>
                </c:pt>
                <c:pt idx="63">
                  <c:v>7.6952000000000051</c:v>
                </c:pt>
                <c:pt idx="64">
                  <c:v>7.8368000000000055</c:v>
                </c:pt>
                <c:pt idx="65">
                  <c:v>7.9800000000000058</c:v>
                </c:pt>
                <c:pt idx="66">
                  <c:v>8.1248000000000058</c:v>
                </c:pt>
                <c:pt idx="67">
                  <c:v>8.2712000000000057</c:v>
                </c:pt>
                <c:pt idx="68">
                  <c:v>8.4192000000000053</c:v>
                </c:pt>
                <c:pt idx="69">
                  <c:v>8.5688000000000066</c:v>
                </c:pt>
                <c:pt idx="70">
                  <c:v>8.720000000000006</c:v>
                </c:pt>
                <c:pt idx="71">
                  <c:v>8.8728000000000051</c:v>
                </c:pt>
                <c:pt idx="72">
                  <c:v>9.0272000000000077</c:v>
                </c:pt>
                <c:pt idx="73">
                  <c:v>9.1832000000000065</c:v>
                </c:pt>
                <c:pt idx="74">
                  <c:v>9.3408000000000069</c:v>
                </c:pt>
                <c:pt idx="75">
                  <c:v>9.5000000000000071</c:v>
                </c:pt>
                <c:pt idx="76">
                  <c:v>9.6608000000000072</c:v>
                </c:pt>
                <c:pt idx="77">
                  <c:v>9.823200000000007</c:v>
                </c:pt>
                <c:pt idx="78">
                  <c:v>9.9872000000000085</c:v>
                </c:pt>
                <c:pt idx="79">
                  <c:v>10.152800000000008</c:v>
                </c:pt>
                <c:pt idx="80">
                  <c:v>10.320000000000007</c:v>
                </c:pt>
                <c:pt idx="81">
                  <c:v>10.488800000000008</c:v>
                </c:pt>
                <c:pt idx="82">
                  <c:v>10.659200000000009</c:v>
                </c:pt>
                <c:pt idx="83">
                  <c:v>10.83120000000001</c:v>
                </c:pt>
                <c:pt idx="84">
                  <c:v>11.00480000000001</c:v>
                </c:pt>
                <c:pt idx="85">
                  <c:v>11.18000000000001</c:v>
                </c:pt>
                <c:pt idx="86">
                  <c:v>11.35680000000001</c:v>
                </c:pt>
                <c:pt idx="87">
                  <c:v>11.53520000000001</c:v>
                </c:pt>
                <c:pt idx="88">
                  <c:v>11.71520000000001</c:v>
                </c:pt>
                <c:pt idx="89">
                  <c:v>11.89680000000001</c:v>
                </c:pt>
                <c:pt idx="90">
                  <c:v>12.080000000000011</c:v>
                </c:pt>
                <c:pt idx="91">
                  <c:v>12.264800000000012</c:v>
                </c:pt>
                <c:pt idx="92">
                  <c:v>12.451200000000011</c:v>
                </c:pt>
                <c:pt idx="93">
                  <c:v>12.639200000000011</c:v>
                </c:pt>
                <c:pt idx="94">
                  <c:v>12.828800000000012</c:v>
                </c:pt>
                <c:pt idx="95">
                  <c:v>13.020000000000012</c:v>
                </c:pt>
                <c:pt idx="96">
                  <c:v>13.212800000000012</c:v>
                </c:pt>
                <c:pt idx="97">
                  <c:v>13.407200000000014</c:v>
                </c:pt>
                <c:pt idx="98">
                  <c:v>13.603200000000012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31-46F5-8252-1DB3A4E4BFE5}"/>
            </c:ext>
          </c:extLst>
        </c:ser>
        <c:ser>
          <c:idx val="2"/>
          <c:order val="2"/>
          <c:tx>
            <c:strRef>
              <c:f>'values of function Quadratic'!$E$20</c:f>
              <c:strCache>
                <c:ptCount val="1"/>
                <c:pt idx="0">
                  <c:v>a =1/b =4/c =1/d =3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Quadratic'!$B$27:$B$125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Quadratic'!$E$27:$E$125</c:f>
              <c:numCache>
                <c:formatCode>#,##0.00</c:formatCode>
                <c:ptCount val="99"/>
                <c:pt idx="0">
                  <c:v>2</c:v>
                </c:pt>
                <c:pt idx="1">
                  <c:v>2.0811999999999999</c:v>
                </c:pt>
                <c:pt idx="2">
                  <c:v>2.1648000000000001</c:v>
                </c:pt>
                <c:pt idx="3">
                  <c:v>2.2508000000000004</c:v>
                </c:pt>
                <c:pt idx="4">
                  <c:v>2.3391999999999999</c:v>
                </c:pt>
                <c:pt idx="5">
                  <c:v>2.4299999999999997</c:v>
                </c:pt>
                <c:pt idx="6">
                  <c:v>2.5232000000000001</c:v>
                </c:pt>
                <c:pt idx="7">
                  <c:v>2.6188000000000002</c:v>
                </c:pt>
                <c:pt idx="8">
                  <c:v>2.7168000000000001</c:v>
                </c:pt>
                <c:pt idx="9">
                  <c:v>2.8171999999999997</c:v>
                </c:pt>
                <c:pt idx="10">
                  <c:v>2.92</c:v>
                </c:pt>
                <c:pt idx="11">
                  <c:v>3.0251999999999999</c:v>
                </c:pt>
                <c:pt idx="12">
                  <c:v>3.1328</c:v>
                </c:pt>
                <c:pt idx="13">
                  <c:v>3.2427999999999999</c:v>
                </c:pt>
                <c:pt idx="14">
                  <c:v>3.3552</c:v>
                </c:pt>
                <c:pt idx="15">
                  <c:v>3.47</c:v>
                </c:pt>
                <c:pt idx="16">
                  <c:v>3.5872000000000002</c:v>
                </c:pt>
                <c:pt idx="17">
                  <c:v>3.7068000000000003</c:v>
                </c:pt>
                <c:pt idx="18">
                  <c:v>3.8288000000000002</c:v>
                </c:pt>
                <c:pt idx="19">
                  <c:v>3.9532000000000007</c:v>
                </c:pt>
                <c:pt idx="20">
                  <c:v>4.080000000000001</c:v>
                </c:pt>
                <c:pt idx="21">
                  <c:v>4.2092000000000009</c:v>
                </c:pt>
                <c:pt idx="22">
                  <c:v>4.3408000000000007</c:v>
                </c:pt>
                <c:pt idx="23">
                  <c:v>4.474800000000001</c:v>
                </c:pt>
                <c:pt idx="24">
                  <c:v>4.6112000000000011</c:v>
                </c:pt>
                <c:pt idx="25">
                  <c:v>4.75</c:v>
                </c:pt>
                <c:pt idx="26">
                  <c:v>4.8912000000000004</c:v>
                </c:pt>
                <c:pt idx="27">
                  <c:v>5.0348000000000006</c:v>
                </c:pt>
                <c:pt idx="28">
                  <c:v>5.1808000000000005</c:v>
                </c:pt>
                <c:pt idx="29">
                  <c:v>5.329200000000001</c:v>
                </c:pt>
                <c:pt idx="30">
                  <c:v>5.4800000000000013</c:v>
                </c:pt>
                <c:pt idx="31">
                  <c:v>5.6332000000000013</c:v>
                </c:pt>
                <c:pt idx="32">
                  <c:v>5.7888000000000019</c:v>
                </c:pt>
                <c:pt idx="33">
                  <c:v>5.9468000000000014</c:v>
                </c:pt>
                <c:pt idx="34">
                  <c:v>6.1072000000000015</c:v>
                </c:pt>
                <c:pt idx="35">
                  <c:v>6.2700000000000014</c:v>
                </c:pt>
                <c:pt idx="36">
                  <c:v>6.4352000000000018</c:v>
                </c:pt>
                <c:pt idx="37">
                  <c:v>6.602800000000002</c:v>
                </c:pt>
                <c:pt idx="38">
                  <c:v>6.7728000000000028</c:v>
                </c:pt>
                <c:pt idx="39">
                  <c:v>6.9452000000000034</c:v>
                </c:pt>
                <c:pt idx="40">
                  <c:v>7.1200000000000028</c:v>
                </c:pt>
                <c:pt idx="41">
                  <c:v>7.2972000000000037</c:v>
                </c:pt>
                <c:pt idx="42">
                  <c:v>7.4768000000000034</c:v>
                </c:pt>
                <c:pt idx="43">
                  <c:v>7.6588000000000029</c:v>
                </c:pt>
                <c:pt idx="44">
                  <c:v>7.8432000000000031</c:v>
                </c:pt>
                <c:pt idx="45">
                  <c:v>8.0300000000000047</c:v>
                </c:pt>
                <c:pt idx="46">
                  <c:v>8.2192000000000043</c:v>
                </c:pt>
                <c:pt idx="47">
                  <c:v>8.4108000000000054</c:v>
                </c:pt>
                <c:pt idx="48">
                  <c:v>8.6048000000000044</c:v>
                </c:pt>
                <c:pt idx="49">
                  <c:v>8.801200000000005</c:v>
                </c:pt>
                <c:pt idx="50">
                  <c:v>9.0000000000000036</c:v>
                </c:pt>
                <c:pt idx="51">
                  <c:v>9.2012000000000036</c:v>
                </c:pt>
                <c:pt idx="52">
                  <c:v>9.4048000000000052</c:v>
                </c:pt>
                <c:pt idx="53">
                  <c:v>9.6108000000000047</c:v>
                </c:pt>
                <c:pt idx="54">
                  <c:v>9.8192000000000057</c:v>
                </c:pt>
                <c:pt idx="55">
                  <c:v>10.030000000000005</c:v>
                </c:pt>
                <c:pt idx="56">
                  <c:v>10.243200000000005</c:v>
                </c:pt>
                <c:pt idx="57">
                  <c:v>10.458800000000005</c:v>
                </c:pt>
                <c:pt idx="58">
                  <c:v>10.676800000000007</c:v>
                </c:pt>
                <c:pt idx="59">
                  <c:v>10.897200000000007</c:v>
                </c:pt>
                <c:pt idx="60">
                  <c:v>11.120000000000008</c:v>
                </c:pt>
                <c:pt idx="61">
                  <c:v>11.345200000000007</c:v>
                </c:pt>
                <c:pt idx="62">
                  <c:v>11.572800000000008</c:v>
                </c:pt>
                <c:pt idx="63">
                  <c:v>11.802800000000008</c:v>
                </c:pt>
                <c:pt idx="64">
                  <c:v>12.035200000000009</c:v>
                </c:pt>
                <c:pt idx="65">
                  <c:v>12.270000000000008</c:v>
                </c:pt>
                <c:pt idx="66">
                  <c:v>12.507200000000008</c:v>
                </c:pt>
                <c:pt idx="67">
                  <c:v>12.746800000000009</c:v>
                </c:pt>
                <c:pt idx="68">
                  <c:v>12.988800000000008</c:v>
                </c:pt>
                <c:pt idx="69">
                  <c:v>13.233200000000009</c:v>
                </c:pt>
                <c:pt idx="70">
                  <c:v>13.480000000000009</c:v>
                </c:pt>
                <c:pt idx="71">
                  <c:v>13.729200000000009</c:v>
                </c:pt>
                <c:pt idx="72">
                  <c:v>13.980800000000011</c:v>
                </c:pt>
                <c:pt idx="73">
                  <c:v>14.234800000000011</c:v>
                </c:pt>
                <c:pt idx="74">
                  <c:v>14.491200000000012</c:v>
                </c:pt>
                <c:pt idx="75">
                  <c:v>14.750000000000011</c:v>
                </c:pt>
                <c:pt idx="76">
                  <c:v>15.011200000000011</c:v>
                </c:pt>
                <c:pt idx="77">
                  <c:v>15.274800000000013</c:v>
                </c:pt>
                <c:pt idx="78">
                  <c:v>15.540800000000011</c:v>
                </c:pt>
                <c:pt idx="79">
                  <c:v>15.809200000000013</c:v>
                </c:pt>
                <c:pt idx="80">
                  <c:v>16.080000000000013</c:v>
                </c:pt>
                <c:pt idx="81">
                  <c:v>16.353200000000015</c:v>
                </c:pt>
                <c:pt idx="82">
                  <c:v>16.628800000000012</c:v>
                </c:pt>
                <c:pt idx="83">
                  <c:v>16.906800000000015</c:v>
                </c:pt>
                <c:pt idx="84">
                  <c:v>17.187200000000015</c:v>
                </c:pt>
                <c:pt idx="85">
                  <c:v>17.470000000000013</c:v>
                </c:pt>
                <c:pt idx="86">
                  <c:v>17.755200000000016</c:v>
                </c:pt>
                <c:pt idx="87">
                  <c:v>18.042800000000014</c:v>
                </c:pt>
                <c:pt idx="88">
                  <c:v>18.332800000000017</c:v>
                </c:pt>
                <c:pt idx="89">
                  <c:v>18.625200000000017</c:v>
                </c:pt>
                <c:pt idx="90">
                  <c:v>18.920000000000016</c:v>
                </c:pt>
                <c:pt idx="91">
                  <c:v>19.21720000000002</c:v>
                </c:pt>
                <c:pt idx="92">
                  <c:v>19.516800000000018</c:v>
                </c:pt>
                <c:pt idx="93">
                  <c:v>19.818800000000017</c:v>
                </c:pt>
                <c:pt idx="94">
                  <c:v>20.123200000000018</c:v>
                </c:pt>
                <c:pt idx="95">
                  <c:v>20.430000000000021</c:v>
                </c:pt>
                <c:pt idx="96">
                  <c:v>20.739200000000018</c:v>
                </c:pt>
                <c:pt idx="97">
                  <c:v>21.05080000000002</c:v>
                </c:pt>
                <c:pt idx="98">
                  <c:v>21.36480000000002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31-46F5-8252-1DB3A4E4BFE5}"/>
            </c:ext>
          </c:extLst>
        </c:ser>
        <c:ser>
          <c:idx val="3"/>
          <c:order val="3"/>
          <c:tx>
            <c:strRef>
              <c:f>'values of function Quadratic'!$F$20</c:f>
              <c:strCache>
                <c:ptCount val="1"/>
                <c:pt idx="0">
                  <c:v>a =1/b =8/c =1/d =4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Quadratic'!$B$27:$B$124</c:f>
              <c:numCache>
                <c:formatCode>#,##0.00</c:formatCode>
                <c:ptCount val="9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</c:numCache>
            </c:numRef>
          </c:xVal>
          <c:yVal>
            <c:numRef>
              <c:f>'values of function Quadratic'!$F$27:$F$124</c:f>
              <c:numCache>
                <c:formatCode>#,##0.00</c:formatCode>
                <c:ptCount val="98"/>
                <c:pt idx="0">
                  <c:v>2</c:v>
                </c:pt>
                <c:pt idx="1">
                  <c:v>2.1616</c:v>
                </c:pt>
                <c:pt idx="2">
                  <c:v>2.3264</c:v>
                </c:pt>
                <c:pt idx="3">
                  <c:v>2.4944000000000002</c:v>
                </c:pt>
                <c:pt idx="4">
                  <c:v>2.6656</c:v>
                </c:pt>
                <c:pt idx="5">
                  <c:v>2.84</c:v>
                </c:pt>
                <c:pt idx="6">
                  <c:v>3.0175999999999998</c:v>
                </c:pt>
                <c:pt idx="7">
                  <c:v>3.1983999999999999</c:v>
                </c:pt>
                <c:pt idx="8">
                  <c:v>3.3824000000000001</c:v>
                </c:pt>
                <c:pt idx="9">
                  <c:v>3.5695999999999999</c:v>
                </c:pt>
                <c:pt idx="10">
                  <c:v>3.76</c:v>
                </c:pt>
                <c:pt idx="11">
                  <c:v>3.9535999999999998</c:v>
                </c:pt>
                <c:pt idx="12">
                  <c:v>4.1503999999999994</c:v>
                </c:pt>
                <c:pt idx="13">
                  <c:v>4.3503999999999996</c:v>
                </c:pt>
                <c:pt idx="14">
                  <c:v>4.5536000000000003</c:v>
                </c:pt>
                <c:pt idx="15">
                  <c:v>4.7600000000000007</c:v>
                </c:pt>
                <c:pt idx="16">
                  <c:v>4.9696000000000007</c:v>
                </c:pt>
                <c:pt idx="17">
                  <c:v>5.1824000000000003</c:v>
                </c:pt>
                <c:pt idx="18">
                  <c:v>5.3984000000000005</c:v>
                </c:pt>
                <c:pt idx="19">
                  <c:v>5.6176000000000013</c:v>
                </c:pt>
                <c:pt idx="20">
                  <c:v>5.8400000000000016</c:v>
                </c:pt>
                <c:pt idx="21">
                  <c:v>6.0656000000000017</c:v>
                </c:pt>
                <c:pt idx="22">
                  <c:v>6.2944000000000013</c:v>
                </c:pt>
                <c:pt idx="23">
                  <c:v>6.5264000000000024</c:v>
                </c:pt>
                <c:pt idx="24">
                  <c:v>6.7616000000000023</c:v>
                </c:pt>
                <c:pt idx="25">
                  <c:v>7.0000000000000018</c:v>
                </c:pt>
                <c:pt idx="26">
                  <c:v>7.2416000000000018</c:v>
                </c:pt>
                <c:pt idx="27">
                  <c:v>7.4864000000000015</c:v>
                </c:pt>
                <c:pt idx="28">
                  <c:v>7.7344000000000017</c:v>
                </c:pt>
                <c:pt idx="29">
                  <c:v>7.9856000000000025</c:v>
                </c:pt>
                <c:pt idx="30">
                  <c:v>8.240000000000002</c:v>
                </c:pt>
                <c:pt idx="31">
                  <c:v>8.497600000000002</c:v>
                </c:pt>
                <c:pt idx="32">
                  <c:v>8.7584000000000035</c:v>
                </c:pt>
                <c:pt idx="33">
                  <c:v>9.0224000000000029</c:v>
                </c:pt>
                <c:pt idx="34">
                  <c:v>9.2896000000000036</c:v>
                </c:pt>
                <c:pt idx="35">
                  <c:v>9.5600000000000041</c:v>
                </c:pt>
                <c:pt idx="36">
                  <c:v>9.8336000000000041</c:v>
                </c:pt>
                <c:pt idx="37">
                  <c:v>10.110400000000006</c:v>
                </c:pt>
                <c:pt idx="38">
                  <c:v>10.390400000000003</c:v>
                </c:pt>
                <c:pt idx="39">
                  <c:v>10.673600000000004</c:v>
                </c:pt>
                <c:pt idx="40">
                  <c:v>10.960000000000004</c:v>
                </c:pt>
                <c:pt idx="41">
                  <c:v>11.249600000000004</c:v>
                </c:pt>
                <c:pt idx="42">
                  <c:v>11.542400000000004</c:v>
                </c:pt>
                <c:pt idx="43">
                  <c:v>11.838400000000005</c:v>
                </c:pt>
                <c:pt idx="44">
                  <c:v>12.137600000000006</c:v>
                </c:pt>
                <c:pt idx="45">
                  <c:v>12.440000000000007</c:v>
                </c:pt>
                <c:pt idx="46">
                  <c:v>12.745600000000007</c:v>
                </c:pt>
                <c:pt idx="47">
                  <c:v>13.054400000000006</c:v>
                </c:pt>
                <c:pt idx="48">
                  <c:v>13.366400000000008</c:v>
                </c:pt>
                <c:pt idx="49">
                  <c:v>13.681600000000007</c:v>
                </c:pt>
                <c:pt idx="50">
                  <c:v>14.000000000000007</c:v>
                </c:pt>
                <c:pt idx="51">
                  <c:v>14.321600000000007</c:v>
                </c:pt>
                <c:pt idx="52">
                  <c:v>14.646400000000007</c:v>
                </c:pt>
                <c:pt idx="53">
                  <c:v>14.974400000000008</c:v>
                </c:pt>
                <c:pt idx="54">
                  <c:v>15.305600000000009</c:v>
                </c:pt>
                <c:pt idx="55">
                  <c:v>15.640000000000008</c:v>
                </c:pt>
                <c:pt idx="56">
                  <c:v>15.97760000000001</c:v>
                </c:pt>
                <c:pt idx="57">
                  <c:v>16.318400000000011</c:v>
                </c:pt>
                <c:pt idx="58">
                  <c:v>16.662400000000012</c:v>
                </c:pt>
                <c:pt idx="59">
                  <c:v>17.00960000000001</c:v>
                </c:pt>
                <c:pt idx="60">
                  <c:v>17.36000000000001</c:v>
                </c:pt>
                <c:pt idx="61">
                  <c:v>17.71360000000001</c:v>
                </c:pt>
                <c:pt idx="62">
                  <c:v>18.070400000000014</c:v>
                </c:pt>
                <c:pt idx="63">
                  <c:v>18.430400000000013</c:v>
                </c:pt>
                <c:pt idx="64">
                  <c:v>18.793600000000012</c:v>
                </c:pt>
                <c:pt idx="65">
                  <c:v>19.160000000000014</c:v>
                </c:pt>
                <c:pt idx="66">
                  <c:v>19.529600000000013</c:v>
                </c:pt>
                <c:pt idx="67">
                  <c:v>19.902400000000014</c:v>
                </c:pt>
                <c:pt idx="68">
                  <c:v>20.278400000000016</c:v>
                </c:pt>
                <c:pt idx="69">
                  <c:v>20.657600000000016</c:v>
                </c:pt>
                <c:pt idx="70">
                  <c:v>21.040000000000013</c:v>
                </c:pt>
                <c:pt idx="71">
                  <c:v>21.425600000000017</c:v>
                </c:pt>
                <c:pt idx="72">
                  <c:v>21.814400000000017</c:v>
                </c:pt>
                <c:pt idx="73">
                  <c:v>22.206400000000016</c:v>
                </c:pt>
                <c:pt idx="74">
                  <c:v>22.601600000000019</c:v>
                </c:pt>
                <c:pt idx="75">
                  <c:v>23.000000000000018</c:v>
                </c:pt>
                <c:pt idx="76">
                  <c:v>23.401600000000016</c:v>
                </c:pt>
                <c:pt idx="77">
                  <c:v>23.806400000000018</c:v>
                </c:pt>
                <c:pt idx="78">
                  <c:v>24.214400000000019</c:v>
                </c:pt>
                <c:pt idx="79">
                  <c:v>24.62560000000002</c:v>
                </c:pt>
                <c:pt idx="80">
                  <c:v>25.04000000000002</c:v>
                </c:pt>
                <c:pt idx="81">
                  <c:v>25.457600000000021</c:v>
                </c:pt>
                <c:pt idx="82">
                  <c:v>25.87840000000002</c:v>
                </c:pt>
                <c:pt idx="83">
                  <c:v>26.30240000000002</c:v>
                </c:pt>
                <c:pt idx="84">
                  <c:v>26.729600000000023</c:v>
                </c:pt>
                <c:pt idx="85">
                  <c:v>27.160000000000025</c:v>
                </c:pt>
                <c:pt idx="86">
                  <c:v>27.593600000000023</c:v>
                </c:pt>
                <c:pt idx="87">
                  <c:v>28.030400000000022</c:v>
                </c:pt>
                <c:pt idx="88">
                  <c:v>28.470400000000026</c:v>
                </c:pt>
                <c:pt idx="89">
                  <c:v>28.913600000000024</c:v>
                </c:pt>
                <c:pt idx="90">
                  <c:v>29.360000000000028</c:v>
                </c:pt>
                <c:pt idx="91">
                  <c:v>29.809600000000025</c:v>
                </c:pt>
                <c:pt idx="92">
                  <c:v>30.262400000000028</c:v>
                </c:pt>
                <c:pt idx="93">
                  <c:v>30.718400000000027</c:v>
                </c:pt>
                <c:pt idx="94">
                  <c:v>31.177600000000027</c:v>
                </c:pt>
                <c:pt idx="95">
                  <c:v>31.640000000000029</c:v>
                </c:pt>
                <c:pt idx="96">
                  <c:v>32.105600000000031</c:v>
                </c:pt>
                <c:pt idx="97">
                  <c:v>32.574400000000033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31-46F5-8252-1DB3A4E4BFE5}"/>
            </c:ext>
          </c:extLst>
        </c:ser>
        <c:ser>
          <c:idx val="10"/>
          <c:order val="10"/>
          <c:tx>
            <c:strRef>
              <c:f>'values of function Quadratic'!$F$9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Quadratic'!$G$9:$G$10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Quadratic'!$H$9:$H$10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31-46F5-8252-1DB3A4E4B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064464"/>
        <c:axId val="22410853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Quadratic'!$B$20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27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Quadratic'!$G$27:$G$124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6131-46F5-8252-1DB3A4E4BFE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Quadratic'!$H$27:$H$124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31-46F5-8252-1DB3A4E4BFE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Quadratic'!$I$27:$I$124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31-46F5-8252-1DB3A4E4BFE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Quadratic'!$J$27:$J$124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131-46F5-8252-1DB3A4E4BFE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Quadratic'!$K$27:$K$124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31-46F5-8252-1DB3A4E4BFE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Quadratic'!$B$27:$B$124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Quadratic'!$L$27:$L$124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131-46F5-8252-1DB3A4E4BFE5}"/>
                  </c:ext>
                </c:extLst>
              </c15:ser>
            </c15:filteredScatterSeries>
          </c:ext>
        </c:extLst>
      </c:scatterChart>
      <c:valAx>
        <c:axId val="22406446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108536"/>
        <c:crosses val="autoZero"/>
        <c:crossBetween val="midCat"/>
        <c:majorUnit val="0.5"/>
        <c:minorUnit val="0.1"/>
      </c:valAx>
      <c:valAx>
        <c:axId val="224108536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064464"/>
        <c:crossesAt val="0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56599498606236"/>
          <c:y val="0.10284851419101286"/>
          <c:w val="0.14418385059625397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SIGMOIDAL MMF LINKS</a:t>
            </a:r>
          </a:p>
        </c:rich>
      </c:tx>
      <c:layout>
        <c:manualLayout>
          <c:xMode val="edge"/>
          <c:yMode val="edge"/>
          <c:x val="0.32495136375089728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931480334142"/>
          <c:y val="8.2491582491582491E-2"/>
          <c:w val="0.85323747562479546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Sigmoidal MMF Links'!$C$21</c:f>
              <c:strCache>
                <c:ptCount val="1"/>
                <c:pt idx="0">
                  <c:v>a =15/b =1/c =1/d =5/f =5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Sigmoidal MMF Links'!$B$28:$B$126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Links'!$C$28:$C$126</c:f>
              <c:numCache>
                <c:formatCode>#,##0.00</c:formatCode>
                <c:ptCount val="99"/>
                <c:pt idx="0">
                  <c:v>15</c:v>
                </c:pt>
                <c:pt idx="1">
                  <c:v>14.999999967999999</c:v>
                </c:pt>
                <c:pt idx="2">
                  <c:v>14.999998976000104</c:v>
                </c:pt>
                <c:pt idx="3">
                  <c:v>14.999992224006048</c:v>
                </c:pt>
                <c:pt idx="4">
                  <c:v>14.999967232107373</c:v>
                </c:pt>
                <c:pt idx="5">
                  <c:v>14.99990000099999</c:v>
                </c:pt>
                <c:pt idx="6">
                  <c:v>14.999751174191582</c:v>
                </c:pt>
                <c:pt idx="7">
                  <c:v>14.99946220492391</c:v>
                </c:pt>
                <c:pt idx="8">
                  <c:v>14.998951533939634</c:v>
                </c:pt>
                <c:pt idx="9">
                  <c:v>14.998110788979268</c:v>
                </c:pt>
                <c:pt idx="10">
                  <c:v>14.996801023672424</c:v>
                </c:pt>
                <c:pt idx="11">
                  <c:v>14.994849022624184</c:v>
                </c:pt>
                <c:pt idx="12">
                  <c:v>14.992043711293542</c:v>
                </c:pt>
                <c:pt idx="13">
                  <c:v>14.988132723956877</c:v>
                </c:pt>
                <c:pt idx="14">
                  <c:v>14.982819200787699</c:v>
                </c:pt>
                <c:pt idx="15">
                  <c:v>14.975758905858765</c:v>
                </c:pt>
                <c:pt idx="16">
                  <c:v>14.966557781464775</c:v>
                </c:pt>
                <c:pt idx="17">
                  <c:v>14.954770080059001</c:v>
                </c:pt>
                <c:pt idx="18">
                  <c:v>14.939897242391961</c:v>
                </c:pt>
                <c:pt idx="19">
                  <c:v>14.921387717739179</c:v>
                </c:pt>
                <c:pt idx="20">
                  <c:v>14.898637947418434</c:v>
                </c:pt>
                <c:pt idx="21">
                  <c:v>14.870994753460472</c:v>
                </c:pt>
                <c:pt idx="22">
                  <c:v>14.837759386928715</c:v>
                </c:pt>
                <c:pt idx="23">
                  <c:v>14.798193490918655</c:v>
                </c:pt>
                <c:pt idx="24">
                  <c:v>14.751527217102234</c:v>
                </c:pt>
                <c:pt idx="25">
                  <c:v>14.696969696969697</c:v>
                </c:pt>
                <c:pt idx="26">
                  <c:v>14.63372200505124</c:v>
                </c:pt>
                <c:pt idx="27">
                  <c:v>14.560992657686935</c:v>
                </c:pt>
                <c:pt idx="28">
                  <c:v>14.478015565467446</c:v>
                </c:pt>
                <c:pt idx="29">
                  <c:v>14.384070201205184</c:v>
                </c:pt>
                <c:pt idx="30">
                  <c:v>14.278503562945367</c:v>
                </c:pt>
                <c:pt idx="31">
                  <c:v>14.160753312460242</c:v>
                </c:pt>
                <c:pt idx="32">
                  <c:v>14.030371268298044</c:v>
                </c:pt>
                <c:pt idx="33">
                  <c:v>13.887046247929883</c:v>
                </c:pt>
                <c:pt idx="34">
                  <c:v>13.730625108511191</c:v>
                </c:pt>
                <c:pt idx="35">
                  <c:v>13.561130754150005</c:v>
                </c:pt>
                <c:pt idx="36">
                  <c:v>13.378775881274551</c:v>
                </c:pt>
                <c:pt idx="37">
                  <c:v>13.183971338847186</c:v>
                </c:pt>
                <c:pt idx="38">
                  <c:v>12.977328193316561</c:v>
                </c:pt>
                <c:pt idx="39">
                  <c:v>12.759652903301193</c:v>
                </c:pt>
                <c:pt idx="40">
                  <c:v>12.531935406121953</c:v>
                </c:pt>
                <c:pt idx="41">
                  <c:v>12.295330364553305</c:v>
                </c:pt>
                <c:pt idx="42">
                  <c:v>12.051132275107818</c:v>
                </c:pt>
                <c:pt idx="43">
                  <c:v>11.80074555235103</c:v>
                </c:pt>
                <c:pt idx="44">
                  <c:v>11.545651033426122</c:v>
                </c:pt>
                <c:pt idx="45">
                  <c:v>11.287370558758614</c:v>
                </c:pt>
                <c:pt idx="46">
                  <c:v>11.027431358955893</c:v>
                </c:pt>
                <c:pt idx="47">
                  <c:v>10.767331911577429</c:v>
                </c:pt>
                <c:pt idx="48">
                  <c:v>10.50851073899063</c:v>
                </c:pt>
                <c:pt idx="49">
                  <c:v>10.252319327992746</c:v>
                </c:pt>
                <c:pt idx="50">
                  <c:v>9.9999999999999947</c:v>
                </c:pt>
                <c:pt idx="51">
                  <c:v>9.7526691868446527</c:v>
                </c:pt>
                <c:pt idx="52">
                  <c:v>9.51130620819022</c:v>
                </c:pt>
                <c:pt idx="53">
                  <c:v>9.276747331736992</c:v>
                </c:pt>
                <c:pt idx="54">
                  <c:v>9.0496846465857121</c:v>
                </c:pt>
                <c:pt idx="55">
                  <c:v>8.8306691029722106</c:v>
                </c:pt>
                <c:pt idx="56">
                  <c:v>8.6201169684467178</c:v>
                </c:pt>
                <c:pt idx="57">
                  <c:v>8.4183189145779185</c:v>
                </c:pt>
                <c:pt idx="58">
                  <c:v>8.2254509677946466</c:v>
                </c:pt>
                <c:pt idx="59">
                  <c:v>8.0415866191227714</c:v>
                </c:pt>
                <c:pt idx="60">
                  <c:v>7.8667094761948393</c:v>
                </c:pt>
                <c:pt idx="61">
                  <c:v>7.7007259441580347</c:v>
                </c:pt>
                <c:pt idx="62">
                  <c:v>7.5434775293388823</c:v>
                </c:pt>
                <c:pt idx="63">
                  <c:v>7.3947524626873706</c:v>
                </c:pt>
                <c:pt idx="64">
                  <c:v>7.2542964336358065</c:v>
                </c:pt>
                <c:pt idx="65">
                  <c:v>7.121822305869169</c:v>
                </c:pt>
                <c:pt idx="66">
                  <c:v>6.9970187532701216</c:v>
                </c:pt>
                <c:pt idx="67">
                  <c:v>6.8795578070143941</c:v>
                </c:pt>
                <c:pt idx="68">
                  <c:v>6.769101344432781</c:v>
                </c:pt>
                <c:pt idx="69">
                  <c:v>6.6653065783661436</c:v>
                </c:pt>
                <c:pt idx="70">
                  <c:v>6.5678306241220117</c:v>
                </c:pt>
                <c:pt idx="71">
                  <c:v>6.4763342316407426</c:v>
                </c:pt>
                <c:pt idx="72">
                  <c:v>6.3904847748386766</c:v>
                </c:pt>
                <c:pt idx="73">
                  <c:v>6.3099585898699093</c:v>
                </c:pt>
                <c:pt idx="74">
                  <c:v>6.234442750563387</c:v>
                </c:pt>
                <c:pt idx="75">
                  <c:v>6.1636363636363605</c:v>
                </c:pt>
                <c:pt idx="76">
                  <c:v>6.0972514593212637</c:v>
                </c:pt>
                <c:pt idx="77">
                  <c:v>6.0350135454309246</c:v>
                </c:pt>
                <c:pt idx="78">
                  <c:v>5.9766618851134261</c:v>
                </c:pt>
                <c:pt idx="79">
                  <c:v>5.9219495509565609</c:v>
                </c:pt>
                <c:pt idx="80">
                  <c:v>5.8706433009221834</c:v>
                </c:pt>
                <c:pt idx="81">
                  <c:v>5.8225233149635933</c:v>
                </c:pt>
                <c:pt idx="82">
                  <c:v>5.7773828251788002</c:v>
                </c:pt>
                <c:pt idx="83">
                  <c:v>5.7350276670047089</c:v>
                </c:pt>
                <c:pt idx="84">
                  <c:v>5.6952757742542941</c:v>
                </c:pt>
                <c:pt idx="85">
                  <c:v>5.6579566367098986</c:v>
                </c:pt>
                <c:pt idx="86">
                  <c:v>5.6229107354667844</c:v>
                </c:pt>
                <c:pt idx="87">
                  <c:v>5.5899889682201298</c:v>
                </c:pt>
                <c:pt idx="88">
                  <c:v>5.5590520741511025</c:v>
                </c:pt>
                <c:pt idx="89">
                  <c:v>5.5299700659390387</c:v>
                </c:pt>
                <c:pt idx="90">
                  <c:v>5.502621674654999</c:v>
                </c:pt>
                <c:pt idx="91">
                  <c:v>5.4768938118286581</c:v>
                </c:pt>
                <c:pt idx="92">
                  <c:v>5.4526810517813527</c:v>
                </c:pt>
                <c:pt idx="93">
                  <c:v>5.4298851363437022</c:v>
                </c:pt>
                <c:pt idx="94">
                  <c:v>5.408414503291513</c:v>
                </c:pt>
                <c:pt idx="95">
                  <c:v>5.3881838392080423</c:v>
                </c:pt>
                <c:pt idx="96">
                  <c:v>5.3691136569877846</c:v>
                </c:pt>
                <c:pt idx="97">
                  <c:v>5.3511298978138484</c:v>
                </c:pt>
                <c:pt idx="98">
                  <c:v>5.3341635571484076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16-484D-983B-F60299A7CF77}"/>
            </c:ext>
          </c:extLst>
        </c:ser>
        <c:ser>
          <c:idx val="1"/>
          <c:order val="1"/>
          <c:tx>
            <c:strRef>
              <c:f>'values of Sigmoidal MMF Links'!$D$21</c:f>
              <c:strCache>
                <c:ptCount val="1"/>
                <c:pt idx="0">
                  <c:v>a =15/b =2/c =1/d =5/f =5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Sigmoidal MMF Links'!$B$28:$B$126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Links'!$D$28:$D$126</c:f>
              <c:numCache>
                <c:formatCode>#,##0.00</c:formatCode>
                <c:ptCount val="99"/>
                <c:pt idx="0">
                  <c:v>15</c:v>
                </c:pt>
                <c:pt idx="1">
                  <c:v>14.999999984000002</c:v>
                </c:pt>
                <c:pt idx="2">
                  <c:v>14.999999488000025</c:v>
                </c:pt>
                <c:pt idx="3">
                  <c:v>14.999996112001512</c:v>
                </c:pt>
                <c:pt idx="4">
                  <c:v>14.999983616026844</c:v>
                </c:pt>
                <c:pt idx="5">
                  <c:v>14.999950000249999</c:v>
                </c:pt>
                <c:pt idx="6">
                  <c:v>14.999875585547914</c:v>
                </c:pt>
                <c:pt idx="7">
                  <c:v>14.999731095231169</c:v>
                </c:pt>
                <c:pt idx="8">
                  <c:v>14.999475739486352</c:v>
                </c:pt>
                <c:pt idx="9">
                  <c:v>14.999055305253247</c:v>
                </c:pt>
                <c:pt idx="10">
                  <c:v>14.998400255959048</c:v>
                </c:pt>
                <c:pt idx="11">
                  <c:v>14.997423847827015</c:v>
                </c:pt>
                <c:pt idx="12">
                  <c:v>14.996020272453702</c:v>
                </c:pt>
                <c:pt idx="13">
                  <c:v>14.994062839082062</c:v>
                </c:pt>
                <c:pt idx="14">
                  <c:v>14.991402214552579</c:v>
                </c:pt>
                <c:pt idx="15">
                  <c:v>14.987864744335631</c:v>
                </c:pt>
                <c:pt idx="16">
                  <c:v>14.983250884353104</c:v>
                </c:pt>
                <c:pt idx="17">
                  <c:v>14.977333780464752</c:v>
                </c:pt>
                <c:pt idx="18">
                  <c:v>14.969858040451552</c:v>
                </c:pt>
                <c:pt idx="19">
                  <c:v>14.960538751931011</c:v>
                </c:pt>
                <c:pt idx="20">
                  <c:v>14.949060808659663</c:v>
                </c:pt>
                <c:pt idx="21">
                  <c:v>14.935078616777821</c:v>
                </c:pt>
                <c:pt idx="22">
                  <c:v>14.918216261268807</c:v>
                </c:pt>
                <c:pt idx="23">
                  <c:v>14.898068220631387</c:v>
                </c:pt>
                <c:pt idx="24">
                  <c:v>14.874200723738152</c:v>
                </c:pt>
                <c:pt idx="25">
                  <c:v>14.846153846153847</c:v>
                </c:pt>
                <c:pt idx="26">
                  <c:v>14.81344444275287</c:v>
                </c:pt>
                <c:pt idx="27">
                  <c:v>14.775570008130163</c:v>
                </c:pt>
                <c:pt idx="28">
                  <c:v>14.732013544820253</c:v>
                </c:pt>
                <c:pt idx="29">
                  <c:v>14.68224950054271</c:v>
                </c:pt>
                <c:pt idx="30">
                  <c:v>14.625750808563067</c:v>
                </c:pt>
                <c:pt idx="31">
                  <c:v>14.561997029107411</c:v>
                </c:pt>
                <c:pt idx="32">
                  <c:v>14.490483544418694</c:v>
                </c:pt>
                <c:pt idx="33">
                  <c:v>14.410731706027297</c:v>
                </c:pt>
                <c:pt idx="34">
                  <c:v>14.32229977155861</c:v>
                </c:pt>
                <c:pt idx="35">
                  <c:v>14.224794402394757</c:v>
                </c:pt>
                <c:pt idx="36">
                  <c:v>14.117882426338712</c:v>
                </c:pt>
                <c:pt idx="37">
                  <c:v>14.001302505755081</c:v>
                </c:pt>
                <c:pt idx="38">
                  <c:v>13.87487629700424</c:v>
                </c:pt>
                <c:pt idx="39">
                  <c:v>13.738518647353537</c:v>
                </c:pt>
                <c:pt idx="40">
                  <c:v>13.592246356887541</c:v>
                </c:pt>
                <c:pt idx="41">
                  <c:v>13.436185040448892</c:v>
                </c:pt>
                <c:pt idx="42">
                  <c:v>13.270573662021789</c:v>
                </c:pt>
                <c:pt idx="43">
                  <c:v>13.095766382700035</c:v>
                </c:pt>
                <c:pt idx="44">
                  <c:v>12.91223146215566</c:v>
                </c:pt>
                <c:pt idx="45">
                  <c:v>12.720547077965939</c:v>
                </c:pt>
                <c:pt idx="46">
                  <c:v>12.52139406990859</c:v>
                </c:pt>
                <c:pt idx="47">
                  <c:v>12.315545767566002</c:v>
                </c:pt>
                <c:pt idx="48">
                  <c:v>12.103855207891032</c:v>
                </c:pt>
                <c:pt idx="49">
                  <c:v>11.88724018301021</c:v>
                </c:pt>
                <c:pt idx="50">
                  <c:v>11.666666666666663</c:v>
                </c:pt>
                <c:pt idx="51">
                  <c:v>11.443131241745373</c:v>
                </c:pt>
                <c:pt idx="52">
                  <c:v>11.21764318589601</c:v>
                </c:pt>
                <c:pt idx="53">
                  <c:v>10.991206865768156</c:v>
                </c:pt>
                <c:pt idx="54">
                  <c:v>10.764805045029744</c:v>
                </c:pt>
                <c:pt idx="55">
                  <c:v>10.539383632783174</c:v>
                </c:pt>
                <c:pt idx="56">
                  <c:v>10.315838295417469</c:v>
                </c:pt>
                <c:pt idx="57">
                  <c:v>10.095003236007742</c:v>
                </c:pt>
                <c:pt idx="58">
                  <c:v>9.8776423210807067</c:v>
                </c:pt>
                <c:pt idx="59">
                  <c:v>9.6644426141569593</c:v>
                </c:pt>
                <c:pt idx="60">
                  <c:v>9.4560102666476471</c:v>
                </c:pt>
                <c:pt idx="61">
                  <c:v>9.2528686250415308</c:v>
                </c:pt>
                <c:pt idx="62">
                  <c:v>9.0554583422177011</c:v>
                </c:pt>
                <c:pt idx="63">
                  <c:v>8.8641392313342777</c:v>
                </c:pt>
                <c:pt idx="64">
                  <c:v>8.6791935723835998</c:v>
                </c:pt>
                <c:pt idx="65">
                  <c:v>8.5008305720532142</c:v>
                </c:pt>
                <c:pt idx="66">
                  <c:v>8.3291916839352744</c:v>
                </c:pt>
                <c:pt idx="67">
                  <c:v>8.1643565148604971</c:v>
                </c:pt>
                <c:pt idx="68">
                  <c:v>8.0063490706019458</c:v>
                </c:pt>
                <c:pt idx="69">
                  <c:v>7.8551441270382591</c:v>
                </c:pt>
                <c:pt idx="70">
                  <c:v>7.7106735481632418</c:v>
                </c:pt>
                <c:pt idx="71">
                  <c:v>7.5728324077045901</c:v>
                </c:pt>
                <c:pt idx="72">
                  <c:v>7.4414848047735882</c:v>
                </c:pt>
                <c:pt idx="73">
                  <c:v>7.3164692946678187</c:v>
                </c:pt>
                <c:pt idx="74">
                  <c:v>7.1976038829366624</c:v>
                </c:pt>
                <c:pt idx="75">
                  <c:v>7.084690553745923</c:v>
                </c:pt>
                <c:pt idx="76">
                  <c:v>6.9775193224077396</c:v>
                </c:pt>
                <c:pt idx="77">
                  <c:v>6.8758718168669128</c:v>
                </c:pt>
                <c:pt idx="78">
                  <c:v>6.7795244042963141</c:v>
                </c:pt>
                <c:pt idx="79">
                  <c:v>6.6882508871794153</c:v>
                </c:pt>
                <c:pt idx="80">
                  <c:v>6.6018247988108012</c:v>
                </c:pt>
                <c:pt idx="81">
                  <c:v>6.520021331488091</c:v>
                </c:pt>
                <c:pt idx="82">
                  <c:v>6.442618932237667</c:v>
                </c:pt>
                <c:pt idx="83">
                  <c:v>6.3694006011067819</c:v>
                </c:pt>
                <c:pt idx="84">
                  <c:v>6.3001549262113743</c:v>
                </c:pt>
                <c:pt idx="85">
                  <c:v>6.23467688814506</c:v>
                </c:pt>
                <c:pt idx="86">
                  <c:v>6.1727684642723544</c:v>
                </c:pt>
                <c:pt idx="87">
                  <c:v>6.114239061042742</c:v>
                </c:pt>
                <c:pt idx="88">
                  <c:v>6.0589057999243705</c:v>
                </c:pt>
                <c:pt idx="89">
                  <c:v>6.0065936799826538</c:v>
                </c:pt>
                <c:pt idx="90">
                  <c:v>5.9571356376054734</c:v>
                </c:pt>
                <c:pt idx="91">
                  <c:v>5.9103725214628682</c:v>
                </c:pt>
                <c:pt idx="92">
                  <c:v>5.8661529985251128</c:v>
                </c:pt>
                <c:pt idx="93">
                  <c:v>5.8243334048727657</c:v>
                </c:pt>
                <c:pt idx="94">
                  <c:v>5.7847775531275349</c:v>
                </c:pt>
                <c:pt idx="95">
                  <c:v>5.7473565066165317</c:v>
                </c:pt>
                <c:pt idx="96">
                  <c:v>5.7119483288507249</c:v>
                </c:pt>
                <c:pt idx="97">
                  <c:v>5.6784378155432229</c:v>
                </c:pt>
                <c:pt idx="98">
                  <c:v>5.6467162152030355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16-484D-983B-F60299A7CF77}"/>
            </c:ext>
          </c:extLst>
        </c:ser>
        <c:ser>
          <c:idx val="2"/>
          <c:order val="2"/>
          <c:tx>
            <c:strRef>
              <c:f>'values of Sigmoidal MMF Links'!$E$21</c:f>
              <c:strCache>
                <c:ptCount val="1"/>
                <c:pt idx="0">
                  <c:v>a =15/b =4/c =1/d =5/f =5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Sigmoidal MMF Links'!$B$28:$B$126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Links'!$E$28:$E$126</c:f>
              <c:numCache>
                <c:formatCode>#,##0.00</c:formatCode>
                <c:ptCount val="99"/>
                <c:pt idx="0">
                  <c:v>15</c:v>
                </c:pt>
                <c:pt idx="1">
                  <c:v>14.999999991999999</c:v>
                </c:pt>
                <c:pt idx="2">
                  <c:v>14.999999744000007</c:v>
                </c:pt>
                <c:pt idx="3">
                  <c:v>14.999998056000377</c:v>
                </c:pt>
                <c:pt idx="4">
                  <c:v>14.99999180800671</c:v>
                </c:pt>
                <c:pt idx="5">
                  <c:v>14.999975000062502</c:v>
                </c:pt>
                <c:pt idx="6">
                  <c:v>14.99993779238698</c:v>
                </c:pt>
                <c:pt idx="7">
                  <c:v>14.999865545807817</c:v>
                </c:pt>
                <c:pt idx="8">
                  <c:v>14.999737862871767</c:v>
                </c:pt>
                <c:pt idx="9">
                  <c:v>14.999527630314367</c:v>
                </c:pt>
                <c:pt idx="10">
                  <c:v>14.999200063994881</c:v>
                </c:pt>
                <c:pt idx="11">
                  <c:v>14.998711757978134</c:v>
                </c:pt>
                <c:pt idx="12">
                  <c:v>14.998009740192265</c:v>
                </c:pt>
                <c:pt idx="13">
                  <c:v>14.997030538032355</c:v>
                </c:pt>
                <c:pt idx="14">
                  <c:v>14.995699258433625</c:v>
                </c:pt>
                <c:pt idx="15">
                  <c:v>14.993928688321843</c:v>
                </c:pt>
                <c:pt idx="16">
                  <c:v>14.991618422976407</c:v>
                </c:pt>
                <c:pt idx="17">
                  <c:v>14.988654031721984</c:v>
                </c:pt>
                <c:pt idx="18">
                  <c:v>14.98490627249959</c:v>
                </c:pt>
                <c:pt idx="19">
                  <c:v>14.980230369250343</c:v>
                </c:pt>
                <c:pt idx="20">
                  <c:v>14.974465368656242</c:v>
                </c:pt>
                <c:pt idx="21">
                  <c:v>14.96743359558786</c:v>
                </c:pt>
                <c:pt idx="22">
                  <c:v>14.958940229557491</c:v>
                </c:pt>
                <c:pt idx="23">
                  <c:v>14.948773027492726</c:v>
                </c:pt>
                <c:pt idx="24">
                  <c:v>14.936702221130538</c:v>
                </c:pt>
                <c:pt idx="25">
                  <c:v>14.922480620155039</c:v>
                </c:pt>
                <c:pt idx="26">
                  <c:v>14.90584395470149</c:v>
                </c:pt>
                <c:pt idx="27">
                  <c:v>14.886511492827985</c:v>
                </c:pt>
                <c:pt idx="28">
                  <c:v>14.864186969783381</c:v>
                </c:pt>
                <c:pt idx="29">
                  <c:v>14.838559866112593</c:v>
                </c:pt>
                <c:pt idx="30">
                  <c:v>14.809307070548536</c:v>
                </c:pt>
                <c:pt idx="31">
                  <c:v>14.776094960938366</c:v>
                </c:pt>
                <c:pt idx="32">
                  <c:v>14.73858193183349</c:v>
                </c:pt>
                <c:pt idx="33">
                  <c:v>14.69642139054978</c:v>
                </c:pt>
                <c:pt idx="34">
                  <c:v>14.649265234235248</c:v>
                </c:pt>
                <c:pt idx="35">
                  <c:v>14.596767808602062</c:v>
                </c:pt>
                <c:pt idx="36">
                  <c:v>14.538590334436837</c:v>
                </c:pt>
                <c:pt idx="37">
                  <c:v>14.474405770897846</c:v>
                </c:pt>
                <c:pt idx="38">
                  <c:v>14.403904065228582</c:v>
                </c:pt>
                <c:pt idx="39">
                  <c:v>14.32679771737206</c:v>
                </c:pt>
                <c:pt idx="40">
                  <c:v>14.242827565808931</c:v>
                </c:pt>
                <c:pt idx="41">
                  <c:v>14.151768678758589</c:v>
                </c:pt>
                <c:pt idx="42">
                  <c:v>14.05343621389782</c:v>
                </c:pt>
                <c:pt idx="43">
                  <c:v>13.947691091370158</c:v>
                </c:pt>
                <c:pt idx="44">
                  <c:v>13.834445310593878</c:v>
                </c:pt>
                <c:pt idx="45">
                  <c:v>13.713666732745303</c:v>
                </c:pt>
                <c:pt idx="46">
                  <c:v>13.585383149193481</c:v>
                </c:pt>
                <c:pt idx="47">
                  <c:v>13.449685462723162</c:v>
                </c:pt>
                <c:pt idx="48">
                  <c:v>13.306729823827789</c:v>
                </c:pt>
                <c:pt idx="49">
                  <c:v>13.15673858886578</c:v>
                </c:pt>
                <c:pt idx="50">
                  <c:v>12.999999999999998</c:v>
                </c:pt>
                <c:pt idx="51">
                  <c:v>12.836866527450352</c:v>
                </c:pt>
                <c:pt idx="52">
                  <c:v>12.66775186089099</c:v>
                </c:pt>
                <c:pt idx="53">
                  <c:v>12.493126586453373</c:v>
                </c:pt>
                <c:pt idx="54">
                  <c:v>12.313512635980544</c:v>
                </c:pt>
                <c:pt idx="55">
                  <c:v>12.129476642943331</c:v>
                </c:pt>
                <c:pt idx="56">
                  <c:v>11.941622381855492</c:v>
                </c:pt>
                <c:pt idx="57">
                  <c:v>11.750582502498681</c:v>
                </c:pt>
                <c:pt idx="58">
                  <c:v>11.557009794716446</c:v>
                </c:pt>
                <c:pt idx="59">
                  <c:v>11.36156823260904</c:v>
                </c:pt>
                <c:pt idx="60">
                  <c:v>11.16492404813572</c:v>
                </c:pt>
                <c:pt idx="61">
                  <c:v>10.967737073741727</c:v>
                </c:pt>
                <c:pt idx="62">
                  <c:v>10.770652572796601</c:v>
                </c:pt>
                <c:pt idx="63">
                  <c:v>10.574293747138595</c:v>
                </c:pt>
                <c:pt idx="64">
                  <c:v>10.379255075111127</c:v>
                </c:pt>
                <c:pt idx="65">
                  <c:v>10.186096593642098</c:v>
                </c:pt>
                <c:pt idx="66">
                  <c:v>9.9953391966711855</c:v>
                </c:pt>
                <c:pt idx="67">
                  <c:v>9.8074609819149661</c:v>
                </c:pt>
                <c:pt idx="68">
                  <c:v>9.6228946405831159</c:v>
                </c:pt>
                <c:pt idx="69">
                  <c:v>9.442025851788042</c:v>
                </c:pt>
                <c:pt idx="70">
                  <c:v>9.2651926160985365</c:v>
                </c:pt>
                <c:pt idx="71">
                  <c:v>9.0926854415524794</c:v>
                </c:pt>
                <c:pt idx="72">
                  <c:v>8.9247482805859821</c:v>
                </c:pt>
                <c:pt idx="73">
                  <c:v>8.7615801074918274</c:v>
                </c:pt>
                <c:pt idx="74">
                  <c:v>8.6033370226277146</c:v>
                </c:pt>
                <c:pt idx="75">
                  <c:v>8.4501347708894805</c:v>
                </c:pt>
                <c:pt idx="76">
                  <c:v>8.3020515670689239</c:v>
                </c:pt>
                <c:pt idx="77">
                  <c:v>8.1591311287187747</c:v>
                </c:pt>
                <c:pt idx="78">
                  <c:v>8.0213858271684941</c:v>
                </c:pt>
                <c:pt idx="79">
                  <c:v>7.8887998785707465</c:v>
                </c:pt>
                <c:pt idx="80">
                  <c:v>7.7613325086153511</c:v>
                </c:pt>
                <c:pt idx="81">
                  <c:v>7.6389210362542679</c:v>
                </c:pt>
                <c:pt idx="82">
                  <c:v>7.5214838329944369</c:v>
                </c:pt>
                <c:pt idx="83">
                  <c:v>7.4089231247133203</c:v>
                </c:pt>
                <c:pt idx="84">
                  <c:v>7.3011276123225333</c:v>
                </c:pt>
                <c:pt idx="85">
                  <c:v>7.1979748958297201</c:v>
                </c:pt>
                <c:pt idx="86">
                  <c:v>7.0993336933859634</c:v>
                </c:pt>
                <c:pt idx="87">
                  <c:v>7.0050658527731962</c:v>
                </c:pt>
                <c:pt idx="88">
                  <c:v>6.9150281575445041</c:v>
                </c:pt>
                <c:pt idx="89">
                  <c:v>6.8290739337699273</c:v>
                </c:pt>
                <c:pt idx="90">
                  <c:v>6.7470544661700336</c:v>
                </c:pt>
                <c:pt idx="91">
                  <c:v>6.6688202344548442</c:v>
                </c:pt>
                <c:pt idx="92">
                  <c:v>6.5942219820440178</c:v>
                </c:pt>
                <c:pt idx="93">
                  <c:v>6.5231116301382155</c:v>
                </c:pt>
                <c:pt idx="94">
                  <c:v>6.4553430504460483</c:v>
                </c:pt>
                <c:pt idx="95">
                  <c:v>6.3907727098406522</c:v>
                </c:pt>
                <c:pt idx="96">
                  <c:v>6.3292601999082079</c:v>
                </c:pt>
                <c:pt idx="97">
                  <c:v>6.2706686638296647</c:v>
                </c:pt>
                <c:pt idx="98">
                  <c:v>6.2148651323673931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16-484D-983B-F60299A7CF77}"/>
            </c:ext>
          </c:extLst>
        </c:ser>
        <c:ser>
          <c:idx val="3"/>
          <c:order val="3"/>
          <c:tx>
            <c:strRef>
              <c:f>'values of Sigmoidal MMF Links'!$F$21</c:f>
              <c:strCache>
                <c:ptCount val="1"/>
                <c:pt idx="0">
                  <c:v>a =15/b =8/c =1/d =5/f =5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Sigmoidal MMF Links'!$B$28:$B$125</c:f>
              <c:numCache>
                <c:formatCode>#,##0.00</c:formatCode>
                <c:ptCount val="9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</c:numCache>
            </c:numRef>
          </c:xVal>
          <c:yVal>
            <c:numRef>
              <c:f>'values of Sigmoidal MMF Links'!$F$28:$F$125</c:f>
              <c:numCache>
                <c:formatCode>#,##0.00</c:formatCode>
                <c:ptCount val="98"/>
                <c:pt idx="0">
                  <c:v>15</c:v>
                </c:pt>
                <c:pt idx="1">
                  <c:v>14.999999996</c:v>
                </c:pt>
                <c:pt idx="2">
                  <c:v>14.999999872000002</c:v>
                </c:pt>
                <c:pt idx="3">
                  <c:v>14.999999028000094</c:v>
                </c:pt>
                <c:pt idx="4">
                  <c:v>14.999995904001679</c:v>
                </c:pt>
                <c:pt idx="5">
                  <c:v>14.999987500015626</c:v>
                </c:pt>
                <c:pt idx="6">
                  <c:v>14.999968896096746</c:v>
                </c:pt>
                <c:pt idx="7">
                  <c:v>14.999932772451956</c:v>
                </c:pt>
                <c:pt idx="8">
                  <c:v>14.999868929717962</c:v>
                </c:pt>
                <c:pt idx="9">
                  <c:v>14.999763809578722</c:v>
                </c:pt>
                <c:pt idx="10">
                  <c:v>14.999600015999359</c:v>
                </c:pt>
                <c:pt idx="11">
                  <c:v>14.999355837497207</c:v>
                </c:pt>
                <c:pt idx="12">
                  <c:v>14.999004771057923</c:v>
                </c:pt>
                <c:pt idx="13">
                  <c:v>14.998515048540833</c:v>
                </c:pt>
                <c:pt idx="14">
                  <c:v>14.997849166707908</c:v>
                </c:pt>
                <c:pt idx="15">
                  <c:v>14.996963422360459</c:v>
                </c:pt>
                <c:pt idx="16">
                  <c:v>14.995807454481042</c:v>
                </c:pt>
                <c:pt idx="17">
                  <c:v>14.99432379575933</c:v>
                </c:pt>
                <c:pt idx="18">
                  <c:v>14.992447436432975</c:v>
                </c:pt>
                <c:pt idx="19">
                  <c:v>14.990105403999705</c:v>
                </c:pt>
                <c:pt idx="20">
                  <c:v>14.987216363055289</c:v>
                </c:pt>
                <c:pt idx="21">
                  <c:v>14.983690240282391</c:v>
                </c:pt>
                <c:pt idx="22">
                  <c:v>14.979427880453441</c:v>
                </c:pt>
                <c:pt idx="23">
                  <c:v>14.974320740209601</c:v>
                </c:pt>
                <c:pt idx="24">
                  <c:v>14.968250627326732</c:v>
                </c:pt>
                <c:pt idx="25">
                  <c:v>14.961089494163424</c:v>
                </c:pt>
                <c:pt idx="26">
                  <c:v>14.952699294984539</c:v>
                </c:pt>
                <c:pt idx="27">
                  <c:v>14.942931917841422</c:v>
                </c:pt>
                <c:pt idx="28">
                  <c:v>14.931629202633252</c:v>
                </c:pt>
                <c:pt idx="29">
                  <c:v>14.91862305783437</c:v>
                </c:pt>
                <c:pt idx="30">
                  <c:v>14.90373568910193</c:v>
                </c:pt>
                <c:pt idx="31">
                  <c:v>14.886779953522728</c:v>
                </c:pt>
                <c:pt idx="32">
                  <c:v>14.867559853555179</c:v>
                </c:pt>
                <c:pt idx="33">
                  <c:v>14.8458711847037</c:v>
                </c:pt>
                <c:pt idx="34">
                  <c:v>14.82150235055423</c:v>
                </c:pt>
                <c:pt idx="35">
                  <c:v>14.79423535792421</c:v>
                </c:pt>
                <c:pt idx="36">
                  <c:v>14.763847003460668</c:v>
                </c:pt>
                <c:pt idx="37">
                  <c:v>14.730110260982856</c:v>
                </c:pt>
                <c:pt idx="38">
                  <c:v>14.692795876145558</c:v>
                </c:pt>
                <c:pt idx="39">
                  <c:v>14.651674171545332</c:v>
                </c:pt>
                <c:pt idx="40">
                  <c:v>14.6065170611743</c:v>
                </c:pt>
                <c:pt idx="41">
                  <c:v>14.55710026814276</c:v>
                </c:pt>
                <c:pt idx="42">
                  <c:v>14.503205733876106</c:v>
                </c:pt>
                <c:pt idx="43">
                  <c:v>14.444624200618767</c:v>
                </c:pt>
                <c:pt idx="44">
                  <c:v>14.381157942171768</c:v>
                </c:pt>
                <c:pt idx="45">
                  <c:v>14.312623610527455</c:v>
                </c:pt>
                <c:pt idx="46">
                  <c:v>14.238855158674571</c:v>
                </c:pt>
                <c:pt idx="47">
                  <c:v>14.159706792612164</c:v>
                </c:pt>
                <c:pt idx="48">
                  <c:v>14.075055898859514</c:v>
                </c:pt>
                <c:pt idx="49">
                  <c:v>13.984805887845649</c:v>
                </c:pt>
                <c:pt idx="50">
                  <c:v>13.888888888888888</c:v>
                </c:pt>
                <c:pt idx="51">
                  <c:v>13.787268229416497</c:v>
                </c:pt>
                <c:pt idx="52">
                  <c:v>13.679940629983809</c:v>
                </c:pt>
                <c:pt idx="53">
                  <c:v>13.566938047834203</c:v>
                </c:pt>
                <c:pt idx="54">
                  <c:v>13.448329105419971</c:v>
                </c:pt>
                <c:pt idx="55">
                  <c:v>13.324220046594819</c:v>
                </c:pt>
                <c:pt idx="56">
                  <c:v>13.194755172078422</c:v>
                </c:pt>
                <c:pt idx="57">
                  <c:v>13.060116717125149</c:v>
                </c:pt>
                <c:pt idx="58">
                  <c:v>12.920524147794939</c:v>
                </c:pt>
                <c:pt idx="59">
                  <c:v>12.776232867373027</c:v>
                </c:pt>
                <c:pt idx="60">
                  <c:v>12.627532340737119</c:v>
                </c:pt>
                <c:pt idx="61">
                  <c:v>12.474743661148354</c:v>
                </c:pt>
                <c:pt idx="62">
                  <c:v>12.318216600308117</c:v>
                </c:pt>
                <c:pt idx="63">
                  <c:v>12.158326197825486</c:v>
                </c:pt>
                <c:pt idx="64">
                  <c:v>11.995468959763327</c:v>
                </c:pt>
                <c:pt idx="65">
                  <c:v>11.830058747042791</c:v>
                </c:pt>
                <c:pt idx="66">
                  <c:v>11.662522442680192</c:v>
                </c:pt>
                <c:pt idx="67">
                  <c:v>11.493295491761268</c:v>
                </c:pt>
                <c:pt idx="68">
                  <c:v>11.322817409561488</c:v>
                </c:pt>
                <c:pt idx="69">
                  <c:v>11.151527351321119</c:v>
                </c:pt>
                <c:pt idx="70">
                  <c:v>10.979859832085529</c:v>
                </c:pt>
                <c:pt idx="71">
                  <c:v>10.808240677089321</c:v>
                </c:pt>
                <c:pt idx="72">
                  <c:v>10.637083272891768</c:v>
                </c:pt>
                <c:pt idx="73">
                  <c:v>10.46678517744342</c:v>
                </c:pt>
                <c:pt idx="74">
                  <c:v>10.29772513411076</c:v>
                </c:pt>
                <c:pt idx="75">
                  <c:v>10.130260521042077</c:v>
                </c:pt>
                <c:pt idx="76">
                  <c:v>9.9647252537249376</c:v>
                </c:pt>
                <c:pt idx="77">
                  <c:v>9.8014281456991004</c:v>
                </c:pt>
                <c:pt idx="78">
                  <c:v>9.6406517205941604</c:v>
                </c:pt>
                <c:pt idx="79">
                  <c:v>9.4826514583002268</c:v>
                </c:pt>
                <c:pt idx="80">
                  <c:v>9.3276554493837338</c:v>
                </c:pt>
                <c:pt idx="81">
                  <c:v>9.1758644249530832</c:v>
                </c:pt>
                <c:pt idx="82">
                  <c:v>9.0274521240849452</c:v>
                </c:pt>
                <c:pt idx="83">
                  <c:v>8.8825659575821945</c:v>
                </c:pt>
                <c:pt idx="84">
                  <c:v>8.7413279251202987</c:v>
                </c:pt>
                <c:pt idx="85">
                  <c:v>8.6038357425725991</c:v>
                </c:pt>
                <c:pt idx="86">
                  <c:v>8.4701641372756793</c:v>
                </c:pt>
                <c:pt idx="87">
                  <c:v>8.3403662709772171</c:v>
                </c:pt>
                <c:pt idx="88">
                  <c:v>8.2144752529718925</c:v>
                </c:pt>
                <c:pt idx="89">
                  <c:v>8.0925057092563133</c:v>
                </c:pt>
                <c:pt idx="90">
                  <c:v>7.9744553772204245</c:v>
                </c:pt>
                <c:pt idx="91">
                  <c:v>7.8603066992621464</c:v>
                </c:pt>
                <c:pt idx="92">
                  <c:v>7.7500283926131326</c:v>
                </c:pt>
                <c:pt idx="93">
                  <c:v>7.6435769764732315</c:v>
                </c:pt>
                <c:pt idx="94">
                  <c:v>7.5408982411738075</c:v>
                </c:pt>
                <c:pt idx="95">
                  <c:v>7.4419286474553985</c:v>
                </c:pt>
                <c:pt idx="96">
                  <c:v>7.3465966470060904</c:v>
                </c:pt>
                <c:pt idx="97">
                  <c:v>7.2548239181363767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C16-484D-983B-F60299A7CF77}"/>
            </c:ext>
          </c:extLst>
        </c:ser>
        <c:ser>
          <c:idx val="4"/>
          <c:order val="4"/>
          <c:tx>
            <c:strRef>
              <c:f>'values of Sigmoidal MMF Links'!$G$21</c:f>
              <c:strCache>
                <c:ptCount val="1"/>
                <c:pt idx="0">
                  <c:v>a =15/b =1/c =1/d =4/f =100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'values of Sigmoidal MMF Links'!$B$28:$B$125</c:f>
              <c:numCache>
                <c:formatCode>#,##0.00</c:formatCode>
                <c:ptCount val="9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</c:numCache>
              <c:extLst xmlns:c15="http://schemas.microsoft.com/office/drawing/2012/chart"/>
            </c:numRef>
          </c:xVal>
          <c:yVal>
            <c:numRef>
              <c:f>'values of Sigmoidal MMF Links'!$G$28:$G$125</c:f>
              <c:numCache>
                <c:formatCode>#,##0.00</c:formatCode>
                <c:ptCount val="98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14.999999999999998</c:v>
                </c:pt>
                <c:pt idx="36">
                  <c:v>14.999999999999941</c:v>
                </c:pt>
                <c:pt idx="37">
                  <c:v>14.99999999999908</c:v>
                </c:pt>
                <c:pt idx="38">
                  <c:v>14.999999999986736</c:v>
                </c:pt>
                <c:pt idx="39">
                  <c:v>14.999999999821824</c:v>
                </c:pt>
                <c:pt idx="40">
                  <c:v>14.999999997759263</c:v>
                </c:pt>
                <c:pt idx="41">
                  <c:v>14.999999973528537</c:v>
                </c:pt>
                <c:pt idx="42">
                  <c:v>14.999999705339937</c:v>
                </c:pt>
                <c:pt idx="43">
                  <c:v>14.999996900885034</c:v>
                </c:pt>
                <c:pt idx="44">
                  <c:v>14.999969121323257</c:v>
                </c:pt>
                <c:pt idx="45">
                  <c:v>14.999707832372616</c:v>
                </c:pt>
                <c:pt idx="46">
                  <c:v>14.997369298673769</c:v>
                </c:pt>
                <c:pt idx="47">
                  <c:v>14.97744272988948</c:v>
                </c:pt>
                <c:pt idx="48">
                  <c:v>14.817505232068962</c:v>
                </c:pt>
                <c:pt idx="49">
                  <c:v>13.71199900509407</c:v>
                </c:pt>
                <c:pt idx="50">
                  <c:v>9.4999999999998774</c:v>
                </c:pt>
                <c:pt idx="51">
                  <c:v>5.3341991690398167</c:v>
                </c:pt>
                <c:pt idx="52">
                  <c:v>4.2135717127730086</c:v>
                </c:pt>
                <c:pt idx="53">
                  <c:v>4.032324221722055</c:v>
                </c:pt>
                <c:pt idx="54">
                  <c:v>4.0049982704704128</c:v>
                </c:pt>
                <c:pt idx="55">
                  <c:v>4.0007981649555049</c:v>
                </c:pt>
                <c:pt idx="56">
                  <c:v>4.0001316998312308</c:v>
                </c:pt>
                <c:pt idx="57">
                  <c:v>4.0000224339974304</c:v>
                </c:pt>
                <c:pt idx="58">
                  <c:v>4.0000039408835946</c:v>
                </c:pt>
                <c:pt idx="59">
                  <c:v>4.000000713168129</c:v>
                </c:pt>
                <c:pt idx="60">
                  <c:v>4.0000001328214063</c:v>
                </c:pt>
                <c:pt idx="61">
                  <c:v>4.000000025433704</c:v>
                </c:pt>
                <c:pt idx="62">
                  <c:v>4.000000005002927</c:v>
                </c:pt>
                <c:pt idx="63">
                  <c:v>4.0000000010100392</c:v>
                </c:pt>
                <c:pt idx="64">
                  <c:v>4.0000000002091198</c:v>
                </c:pt>
                <c:pt idx="65">
                  <c:v>4.0000000000443672</c:v>
                </c:pt>
                <c:pt idx="66">
                  <c:v>4.0000000000096385</c:v>
                </c:pt>
                <c:pt idx="67">
                  <c:v>4.0000000000021423</c:v>
                </c:pt>
                <c:pt idx="68">
                  <c:v>4.0000000000004867</c:v>
                </c:pt>
                <c:pt idx="69">
                  <c:v>4.0000000000001128</c:v>
                </c:pt>
                <c:pt idx="70">
                  <c:v>4.0000000000000266</c:v>
                </c:pt>
                <c:pt idx="71">
                  <c:v>4.0000000000000062</c:v>
                </c:pt>
                <c:pt idx="72">
                  <c:v>4.0000000000000018</c:v>
                </c:pt>
                <c:pt idx="73">
                  <c:v>4.0000000000000009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16-484D-983B-F60299A7CF77}"/>
            </c:ext>
          </c:extLst>
        </c:ser>
        <c:ser>
          <c:idx val="10"/>
          <c:order val="10"/>
          <c:tx>
            <c:strRef>
              <c:f>'values of Sigmoidal MMF Links'!$F$9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Sigmoidal MMF Links'!$G$9:$G$10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Sigmoidal MMF Links'!$H$9:$H$10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C16-484D-983B-F60299A7C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064464"/>
        <c:axId val="224108536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'values of Sigmoidal MMF Links'!$H$21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Sigmoidal MMF Links'!$H$28:$H$125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8C16-484D-983B-F60299A7CF7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Links'!$I$21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Links'!$I$28:$I$125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16-484D-983B-F60299A7CF77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Links'!$J$21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Links'!$J$28:$J$125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16-484D-983B-F60299A7CF77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Links'!$K$21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Links'!$K$28:$K$125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16-484D-983B-F60299A7CF77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Links'!$L$21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Links'!$L$28:$L$125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C16-484D-983B-F60299A7CF77}"/>
                  </c:ext>
                </c:extLst>
              </c15:ser>
            </c15:filteredScatterSeries>
          </c:ext>
        </c:extLst>
      </c:scatterChart>
      <c:valAx>
        <c:axId val="22406446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108536"/>
        <c:crosses val="autoZero"/>
        <c:crossBetween val="midCat"/>
        <c:majorUnit val="0.5"/>
        <c:minorUnit val="0.1"/>
      </c:valAx>
      <c:valAx>
        <c:axId val="224108536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064464"/>
        <c:crossesAt val="0"/>
        <c:crossBetween val="midCat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99152228165583"/>
          <c:y val="0.4164571677583917"/>
          <c:w val="0.17512901250322063"/>
          <c:h val="0.1997406557130431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Sigmoidal MMF Nodes</a:t>
            </a:r>
          </a:p>
        </c:rich>
      </c:tx>
      <c:layout>
        <c:manualLayout>
          <c:xMode val="edge"/>
          <c:yMode val="edge"/>
          <c:x val="0.33524925456852345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931480334142"/>
          <c:y val="8.2491582491582491E-2"/>
          <c:w val="0.85323747562479546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Sigmoidal MMF Nodes'!$C$21</c:f>
              <c:strCache>
                <c:ptCount val="1"/>
                <c:pt idx="0">
                  <c:v>a =15/b =1/c =1/d =5/f =5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Sigmoidal MMF Nodes'!$B$28:$B$126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Nodes'!$C$28:$C$126</c:f>
              <c:numCache>
                <c:formatCode>#,##0.00</c:formatCode>
                <c:ptCount val="99"/>
                <c:pt idx="0">
                  <c:v>16</c:v>
                </c:pt>
                <c:pt idx="1">
                  <c:v>15.999999967999999</c:v>
                </c:pt>
                <c:pt idx="2">
                  <c:v>15.999998976000104</c:v>
                </c:pt>
                <c:pt idx="3">
                  <c:v>15.999992224006048</c:v>
                </c:pt>
                <c:pt idx="4">
                  <c:v>15.999967232107373</c:v>
                </c:pt>
                <c:pt idx="5">
                  <c:v>15.99990000099999</c:v>
                </c:pt>
                <c:pt idx="6">
                  <c:v>15.999751174191582</c:v>
                </c:pt>
                <c:pt idx="7">
                  <c:v>15.99946220492391</c:v>
                </c:pt>
                <c:pt idx="8">
                  <c:v>15.998951533939634</c:v>
                </c:pt>
                <c:pt idx="9">
                  <c:v>15.998110788979268</c:v>
                </c:pt>
                <c:pt idx="10">
                  <c:v>15.996801023672424</c:v>
                </c:pt>
                <c:pt idx="11">
                  <c:v>15.994849022624184</c:v>
                </c:pt>
                <c:pt idx="12">
                  <c:v>15.992043711293542</c:v>
                </c:pt>
                <c:pt idx="13">
                  <c:v>15.988132723956877</c:v>
                </c:pt>
                <c:pt idx="14">
                  <c:v>15.982819200787699</c:v>
                </c:pt>
                <c:pt idx="15">
                  <c:v>15.975758905858765</c:v>
                </c:pt>
                <c:pt idx="16">
                  <c:v>15.966557781464775</c:v>
                </c:pt>
                <c:pt idx="17">
                  <c:v>15.954770080059001</c:v>
                </c:pt>
                <c:pt idx="18">
                  <c:v>15.939897242391961</c:v>
                </c:pt>
                <c:pt idx="19">
                  <c:v>15.921387717739179</c:v>
                </c:pt>
                <c:pt idx="20">
                  <c:v>15.898637947418434</c:v>
                </c:pt>
                <c:pt idx="21">
                  <c:v>15.870994753460472</c:v>
                </c:pt>
                <c:pt idx="22">
                  <c:v>15.837759386928715</c:v>
                </c:pt>
                <c:pt idx="23">
                  <c:v>15.798193490918655</c:v>
                </c:pt>
                <c:pt idx="24">
                  <c:v>15.751527217102234</c:v>
                </c:pt>
                <c:pt idx="25">
                  <c:v>15.696969696969697</c:v>
                </c:pt>
                <c:pt idx="26">
                  <c:v>15.63372200505124</c:v>
                </c:pt>
                <c:pt idx="27">
                  <c:v>15.560992657686935</c:v>
                </c:pt>
                <c:pt idx="28">
                  <c:v>15.478015565467446</c:v>
                </c:pt>
                <c:pt idx="29">
                  <c:v>15.384070201205184</c:v>
                </c:pt>
                <c:pt idx="30">
                  <c:v>15.278503562945367</c:v>
                </c:pt>
                <c:pt idx="31">
                  <c:v>15.160753312460242</c:v>
                </c:pt>
                <c:pt idx="32">
                  <c:v>15.030371268298044</c:v>
                </c:pt>
                <c:pt idx="33">
                  <c:v>14.887046247929883</c:v>
                </c:pt>
                <c:pt idx="34">
                  <c:v>14.730625108511191</c:v>
                </c:pt>
                <c:pt idx="35">
                  <c:v>14.561130754150005</c:v>
                </c:pt>
                <c:pt idx="36">
                  <c:v>14.378775881274551</c:v>
                </c:pt>
                <c:pt idx="37">
                  <c:v>14.183971338847186</c:v>
                </c:pt>
                <c:pt idx="38">
                  <c:v>13.977328193316561</c:v>
                </c:pt>
                <c:pt idx="39">
                  <c:v>13.759652903301193</c:v>
                </c:pt>
                <c:pt idx="40">
                  <c:v>13.531935406121953</c:v>
                </c:pt>
                <c:pt idx="41">
                  <c:v>13.295330364553305</c:v>
                </c:pt>
                <c:pt idx="42">
                  <c:v>13.051132275107818</c:v>
                </c:pt>
                <c:pt idx="43">
                  <c:v>12.80074555235103</c:v>
                </c:pt>
                <c:pt idx="44">
                  <c:v>12.545651033426122</c:v>
                </c:pt>
                <c:pt idx="45">
                  <c:v>12.287370558758614</c:v>
                </c:pt>
                <c:pt idx="46">
                  <c:v>12.027431358955893</c:v>
                </c:pt>
                <c:pt idx="47">
                  <c:v>11.767331911577429</c:v>
                </c:pt>
                <c:pt idx="48">
                  <c:v>11.50851073899063</c:v>
                </c:pt>
                <c:pt idx="49">
                  <c:v>11.252319327992746</c:v>
                </c:pt>
                <c:pt idx="50">
                  <c:v>10.999999999999995</c:v>
                </c:pt>
                <c:pt idx="51">
                  <c:v>10.752669186844653</c:v>
                </c:pt>
                <c:pt idx="52">
                  <c:v>10.51130620819022</c:v>
                </c:pt>
                <c:pt idx="53">
                  <c:v>10.276747331736992</c:v>
                </c:pt>
                <c:pt idx="54">
                  <c:v>10.049684646585712</c:v>
                </c:pt>
                <c:pt idx="55">
                  <c:v>9.8306691029722106</c:v>
                </c:pt>
                <c:pt idx="56">
                  <c:v>9.6201169684467178</c:v>
                </c:pt>
                <c:pt idx="57">
                  <c:v>9.4183189145779185</c:v>
                </c:pt>
                <c:pt idx="58">
                  <c:v>9.2254509677946466</c:v>
                </c:pt>
                <c:pt idx="59">
                  <c:v>9.0415866191227714</c:v>
                </c:pt>
                <c:pt idx="60">
                  <c:v>8.8667094761948384</c:v>
                </c:pt>
                <c:pt idx="61">
                  <c:v>8.7007259441580338</c:v>
                </c:pt>
                <c:pt idx="62">
                  <c:v>8.5434775293388832</c:v>
                </c:pt>
                <c:pt idx="63">
                  <c:v>8.3947524626873715</c:v>
                </c:pt>
                <c:pt idx="64">
                  <c:v>8.2542964336358065</c:v>
                </c:pt>
                <c:pt idx="65">
                  <c:v>8.1218223058691699</c:v>
                </c:pt>
                <c:pt idx="66">
                  <c:v>7.9970187532701216</c:v>
                </c:pt>
                <c:pt idx="67">
                  <c:v>7.8795578070143941</c:v>
                </c:pt>
                <c:pt idx="68">
                  <c:v>7.769101344432781</c:v>
                </c:pt>
                <c:pt idx="69">
                  <c:v>7.6653065783661436</c:v>
                </c:pt>
                <c:pt idx="70">
                  <c:v>7.5678306241220117</c:v>
                </c:pt>
                <c:pt idx="71">
                  <c:v>7.4763342316407426</c:v>
                </c:pt>
                <c:pt idx="72">
                  <c:v>7.3904847748386766</c:v>
                </c:pt>
                <c:pt idx="73">
                  <c:v>7.3099585898699093</c:v>
                </c:pt>
                <c:pt idx="74">
                  <c:v>7.234442750563387</c:v>
                </c:pt>
                <c:pt idx="75">
                  <c:v>7.1636363636363605</c:v>
                </c:pt>
                <c:pt idx="76">
                  <c:v>7.0972514593212637</c:v>
                </c:pt>
                <c:pt idx="77">
                  <c:v>7.0350135454309246</c:v>
                </c:pt>
                <c:pt idx="78">
                  <c:v>6.9766618851134261</c:v>
                </c:pt>
                <c:pt idx="79">
                  <c:v>6.9219495509565609</c:v>
                </c:pt>
                <c:pt idx="80">
                  <c:v>6.8706433009221834</c:v>
                </c:pt>
                <c:pt idx="81">
                  <c:v>6.8225233149635933</c:v>
                </c:pt>
                <c:pt idx="82">
                  <c:v>6.7773828251788002</c:v>
                </c:pt>
                <c:pt idx="83">
                  <c:v>6.7350276670047089</c:v>
                </c:pt>
                <c:pt idx="84">
                  <c:v>6.6952757742542941</c:v>
                </c:pt>
                <c:pt idx="85">
                  <c:v>6.6579566367098986</c:v>
                </c:pt>
                <c:pt idx="86">
                  <c:v>6.6229107354667844</c:v>
                </c:pt>
                <c:pt idx="87">
                  <c:v>6.5899889682201298</c:v>
                </c:pt>
                <c:pt idx="88">
                  <c:v>6.5590520741511025</c:v>
                </c:pt>
                <c:pt idx="89">
                  <c:v>6.5299700659390387</c:v>
                </c:pt>
                <c:pt idx="90">
                  <c:v>6.502621674654999</c:v>
                </c:pt>
                <c:pt idx="91">
                  <c:v>6.4768938118286581</c:v>
                </c:pt>
                <c:pt idx="92">
                  <c:v>6.4526810517813527</c:v>
                </c:pt>
                <c:pt idx="93">
                  <c:v>6.4298851363437022</c:v>
                </c:pt>
                <c:pt idx="94">
                  <c:v>6.408414503291513</c:v>
                </c:pt>
                <c:pt idx="95">
                  <c:v>6.3881838392080423</c:v>
                </c:pt>
                <c:pt idx="96">
                  <c:v>6.3691136569877846</c:v>
                </c:pt>
                <c:pt idx="97">
                  <c:v>6.3511298978138484</c:v>
                </c:pt>
                <c:pt idx="98">
                  <c:v>6.3341635571484076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D4-42E1-949D-039B8D48CDD7}"/>
            </c:ext>
          </c:extLst>
        </c:ser>
        <c:ser>
          <c:idx val="1"/>
          <c:order val="1"/>
          <c:tx>
            <c:strRef>
              <c:f>'values of Sigmoidal MMF Nodes'!$D$21</c:f>
              <c:strCache>
                <c:ptCount val="1"/>
                <c:pt idx="0">
                  <c:v>a =15/b =2/c =1/d =5/f =5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Sigmoidal MMF Nodes'!$B$28:$B$126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Nodes'!$D$28:$D$126</c:f>
              <c:numCache>
                <c:formatCode>#,##0.00</c:formatCode>
                <c:ptCount val="99"/>
                <c:pt idx="0">
                  <c:v>16</c:v>
                </c:pt>
                <c:pt idx="1">
                  <c:v>15.999999984000002</c:v>
                </c:pt>
                <c:pt idx="2">
                  <c:v>15.999999488000025</c:v>
                </c:pt>
                <c:pt idx="3">
                  <c:v>15.999996112001512</c:v>
                </c:pt>
                <c:pt idx="4">
                  <c:v>15.999983616026844</c:v>
                </c:pt>
                <c:pt idx="5">
                  <c:v>15.999950000249999</c:v>
                </c:pt>
                <c:pt idx="6">
                  <c:v>15.999875585547914</c:v>
                </c:pt>
                <c:pt idx="7">
                  <c:v>15.999731095231169</c:v>
                </c:pt>
                <c:pt idx="8">
                  <c:v>15.999475739486352</c:v>
                </c:pt>
                <c:pt idx="9">
                  <c:v>15.999055305253247</c:v>
                </c:pt>
                <c:pt idx="10">
                  <c:v>15.998400255959048</c:v>
                </c:pt>
                <c:pt idx="11">
                  <c:v>15.997423847827015</c:v>
                </c:pt>
                <c:pt idx="12">
                  <c:v>15.996020272453702</c:v>
                </c:pt>
                <c:pt idx="13">
                  <c:v>15.994062839082062</c:v>
                </c:pt>
                <c:pt idx="14">
                  <c:v>15.991402214552579</c:v>
                </c:pt>
                <c:pt idx="15">
                  <c:v>15.987864744335631</c:v>
                </c:pt>
                <c:pt idx="16">
                  <c:v>15.983250884353104</c:v>
                </c:pt>
                <c:pt idx="17">
                  <c:v>15.977333780464752</c:v>
                </c:pt>
                <c:pt idx="18">
                  <c:v>15.969858040451552</c:v>
                </c:pt>
                <c:pt idx="19">
                  <c:v>15.960538751931011</c:v>
                </c:pt>
                <c:pt idx="20">
                  <c:v>15.949060808659663</c:v>
                </c:pt>
                <c:pt idx="21">
                  <c:v>15.935078616777821</c:v>
                </c:pt>
                <c:pt idx="22">
                  <c:v>15.918216261268807</c:v>
                </c:pt>
                <c:pt idx="23">
                  <c:v>15.898068220631387</c:v>
                </c:pt>
                <c:pt idx="24">
                  <c:v>15.874200723738152</c:v>
                </c:pt>
                <c:pt idx="25">
                  <c:v>15.846153846153847</c:v>
                </c:pt>
                <c:pt idx="26">
                  <c:v>15.81344444275287</c:v>
                </c:pt>
                <c:pt idx="27">
                  <c:v>15.775570008130163</c:v>
                </c:pt>
                <c:pt idx="28">
                  <c:v>15.732013544820253</c:v>
                </c:pt>
                <c:pt idx="29">
                  <c:v>15.68224950054271</c:v>
                </c:pt>
                <c:pt idx="30">
                  <c:v>15.625750808563067</c:v>
                </c:pt>
                <c:pt idx="31">
                  <c:v>15.561997029107411</c:v>
                </c:pt>
                <c:pt idx="32">
                  <c:v>15.490483544418694</c:v>
                </c:pt>
                <c:pt idx="33">
                  <c:v>15.410731706027297</c:v>
                </c:pt>
                <c:pt idx="34">
                  <c:v>15.32229977155861</c:v>
                </c:pt>
                <c:pt idx="35">
                  <c:v>15.224794402394757</c:v>
                </c:pt>
                <c:pt idx="36">
                  <c:v>15.117882426338712</c:v>
                </c:pt>
                <c:pt idx="37">
                  <c:v>15.001302505755081</c:v>
                </c:pt>
                <c:pt idx="38">
                  <c:v>14.87487629700424</c:v>
                </c:pt>
                <c:pt idx="39">
                  <c:v>14.738518647353537</c:v>
                </c:pt>
                <c:pt idx="40">
                  <c:v>14.592246356887541</c:v>
                </c:pt>
                <c:pt idx="41">
                  <c:v>14.436185040448892</c:v>
                </c:pt>
                <c:pt idx="42">
                  <c:v>14.270573662021789</c:v>
                </c:pt>
                <c:pt idx="43">
                  <c:v>14.095766382700035</c:v>
                </c:pt>
                <c:pt idx="44">
                  <c:v>13.91223146215566</c:v>
                </c:pt>
                <c:pt idx="45">
                  <c:v>13.720547077965939</c:v>
                </c:pt>
                <c:pt idx="46">
                  <c:v>13.52139406990859</c:v>
                </c:pt>
                <c:pt idx="47">
                  <c:v>13.315545767566002</c:v>
                </c:pt>
                <c:pt idx="48">
                  <c:v>13.103855207891032</c:v>
                </c:pt>
                <c:pt idx="49">
                  <c:v>12.88724018301021</c:v>
                </c:pt>
                <c:pt idx="50">
                  <c:v>12.666666666666663</c:v>
                </c:pt>
                <c:pt idx="51">
                  <c:v>12.443131241745373</c:v>
                </c:pt>
                <c:pt idx="52">
                  <c:v>12.21764318589601</c:v>
                </c:pt>
                <c:pt idx="53">
                  <c:v>11.991206865768156</c:v>
                </c:pt>
                <c:pt idx="54">
                  <c:v>11.764805045029744</c:v>
                </c:pt>
                <c:pt idx="55">
                  <c:v>11.539383632783174</c:v>
                </c:pt>
                <c:pt idx="56">
                  <c:v>11.315838295417469</c:v>
                </c:pt>
                <c:pt idx="57">
                  <c:v>11.095003236007742</c:v>
                </c:pt>
                <c:pt idx="58">
                  <c:v>10.877642321080707</c:v>
                </c:pt>
                <c:pt idx="59">
                  <c:v>10.664442614156959</c:v>
                </c:pt>
                <c:pt idx="60">
                  <c:v>10.456010266647647</c:v>
                </c:pt>
                <c:pt idx="61">
                  <c:v>10.252868625041531</c:v>
                </c:pt>
                <c:pt idx="62">
                  <c:v>10.055458342217701</c:v>
                </c:pt>
                <c:pt idx="63">
                  <c:v>9.8641392313342777</c:v>
                </c:pt>
                <c:pt idx="64">
                  <c:v>9.6791935723835998</c:v>
                </c:pt>
                <c:pt idx="65">
                  <c:v>9.5008305720532142</c:v>
                </c:pt>
                <c:pt idx="66">
                  <c:v>9.3291916839352744</c:v>
                </c:pt>
                <c:pt idx="67">
                  <c:v>9.1643565148604971</c:v>
                </c:pt>
                <c:pt idx="68">
                  <c:v>9.0063490706019458</c:v>
                </c:pt>
                <c:pt idx="69">
                  <c:v>8.8551441270382583</c:v>
                </c:pt>
                <c:pt idx="70">
                  <c:v>8.7106735481632427</c:v>
                </c:pt>
                <c:pt idx="71">
                  <c:v>8.5728324077045901</c:v>
                </c:pt>
                <c:pt idx="72">
                  <c:v>8.4414848047735873</c:v>
                </c:pt>
                <c:pt idx="73">
                  <c:v>8.3164692946678187</c:v>
                </c:pt>
                <c:pt idx="74">
                  <c:v>8.1976038829366615</c:v>
                </c:pt>
                <c:pt idx="75">
                  <c:v>8.0846905537459222</c:v>
                </c:pt>
                <c:pt idx="76">
                  <c:v>7.9775193224077396</c:v>
                </c:pt>
                <c:pt idx="77">
                  <c:v>7.8758718168669128</c:v>
                </c:pt>
                <c:pt idx="78">
                  <c:v>7.7795244042963141</c:v>
                </c:pt>
                <c:pt idx="79">
                  <c:v>7.6882508871794153</c:v>
                </c:pt>
                <c:pt idx="80">
                  <c:v>7.6018247988108012</c:v>
                </c:pt>
                <c:pt idx="81">
                  <c:v>7.520021331488091</c:v>
                </c:pt>
                <c:pt idx="82">
                  <c:v>7.442618932237667</c:v>
                </c:pt>
                <c:pt idx="83">
                  <c:v>7.3694006011067819</c:v>
                </c:pt>
                <c:pt idx="84">
                  <c:v>7.3001549262113743</c:v>
                </c:pt>
                <c:pt idx="85">
                  <c:v>7.23467688814506</c:v>
                </c:pt>
                <c:pt idx="86">
                  <c:v>7.1727684642723544</c:v>
                </c:pt>
                <c:pt idx="87">
                  <c:v>7.114239061042742</c:v>
                </c:pt>
                <c:pt idx="88">
                  <c:v>7.0589057999243705</c:v>
                </c:pt>
                <c:pt idx="89">
                  <c:v>7.0065936799826538</c:v>
                </c:pt>
                <c:pt idx="90">
                  <c:v>6.9571356376054734</c:v>
                </c:pt>
                <c:pt idx="91">
                  <c:v>6.9103725214628682</c:v>
                </c:pt>
                <c:pt idx="92">
                  <c:v>6.8661529985251128</c:v>
                </c:pt>
                <c:pt idx="93">
                  <c:v>6.8243334048727657</c:v>
                </c:pt>
                <c:pt idx="94">
                  <c:v>6.7847775531275349</c:v>
                </c:pt>
                <c:pt idx="95">
                  <c:v>6.7473565066165317</c:v>
                </c:pt>
                <c:pt idx="96">
                  <c:v>6.7119483288507249</c:v>
                </c:pt>
                <c:pt idx="97">
                  <c:v>6.6784378155432229</c:v>
                </c:pt>
                <c:pt idx="98">
                  <c:v>6.6467162152030355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D4-42E1-949D-039B8D48CDD7}"/>
            </c:ext>
          </c:extLst>
        </c:ser>
        <c:ser>
          <c:idx val="2"/>
          <c:order val="2"/>
          <c:tx>
            <c:strRef>
              <c:f>'values of Sigmoidal MMF Nodes'!$E$21</c:f>
              <c:strCache>
                <c:ptCount val="1"/>
                <c:pt idx="0">
                  <c:v>a =15/b =4/c =1/d =5/f =5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Sigmoidal MMF Nodes'!$B$28:$B$126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Sigmoidal MMF Nodes'!$E$28:$E$126</c:f>
              <c:numCache>
                <c:formatCode>#,##0.00</c:formatCode>
                <c:ptCount val="99"/>
                <c:pt idx="0">
                  <c:v>16</c:v>
                </c:pt>
                <c:pt idx="1">
                  <c:v>15.999999991999999</c:v>
                </c:pt>
                <c:pt idx="2">
                  <c:v>15.999999744000007</c:v>
                </c:pt>
                <c:pt idx="3">
                  <c:v>15.999998056000377</c:v>
                </c:pt>
                <c:pt idx="4">
                  <c:v>15.99999180800671</c:v>
                </c:pt>
                <c:pt idx="5">
                  <c:v>15.999975000062502</c:v>
                </c:pt>
                <c:pt idx="6">
                  <c:v>15.99993779238698</c:v>
                </c:pt>
                <c:pt idx="7">
                  <c:v>15.999865545807817</c:v>
                </c:pt>
                <c:pt idx="8">
                  <c:v>15.999737862871767</c:v>
                </c:pt>
                <c:pt idx="9">
                  <c:v>15.999527630314367</c:v>
                </c:pt>
                <c:pt idx="10">
                  <c:v>15.999200063994881</c:v>
                </c:pt>
                <c:pt idx="11">
                  <c:v>15.998711757978134</c:v>
                </c:pt>
                <c:pt idx="12">
                  <c:v>15.998009740192265</c:v>
                </c:pt>
                <c:pt idx="13">
                  <c:v>15.997030538032355</c:v>
                </c:pt>
                <c:pt idx="14">
                  <c:v>15.995699258433625</c:v>
                </c:pt>
                <c:pt idx="15">
                  <c:v>15.993928688321843</c:v>
                </c:pt>
                <c:pt idx="16">
                  <c:v>15.991618422976407</c:v>
                </c:pt>
                <c:pt idx="17">
                  <c:v>15.988654031721984</c:v>
                </c:pt>
                <c:pt idx="18">
                  <c:v>15.98490627249959</c:v>
                </c:pt>
                <c:pt idx="19">
                  <c:v>15.980230369250343</c:v>
                </c:pt>
                <c:pt idx="20">
                  <c:v>15.974465368656242</c:v>
                </c:pt>
                <c:pt idx="21">
                  <c:v>15.96743359558786</c:v>
                </c:pt>
                <c:pt idx="22">
                  <c:v>15.958940229557491</c:v>
                </c:pt>
                <c:pt idx="23">
                  <c:v>15.948773027492726</c:v>
                </c:pt>
                <c:pt idx="24">
                  <c:v>15.936702221130538</c:v>
                </c:pt>
                <c:pt idx="25">
                  <c:v>15.922480620155039</c:v>
                </c:pt>
                <c:pt idx="26">
                  <c:v>15.90584395470149</c:v>
                </c:pt>
                <c:pt idx="27">
                  <c:v>15.886511492827985</c:v>
                </c:pt>
                <c:pt idx="28">
                  <c:v>15.864186969783381</c:v>
                </c:pt>
                <c:pt idx="29">
                  <c:v>15.838559866112593</c:v>
                </c:pt>
                <c:pt idx="30">
                  <c:v>15.809307070548536</c:v>
                </c:pt>
                <c:pt idx="31">
                  <c:v>15.776094960938366</c:v>
                </c:pt>
                <c:pt idx="32">
                  <c:v>15.73858193183349</c:v>
                </c:pt>
                <c:pt idx="33">
                  <c:v>15.69642139054978</c:v>
                </c:pt>
                <c:pt idx="34">
                  <c:v>15.649265234235248</c:v>
                </c:pt>
                <c:pt idx="35">
                  <c:v>15.596767808602062</c:v>
                </c:pt>
                <c:pt idx="36">
                  <c:v>15.538590334436837</c:v>
                </c:pt>
                <c:pt idx="37">
                  <c:v>15.474405770897846</c:v>
                </c:pt>
                <c:pt idx="38">
                  <c:v>15.403904065228582</c:v>
                </c:pt>
                <c:pt idx="39">
                  <c:v>15.32679771737206</c:v>
                </c:pt>
                <c:pt idx="40">
                  <c:v>15.242827565808931</c:v>
                </c:pt>
                <c:pt idx="41">
                  <c:v>15.151768678758589</c:v>
                </c:pt>
                <c:pt idx="42">
                  <c:v>15.05343621389782</c:v>
                </c:pt>
                <c:pt idx="43">
                  <c:v>14.947691091370158</c:v>
                </c:pt>
                <c:pt idx="44">
                  <c:v>14.834445310593878</c:v>
                </c:pt>
                <c:pt idx="45">
                  <c:v>14.713666732745303</c:v>
                </c:pt>
                <c:pt idx="46">
                  <c:v>14.585383149193481</c:v>
                </c:pt>
                <c:pt idx="47">
                  <c:v>14.449685462723162</c:v>
                </c:pt>
                <c:pt idx="48">
                  <c:v>14.306729823827789</c:v>
                </c:pt>
                <c:pt idx="49">
                  <c:v>14.15673858886578</c:v>
                </c:pt>
                <c:pt idx="50">
                  <c:v>13.999999999999998</c:v>
                </c:pt>
                <c:pt idx="51">
                  <c:v>13.836866527450352</c:v>
                </c:pt>
                <c:pt idx="52">
                  <c:v>13.66775186089099</c:v>
                </c:pt>
                <c:pt idx="53">
                  <c:v>13.493126586453373</c:v>
                </c:pt>
                <c:pt idx="54">
                  <c:v>13.313512635980544</c:v>
                </c:pt>
                <c:pt idx="55">
                  <c:v>13.129476642943331</c:v>
                </c:pt>
                <c:pt idx="56">
                  <c:v>12.941622381855492</c:v>
                </c:pt>
                <c:pt idx="57">
                  <c:v>12.750582502498681</c:v>
                </c:pt>
                <c:pt idx="58">
                  <c:v>12.557009794716446</c:v>
                </c:pt>
                <c:pt idx="59">
                  <c:v>12.36156823260904</c:v>
                </c:pt>
                <c:pt idx="60">
                  <c:v>12.16492404813572</c:v>
                </c:pt>
                <c:pt idx="61">
                  <c:v>11.967737073741727</c:v>
                </c:pt>
                <c:pt idx="62">
                  <c:v>11.770652572796601</c:v>
                </c:pt>
                <c:pt idx="63">
                  <c:v>11.574293747138595</c:v>
                </c:pt>
                <c:pt idx="64">
                  <c:v>11.379255075111127</c:v>
                </c:pt>
                <c:pt idx="65">
                  <c:v>11.186096593642098</c:v>
                </c:pt>
                <c:pt idx="66">
                  <c:v>10.995339196671186</c:v>
                </c:pt>
                <c:pt idx="67">
                  <c:v>10.807460981914966</c:v>
                </c:pt>
                <c:pt idx="68">
                  <c:v>10.622894640583116</c:v>
                </c:pt>
                <c:pt idx="69">
                  <c:v>10.442025851788042</c:v>
                </c:pt>
                <c:pt idx="70">
                  <c:v>10.265192616098537</c:v>
                </c:pt>
                <c:pt idx="71">
                  <c:v>10.092685441552479</c:v>
                </c:pt>
                <c:pt idx="72">
                  <c:v>9.9247482805859821</c:v>
                </c:pt>
                <c:pt idx="73">
                  <c:v>9.7615801074918274</c:v>
                </c:pt>
                <c:pt idx="74">
                  <c:v>9.6033370226277146</c:v>
                </c:pt>
                <c:pt idx="75">
                  <c:v>9.4501347708894805</c:v>
                </c:pt>
                <c:pt idx="76">
                  <c:v>9.3020515670689239</c:v>
                </c:pt>
                <c:pt idx="77">
                  <c:v>9.1591311287187747</c:v>
                </c:pt>
                <c:pt idx="78">
                  <c:v>9.0213858271684941</c:v>
                </c:pt>
                <c:pt idx="79">
                  <c:v>8.8887998785707474</c:v>
                </c:pt>
                <c:pt idx="80">
                  <c:v>8.7613325086153502</c:v>
                </c:pt>
                <c:pt idx="81">
                  <c:v>8.638921036254267</c:v>
                </c:pt>
                <c:pt idx="82">
                  <c:v>8.5214838329944378</c:v>
                </c:pt>
                <c:pt idx="83">
                  <c:v>8.4089231247133203</c:v>
                </c:pt>
                <c:pt idx="84">
                  <c:v>8.3011276123225333</c:v>
                </c:pt>
                <c:pt idx="85">
                  <c:v>8.1979748958297201</c:v>
                </c:pt>
                <c:pt idx="86">
                  <c:v>8.0993336933859634</c:v>
                </c:pt>
                <c:pt idx="87">
                  <c:v>8.0050658527731962</c:v>
                </c:pt>
                <c:pt idx="88">
                  <c:v>7.9150281575445041</c:v>
                </c:pt>
                <c:pt idx="89">
                  <c:v>7.8290739337699273</c:v>
                </c:pt>
                <c:pt idx="90">
                  <c:v>7.7470544661700336</c:v>
                </c:pt>
                <c:pt idx="91">
                  <c:v>7.6688202344548442</c:v>
                </c:pt>
                <c:pt idx="92">
                  <c:v>7.5942219820440178</c:v>
                </c:pt>
                <c:pt idx="93">
                  <c:v>7.5231116301382155</c:v>
                </c:pt>
                <c:pt idx="94">
                  <c:v>7.4553430504460483</c:v>
                </c:pt>
                <c:pt idx="95">
                  <c:v>7.3907727098406522</c:v>
                </c:pt>
                <c:pt idx="96">
                  <c:v>7.3292601999082079</c:v>
                </c:pt>
                <c:pt idx="97">
                  <c:v>7.2706686638296647</c:v>
                </c:pt>
                <c:pt idx="98">
                  <c:v>7.2148651323673931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D4-42E1-949D-039B8D48CDD7}"/>
            </c:ext>
          </c:extLst>
        </c:ser>
        <c:ser>
          <c:idx val="3"/>
          <c:order val="3"/>
          <c:tx>
            <c:strRef>
              <c:f>'values of Sigmoidal MMF Nodes'!$F$21</c:f>
              <c:strCache>
                <c:ptCount val="1"/>
                <c:pt idx="0">
                  <c:v>a =15/b =8/c =1/d =5/f =5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Sigmoidal MMF Nodes'!$B$28:$B$125</c:f>
              <c:numCache>
                <c:formatCode>#,##0.00</c:formatCode>
                <c:ptCount val="9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</c:numCache>
            </c:numRef>
          </c:xVal>
          <c:yVal>
            <c:numRef>
              <c:f>'values of Sigmoidal MMF Nodes'!$F$28:$F$125</c:f>
              <c:numCache>
                <c:formatCode>#,##0.00</c:formatCode>
                <c:ptCount val="98"/>
                <c:pt idx="0">
                  <c:v>16</c:v>
                </c:pt>
                <c:pt idx="1">
                  <c:v>15.999999996</c:v>
                </c:pt>
                <c:pt idx="2">
                  <c:v>15.999999872000002</c:v>
                </c:pt>
                <c:pt idx="3">
                  <c:v>15.999999028000094</c:v>
                </c:pt>
                <c:pt idx="4">
                  <c:v>15.999995904001679</c:v>
                </c:pt>
                <c:pt idx="5">
                  <c:v>15.999987500015626</c:v>
                </c:pt>
                <c:pt idx="6">
                  <c:v>15.999968896096746</c:v>
                </c:pt>
                <c:pt idx="7">
                  <c:v>15.999932772451956</c:v>
                </c:pt>
                <c:pt idx="8">
                  <c:v>15.999868929717962</c:v>
                </c:pt>
                <c:pt idx="9">
                  <c:v>15.999763809578722</c:v>
                </c:pt>
                <c:pt idx="10">
                  <c:v>15.999600015999359</c:v>
                </c:pt>
                <c:pt idx="11">
                  <c:v>15.999355837497207</c:v>
                </c:pt>
                <c:pt idx="12">
                  <c:v>15.999004771057923</c:v>
                </c:pt>
                <c:pt idx="13">
                  <c:v>15.998515048540833</c:v>
                </c:pt>
                <c:pt idx="14">
                  <c:v>15.997849166707908</c:v>
                </c:pt>
                <c:pt idx="15">
                  <c:v>15.996963422360459</c:v>
                </c:pt>
                <c:pt idx="16">
                  <c:v>15.995807454481042</c:v>
                </c:pt>
                <c:pt idx="17">
                  <c:v>15.99432379575933</c:v>
                </c:pt>
                <c:pt idx="18">
                  <c:v>15.992447436432975</c:v>
                </c:pt>
                <c:pt idx="19">
                  <c:v>15.990105403999705</c:v>
                </c:pt>
                <c:pt idx="20">
                  <c:v>15.987216363055289</c:v>
                </c:pt>
                <c:pt idx="21">
                  <c:v>15.983690240282391</c:v>
                </c:pt>
                <c:pt idx="22">
                  <c:v>15.979427880453441</c:v>
                </c:pt>
                <c:pt idx="23">
                  <c:v>15.974320740209601</c:v>
                </c:pt>
                <c:pt idx="24">
                  <c:v>15.968250627326732</c:v>
                </c:pt>
                <c:pt idx="25">
                  <c:v>15.961089494163424</c:v>
                </c:pt>
                <c:pt idx="26">
                  <c:v>15.952699294984539</c:v>
                </c:pt>
                <c:pt idx="27">
                  <c:v>15.942931917841422</c:v>
                </c:pt>
                <c:pt idx="28">
                  <c:v>15.931629202633252</c:v>
                </c:pt>
                <c:pt idx="29">
                  <c:v>15.91862305783437</c:v>
                </c:pt>
                <c:pt idx="30">
                  <c:v>15.90373568910193</c:v>
                </c:pt>
                <c:pt idx="31">
                  <c:v>15.886779953522728</c:v>
                </c:pt>
                <c:pt idx="32">
                  <c:v>15.867559853555179</c:v>
                </c:pt>
                <c:pt idx="33">
                  <c:v>15.8458711847037</c:v>
                </c:pt>
                <c:pt idx="34">
                  <c:v>15.82150235055423</c:v>
                </c:pt>
                <c:pt idx="35">
                  <c:v>15.79423535792421</c:v>
                </c:pt>
                <c:pt idx="36">
                  <c:v>15.763847003460668</c:v>
                </c:pt>
                <c:pt idx="37">
                  <c:v>15.730110260982856</c:v>
                </c:pt>
                <c:pt idx="38">
                  <c:v>15.692795876145558</c:v>
                </c:pt>
                <c:pt idx="39">
                  <c:v>15.651674171545332</c:v>
                </c:pt>
                <c:pt idx="40">
                  <c:v>15.6065170611743</c:v>
                </c:pt>
                <c:pt idx="41">
                  <c:v>15.55710026814276</c:v>
                </c:pt>
                <c:pt idx="42">
                  <c:v>15.503205733876106</c:v>
                </c:pt>
                <c:pt idx="43">
                  <c:v>15.444624200618767</c:v>
                </c:pt>
                <c:pt idx="44">
                  <c:v>15.381157942171768</c:v>
                </c:pt>
                <c:pt idx="45">
                  <c:v>15.312623610527455</c:v>
                </c:pt>
                <c:pt idx="46">
                  <c:v>15.238855158674571</c:v>
                </c:pt>
                <c:pt idx="47">
                  <c:v>15.159706792612164</c:v>
                </c:pt>
                <c:pt idx="48">
                  <c:v>15.075055898859514</c:v>
                </c:pt>
                <c:pt idx="49">
                  <c:v>14.984805887845649</c:v>
                </c:pt>
                <c:pt idx="50">
                  <c:v>14.888888888888888</c:v>
                </c:pt>
                <c:pt idx="51">
                  <c:v>14.787268229416497</c:v>
                </c:pt>
                <c:pt idx="52">
                  <c:v>14.679940629983809</c:v>
                </c:pt>
                <c:pt idx="53">
                  <c:v>14.566938047834203</c:v>
                </c:pt>
                <c:pt idx="54">
                  <c:v>14.448329105419971</c:v>
                </c:pt>
                <c:pt idx="55">
                  <c:v>14.324220046594819</c:v>
                </c:pt>
                <c:pt idx="56">
                  <c:v>14.194755172078422</c:v>
                </c:pt>
                <c:pt idx="57">
                  <c:v>14.060116717125149</c:v>
                </c:pt>
                <c:pt idx="58">
                  <c:v>13.920524147794939</c:v>
                </c:pt>
                <c:pt idx="59">
                  <c:v>13.776232867373027</c:v>
                </c:pt>
                <c:pt idx="60">
                  <c:v>13.627532340737119</c:v>
                </c:pt>
                <c:pt idx="61">
                  <c:v>13.474743661148354</c:v>
                </c:pt>
                <c:pt idx="62">
                  <c:v>13.318216600308117</c:v>
                </c:pt>
                <c:pt idx="63">
                  <c:v>13.158326197825486</c:v>
                </c:pt>
                <c:pt idx="64">
                  <c:v>12.995468959763327</c:v>
                </c:pt>
                <c:pt idx="65">
                  <c:v>12.830058747042791</c:v>
                </c:pt>
                <c:pt idx="66">
                  <c:v>12.662522442680192</c:v>
                </c:pt>
                <c:pt idx="67">
                  <c:v>12.493295491761268</c:v>
                </c:pt>
                <c:pt idx="68">
                  <c:v>12.322817409561488</c:v>
                </c:pt>
                <c:pt idx="69">
                  <c:v>12.151527351321119</c:v>
                </c:pt>
                <c:pt idx="70">
                  <c:v>11.979859832085529</c:v>
                </c:pt>
                <c:pt idx="71">
                  <c:v>11.808240677089321</c:v>
                </c:pt>
                <c:pt idx="72">
                  <c:v>11.637083272891768</c:v>
                </c:pt>
                <c:pt idx="73">
                  <c:v>11.46678517744342</c:v>
                </c:pt>
                <c:pt idx="74">
                  <c:v>11.29772513411076</c:v>
                </c:pt>
                <c:pt idx="75">
                  <c:v>11.130260521042077</c:v>
                </c:pt>
                <c:pt idx="76">
                  <c:v>10.964725253724938</c:v>
                </c:pt>
                <c:pt idx="77">
                  <c:v>10.8014281456991</c:v>
                </c:pt>
                <c:pt idx="78">
                  <c:v>10.64065172059416</c:v>
                </c:pt>
                <c:pt idx="79">
                  <c:v>10.482651458300227</c:v>
                </c:pt>
                <c:pt idx="80">
                  <c:v>10.327655449383734</c:v>
                </c:pt>
                <c:pt idx="81">
                  <c:v>10.175864424953083</c:v>
                </c:pt>
                <c:pt idx="82">
                  <c:v>10.027452124084945</c:v>
                </c:pt>
                <c:pt idx="83">
                  <c:v>9.8825659575821945</c:v>
                </c:pt>
                <c:pt idx="84">
                  <c:v>9.7413279251202987</c:v>
                </c:pt>
                <c:pt idx="85">
                  <c:v>9.6038357425725991</c:v>
                </c:pt>
                <c:pt idx="86">
                  <c:v>9.4701641372756793</c:v>
                </c:pt>
                <c:pt idx="87">
                  <c:v>9.3403662709772171</c:v>
                </c:pt>
                <c:pt idx="88">
                  <c:v>9.2144752529718925</c:v>
                </c:pt>
                <c:pt idx="89">
                  <c:v>9.0925057092563133</c:v>
                </c:pt>
                <c:pt idx="90">
                  <c:v>8.9744553772204245</c:v>
                </c:pt>
                <c:pt idx="91">
                  <c:v>8.8603066992621464</c:v>
                </c:pt>
                <c:pt idx="92">
                  <c:v>8.7500283926131317</c:v>
                </c:pt>
                <c:pt idx="93">
                  <c:v>8.6435769764732306</c:v>
                </c:pt>
                <c:pt idx="94">
                  <c:v>8.5408982411738066</c:v>
                </c:pt>
                <c:pt idx="95">
                  <c:v>8.4419286474553985</c:v>
                </c:pt>
                <c:pt idx="96">
                  <c:v>8.3465966470060913</c:v>
                </c:pt>
                <c:pt idx="97">
                  <c:v>8.2548239181363776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D4-42E1-949D-039B8D48CDD7}"/>
            </c:ext>
          </c:extLst>
        </c:ser>
        <c:ser>
          <c:idx val="4"/>
          <c:order val="4"/>
          <c:tx>
            <c:strRef>
              <c:f>'values of Sigmoidal MMF Nodes'!$G$21</c:f>
              <c:strCache>
                <c:ptCount val="1"/>
                <c:pt idx="0">
                  <c:v>a =15/b =1/c =1/d =4/f =100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'values of Sigmoidal MMF Nodes'!$B$28:$B$125</c:f>
              <c:numCache>
                <c:formatCode>#,##0.00</c:formatCode>
                <c:ptCount val="98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</c:numCache>
              <c:extLst xmlns:c15="http://schemas.microsoft.com/office/drawing/2012/chart"/>
            </c:numRef>
          </c:xVal>
          <c:yVal>
            <c:numRef>
              <c:f>'values of Sigmoidal MMF Nodes'!$G$28:$G$125</c:f>
              <c:numCache>
                <c:formatCode>#,##0.00</c:formatCode>
                <c:ptCount val="98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16</c:v>
                </c:pt>
                <c:pt idx="24">
                  <c:v>16</c:v>
                </c:pt>
                <c:pt idx="25">
                  <c:v>16</c:v>
                </c:pt>
                <c:pt idx="26">
                  <c:v>16</c:v>
                </c:pt>
                <c:pt idx="27">
                  <c:v>16</c:v>
                </c:pt>
                <c:pt idx="28">
                  <c:v>16</c:v>
                </c:pt>
                <c:pt idx="29">
                  <c:v>16</c:v>
                </c:pt>
                <c:pt idx="30">
                  <c:v>16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  <c:pt idx="34">
                  <c:v>16</c:v>
                </c:pt>
                <c:pt idx="35">
                  <c:v>15.999999999999998</c:v>
                </c:pt>
                <c:pt idx="36">
                  <c:v>15.999999999999941</c:v>
                </c:pt>
                <c:pt idx="37">
                  <c:v>15.99999999999908</c:v>
                </c:pt>
                <c:pt idx="38">
                  <c:v>15.999999999986736</c:v>
                </c:pt>
                <c:pt idx="39">
                  <c:v>15.999999999821824</c:v>
                </c:pt>
                <c:pt idx="40">
                  <c:v>15.999999997759263</c:v>
                </c:pt>
                <c:pt idx="41">
                  <c:v>15.999999973528537</c:v>
                </c:pt>
                <c:pt idx="42">
                  <c:v>15.999999705339937</c:v>
                </c:pt>
                <c:pt idx="43">
                  <c:v>15.999996900885034</c:v>
                </c:pt>
                <c:pt idx="44">
                  <c:v>15.999969121323257</c:v>
                </c:pt>
                <c:pt idx="45">
                  <c:v>15.999707832372616</c:v>
                </c:pt>
                <c:pt idx="46">
                  <c:v>15.997369298673769</c:v>
                </c:pt>
                <c:pt idx="47">
                  <c:v>15.97744272988948</c:v>
                </c:pt>
                <c:pt idx="48">
                  <c:v>15.817505232068962</c:v>
                </c:pt>
                <c:pt idx="49">
                  <c:v>14.71199900509407</c:v>
                </c:pt>
                <c:pt idx="50">
                  <c:v>10.499999999999877</c:v>
                </c:pt>
                <c:pt idx="51">
                  <c:v>6.3341991690398167</c:v>
                </c:pt>
                <c:pt idx="52">
                  <c:v>5.2135717127730086</c:v>
                </c:pt>
                <c:pt idx="53">
                  <c:v>5.032324221722055</c:v>
                </c:pt>
                <c:pt idx="54">
                  <c:v>5.0049982704704128</c:v>
                </c:pt>
                <c:pt idx="55">
                  <c:v>5.0007981649555049</c:v>
                </c:pt>
                <c:pt idx="56">
                  <c:v>5.0001316998312308</c:v>
                </c:pt>
                <c:pt idx="57">
                  <c:v>5.0000224339974304</c:v>
                </c:pt>
                <c:pt idx="58">
                  <c:v>5.0000039408835946</c:v>
                </c:pt>
                <c:pt idx="59">
                  <c:v>5.000000713168129</c:v>
                </c:pt>
                <c:pt idx="60">
                  <c:v>5.0000001328214063</c:v>
                </c:pt>
                <c:pt idx="61">
                  <c:v>5.000000025433704</c:v>
                </c:pt>
                <c:pt idx="62">
                  <c:v>5.000000005002927</c:v>
                </c:pt>
                <c:pt idx="63">
                  <c:v>5.0000000010100392</c:v>
                </c:pt>
                <c:pt idx="64">
                  <c:v>5.0000000002091198</c:v>
                </c:pt>
                <c:pt idx="65">
                  <c:v>5.0000000000443672</c:v>
                </c:pt>
                <c:pt idx="66">
                  <c:v>5.0000000000096385</c:v>
                </c:pt>
                <c:pt idx="67">
                  <c:v>5.0000000000021423</c:v>
                </c:pt>
                <c:pt idx="68">
                  <c:v>5.0000000000004867</c:v>
                </c:pt>
                <c:pt idx="69">
                  <c:v>5.0000000000001128</c:v>
                </c:pt>
                <c:pt idx="70">
                  <c:v>5.0000000000000266</c:v>
                </c:pt>
                <c:pt idx="71">
                  <c:v>5.0000000000000062</c:v>
                </c:pt>
                <c:pt idx="72">
                  <c:v>5.0000000000000018</c:v>
                </c:pt>
                <c:pt idx="73">
                  <c:v>5.0000000000000009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4FD4-42E1-949D-039B8D48CDD7}"/>
            </c:ext>
          </c:extLst>
        </c:ser>
        <c:ser>
          <c:idx val="10"/>
          <c:order val="10"/>
          <c:tx>
            <c:strRef>
              <c:f>'values of Sigmoidal MMF Nodes'!$F$9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Sigmoidal MMF Nodes'!$G$9:$G$10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Sigmoidal MMF Nodes'!$H$9:$H$10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D4-42E1-949D-039B8D48C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064464"/>
        <c:axId val="224108536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'values of Sigmoidal MMF Links'!$H$21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Sigmoidal MMF Links'!$B$28:$B$125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Sigmoidal MMF Links'!$H$28:$H$125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4FD4-42E1-949D-039B8D48CDD7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Nodes'!$I$21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Nodes'!$I$28:$I$125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FD4-42E1-949D-039B8D48CDD7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Nodes'!$J$21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Nodes'!$J$28:$J$125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FD4-42E1-949D-039B8D48CDD7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Nodes'!$K$21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Nodes'!$K$28:$K$125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FD4-42E1-949D-039B8D48CDD7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Nodes'!$L$21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Nodes'!$B$28:$B$125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Sigmoidal MMF Nodes'!$L$28:$L$125</c15:sqref>
                        </c15:formulaRef>
                      </c:ext>
                    </c:extLst>
                    <c:numCache>
                      <c:formatCode>#,##0.00</c:formatCode>
                      <c:ptCount val="98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FD4-42E1-949D-039B8D48CDD7}"/>
                  </c:ext>
                </c:extLst>
              </c15:ser>
            </c15:filteredScatterSeries>
          </c:ext>
        </c:extLst>
      </c:scatterChart>
      <c:valAx>
        <c:axId val="22406446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108536"/>
        <c:crosses val="autoZero"/>
        <c:crossBetween val="midCat"/>
        <c:majorUnit val="0.5"/>
        <c:minorUnit val="0.1"/>
      </c:valAx>
      <c:valAx>
        <c:axId val="224108536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064464"/>
        <c:crossesAt val="0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27875863385913"/>
          <c:y val="0.42094201585799912"/>
          <c:w val="0.17512901250322063"/>
          <c:h val="0.1997406557130431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TModel Links</a:t>
            </a:r>
          </a:p>
        </c:rich>
      </c:tx>
      <c:layout>
        <c:manualLayout>
          <c:xMode val="edge"/>
          <c:yMode val="edge"/>
          <c:x val="0.36356845431699547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89575289575292E-2"/>
          <c:y val="8.0808080808080815E-2"/>
          <c:w val="0.87548262548262545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TModel Links'!$C$26</c:f>
              <c:strCache>
                <c:ptCount val="1"/>
                <c:pt idx="0">
                  <c:v>a = 0/a' = 0/b = 4/b' = 4/c =1/d = 0,5/d' = 0,5/f = 0/f' =0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TModel Links'!$B$33:$B$131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Links'!$C$33:$C$131</c:f>
              <c:numCache>
                <c:formatCode>General</c:formatCode>
                <c:ptCount val="99"/>
                <c:pt idx="0">
                  <c:v>1</c:v>
                </c:pt>
                <c:pt idx="1">
                  <c:v>1.04060401</c:v>
                </c:pt>
                <c:pt idx="2">
                  <c:v>1.08243216</c:v>
                </c:pt>
                <c:pt idx="3">
                  <c:v>1.1255088099999999</c:v>
                </c:pt>
                <c:pt idx="4">
                  <c:v>1.1698585600000002</c:v>
                </c:pt>
                <c:pt idx="5">
                  <c:v>1.21550625</c:v>
                </c:pt>
                <c:pt idx="6">
                  <c:v>1.2624769600000003</c:v>
                </c:pt>
                <c:pt idx="7">
                  <c:v>1.31079601</c:v>
                </c:pt>
                <c:pt idx="8">
                  <c:v>1.3604889600000003</c:v>
                </c:pt>
                <c:pt idx="9">
                  <c:v>1.4115816100000003</c:v>
                </c:pt>
                <c:pt idx="10">
                  <c:v>1.4641000000000004</c:v>
                </c:pt>
                <c:pt idx="11">
                  <c:v>1.5180704099999993</c:v>
                </c:pt>
                <c:pt idx="12">
                  <c:v>1.5735193599999993</c:v>
                </c:pt>
                <c:pt idx="13">
                  <c:v>1.6304736099999992</c:v>
                </c:pt>
                <c:pt idx="14">
                  <c:v>1.6889601599999997</c:v>
                </c:pt>
                <c:pt idx="15">
                  <c:v>1.7490062499999994</c:v>
                </c:pt>
                <c:pt idx="16">
                  <c:v>1.8106393599999997</c:v>
                </c:pt>
                <c:pt idx="17">
                  <c:v>1.8738872099999995</c:v>
                </c:pt>
                <c:pt idx="18">
                  <c:v>1.9387777599999996</c:v>
                </c:pt>
                <c:pt idx="19">
                  <c:v>2.0053392099999998</c:v>
                </c:pt>
                <c:pt idx="20">
                  <c:v>2.0735999999999999</c:v>
                </c:pt>
                <c:pt idx="21">
                  <c:v>2.1435888099999998</c:v>
                </c:pt>
                <c:pt idx="22">
                  <c:v>2.2153345599999996</c:v>
                </c:pt>
                <c:pt idx="23">
                  <c:v>2.2888664099999998</c:v>
                </c:pt>
                <c:pt idx="24">
                  <c:v>2.3642137600000002</c:v>
                </c:pt>
                <c:pt idx="25">
                  <c:v>2.44140625</c:v>
                </c:pt>
                <c:pt idx="26">
                  <c:v>2.5204737600000002</c:v>
                </c:pt>
                <c:pt idx="27">
                  <c:v>2.6014464099999999</c:v>
                </c:pt>
                <c:pt idx="28">
                  <c:v>2.6843545600000001</c:v>
                </c:pt>
                <c:pt idx="29">
                  <c:v>2.7692288100000004</c:v>
                </c:pt>
                <c:pt idx="30">
                  <c:v>2.8561000000000005</c:v>
                </c:pt>
                <c:pt idx="31">
                  <c:v>2.9449992100000006</c:v>
                </c:pt>
                <c:pt idx="32">
                  <c:v>3.0359577600000005</c:v>
                </c:pt>
                <c:pt idx="33">
                  <c:v>3.1290072100000006</c:v>
                </c:pt>
                <c:pt idx="34">
                  <c:v>3.2241793600000013</c:v>
                </c:pt>
                <c:pt idx="35">
                  <c:v>3.321506250000001</c:v>
                </c:pt>
                <c:pt idx="36">
                  <c:v>3.4210201600000012</c:v>
                </c:pt>
                <c:pt idx="37">
                  <c:v>3.522753610000001</c:v>
                </c:pt>
                <c:pt idx="38">
                  <c:v>3.6267393600000011</c:v>
                </c:pt>
                <c:pt idx="39">
                  <c:v>3.7330104100000012</c:v>
                </c:pt>
                <c:pt idx="40">
                  <c:v>3.8416000000000015</c:v>
                </c:pt>
                <c:pt idx="41">
                  <c:v>3.9525416100000017</c:v>
                </c:pt>
                <c:pt idx="42">
                  <c:v>4.0658689600000013</c:v>
                </c:pt>
                <c:pt idx="43">
                  <c:v>4.1816160100000026</c:v>
                </c:pt>
                <c:pt idx="44">
                  <c:v>4.2998169600000011</c:v>
                </c:pt>
                <c:pt idx="45">
                  <c:v>4.4205062500000016</c:v>
                </c:pt>
                <c:pt idx="46">
                  <c:v>4.543718560000003</c:v>
                </c:pt>
                <c:pt idx="47">
                  <c:v>4.6694888100000034</c:v>
                </c:pt>
                <c:pt idx="48">
                  <c:v>4.7978521600000033</c:v>
                </c:pt>
                <c:pt idx="49">
                  <c:v>4.9288440100000042</c:v>
                </c:pt>
                <c:pt idx="50">
                  <c:v>5.0625000000000036</c:v>
                </c:pt>
                <c:pt idx="51">
                  <c:v>5.1988560100000045</c:v>
                </c:pt>
                <c:pt idx="52">
                  <c:v>5.3379481600000043</c:v>
                </c:pt>
                <c:pt idx="53">
                  <c:v>5.4798128100000039</c:v>
                </c:pt>
                <c:pt idx="54">
                  <c:v>5.6244865600000038</c:v>
                </c:pt>
                <c:pt idx="55">
                  <c:v>5.772006250000004</c:v>
                </c:pt>
                <c:pt idx="56">
                  <c:v>5.9224089600000029</c:v>
                </c:pt>
                <c:pt idx="57">
                  <c:v>6.0757320100000047</c:v>
                </c:pt>
                <c:pt idx="58">
                  <c:v>6.232012960000004</c:v>
                </c:pt>
                <c:pt idx="59">
                  <c:v>6.3912896100000056</c:v>
                </c:pt>
                <c:pt idx="60">
                  <c:v>6.5536000000000048</c:v>
                </c:pt>
                <c:pt idx="61">
                  <c:v>6.718982410000006</c:v>
                </c:pt>
                <c:pt idx="62">
                  <c:v>6.8874753600000052</c:v>
                </c:pt>
                <c:pt idx="63">
                  <c:v>7.0591176100000057</c:v>
                </c:pt>
                <c:pt idx="64">
                  <c:v>7.2339481600000068</c:v>
                </c:pt>
                <c:pt idx="65">
                  <c:v>7.4120062500000055</c:v>
                </c:pt>
                <c:pt idx="66">
                  <c:v>7.5933313600000067</c:v>
                </c:pt>
                <c:pt idx="67">
                  <c:v>7.7779632100000073</c:v>
                </c:pt>
                <c:pt idx="68">
                  <c:v>7.9659417600000078</c:v>
                </c:pt>
                <c:pt idx="69">
                  <c:v>8.1573072100000079</c:v>
                </c:pt>
                <c:pt idx="70">
                  <c:v>8.352100000000009</c:v>
                </c:pt>
                <c:pt idx="71">
                  <c:v>8.5503608100000079</c:v>
                </c:pt>
                <c:pt idx="72">
                  <c:v>8.7521305600000083</c:v>
                </c:pt>
                <c:pt idx="73">
                  <c:v>8.9574504100000087</c:v>
                </c:pt>
                <c:pt idx="74">
                  <c:v>9.166361760000008</c:v>
                </c:pt>
                <c:pt idx="75">
                  <c:v>9.3789062500000107</c:v>
                </c:pt>
                <c:pt idx="76">
                  <c:v>9.5951257600000108</c:v>
                </c:pt>
                <c:pt idx="77">
                  <c:v>9.8150624100000101</c:v>
                </c:pt>
                <c:pt idx="78">
                  <c:v>10.038758560000012</c:v>
                </c:pt>
                <c:pt idx="79">
                  <c:v>10.26625681000001</c:v>
                </c:pt>
                <c:pt idx="80">
                  <c:v>10.497600000000009</c:v>
                </c:pt>
                <c:pt idx="81">
                  <c:v>10.732831210000011</c:v>
                </c:pt>
                <c:pt idx="82">
                  <c:v>10.971993760000013</c:v>
                </c:pt>
                <c:pt idx="83">
                  <c:v>11.215131210000012</c:v>
                </c:pt>
                <c:pt idx="84">
                  <c:v>11.462287360000014</c:v>
                </c:pt>
                <c:pt idx="85">
                  <c:v>11.713506250000014</c:v>
                </c:pt>
                <c:pt idx="86">
                  <c:v>11.968832160000016</c:v>
                </c:pt>
                <c:pt idx="87">
                  <c:v>12.228309610000013</c:v>
                </c:pt>
                <c:pt idx="88">
                  <c:v>12.491983360000013</c:v>
                </c:pt>
                <c:pt idx="89">
                  <c:v>12.759898410000014</c:v>
                </c:pt>
                <c:pt idx="90">
                  <c:v>13.032100000000016</c:v>
                </c:pt>
                <c:pt idx="91">
                  <c:v>13.308633610000015</c:v>
                </c:pt>
                <c:pt idx="92">
                  <c:v>13.589544960000016</c:v>
                </c:pt>
                <c:pt idx="93">
                  <c:v>13.87488001000002</c:v>
                </c:pt>
                <c:pt idx="94">
                  <c:v>14.164684960000018</c:v>
                </c:pt>
                <c:pt idx="95">
                  <c:v>14.459006250000019</c:v>
                </c:pt>
                <c:pt idx="96">
                  <c:v>14.757890560000018</c:v>
                </c:pt>
                <c:pt idx="97">
                  <c:v>15.061384810000021</c:v>
                </c:pt>
                <c:pt idx="98">
                  <c:v>15.36953616000002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13-4F43-9968-E9EAC9527A4A}"/>
            </c:ext>
          </c:extLst>
        </c:ser>
        <c:ser>
          <c:idx val="1"/>
          <c:order val="1"/>
          <c:tx>
            <c:strRef>
              <c:f>'values of function TModel Links'!$D$26</c:f>
              <c:strCache>
                <c:ptCount val="1"/>
                <c:pt idx="0">
                  <c:v>a = 0/a' = 0/b = 4/b' = 4/c =1/d = 0,5/d' = 0,5/f = 0,02/f' =0,02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TModel Links'!$B$33:$B$131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Links'!$D$33:$D$131</c:f>
              <c:numCache>
                <c:formatCode>General</c:formatCode>
                <c:ptCount val="99"/>
                <c:pt idx="0">
                  <c:v>1.08243216</c:v>
                </c:pt>
                <c:pt idx="1">
                  <c:v>1.1255088099999999</c:v>
                </c:pt>
                <c:pt idx="2">
                  <c:v>1.1698585600000002</c:v>
                </c:pt>
                <c:pt idx="3">
                  <c:v>1.21550625</c:v>
                </c:pt>
                <c:pt idx="4">
                  <c:v>1.2624769600000003</c:v>
                </c:pt>
                <c:pt idx="5">
                  <c:v>1.31079601</c:v>
                </c:pt>
                <c:pt idx="6">
                  <c:v>1.3604889600000003</c:v>
                </c:pt>
                <c:pt idx="7">
                  <c:v>1.4115816100000003</c:v>
                </c:pt>
                <c:pt idx="8">
                  <c:v>1.4641000000000004</c:v>
                </c:pt>
                <c:pt idx="9">
                  <c:v>1.5180704100000004</c:v>
                </c:pt>
                <c:pt idx="10">
                  <c:v>1.5735193600000004</c:v>
                </c:pt>
                <c:pt idx="11">
                  <c:v>1.6304736099999992</c:v>
                </c:pt>
                <c:pt idx="12">
                  <c:v>1.6889601599999997</c:v>
                </c:pt>
                <c:pt idx="13">
                  <c:v>1.7490062499999994</c:v>
                </c:pt>
                <c:pt idx="14">
                  <c:v>1.8106393599999997</c:v>
                </c:pt>
                <c:pt idx="15">
                  <c:v>1.8738872099999995</c:v>
                </c:pt>
                <c:pt idx="16">
                  <c:v>1.9387777599999996</c:v>
                </c:pt>
                <c:pt idx="17">
                  <c:v>2.0053392099999998</c:v>
                </c:pt>
                <c:pt idx="18">
                  <c:v>2.0735999999999999</c:v>
                </c:pt>
                <c:pt idx="19">
                  <c:v>2.1435888099999998</c:v>
                </c:pt>
                <c:pt idx="20">
                  <c:v>2.2153345599999996</c:v>
                </c:pt>
                <c:pt idx="21">
                  <c:v>2.2888664099999998</c:v>
                </c:pt>
                <c:pt idx="22">
                  <c:v>2.3642137600000002</c:v>
                </c:pt>
                <c:pt idx="23">
                  <c:v>2.44140625</c:v>
                </c:pt>
                <c:pt idx="24">
                  <c:v>2.5204737600000002</c:v>
                </c:pt>
                <c:pt idx="25">
                  <c:v>2.6014464099999999</c:v>
                </c:pt>
                <c:pt idx="26">
                  <c:v>2.6843545600000001</c:v>
                </c:pt>
                <c:pt idx="27">
                  <c:v>2.7692288100000004</c:v>
                </c:pt>
                <c:pt idx="28">
                  <c:v>2.8561000000000005</c:v>
                </c:pt>
                <c:pt idx="29">
                  <c:v>2.9449992100000006</c:v>
                </c:pt>
                <c:pt idx="30">
                  <c:v>3.0359577600000005</c:v>
                </c:pt>
                <c:pt idx="31">
                  <c:v>3.1290072100000006</c:v>
                </c:pt>
                <c:pt idx="32">
                  <c:v>3.2241793600000013</c:v>
                </c:pt>
                <c:pt idx="33">
                  <c:v>3.321506250000001</c:v>
                </c:pt>
                <c:pt idx="34">
                  <c:v>3.4210201600000012</c:v>
                </c:pt>
                <c:pt idx="35">
                  <c:v>3.522753610000001</c:v>
                </c:pt>
                <c:pt idx="36">
                  <c:v>3.6267393600000011</c:v>
                </c:pt>
                <c:pt idx="37">
                  <c:v>3.7330104100000012</c:v>
                </c:pt>
                <c:pt idx="38">
                  <c:v>3.8416000000000015</c:v>
                </c:pt>
                <c:pt idx="39">
                  <c:v>3.9525416100000017</c:v>
                </c:pt>
                <c:pt idx="40">
                  <c:v>4.0658689600000013</c:v>
                </c:pt>
                <c:pt idx="41">
                  <c:v>4.1816160100000026</c:v>
                </c:pt>
                <c:pt idx="42">
                  <c:v>4.2998169600000011</c:v>
                </c:pt>
                <c:pt idx="43">
                  <c:v>4.4205062500000016</c:v>
                </c:pt>
                <c:pt idx="44">
                  <c:v>4.543718560000003</c:v>
                </c:pt>
                <c:pt idx="45">
                  <c:v>4.6694888100000034</c:v>
                </c:pt>
                <c:pt idx="46">
                  <c:v>4.7978521600000033</c:v>
                </c:pt>
                <c:pt idx="47">
                  <c:v>4.9288440100000042</c:v>
                </c:pt>
                <c:pt idx="48">
                  <c:v>5.0625000000000036</c:v>
                </c:pt>
                <c:pt idx="49">
                  <c:v>5.1988560100000045</c:v>
                </c:pt>
                <c:pt idx="50">
                  <c:v>5.3379481600000043</c:v>
                </c:pt>
                <c:pt idx="51">
                  <c:v>5.4798128100000039</c:v>
                </c:pt>
                <c:pt idx="52">
                  <c:v>5.6244865600000038</c:v>
                </c:pt>
                <c:pt idx="53">
                  <c:v>5.772006250000004</c:v>
                </c:pt>
                <c:pt idx="54">
                  <c:v>5.9224089600000029</c:v>
                </c:pt>
                <c:pt idx="55">
                  <c:v>6.0757320100000047</c:v>
                </c:pt>
                <c:pt idx="56">
                  <c:v>6.232012960000004</c:v>
                </c:pt>
                <c:pt idx="57">
                  <c:v>6.3912896100000056</c:v>
                </c:pt>
                <c:pt idx="58">
                  <c:v>6.5536000000000048</c:v>
                </c:pt>
                <c:pt idx="59">
                  <c:v>6.718982410000006</c:v>
                </c:pt>
                <c:pt idx="60">
                  <c:v>6.8874753600000052</c:v>
                </c:pt>
                <c:pt idx="61">
                  <c:v>7.0591176100000057</c:v>
                </c:pt>
                <c:pt idx="62">
                  <c:v>7.2339481600000068</c:v>
                </c:pt>
                <c:pt idx="63">
                  <c:v>7.4120062500000055</c:v>
                </c:pt>
                <c:pt idx="64">
                  <c:v>7.5933313600000067</c:v>
                </c:pt>
                <c:pt idx="65">
                  <c:v>7.7779632100000073</c:v>
                </c:pt>
                <c:pt idx="66">
                  <c:v>7.9659417600000078</c:v>
                </c:pt>
                <c:pt idx="67">
                  <c:v>8.1573072100000079</c:v>
                </c:pt>
                <c:pt idx="68">
                  <c:v>8.352100000000009</c:v>
                </c:pt>
                <c:pt idx="69">
                  <c:v>8.5503608100000079</c:v>
                </c:pt>
                <c:pt idx="70">
                  <c:v>8.7521305600000083</c:v>
                </c:pt>
                <c:pt idx="71">
                  <c:v>8.9574504100000087</c:v>
                </c:pt>
                <c:pt idx="72">
                  <c:v>9.166361760000008</c:v>
                </c:pt>
                <c:pt idx="73">
                  <c:v>9.3789062500000107</c:v>
                </c:pt>
                <c:pt idx="74">
                  <c:v>9.5951257600000108</c:v>
                </c:pt>
                <c:pt idx="75">
                  <c:v>9.8150624100000101</c:v>
                </c:pt>
                <c:pt idx="76">
                  <c:v>10.038758560000012</c:v>
                </c:pt>
                <c:pt idx="77">
                  <c:v>10.26625681000001</c:v>
                </c:pt>
                <c:pt idx="78">
                  <c:v>10.497600000000009</c:v>
                </c:pt>
                <c:pt idx="79">
                  <c:v>10.732831210000011</c:v>
                </c:pt>
                <c:pt idx="80">
                  <c:v>10.971993760000013</c:v>
                </c:pt>
                <c:pt idx="81">
                  <c:v>11.215131210000012</c:v>
                </c:pt>
                <c:pt idx="82">
                  <c:v>11.462287360000014</c:v>
                </c:pt>
                <c:pt idx="83">
                  <c:v>11.713506250000014</c:v>
                </c:pt>
                <c:pt idx="84">
                  <c:v>11.968832160000016</c:v>
                </c:pt>
                <c:pt idx="85">
                  <c:v>12.228309610000013</c:v>
                </c:pt>
                <c:pt idx="86">
                  <c:v>12.491983360000013</c:v>
                </c:pt>
                <c:pt idx="87">
                  <c:v>12.759898410000014</c:v>
                </c:pt>
                <c:pt idx="88">
                  <c:v>13.032100000000016</c:v>
                </c:pt>
                <c:pt idx="89">
                  <c:v>13.308633610000015</c:v>
                </c:pt>
                <c:pt idx="90">
                  <c:v>13.589544960000016</c:v>
                </c:pt>
                <c:pt idx="91">
                  <c:v>13.87488001000002</c:v>
                </c:pt>
                <c:pt idx="92">
                  <c:v>14.164684960000018</c:v>
                </c:pt>
                <c:pt idx="93">
                  <c:v>14.459006250000019</c:v>
                </c:pt>
                <c:pt idx="94">
                  <c:v>14.757890560000018</c:v>
                </c:pt>
                <c:pt idx="95">
                  <c:v>15.061384810000021</c:v>
                </c:pt>
                <c:pt idx="96">
                  <c:v>15.36953616000002</c:v>
                </c:pt>
                <c:pt idx="97">
                  <c:v>15.682392010000019</c:v>
                </c:pt>
                <c:pt idx="98">
                  <c:v>16.000000000000014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13-4F43-9968-E9EAC9527A4A}"/>
            </c:ext>
          </c:extLst>
        </c:ser>
        <c:ser>
          <c:idx val="2"/>
          <c:order val="2"/>
          <c:tx>
            <c:strRef>
              <c:f>'values of function TModel Links'!$E$26</c:f>
              <c:strCache>
                <c:ptCount val="1"/>
                <c:pt idx="0">
                  <c:v>a = 0/a' = 1/b = 6/b' = 6/c =1/d = 0,6/d' = 0,6/f = 0,03/f' =0,03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TModel Links'!$B$33:$B$131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Links'!$E$33:$E$131</c:f>
              <c:numCache>
                <c:formatCode>General</c:formatCode>
                <c:ptCount val="99"/>
                <c:pt idx="0">
                  <c:v>1.1940522965289999</c:v>
                </c:pt>
                <c:pt idx="1">
                  <c:v>1.2799892250764244</c:v>
                </c:pt>
                <c:pt idx="2">
                  <c:v>1.3710196056250554</c:v>
                </c:pt>
                <c:pt idx="3">
                  <c:v>1.4673821376894067</c:v>
                </c:pt>
                <c:pt idx="4">
                  <c:v>1.5693238140858092</c:v>
                </c:pt>
                <c:pt idx="5">
                  <c:v>1.6771001108410006</c:v>
                </c:pt>
                <c:pt idx="6">
                  <c:v>1.7909751792506123</c:v>
                </c:pt>
                <c:pt idx="7">
                  <c:v>1.9112220400875688</c:v>
                </c:pt>
                <c:pt idx="8">
                  <c:v>2.0381227799603985</c:v>
                </c:pt>
                <c:pt idx="9">
                  <c:v>2.1719687498214468</c:v>
                </c:pt>
                <c:pt idx="10">
                  <c:v>2.3130607656249991</c:v>
                </c:pt>
                <c:pt idx="11">
                  <c:v>2.4617093111353254</c:v>
                </c:pt>
                <c:pt idx="12">
                  <c:v>2.6182347428846078</c:v>
                </c:pt>
                <c:pt idx="13">
                  <c:v>2.7829674972807963</c:v>
                </c:pt>
                <c:pt idx="14">
                  <c:v>2.9562482998653694</c:v>
                </c:pt>
                <c:pt idx="15">
                  <c:v>3.1384283767209995</c:v>
                </c:pt>
                <c:pt idx="16">
                  <c:v>3.3298696680291293</c:v>
                </c:pt>
                <c:pt idx="17">
                  <c:v>3.5309450437774572</c:v>
                </c:pt>
                <c:pt idx="18">
                  <c:v>3.742038521617324</c:v>
                </c:pt>
                <c:pt idx="19">
                  <c:v>3.9635454868710229</c:v>
                </c:pt>
                <c:pt idx="20">
                  <c:v>4.1958729146889997</c:v>
                </c:pt>
                <c:pt idx="21">
                  <c:v>4.4394395943569815</c:v>
                </c:pt>
                <c:pt idx="22">
                  <c:v>4.6946763557529945</c:v>
                </c:pt>
                <c:pt idx="23">
                  <c:v>4.9620262979543011</c:v>
                </c:pt>
                <c:pt idx="24">
                  <c:v>5.2419450199942439</c:v>
                </c:pt>
                <c:pt idx="25">
                  <c:v>5.5349008537690016</c:v>
                </c:pt>
                <c:pt idx="26">
                  <c:v>5.8413750990942432</c:v>
                </c:pt>
                <c:pt idx="27">
                  <c:v>6.1618622609116995</c:v>
                </c:pt>
                <c:pt idx="28">
                  <c:v>6.4968702886456464</c:v>
                </c:pt>
                <c:pt idx="29">
                  <c:v>6.8469208177092735</c:v>
                </c:pt>
                <c:pt idx="30">
                  <c:v>7.2125494131610042</c:v>
                </c:pt>
                <c:pt idx="31">
                  <c:v>7.5943058155106735</c:v>
                </c:pt>
                <c:pt idx="32">
                  <c:v>7.9927541886756561</c:v>
                </c:pt>
                <c:pt idx="33">
                  <c:v>8.4084733700868775</c:v>
                </c:pt>
                <c:pt idx="34">
                  <c:v>8.8420571229447535</c:v>
                </c:pt>
                <c:pt idx="35">
                  <c:v>9.2941143906250048</c:v>
                </c:pt>
                <c:pt idx="36">
                  <c:v>9.7652695532344289</c:v>
                </c:pt>
                <c:pt idx="37">
                  <c:v>10.256162686316539</c:v>
                </c:pt>
                <c:pt idx="38">
                  <c:v>10.767449821707121</c:v>
                </c:pt>
                <c:pt idx="39">
                  <c:v>11.299803210539723</c:v>
                </c:pt>
                <c:pt idx="40">
                  <c:v>11.853911588401015</c:v>
                </c:pt>
                <c:pt idx="41">
                  <c:v>12.430480442636084</c:v>
                </c:pt>
                <c:pt idx="42">
                  <c:v>13.030232281803631</c:v>
                </c:pt>
                <c:pt idx="43">
                  <c:v>13.653906907281094</c:v>
                </c:pt>
                <c:pt idx="44">
                  <c:v>14.302261687019618</c:v>
                </c:pt>
                <c:pt idx="45">
                  <c:v>14.976071831449017</c:v>
                </c:pt>
                <c:pt idx="46">
                  <c:v>15.676130671532579</c:v>
                </c:pt>
                <c:pt idx="47">
                  <c:v>16.403249938971818</c:v>
                </c:pt>
                <c:pt idx="48">
                  <c:v>17.158260048561122</c:v>
                </c:pt>
                <c:pt idx="49">
                  <c:v>17.942010382692292</c:v>
                </c:pt>
                <c:pt idx="50">
                  <c:v>18.755369578009006</c:v>
                </c:pt>
                <c:pt idx="51">
                  <c:v>39.198451628422532</c:v>
                </c:pt>
                <c:pt idx="52">
                  <c:v>40.948974210019102</c:v>
                </c:pt>
                <c:pt idx="53">
                  <c:v>42.764163182458176</c:v>
                </c:pt>
                <c:pt idx="54">
                  <c:v>44.645915672127892</c:v>
                </c:pt>
                <c:pt idx="55">
                  <c:v>46.596170244962025</c:v>
                </c:pt>
                <c:pt idx="56">
                  <c:v>48.616907505547893</c:v>
                </c:pt>
                <c:pt idx="57">
                  <c:v>50.710150700533887</c:v>
                </c:pt>
                <c:pt idx="58">
                  <c:v>52.87796632633713</c:v>
                </c:pt>
                <c:pt idx="59">
                  <c:v>55.122464741150544</c:v>
                </c:pt>
                <c:pt idx="60">
                  <c:v>57.44580078125005</c:v>
                </c:pt>
                <c:pt idx="61">
                  <c:v>59.850174381601491</c:v>
                </c:pt>
                <c:pt idx="62">
                  <c:v>62.337831200767347</c:v>
                </c:pt>
                <c:pt idx="63">
                  <c:v>64.911063250113301</c:v>
                </c:pt>
                <c:pt idx="64">
                  <c:v>67.572209527314584</c:v>
                </c:pt>
                <c:pt idx="65">
                  <c:v>70.323656654162065</c:v>
                </c:pt>
                <c:pt idx="66">
                  <c:v>73.167839518668472</c:v>
                </c:pt>
                <c:pt idx="67">
                  <c:v>76.107241921474028</c:v>
                </c:pt>
                <c:pt idx="68">
                  <c:v>79.144397226552144</c:v>
                </c:pt>
                <c:pt idx="69">
                  <c:v>82.281889016214848</c:v>
                </c:pt>
                <c:pt idx="70">
                  <c:v>85.522351750418082</c:v>
                </c:pt>
                <c:pt idx="71">
                  <c:v>88.868471430366768</c:v>
                </c:pt>
                <c:pt idx="72">
                  <c:v>92.322986266419704</c:v>
                </c:pt>
                <c:pt idx="73">
                  <c:v>95.888687350294305</c:v>
                </c:pt>
                <c:pt idx="74">
                  <c:v>99.568419331571064</c:v>
                </c:pt>
                <c:pt idx="75">
                  <c:v>103.36508109849814</c:v>
                </c:pt>
                <c:pt idx="76">
                  <c:v>107.28162646309508</c:v>
                </c:pt>
                <c:pt idx="77">
                  <c:v>111.32106485055732</c:v>
                </c:pt>
                <c:pt idx="78">
                  <c:v>115.48646199295958</c:v>
                </c:pt>
                <c:pt idx="79">
                  <c:v>119.78094062725977</c:v>
                </c:pt>
                <c:pt idx="80">
                  <c:v>124.20768119760218</c:v>
                </c:pt>
                <c:pt idx="81">
                  <c:v>128.76992256192082</c:v>
                </c:pt>
                <c:pt idx="82">
                  <c:v>133.47096270284291</c:v>
                </c:pt>
                <c:pt idx="83">
                  <c:v>138.314159442891</c:v>
                </c:pt>
                <c:pt idx="84">
                  <c:v>143.30293116398622</c:v>
                </c:pt>
                <c:pt idx="85">
                  <c:v>148.44075753125017</c:v>
                </c:pt>
                <c:pt idx="86">
                  <c:v>153.73118022110876</c:v>
                </c:pt>
                <c:pt idx="87">
                  <c:v>159.17780365369205</c:v>
                </c:pt>
                <c:pt idx="88">
                  <c:v>164.78429572953902</c:v>
                </c:pt>
                <c:pt idx="89">
                  <c:v>170.55438857059619</c:v>
                </c:pt>
                <c:pt idx="90">
                  <c:v>176.49187926552239</c:v>
                </c:pt>
                <c:pt idx="91">
                  <c:v>182.6006306192873</c:v>
                </c:pt>
                <c:pt idx="92">
                  <c:v>188.88457190707547</c:v>
                </c:pt>
                <c:pt idx="93">
                  <c:v>195.34769963248453</c:v>
                </c:pt>
                <c:pt idx="94">
                  <c:v>201.99407829002925</c:v>
                </c:pt>
                <c:pt idx="95">
                  <c:v>208.82784113193821</c:v>
                </c:pt>
                <c:pt idx="96">
                  <c:v>215.85319093925906</c:v>
                </c:pt>
                <c:pt idx="97">
                  <c:v>223.07440079725421</c:v>
                </c:pt>
                <c:pt idx="98">
                  <c:v>230.49581487510511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13-4F43-9968-E9EAC9527A4A}"/>
            </c:ext>
          </c:extLst>
        </c:ser>
        <c:ser>
          <c:idx val="10"/>
          <c:order val="10"/>
          <c:tx>
            <c:strRef>
              <c:f>'values of function TModel Links'!$F$9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'values of function TModel Links'!$G$9:$G$10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TModel Links'!$H$9:$H$10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03-4029-8560-F9EC2D6AB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90184"/>
        <c:axId val="176590576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'values of function TModel Links'!$F$26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2700">
                    <a:solidFill>
                      <a:srgbClr val="00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TModel Links'!$F$33:$F$131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313-4F43-9968-E9EAC9527A4A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Links'!$G$26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Links'!$G$33:$G$131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313-4F43-9968-E9EAC9527A4A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Links'!$H$26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Links'!$H$33:$H$131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313-4F43-9968-E9EAC9527A4A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Links'!$I$26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Links'!$I$33:$I$131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313-4F43-9968-E9EAC9527A4A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Links'!$J$26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Links'!$J$33:$J$131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313-4F43-9968-E9EAC9527A4A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Links'!$K$26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Links'!$K$33:$K$131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313-4F43-9968-E9EAC9527A4A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Links'!$L$26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Links'!$L$33:$L$131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313-4F43-9968-E9EAC9527A4A}"/>
                  </c:ext>
                </c:extLst>
              </c15:ser>
            </c15:filteredScatterSeries>
          </c:ext>
        </c:extLst>
      </c:scatterChart>
      <c:valAx>
        <c:axId val="17659018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76590576"/>
        <c:crosses val="autoZero"/>
        <c:crossBetween val="midCat"/>
        <c:majorUnit val="0.5"/>
        <c:minorUnit val="0.1"/>
      </c:valAx>
      <c:valAx>
        <c:axId val="17659057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76590184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0425921169645762E-2"/>
          <c:y val="0.10700264888547992"/>
          <c:w val="0.321591980943226"/>
          <c:h val="0.1331604371420287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TModel Nodes</a:t>
            </a:r>
          </a:p>
        </c:rich>
      </c:tx>
      <c:layout>
        <c:manualLayout>
          <c:xMode val="edge"/>
          <c:yMode val="edge"/>
          <c:x val="0.35584503620377578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89575289575292E-2"/>
          <c:y val="8.0808080808080815E-2"/>
          <c:w val="0.87548262548262545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TModel Nodes'!$C$26</c:f>
              <c:strCache>
                <c:ptCount val="1"/>
                <c:pt idx="0">
                  <c:v>a = 0/a' = 0/b = 4/b' = 4/c =1/d = 0,5/d' = 0,5/f = 0/f' =0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TModel Nodes'!$B$33:$B$131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Nodes'!$C$33:$C$131</c:f>
              <c:numCache>
                <c:formatCode>General</c:formatCode>
                <c:ptCount val="99"/>
                <c:pt idx="0">
                  <c:v>2</c:v>
                </c:pt>
                <c:pt idx="1">
                  <c:v>2.04060401</c:v>
                </c:pt>
                <c:pt idx="2">
                  <c:v>2.0824321599999998</c:v>
                </c:pt>
                <c:pt idx="3">
                  <c:v>2.1255088099999999</c:v>
                </c:pt>
                <c:pt idx="4">
                  <c:v>2.1698585600000002</c:v>
                </c:pt>
                <c:pt idx="5">
                  <c:v>2.2155062499999998</c:v>
                </c:pt>
                <c:pt idx="6">
                  <c:v>2.2624769600000003</c:v>
                </c:pt>
                <c:pt idx="7">
                  <c:v>2.3107960099999998</c:v>
                </c:pt>
                <c:pt idx="8">
                  <c:v>2.3604889600000005</c:v>
                </c:pt>
                <c:pt idx="9">
                  <c:v>2.4115816100000003</c:v>
                </c:pt>
                <c:pt idx="10">
                  <c:v>2.4641000000000002</c:v>
                </c:pt>
                <c:pt idx="11">
                  <c:v>2.5180704099999991</c:v>
                </c:pt>
                <c:pt idx="12">
                  <c:v>2.5735193599999993</c:v>
                </c:pt>
                <c:pt idx="13">
                  <c:v>2.6304736099999992</c:v>
                </c:pt>
                <c:pt idx="14">
                  <c:v>2.6889601599999997</c:v>
                </c:pt>
                <c:pt idx="15">
                  <c:v>2.7490062499999994</c:v>
                </c:pt>
                <c:pt idx="16">
                  <c:v>2.8106393599999997</c:v>
                </c:pt>
                <c:pt idx="17">
                  <c:v>2.8738872099999995</c:v>
                </c:pt>
                <c:pt idx="18">
                  <c:v>2.9387777599999998</c:v>
                </c:pt>
                <c:pt idx="19">
                  <c:v>3.0053392099999998</c:v>
                </c:pt>
                <c:pt idx="20">
                  <c:v>3.0735999999999999</c:v>
                </c:pt>
                <c:pt idx="21">
                  <c:v>3.1435888099999998</c:v>
                </c:pt>
                <c:pt idx="22">
                  <c:v>3.2153345599999996</c:v>
                </c:pt>
                <c:pt idx="23">
                  <c:v>3.2888664099999998</c:v>
                </c:pt>
                <c:pt idx="24">
                  <c:v>3.3642137600000002</c:v>
                </c:pt>
                <c:pt idx="25">
                  <c:v>3.44140625</c:v>
                </c:pt>
                <c:pt idx="26">
                  <c:v>3.5204737600000002</c:v>
                </c:pt>
                <c:pt idx="27">
                  <c:v>3.6014464099999999</c:v>
                </c:pt>
                <c:pt idx="28">
                  <c:v>3.6843545600000001</c:v>
                </c:pt>
                <c:pt idx="29">
                  <c:v>3.7692288100000004</c:v>
                </c:pt>
                <c:pt idx="30">
                  <c:v>3.8561000000000005</c:v>
                </c:pt>
                <c:pt idx="31">
                  <c:v>3.9449992100000006</c:v>
                </c:pt>
                <c:pt idx="32">
                  <c:v>4.0359577600000005</c:v>
                </c:pt>
                <c:pt idx="33">
                  <c:v>4.129007210000001</c:v>
                </c:pt>
                <c:pt idx="34">
                  <c:v>4.2241793600000008</c:v>
                </c:pt>
                <c:pt idx="35">
                  <c:v>4.3215062500000005</c:v>
                </c:pt>
                <c:pt idx="36">
                  <c:v>4.4210201600000012</c:v>
                </c:pt>
                <c:pt idx="37">
                  <c:v>4.5227536100000005</c:v>
                </c:pt>
                <c:pt idx="38">
                  <c:v>4.6267393600000011</c:v>
                </c:pt>
                <c:pt idx="39">
                  <c:v>4.7330104100000012</c:v>
                </c:pt>
                <c:pt idx="40">
                  <c:v>4.8416000000000015</c:v>
                </c:pt>
                <c:pt idx="41">
                  <c:v>4.9525416100000017</c:v>
                </c:pt>
                <c:pt idx="42">
                  <c:v>5.0658689600000013</c:v>
                </c:pt>
                <c:pt idx="43">
                  <c:v>5.1816160100000026</c:v>
                </c:pt>
                <c:pt idx="44">
                  <c:v>5.2998169600000011</c:v>
                </c:pt>
                <c:pt idx="45">
                  <c:v>5.4205062500000016</c:v>
                </c:pt>
                <c:pt idx="46">
                  <c:v>5.543718560000003</c:v>
                </c:pt>
                <c:pt idx="47">
                  <c:v>5.6694888100000034</c:v>
                </c:pt>
                <c:pt idx="48">
                  <c:v>5.7978521600000033</c:v>
                </c:pt>
                <c:pt idx="49">
                  <c:v>5.9288440100000042</c:v>
                </c:pt>
                <c:pt idx="50">
                  <c:v>6.0625000000000036</c:v>
                </c:pt>
                <c:pt idx="51">
                  <c:v>6.1988560100000045</c:v>
                </c:pt>
                <c:pt idx="52">
                  <c:v>6.3379481600000043</c:v>
                </c:pt>
                <c:pt idx="53">
                  <c:v>6.4798128100000039</c:v>
                </c:pt>
                <c:pt idx="54">
                  <c:v>6.6244865600000038</c:v>
                </c:pt>
                <c:pt idx="55">
                  <c:v>6.772006250000004</c:v>
                </c:pt>
                <c:pt idx="56">
                  <c:v>6.9224089600000029</c:v>
                </c:pt>
                <c:pt idx="57">
                  <c:v>7.0757320100000047</c:v>
                </c:pt>
                <c:pt idx="58">
                  <c:v>7.232012960000004</c:v>
                </c:pt>
                <c:pt idx="59">
                  <c:v>7.3912896100000056</c:v>
                </c:pt>
                <c:pt idx="60">
                  <c:v>7.5536000000000048</c:v>
                </c:pt>
                <c:pt idx="61">
                  <c:v>7.718982410000006</c:v>
                </c:pt>
                <c:pt idx="62">
                  <c:v>7.8874753600000052</c:v>
                </c:pt>
                <c:pt idx="63">
                  <c:v>8.0591176100000048</c:v>
                </c:pt>
                <c:pt idx="64">
                  <c:v>8.2339481600000077</c:v>
                </c:pt>
                <c:pt idx="65">
                  <c:v>8.4120062500000046</c:v>
                </c:pt>
                <c:pt idx="66">
                  <c:v>8.5933313600000076</c:v>
                </c:pt>
                <c:pt idx="67">
                  <c:v>8.7779632100000065</c:v>
                </c:pt>
                <c:pt idx="68">
                  <c:v>8.9659417600000069</c:v>
                </c:pt>
                <c:pt idx="69">
                  <c:v>9.1573072100000079</c:v>
                </c:pt>
                <c:pt idx="70">
                  <c:v>9.352100000000009</c:v>
                </c:pt>
                <c:pt idx="71">
                  <c:v>9.5503608100000079</c:v>
                </c:pt>
                <c:pt idx="72">
                  <c:v>9.7521305600000083</c:v>
                </c:pt>
                <c:pt idx="73">
                  <c:v>9.9574504100000087</c:v>
                </c:pt>
                <c:pt idx="74">
                  <c:v>10.166361760000008</c:v>
                </c:pt>
                <c:pt idx="75">
                  <c:v>10.378906250000011</c:v>
                </c:pt>
                <c:pt idx="76">
                  <c:v>10.595125760000011</c:v>
                </c:pt>
                <c:pt idx="77">
                  <c:v>10.81506241000001</c:v>
                </c:pt>
                <c:pt idx="78">
                  <c:v>11.038758560000012</c:v>
                </c:pt>
                <c:pt idx="79">
                  <c:v>11.26625681000001</c:v>
                </c:pt>
                <c:pt idx="80">
                  <c:v>11.497600000000009</c:v>
                </c:pt>
                <c:pt idx="81">
                  <c:v>11.732831210000011</c:v>
                </c:pt>
                <c:pt idx="82">
                  <c:v>11.971993760000013</c:v>
                </c:pt>
                <c:pt idx="83">
                  <c:v>12.215131210000012</c:v>
                </c:pt>
                <c:pt idx="84">
                  <c:v>12.462287360000014</c:v>
                </c:pt>
                <c:pt idx="85">
                  <c:v>12.713506250000014</c:v>
                </c:pt>
                <c:pt idx="86">
                  <c:v>12.968832160000016</c:v>
                </c:pt>
                <c:pt idx="87">
                  <c:v>13.228309610000013</c:v>
                </c:pt>
                <c:pt idx="88">
                  <c:v>13.491983360000013</c:v>
                </c:pt>
                <c:pt idx="89">
                  <c:v>13.759898410000014</c:v>
                </c:pt>
                <c:pt idx="90">
                  <c:v>14.032100000000016</c:v>
                </c:pt>
                <c:pt idx="91">
                  <c:v>14.308633610000015</c:v>
                </c:pt>
                <c:pt idx="92">
                  <c:v>14.589544960000016</c:v>
                </c:pt>
                <c:pt idx="93">
                  <c:v>14.87488001000002</c:v>
                </c:pt>
                <c:pt idx="94">
                  <c:v>15.164684960000018</c:v>
                </c:pt>
                <c:pt idx="95">
                  <c:v>15.459006250000019</c:v>
                </c:pt>
                <c:pt idx="96">
                  <c:v>15.757890560000018</c:v>
                </c:pt>
                <c:pt idx="97">
                  <c:v>16.061384810000021</c:v>
                </c:pt>
                <c:pt idx="98">
                  <c:v>16.36953616000002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A2-4E5D-8E5A-E2C9B69F9DC1}"/>
            </c:ext>
          </c:extLst>
        </c:ser>
        <c:ser>
          <c:idx val="1"/>
          <c:order val="1"/>
          <c:tx>
            <c:strRef>
              <c:f>'values of function TModel Nodes'!$D$26</c:f>
              <c:strCache>
                <c:ptCount val="1"/>
                <c:pt idx="0">
                  <c:v>a = 0/a' = 0/b = 4/b' = 4/c =1/d = 0,5/d' = 0,5/f = 0,02/f' =0,02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TModel Nodes'!$B$33:$B$131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Nodes'!$D$33:$D$131</c:f>
              <c:numCache>
                <c:formatCode>General</c:formatCode>
                <c:ptCount val="99"/>
                <c:pt idx="0">
                  <c:v>2.0824321599999998</c:v>
                </c:pt>
                <c:pt idx="1">
                  <c:v>2.1255088099999999</c:v>
                </c:pt>
                <c:pt idx="2">
                  <c:v>2.1698585600000002</c:v>
                </c:pt>
                <c:pt idx="3">
                  <c:v>2.2155062499999998</c:v>
                </c:pt>
                <c:pt idx="4">
                  <c:v>2.2624769600000003</c:v>
                </c:pt>
                <c:pt idx="5">
                  <c:v>2.3107960099999998</c:v>
                </c:pt>
                <c:pt idx="6">
                  <c:v>2.3604889600000005</c:v>
                </c:pt>
                <c:pt idx="7">
                  <c:v>2.4115816100000003</c:v>
                </c:pt>
                <c:pt idx="8">
                  <c:v>2.4641000000000002</c:v>
                </c:pt>
                <c:pt idx="9">
                  <c:v>2.5180704100000004</c:v>
                </c:pt>
                <c:pt idx="10">
                  <c:v>2.5735193600000006</c:v>
                </c:pt>
                <c:pt idx="11">
                  <c:v>2.6304736099999992</c:v>
                </c:pt>
                <c:pt idx="12">
                  <c:v>2.6889601599999997</c:v>
                </c:pt>
                <c:pt idx="13">
                  <c:v>2.7490062499999994</c:v>
                </c:pt>
                <c:pt idx="14">
                  <c:v>2.8106393599999997</c:v>
                </c:pt>
                <c:pt idx="15">
                  <c:v>2.8738872099999995</c:v>
                </c:pt>
                <c:pt idx="16">
                  <c:v>2.9387777599999998</c:v>
                </c:pt>
                <c:pt idx="17">
                  <c:v>3.0053392099999998</c:v>
                </c:pt>
                <c:pt idx="18">
                  <c:v>3.0735999999999999</c:v>
                </c:pt>
                <c:pt idx="19">
                  <c:v>3.1435888099999998</c:v>
                </c:pt>
                <c:pt idx="20">
                  <c:v>3.2153345599999996</c:v>
                </c:pt>
                <c:pt idx="21">
                  <c:v>3.2888664099999998</c:v>
                </c:pt>
                <c:pt idx="22">
                  <c:v>3.3642137600000002</c:v>
                </c:pt>
                <c:pt idx="23">
                  <c:v>3.44140625</c:v>
                </c:pt>
                <c:pt idx="24">
                  <c:v>3.5204737600000002</c:v>
                </c:pt>
                <c:pt idx="25">
                  <c:v>3.6014464099999999</c:v>
                </c:pt>
                <c:pt idx="26">
                  <c:v>3.6843545600000001</c:v>
                </c:pt>
                <c:pt idx="27">
                  <c:v>3.7692288100000004</c:v>
                </c:pt>
                <c:pt idx="28">
                  <c:v>3.8561000000000005</c:v>
                </c:pt>
                <c:pt idx="29">
                  <c:v>3.9449992100000006</c:v>
                </c:pt>
                <c:pt idx="30">
                  <c:v>4.0359577600000005</c:v>
                </c:pt>
                <c:pt idx="31">
                  <c:v>4.129007210000001</c:v>
                </c:pt>
                <c:pt idx="32">
                  <c:v>4.2241793600000008</c:v>
                </c:pt>
                <c:pt idx="33">
                  <c:v>4.3215062500000005</c:v>
                </c:pt>
                <c:pt idx="34">
                  <c:v>4.4210201600000012</c:v>
                </c:pt>
                <c:pt idx="35">
                  <c:v>4.5227536100000005</c:v>
                </c:pt>
                <c:pt idx="36">
                  <c:v>4.6267393600000011</c:v>
                </c:pt>
                <c:pt idx="37">
                  <c:v>4.7330104100000012</c:v>
                </c:pt>
                <c:pt idx="38">
                  <c:v>4.8416000000000015</c:v>
                </c:pt>
                <c:pt idx="39">
                  <c:v>4.9525416100000017</c:v>
                </c:pt>
                <c:pt idx="40">
                  <c:v>5.0658689600000013</c:v>
                </c:pt>
                <c:pt idx="41">
                  <c:v>5.1816160100000026</c:v>
                </c:pt>
                <c:pt idx="42">
                  <c:v>5.2998169600000011</c:v>
                </c:pt>
                <c:pt idx="43">
                  <c:v>5.4205062500000016</c:v>
                </c:pt>
                <c:pt idx="44">
                  <c:v>5.543718560000003</c:v>
                </c:pt>
                <c:pt idx="45">
                  <c:v>5.6694888100000034</c:v>
                </c:pt>
                <c:pt idx="46">
                  <c:v>5.7978521600000033</c:v>
                </c:pt>
                <c:pt idx="47">
                  <c:v>5.9288440100000042</c:v>
                </c:pt>
                <c:pt idx="48">
                  <c:v>6.0625000000000036</c:v>
                </c:pt>
                <c:pt idx="49">
                  <c:v>6.1988560100000045</c:v>
                </c:pt>
                <c:pt idx="50">
                  <c:v>6.3379481600000043</c:v>
                </c:pt>
                <c:pt idx="51">
                  <c:v>6.4798128100000039</c:v>
                </c:pt>
                <c:pt idx="52">
                  <c:v>6.6244865600000038</c:v>
                </c:pt>
                <c:pt idx="53">
                  <c:v>6.772006250000004</c:v>
                </c:pt>
                <c:pt idx="54">
                  <c:v>6.9224089600000029</c:v>
                </c:pt>
                <c:pt idx="55">
                  <c:v>7.0757320100000047</c:v>
                </c:pt>
                <c:pt idx="56">
                  <c:v>7.232012960000004</c:v>
                </c:pt>
                <c:pt idx="57">
                  <c:v>7.3912896100000056</c:v>
                </c:pt>
                <c:pt idx="58">
                  <c:v>7.5536000000000048</c:v>
                </c:pt>
                <c:pt idx="59">
                  <c:v>7.718982410000006</c:v>
                </c:pt>
                <c:pt idx="60">
                  <c:v>7.8874753600000052</c:v>
                </c:pt>
                <c:pt idx="61">
                  <c:v>8.0591176100000048</c:v>
                </c:pt>
                <c:pt idx="62">
                  <c:v>8.2339481600000077</c:v>
                </c:pt>
                <c:pt idx="63">
                  <c:v>8.4120062500000046</c:v>
                </c:pt>
                <c:pt idx="64">
                  <c:v>8.5933313600000076</c:v>
                </c:pt>
                <c:pt idx="65">
                  <c:v>8.7779632100000065</c:v>
                </c:pt>
                <c:pt idx="66">
                  <c:v>8.9659417600000069</c:v>
                </c:pt>
                <c:pt idx="67">
                  <c:v>9.1573072100000079</c:v>
                </c:pt>
                <c:pt idx="68">
                  <c:v>9.352100000000009</c:v>
                </c:pt>
                <c:pt idx="69">
                  <c:v>9.5503608100000079</c:v>
                </c:pt>
                <c:pt idx="70">
                  <c:v>9.7521305600000083</c:v>
                </c:pt>
                <c:pt idx="71">
                  <c:v>9.9574504100000087</c:v>
                </c:pt>
                <c:pt idx="72">
                  <c:v>10.166361760000008</c:v>
                </c:pt>
                <c:pt idx="73">
                  <c:v>10.378906250000011</c:v>
                </c:pt>
                <c:pt idx="74">
                  <c:v>10.595125760000011</c:v>
                </c:pt>
                <c:pt idx="75">
                  <c:v>10.81506241000001</c:v>
                </c:pt>
                <c:pt idx="76">
                  <c:v>11.038758560000012</c:v>
                </c:pt>
                <c:pt idx="77">
                  <c:v>11.26625681000001</c:v>
                </c:pt>
                <c:pt idx="78">
                  <c:v>11.497600000000009</c:v>
                </c:pt>
                <c:pt idx="79">
                  <c:v>11.732831210000011</c:v>
                </c:pt>
                <c:pt idx="80">
                  <c:v>11.971993760000013</c:v>
                </c:pt>
                <c:pt idx="81">
                  <c:v>12.215131210000012</c:v>
                </c:pt>
                <c:pt idx="82">
                  <c:v>12.462287360000014</c:v>
                </c:pt>
                <c:pt idx="83">
                  <c:v>12.713506250000014</c:v>
                </c:pt>
                <c:pt idx="84">
                  <c:v>12.968832160000016</c:v>
                </c:pt>
                <c:pt idx="85">
                  <c:v>13.228309610000013</c:v>
                </c:pt>
                <c:pt idx="86">
                  <c:v>13.491983360000013</c:v>
                </c:pt>
                <c:pt idx="87">
                  <c:v>13.759898410000014</c:v>
                </c:pt>
                <c:pt idx="88">
                  <c:v>14.032100000000016</c:v>
                </c:pt>
                <c:pt idx="89">
                  <c:v>14.308633610000015</c:v>
                </c:pt>
                <c:pt idx="90">
                  <c:v>14.589544960000016</c:v>
                </c:pt>
                <c:pt idx="91">
                  <c:v>14.87488001000002</c:v>
                </c:pt>
                <c:pt idx="92">
                  <c:v>15.164684960000018</c:v>
                </c:pt>
                <c:pt idx="93">
                  <c:v>15.459006250000019</c:v>
                </c:pt>
                <c:pt idx="94">
                  <c:v>15.757890560000018</c:v>
                </c:pt>
                <c:pt idx="95">
                  <c:v>16.061384810000021</c:v>
                </c:pt>
                <c:pt idx="96">
                  <c:v>16.36953616000002</c:v>
                </c:pt>
                <c:pt idx="97">
                  <c:v>16.682392010000019</c:v>
                </c:pt>
                <c:pt idx="98">
                  <c:v>17.000000000000014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A2-4E5D-8E5A-E2C9B69F9DC1}"/>
            </c:ext>
          </c:extLst>
        </c:ser>
        <c:ser>
          <c:idx val="2"/>
          <c:order val="2"/>
          <c:tx>
            <c:strRef>
              <c:f>'values of function TModel Nodes'!$E$26</c:f>
              <c:strCache>
                <c:ptCount val="1"/>
                <c:pt idx="0">
                  <c:v>a = 0/a' = 1/b = 6/b' = 6/c =1/d = 0,6/d' = 0,6/f = 0,03/f' =0,03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TModel Nodes'!$B$33:$B$131</c:f>
              <c:numCache>
                <c:formatCode>General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TModel Nodes'!$E$33:$E$131</c:f>
              <c:numCache>
                <c:formatCode>General</c:formatCode>
                <c:ptCount val="99"/>
                <c:pt idx="0">
                  <c:v>2.1940522965289997</c:v>
                </c:pt>
                <c:pt idx="1">
                  <c:v>2.2799892250764247</c:v>
                </c:pt>
                <c:pt idx="2">
                  <c:v>2.3710196056250554</c:v>
                </c:pt>
                <c:pt idx="3">
                  <c:v>2.4673821376894067</c:v>
                </c:pt>
                <c:pt idx="4">
                  <c:v>2.5693238140858092</c:v>
                </c:pt>
                <c:pt idx="5">
                  <c:v>2.6771001108410006</c:v>
                </c:pt>
                <c:pt idx="6">
                  <c:v>2.7909751792506121</c:v>
                </c:pt>
                <c:pt idx="7">
                  <c:v>2.9112220400875688</c:v>
                </c:pt>
                <c:pt idx="8">
                  <c:v>3.0381227799603985</c:v>
                </c:pt>
                <c:pt idx="9">
                  <c:v>3.1719687498214468</c:v>
                </c:pt>
                <c:pt idx="10">
                  <c:v>3.3130607656249991</c:v>
                </c:pt>
                <c:pt idx="11">
                  <c:v>3.4617093111353254</c:v>
                </c:pt>
                <c:pt idx="12">
                  <c:v>3.6182347428846078</c:v>
                </c:pt>
                <c:pt idx="13">
                  <c:v>3.7829674972807963</c:v>
                </c:pt>
                <c:pt idx="14">
                  <c:v>3.9562482998653694</c:v>
                </c:pt>
                <c:pt idx="15">
                  <c:v>4.1384283767209995</c:v>
                </c:pt>
                <c:pt idx="16">
                  <c:v>4.3298696680291293</c:v>
                </c:pt>
                <c:pt idx="17">
                  <c:v>4.5309450437774572</c:v>
                </c:pt>
                <c:pt idx="18">
                  <c:v>4.7420385216173244</c:v>
                </c:pt>
                <c:pt idx="19">
                  <c:v>4.9635454868710234</c:v>
                </c:pt>
                <c:pt idx="20">
                  <c:v>5.1958729146889997</c:v>
                </c:pt>
                <c:pt idx="21">
                  <c:v>5.4394395943569815</c:v>
                </c:pt>
                <c:pt idx="22">
                  <c:v>5.6946763557529945</c:v>
                </c:pt>
                <c:pt idx="23">
                  <c:v>5.9620262979543011</c:v>
                </c:pt>
                <c:pt idx="24">
                  <c:v>6.2419450199942439</c:v>
                </c:pt>
                <c:pt idx="25">
                  <c:v>6.5349008537690016</c:v>
                </c:pt>
                <c:pt idx="26">
                  <c:v>6.8413750990942432</c:v>
                </c:pt>
                <c:pt idx="27">
                  <c:v>7.1618622609116995</c:v>
                </c:pt>
                <c:pt idx="28">
                  <c:v>7.4968702886456464</c:v>
                </c:pt>
                <c:pt idx="29">
                  <c:v>7.8469208177092735</c:v>
                </c:pt>
                <c:pt idx="30">
                  <c:v>8.2125494131610033</c:v>
                </c:pt>
                <c:pt idx="31">
                  <c:v>8.5943058155106726</c:v>
                </c:pt>
                <c:pt idx="32">
                  <c:v>8.9927541886756561</c:v>
                </c:pt>
                <c:pt idx="33">
                  <c:v>9.4084733700868775</c:v>
                </c:pt>
                <c:pt idx="34">
                  <c:v>9.8420571229447535</c:v>
                </c:pt>
                <c:pt idx="35">
                  <c:v>10.294114390625005</c:v>
                </c:pt>
                <c:pt idx="36">
                  <c:v>10.765269553234429</c:v>
                </c:pt>
                <c:pt idx="37">
                  <c:v>11.256162686316539</c:v>
                </c:pt>
                <c:pt idx="38">
                  <c:v>11.767449821707121</c:v>
                </c:pt>
                <c:pt idx="39">
                  <c:v>12.299803210539723</c:v>
                </c:pt>
                <c:pt idx="40">
                  <c:v>12.853911588401015</c:v>
                </c:pt>
                <c:pt idx="41">
                  <c:v>13.430480442636084</c:v>
                </c:pt>
                <c:pt idx="42">
                  <c:v>14.030232281803631</c:v>
                </c:pt>
                <c:pt idx="43">
                  <c:v>14.653906907281094</c:v>
                </c:pt>
                <c:pt idx="44">
                  <c:v>15.302261687019618</c:v>
                </c:pt>
                <c:pt idx="45">
                  <c:v>15.976071831449017</c:v>
                </c:pt>
                <c:pt idx="46">
                  <c:v>16.676130671532579</c:v>
                </c:pt>
                <c:pt idx="47">
                  <c:v>17.403249938971818</c:v>
                </c:pt>
                <c:pt idx="48">
                  <c:v>18.158260048561122</c:v>
                </c:pt>
                <c:pt idx="49">
                  <c:v>18.942010382692292</c:v>
                </c:pt>
                <c:pt idx="50">
                  <c:v>19.755369578009006</c:v>
                </c:pt>
                <c:pt idx="51">
                  <c:v>21.599225814211266</c:v>
                </c:pt>
                <c:pt idx="52">
                  <c:v>22.474487105009551</c:v>
                </c:pt>
                <c:pt idx="53">
                  <c:v>23.382081591229088</c:v>
                </c:pt>
                <c:pt idx="54">
                  <c:v>24.322957836063946</c:v>
                </c:pt>
                <c:pt idx="55">
                  <c:v>25.298085122481012</c:v>
                </c:pt>
                <c:pt idx="56">
                  <c:v>26.308453752773946</c:v>
                </c:pt>
                <c:pt idx="57">
                  <c:v>27.355075350266944</c:v>
                </c:pt>
                <c:pt idx="58">
                  <c:v>28.438983163168565</c:v>
                </c:pt>
                <c:pt idx="59">
                  <c:v>29.561232370575272</c:v>
                </c:pt>
                <c:pt idx="60">
                  <c:v>30.722900390625025</c:v>
                </c:pt>
                <c:pt idx="61">
                  <c:v>31.925087190800745</c:v>
                </c:pt>
                <c:pt idx="62">
                  <c:v>33.16891560038367</c:v>
                </c:pt>
                <c:pt idx="63">
                  <c:v>34.455531625056651</c:v>
                </c:pt>
                <c:pt idx="64">
                  <c:v>35.786104763657292</c:v>
                </c:pt>
                <c:pt idx="65">
                  <c:v>37.161828327081032</c:v>
                </c:pt>
                <c:pt idx="66">
                  <c:v>38.583919759334236</c:v>
                </c:pt>
                <c:pt idx="67">
                  <c:v>40.053620960737014</c:v>
                </c:pt>
                <c:pt idx="68">
                  <c:v>41.572198613276072</c:v>
                </c:pt>
                <c:pt idx="69">
                  <c:v>43.140944508107424</c:v>
                </c:pt>
                <c:pt idx="70">
                  <c:v>44.761175875209041</c:v>
                </c:pt>
                <c:pt idx="71">
                  <c:v>46.434235715183384</c:v>
                </c:pt>
                <c:pt idx="72">
                  <c:v>48.161493133209852</c:v>
                </c:pt>
                <c:pt idx="73">
                  <c:v>49.944343675147152</c:v>
                </c:pt>
                <c:pt idx="74">
                  <c:v>51.784209665785532</c:v>
                </c:pt>
                <c:pt idx="75">
                  <c:v>53.682540549249069</c:v>
                </c:pt>
                <c:pt idx="76">
                  <c:v>55.64081323154754</c:v>
                </c:pt>
                <c:pt idx="77">
                  <c:v>57.66053242527866</c:v>
                </c:pt>
                <c:pt idx="78">
                  <c:v>59.743230996479788</c:v>
                </c:pt>
                <c:pt idx="79">
                  <c:v>61.890470313629883</c:v>
                </c:pt>
                <c:pt idx="80">
                  <c:v>64.103840598801099</c:v>
                </c:pt>
                <c:pt idx="81">
                  <c:v>66.384961280960411</c:v>
                </c:pt>
                <c:pt idx="82">
                  <c:v>68.735481351421456</c:v>
                </c:pt>
                <c:pt idx="83">
                  <c:v>71.157079721445498</c:v>
                </c:pt>
                <c:pt idx="84">
                  <c:v>73.651465581993108</c:v>
                </c:pt>
                <c:pt idx="85">
                  <c:v>76.220378765625085</c:v>
                </c:pt>
                <c:pt idx="86">
                  <c:v>78.865590110554379</c:v>
                </c:pt>
                <c:pt idx="87">
                  <c:v>81.588901826846026</c:v>
                </c:pt>
                <c:pt idx="88">
                  <c:v>84.392147864769512</c:v>
                </c:pt>
                <c:pt idx="89">
                  <c:v>87.277194285298094</c:v>
                </c:pt>
                <c:pt idx="90">
                  <c:v>90.245939632761193</c:v>
                </c:pt>
                <c:pt idx="91">
                  <c:v>93.300315309643651</c:v>
                </c:pt>
                <c:pt idx="92">
                  <c:v>96.442285953537734</c:v>
                </c:pt>
                <c:pt idx="93">
                  <c:v>99.673849816242267</c:v>
                </c:pt>
                <c:pt idx="94">
                  <c:v>102.99703914501463</c:v>
                </c:pt>
                <c:pt idx="95">
                  <c:v>106.41392056596911</c:v>
                </c:pt>
                <c:pt idx="96">
                  <c:v>109.92659546962953</c:v>
                </c:pt>
                <c:pt idx="97">
                  <c:v>113.53720039862711</c:v>
                </c:pt>
                <c:pt idx="98">
                  <c:v>117.24790743755256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A2-4E5D-8E5A-E2C9B69F9DC1}"/>
            </c:ext>
          </c:extLst>
        </c:ser>
        <c:ser>
          <c:idx val="10"/>
          <c:order val="10"/>
          <c:tx>
            <c:strRef>
              <c:f>'values of function TModel Nodes'!$F$9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TModel Nodes'!$G$9:$G$10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TModel Nodes'!$H$9:$H$10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2-4E5D-8E5A-E2C9B69F9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90184"/>
        <c:axId val="176590576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'values of function TModel Nodes'!$F$26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2700">
                    <a:solidFill>
                      <a:srgbClr val="00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TModel Nodes'!$F$33:$F$131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BBA2-4E5D-8E5A-E2C9B69F9DC1}"/>
                  </c:ext>
                </c:extLst>
              </c15:ser>
            </c15:filteredScatterSeries>
            <c15:filteredScatterSeries>
              <c15:ser>
                <c:idx val="6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Nodes'!$G$26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Nodes'!$G$33:$G$131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52C-4A36-B27E-A8BBDB5E2E03}"/>
                  </c:ext>
                </c:extLst>
              </c15:ser>
            </c15:filteredScatterSeries>
            <c15:filteredScatte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Nodes'!$H$26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Nodes'!$G$33:$G$131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BA2-4E5D-8E5A-E2C9B69F9DC1}"/>
                  </c:ext>
                </c:extLst>
              </c15:ser>
            </c15:filteredScatterSeries>
            <c15:filteredScatte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Nodes'!$I$26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Nodes'!$I$33:$I$131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BA2-4E5D-8E5A-E2C9B69F9DC1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Nodes'!$J$26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Nodes'!$J$33:$J$131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BA2-4E5D-8E5A-E2C9B69F9DC1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Nodes'!$K$26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Nodes'!$K$33:$K$131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BA2-4E5D-8E5A-E2C9B69F9DC1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Nodes'!$L$26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Nodes'!$B$33:$B$131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TModel Nodes'!$L$33:$L$131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BA2-4E5D-8E5A-E2C9B69F9DC1}"/>
                  </c:ext>
                </c:extLst>
              </c15:ser>
            </c15:filteredScatterSeries>
          </c:ext>
        </c:extLst>
      </c:scatterChart>
      <c:valAx>
        <c:axId val="17659018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76590576"/>
        <c:crosses val="autoZero"/>
        <c:crossBetween val="midCat"/>
        <c:majorUnit val="0.5"/>
        <c:minorUnit val="0.1"/>
      </c:valAx>
      <c:valAx>
        <c:axId val="17659057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76590184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0425921169645762E-2"/>
          <c:y val="0.10733336229062028"/>
          <c:w val="0.321591980943226"/>
          <c:h val="0.1331604371420287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Akçelik 2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6880873761747"/>
          <c:y val="8.0808080808080815E-2"/>
          <c:w val="0.83032136144272295"/>
          <c:h val="0.81144781144781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Akçelik 2'!$C$21</c:f>
              <c:strCache>
                <c:ptCount val="1"/>
                <c:pt idx="0">
                  <c:v>duration in hours; a= 24/family parameter; b= 2/c= 1/1 / Number of lanes (of the link) d= 1/qmax= 20000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 2'!$B$28:$B$126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 2'!$C$28:$C$126</c:f>
              <c:numCache>
                <c:formatCode>#,##0.00</c:formatCode>
                <c:ptCount val="99"/>
                <c:pt idx="0">
                  <c:v>1</c:v>
                </c:pt>
                <c:pt idx="1">
                  <c:v>1.0073469374999746</c:v>
                </c:pt>
                <c:pt idx="2">
                  <c:v>1.0149999945744383</c:v>
                </c:pt>
                <c:pt idx="3">
                  <c:v>1.0229787104000678</c:v>
                </c:pt>
                <c:pt idx="4">
                  <c:v>1.0313043231704668</c:v>
                </c:pt>
                <c:pt idx="5">
                  <c:v>1.0399999588491795</c:v>
                </c:pt>
                <c:pt idx="6">
                  <c:v>1.0490908456996841</c:v>
                </c:pt>
                <c:pt idx="7">
                  <c:v>1.058604558717068</c:v>
                </c:pt>
                <c:pt idx="8">
                  <c:v>1.0685712989949572</c:v>
                </c:pt>
                <c:pt idx="9">
                  <c:v>1.0790242139557584</c:v>
                </c:pt>
                <c:pt idx="10">
                  <c:v>1.0899997656264695</c:v>
                </c:pt>
                <c:pt idx="11">
                  <c:v>1.1015381555691697</c:v>
                </c:pt>
                <c:pt idx="12">
                  <c:v>1.1136838168858567</c:v>
                </c:pt>
                <c:pt idx="13">
                  <c:v>1.1264859860266476</c:v>
                </c:pt>
                <c:pt idx="14">
                  <c:v>1.1399993698617763</c:v>
                </c:pt>
                <c:pt idx="15">
                  <c:v>1.1542849271229052</c:v>
                </c:pt>
                <c:pt idx="16">
                  <c:v>1.1694107877173501</c:v>
                </c:pt>
                <c:pt idx="17">
                  <c:v>1.1854533391909996</c:v>
                </c:pt>
                <c:pt idx="18">
                  <c:v>1.2024985168675109</c:v>
                </c:pt>
                <c:pt idx="19">
                  <c:v>1.2206433436565902</c:v>
                </c:pt>
                <c:pt idx="20">
                  <c:v>1.2399977778191342</c:v>
                </c:pt>
                <c:pt idx="21">
                  <c:v>1.2606869429410352</c:v>
                </c:pt>
                <c:pt idx="22">
                  <c:v>1.2828538357199761</c:v>
                </c:pt>
                <c:pt idx="23">
                  <c:v>1.3066626353757762</c:v>
                </c:pt>
                <c:pt idx="24">
                  <c:v>1.3323027766603204</c:v>
                </c:pt>
                <c:pt idx="25">
                  <c:v>1.3599940002009028</c:v>
                </c:pt>
                <c:pt idx="26">
                  <c:v>1.3899926652069841</c:v>
                </c:pt>
                <c:pt idx="27">
                  <c:v>1.4225997086087396</c:v>
                </c:pt>
                <c:pt idx="28">
                  <c:v>1.4581707743864349</c:v>
                </c:pt>
                <c:pt idx="29">
                  <c:v>1.49712923625016</c:v>
                </c:pt>
                <c:pt idx="30">
                  <c:v>1.5399831260548993</c:v>
                </c:pt>
                <c:pt idx="31">
                  <c:v>1.5873474063731177</c:v>
                </c:pt>
                <c:pt idx="32">
                  <c:v>1.6399736647190402</c:v>
                </c:pt>
                <c:pt idx="33">
                  <c:v>1.6987902840507765</c:v>
                </c:pt>
                <c:pt idx="34">
                  <c:v>1.7649576707005503</c:v>
                </c:pt>
                <c:pt idx="35">
                  <c:v>1.8399455626125099</c:v>
                </c:pt>
                <c:pt idx="36">
                  <c:v>1.925643451074887</c:v>
                </c:pt>
                <c:pt idx="37">
                  <c:v>2.0245219332980948</c:v>
                </c:pt>
                <c:pt idx="38">
                  <c:v>2.1398746803352289</c:v>
                </c:pt>
                <c:pt idx="39">
                  <c:v>2.2761922699169537</c:v>
                </c:pt>
                <c:pt idx="40">
                  <c:v>2.4397600799668009</c:v>
                </c:pt>
                <c:pt idx="41">
                  <c:v>2.6396542610474851</c:v>
                </c:pt>
                <c:pt idx="42">
                  <c:v>2.8894834855553766</c:v>
                </c:pt>
                <c:pt idx="43">
                  <c:v>3.2106205616287733</c:v>
                </c:pt>
                <c:pt idx="44">
                  <c:v>3.6386569231561685</c:v>
                </c:pt>
                <c:pt idx="45">
                  <c:v>4.2375736381798808</c:v>
                </c:pt>
                <c:pt idx="46">
                  <c:v>5.1350524713713588</c:v>
                </c:pt>
                <c:pt idx="47">
                  <c:v>6.6277808959057323</c:v>
                </c:pt>
                <c:pt idx="48">
                  <c:v>9.5972266744836485</c:v>
                </c:pt>
                <c:pt idx="49">
                  <c:v>18.293845940494059</c:v>
                </c:pt>
                <c:pt idx="50">
                  <c:v>125.70765814496879</c:v>
                </c:pt>
                <c:pt idx="51">
                  <c:v>882.98559976961212</c:v>
                </c:pt>
                <c:pt idx="52">
                  <c:v>1738.3098419232635</c:v>
                </c:pt>
                <c:pt idx="53">
                  <c:v>2599.3444705607099</c:v>
                </c:pt>
                <c:pt idx="54">
                  <c:v>3461.8531847793906</c:v>
                </c:pt>
                <c:pt idx="55">
                  <c:v>4324.9563766398105</c:v>
                </c:pt>
                <c:pt idx="56">
                  <c:v>5188.3578250407263</c:v>
                </c:pt>
                <c:pt idx="57">
                  <c:v>6051.9300091016557</c:v>
                </c:pt>
                <c:pt idx="58">
                  <c:v>6915.6090151967419</c:v>
                </c:pt>
                <c:pt idx="59">
                  <c:v>7779.359284179317</c:v>
                </c:pt>
                <c:pt idx="60">
                  <c:v>8643.1594602698588</c:v>
                </c:pt>
                <c:pt idx="61">
                  <c:v>9506.9959444661163</c:v>
                </c:pt>
                <c:pt idx="62">
                  <c:v>10370.859666439143</c:v>
                </c:pt>
                <c:pt idx="63">
                  <c:v>11234.744344485633</c:v>
                </c:pt>
                <c:pt idx="64">
                  <c:v>12098.645490439943</c:v>
                </c:pt>
                <c:pt idx="65">
                  <c:v>12962.559812267446</c:v>
                </c:pt>
                <c:pt idx="66">
                  <c:v>13826.48484051281</c:v>
                </c:pt>
                <c:pt idx="67">
                  <c:v>14690.418686501162</c:v>
                </c:pt>
                <c:pt idx="68">
                  <c:v>15554.359881090788</c:v>
                </c:pt>
                <c:pt idx="69">
                  <c:v>16418.307264318988</c:v>
                </c:pt>
                <c:pt idx="70">
                  <c:v>17282.259908138432</c:v>
                </c:pt>
                <c:pt idx="71">
                  <c:v>18146.217061219282</c:v>
                </c:pt>
                <c:pt idx="72">
                  <c:v>19010.178108799471</c:v>
                </c:pt>
                <c:pt idx="73">
                  <c:v>19874.142543005044</c:v>
                </c:pt>
                <c:pt idx="74">
                  <c:v>20738.109940587998</c:v>
                </c:pt>
                <c:pt idx="75">
                  <c:v>21602.079946005437</c:v>
                </c:pt>
                <c:pt idx="76">
                  <c:v>22466.052258402469</c:v>
                </c:pt>
                <c:pt idx="77">
                  <c:v>23330.026621487028</c:v>
                </c:pt>
                <c:pt idx="78">
                  <c:v>24194.002815573826</c:v>
                </c:pt>
                <c:pt idx="79">
                  <c:v>25057.980651274112</c:v>
                </c:pt>
                <c:pt idx="80">
                  <c:v>25921.95996444712</c:v>
                </c:pt>
                <c:pt idx="81">
                  <c:v>26785.940612128506</c:v>
                </c:pt>
                <c:pt idx="82">
                  <c:v>27649.922469222067</c:v>
                </c:pt>
                <c:pt idx="83">
                  <c:v>28513.90542579284</c:v>
                </c:pt>
                <c:pt idx="84">
                  <c:v>29377.889384837825</c:v>
                </c:pt>
                <c:pt idx="85">
                  <c:v>30241.874260438821</c:v>
                </c:pt>
                <c:pt idx="86">
                  <c:v>31105.859976223066</c:v>
                </c:pt>
                <c:pt idx="87">
                  <c:v>31969.846464073446</c:v>
                </c:pt>
                <c:pt idx="88">
                  <c:v>32833.83366304238</c:v>
                </c:pt>
                <c:pt idx="89">
                  <c:v>33697.821518432727</c:v>
                </c:pt>
                <c:pt idx="90">
                  <c:v>34561.809981016559</c:v>
                </c:pt>
                <c:pt idx="91">
                  <c:v>35425.799006368296</c:v>
                </c:pt>
                <c:pt idx="92">
                  <c:v>36289.788554292987</c:v>
                </c:pt>
                <c:pt idx="93">
                  <c:v>37153.778588334462</c:v>
                </c:pt>
                <c:pt idx="94">
                  <c:v>38017.769075350516</c:v>
                </c:pt>
                <c:pt idx="95">
                  <c:v>38881.759985144665</c:v>
                </c:pt>
                <c:pt idx="96">
                  <c:v>39745.751290146065</c:v>
                </c:pt>
                <c:pt idx="97">
                  <c:v>40609.74296513015</c:v>
                </c:pt>
                <c:pt idx="98">
                  <c:v>41473.734986974254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9D-4F97-94C0-29D431632B8A}"/>
            </c:ext>
          </c:extLst>
        </c:ser>
        <c:ser>
          <c:idx val="1"/>
          <c:order val="1"/>
          <c:tx>
            <c:strRef>
              <c:f>'values of function Akçelik 2'!$D$21</c:f>
              <c:strCache>
                <c:ptCount val="1"/>
                <c:pt idx="0">
                  <c:v>duration in hours; a= 4/family parameter; b= 4/c= 1/1 / Number of lanes (of the link) d= 0,5/qmax= 10000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 2'!$B$28:$B$126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 2'!$D$28:$D$126</c:f>
              <c:numCache>
                <c:formatCode>#,##0.00</c:formatCode>
                <c:ptCount val="99"/>
                <c:pt idx="0">
                  <c:v>1</c:v>
                </c:pt>
                <c:pt idx="1">
                  <c:v>1.0587750206204607</c:v>
                </c:pt>
                <c:pt idx="2">
                  <c:v>1.1199979167388232</c:v>
                </c:pt>
                <c:pt idx="3">
                  <c:v>1.1838247943919846</c:v>
                </c:pt>
                <c:pt idx="4">
                  <c:v>1.2504253150907854</c:v>
                </c:pt>
                <c:pt idx="5">
                  <c:v>1.3199841990915164</c:v>
                </c:pt>
                <c:pt idx="6">
                  <c:v>1.3927029331446619</c:v>
                </c:pt>
                <c:pt idx="7">
                  <c:v>1.468801715915923</c:v>
                </c:pt>
                <c:pt idx="8">
                  <c:v>1.5485216805499515</c:v>
                </c:pt>
                <c:pt idx="9">
                  <c:v>1.6321274415474587</c:v>
                </c:pt>
                <c:pt idx="10">
                  <c:v>1.7199100224928756</c:v>
                </c:pt>
                <c:pt idx="11">
                  <c:v>1.8121902327324906</c:v>
                </c:pt>
                <c:pt idx="12">
                  <c:v>1.9093225753755709</c:v>
                </c:pt>
                <c:pt idx="13">
                  <c:v>2.0116997867008148</c:v>
                </c:pt>
                <c:pt idx="14">
                  <c:v>2.1197581291923608</c:v>
                </c:pt>
                <c:pt idx="15">
                  <c:v>2.2339835881953753</c:v>
                </c:pt>
                <c:pt idx="16">
                  <c:v>2.3549191572871599</c:v>
                </c:pt>
                <c:pt idx="17">
                  <c:v>2.4831734420328591</c:v>
                </c:pt>
                <c:pt idx="18">
                  <c:v>2.6194308688500136</c:v>
                </c:pt>
                <c:pt idx="19">
                  <c:v>2.7644638591598483</c:v>
                </c:pt>
                <c:pt idx="20">
                  <c:v>2.9191474243433149</c:v>
                </c:pt>
                <c:pt idx="21">
                  <c:v>3.0844767616450266</c:v>
                </c:pt>
                <c:pt idx="22">
                  <c:v>3.2615885954923698</c:v>
                </c:pt>
                <c:pt idx="23">
                  <c:v>3.4517872272098895</c:v>
                </c:pt>
                <c:pt idx="24">
                  <c:v>3.6565765494224181</c:v>
                </c:pt>
                <c:pt idx="25">
                  <c:v>3.8776996790435661</c:v>
                </c:pt>
                <c:pt idx="26">
                  <c:v>4.1171884075324119</c:v>
                </c:pt>
                <c:pt idx="27">
                  <c:v>4.3774254219562039</c:v>
                </c:pt>
                <c:pt idx="28">
                  <c:v>4.6612233093054503</c:v>
                </c:pt>
                <c:pt idx="29">
                  <c:v>4.9719258614257624</c:v>
                </c:pt>
                <c:pt idx="30">
                  <c:v>5.3135393674048172</c:v>
                </c:pt>
                <c:pt idx="31">
                  <c:v>5.6909047560560246</c:v>
                </c:pt>
                <c:pt idx="32">
                  <c:v>6.1099261784148586</c:v>
                </c:pt>
                <c:pt idx="33">
                  <c:v>6.5778787860490953</c:v>
                </c:pt>
                <c:pt idx="34">
                  <c:v>7.1038295420666522</c:v>
                </c:pt>
                <c:pt idx="35">
                  <c:v>7.6992224162121694</c:v>
                </c:pt>
                <c:pt idx="36">
                  <c:v>8.3787076751216762</c:v>
                </c:pt>
                <c:pt idx="37">
                  <c:v>9.1613421444450829</c:v>
                </c:pt>
                <c:pt idx="38">
                  <c:v>10.072368134509256</c:v>
                </c:pt>
                <c:pt idx="39">
                  <c:v>11.145921887034227</c:v>
                </c:pt>
                <c:pt idx="40">
                  <c:v>12.429285713936943</c:v>
                </c:pt>
                <c:pt idx="41">
                  <c:v>13.989803249641763</c:v>
                </c:pt>
                <c:pt idx="42">
                  <c:v>15.926594426075923</c:v>
                </c:pt>
                <c:pt idx="43">
                  <c:v>18.391369318672268</c:v>
                </c:pt>
                <c:pt idx="44">
                  <c:v>21.627528990449385</c:v>
                </c:pt>
                <c:pt idx="45">
                  <c:v>26.048568365083124</c:v>
                </c:pt>
                <c:pt idx="46">
                  <c:v>32.407451384591376</c:v>
                </c:pt>
                <c:pt idx="47">
                  <c:v>42.192223832681513</c:v>
                </c:pt>
                <c:pt idx="48">
                  <c:v>58.600000000000541</c:v>
                </c:pt>
                <c:pt idx="49">
                  <c:v>88.7037256922967</c:v>
                </c:pt>
                <c:pt idx="50">
                  <c:v>145.00000000000162</c:v>
                </c:pt>
                <c:pt idx="51">
                  <c:v>235.27975844202132</c:v>
                </c:pt>
                <c:pt idx="52">
                  <c:v>350.67313874203705</c:v>
                </c:pt>
                <c:pt idx="53">
                  <c:v>478.98503774071088</c:v>
                </c:pt>
                <c:pt idx="54">
                  <c:v>613.55951688404127</c:v>
                </c:pt>
                <c:pt idx="55">
                  <c:v>751.39672129771122</c:v>
                </c:pt>
                <c:pt idx="56">
                  <c:v>891.09204315290549</c:v>
                </c:pt>
                <c:pt idx="57">
                  <c:v>1031.9298245497253</c:v>
                </c:pt>
                <c:pt idx="58">
                  <c:v>1173.5146771035938</c:v>
                </c:pt>
                <c:pt idx="59">
                  <c:v>1315.6126911483202</c:v>
                </c:pt>
                <c:pt idx="60">
                  <c:v>1458.0774721832208</c:v>
                </c:pt>
                <c:pt idx="61">
                  <c:v>1600.8130476787355</c:v>
                </c:pt>
                <c:pt idx="62">
                  <c:v>1743.7540270178044</c:v>
                </c:pt>
                <c:pt idx="63">
                  <c:v>1886.8543888407371</c:v>
                </c:pt>
                <c:pt idx="64">
                  <c:v>2030.0808391111891</c:v>
                </c:pt>
                <c:pt idx="65">
                  <c:v>2173.4087147217438</c:v>
                </c:pt>
                <c:pt idx="66">
                  <c:v>2316.8193674277863</c:v>
                </c:pt>
                <c:pt idx="67">
                  <c:v>2460.2984416731097</c:v>
                </c:pt>
                <c:pt idx="68">
                  <c:v>2603.8347102828325</c:v>
                </c:pt>
                <c:pt idx="69">
                  <c:v>2747.419268582682</c:v>
                </c:pt>
                <c:pt idx="70">
                  <c:v>2891.0449648200629</c:v>
                </c:pt>
                <c:pt idx="71">
                  <c:v>3034.7059899993887</c:v>
                </c:pt>
                <c:pt idx="72">
                  <c:v>3178.3975775053823</c:v>
                </c:pt>
                <c:pt idx="73">
                  <c:v>3322.1157797582787</c:v>
                </c:pt>
                <c:pt idx="74">
                  <c:v>3465.8572998378486</c:v>
                </c:pt>
                <c:pt idx="75">
                  <c:v>3609.6193629395948</c:v>
                </c:pt>
                <c:pt idx="76">
                  <c:v>3753.3996171027111</c:v>
                </c:pt>
                <c:pt idx="77">
                  <c:v>3897.1960557280172</c:v>
                </c:pt>
                <c:pt idx="78">
                  <c:v>4041.0069565097906</c:v>
                </c:pt>
                <c:pt idx="79">
                  <c:v>4184.830832867965</c:v>
                </c:pt>
                <c:pt idx="80">
                  <c:v>4328.6663949971708</c:v>
                </c:pt>
                <c:pt idx="81">
                  <c:v>4472.5125183843093</c:v>
                </c:pt>
                <c:pt idx="82">
                  <c:v>4616.3682181772838</c:v>
                </c:pt>
                <c:pt idx="83">
                  <c:v>4760.232628175444</c:v>
                </c:pt>
                <c:pt idx="84">
                  <c:v>4904.104983498677</c:v>
                </c:pt>
                <c:pt idx="85">
                  <c:v>5047.984606205594</c:v>
                </c:pt>
                <c:pt idx="86">
                  <c:v>5191.870893291939</c:v>
                </c:pt>
                <c:pt idx="87">
                  <c:v>5335.7633066222925</c:v>
                </c:pt>
                <c:pt idx="88">
                  <c:v>5479.6613644414883</c:v>
                </c:pt>
                <c:pt idx="89">
                  <c:v>5623.5646341841302</c:v>
                </c:pt>
                <c:pt idx="90">
                  <c:v>5767.4727263565219</c:v>
                </c:pt>
                <c:pt idx="91">
                  <c:v>5911.3852893090261</c:v>
                </c:pt>
                <c:pt idx="92">
                  <c:v>6055.3020047513501</c:v>
                </c:pt>
                <c:pt idx="93">
                  <c:v>6199.2225838904678</c:v>
                </c:pt>
                <c:pt idx="94">
                  <c:v>6343.146764092684</c:v>
                </c:pt>
                <c:pt idx="95">
                  <c:v>6487.0743059887063</c:v>
                </c:pt>
                <c:pt idx="96">
                  <c:v>6631.0049909546642</c:v>
                </c:pt>
                <c:pt idx="97">
                  <c:v>6774.9386189133365</c:v>
                </c:pt>
                <c:pt idx="98">
                  <c:v>6918.8750064091091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9D-4F97-94C0-29D431632B8A}"/>
            </c:ext>
          </c:extLst>
        </c:ser>
        <c:ser>
          <c:idx val="2"/>
          <c:order val="2"/>
          <c:tx>
            <c:strRef>
              <c:f>'values of function Akçelik 2'!$E$21</c:f>
              <c:strCache>
                <c:ptCount val="1"/>
                <c:pt idx="0">
                  <c:v>duration in hours; a= 1/family parameter; b= 4/c= 1/1 / Number of lanes (of the link) d= 0,33/qmax= 4350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Akçelik 2'!$B$28:$B$126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Akçelik 2'!$E$28:$E$126</c:f>
              <c:numCache>
                <c:formatCode>#,##0.00</c:formatCode>
                <c:ptCount val="99"/>
                <c:pt idx="0">
                  <c:v>1</c:v>
                </c:pt>
                <c:pt idx="1">
                  <c:v>1.2046976335172923</c:v>
                </c:pt>
                <c:pt idx="2">
                  <c:v>1.417871780362733</c:v>
                </c:pt>
                <c:pt idx="3">
                  <c:v>1.6400566828487109</c:v>
                </c:pt>
                <c:pt idx="4">
                  <c:v>1.8718321348500371</c:v>
                </c:pt>
                <c:pt idx="5">
                  <c:v>2.1138284071039117</c:v>
                </c:pt>
                <c:pt idx="6">
                  <c:v>2.3667318207100876</c:v>
                </c:pt>
                <c:pt idx="7">
                  <c:v>2.6312910697455996</c:v>
                </c:pt>
                <c:pt idx="8">
                  <c:v>2.9083244121059884</c:v>
                </c:pt>
                <c:pt idx="9">
                  <c:v>3.1987278696254831</c:v>
                </c:pt>
                <c:pt idx="10">
                  <c:v>3.5034846050624893</c:v>
                </c:pt>
                <c:pt idx="11">
                  <c:v>3.823675675770343</c:v>
                </c:pt>
                <c:pt idx="12">
                  <c:v>4.1604924031570674</c:v>
                </c:pt>
                <c:pt idx="13">
                  <c:v>4.5152506451178072</c:v>
                </c:pt>
                <c:pt idx="14">
                  <c:v>4.8894073177142552</c:v>
                </c:pt>
                <c:pt idx="15">
                  <c:v>5.2845795852887507</c:v>
                </c:pt>
                <c:pt idx="16">
                  <c:v>5.7025672285889275</c:v>
                </c:pt>
                <c:pt idx="17">
                  <c:v>6.1453788130039984</c:v>
                </c:pt>
                <c:pt idx="18">
                  <c:v>6.6152624197750249</c:v>
                </c:pt>
                <c:pt idx="19">
                  <c:v>7.1147418799384683</c:v>
                </c:pt>
                <c:pt idx="20">
                  <c:v>7.6466596741585731</c:v>
                </c:pt>
                <c:pt idx="21">
                  <c:v>8.2142279451310696</c:v>
                </c:pt>
                <c:pt idx="22">
                  <c:v>8.821089430874185</c:v>
                </c:pt>
                <c:pt idx="23">
                  <c:v>9.471390590853801</c:v>
                </c:pt>
                <c:pt idx="24">
                  <c:v>10.16986979428871</c:v>
                </c:pt>
                <c:pt idx="25">
                  <c:v>10.921964213652467</c:v>
                </c:pt>
                <c:pt idx="26">
                  <c:v>11.73394007325661</c:v>
                </c:pt>
                <c:pt idx="27">
                  <c:v>12.613052219308418</c:v>
                </c:pt>
                <c:pt idx="28">
                  <c:v>13.567740706582864</c:v>
                </c:pt>
                <c:pt idx="29">
                  <c:v>14.607874375282792</c:v>
                </c:pt>
                <c:pt idx="30">
                  <c:v>15.745054402820724</c:v>
                </c:pt>
                <c:pt idx="31">
                  <c:v>16.992994800203913</c:v>
                </c:pt>
                <c:pt idx="32">
                  <c:v>18.368002092557848</c:v>
                </c:pt>
                <c:pt idx="33">
                  <c:v>19.889583365349473</c:v>
                </c:pt>
                <c:pt idx="34">
                  <c:v>21.581220922395264</c:v>
                </c:pt>
                <c:pt idx="35">
                  <c:v>23.471363440255271</c:v>
                </c:pt>
                <c:pt idx="36">
                  <c:v>25.59469799554666</c:v>
                </c:pt>
                <c:pt idx="37">
                  <c:v>27.993784381723202</c:v>
                </c:pt>
                <c:pt idx="38">
                  <c:v>30.721150926287184</c:v>
                </c:pt>
                <c:pt idx="39">
                  <c:v>33.841964424116291</c:v>
                </c:pt>
                <c:pt idx="40">
                  <c:v>37.43738370676806</c:v>
                </c:pt>
                <c:pt idx="41">
                  <c:v>41.60866119807546</c:v>
                </c:pt>
                <c:pt idx="42">
                  <c:v>46.481920296165192</c:v>
                </c:pt>
                <c:pt idx="43">
                  <c:v>52.213223676361331</c:v>
                </c:pt>
                <c:pt idx="44">
                  <c:v>58.992937116052772</c:v>
                </c:pt>
                <c:pt idx="45">
                  <c:v>67.047376456830008</c:v>
                </c:pt>
                <c:pt idx="46">
                  <c:v>76.634387002843624</c:v>
                </c:pt>
                <c:pt idx="47">
                  <c:v>88.028510423783402</c:v>
                </c:pt>
                <c:pt idx="48">
                  <c:v>101.49237809854793</c:v>
                </c:pt>
                <c:pt idx="49">
                  <c:v>117.2359780596944</c:v>
                </c:pt>
                <c:pt idx="50">
                  <c:v>135.37420262940549</c:v>
                </c:pt>
                <c:pt idx="51">
                  <c:v>155.89979860808529</c:v>
                </c:pt>
                <c:pt idx="52">
                  <c:v>178.68515584061763</c:v>
                </c:pt>
                <c:pt idx="53">
                  <c:v>203.51199248621606</c:v>
                </c:pt>
                <c:pt idx="54">
                  <c:v>230.11441830357805</c:v>
                </c:pt>
                <c:pt idx="55">
                  <c:v>258.2186262517352</c:v>
                </c:pt>
                <c:pt idx="56">
                  <c:v>287.56986725694594</c:v>
                </c:pt>
                <c:pt idx="57">
                  <c:v>317.94587196063998</c:v>
                </c:pt>
                <c:pt idx="58">
                  <c:v>349.16036477596464</c:v>
                </c:pt>
                <c:pt idx="59">
                  <c:v>381.06096182512988</c:v>
                </c:pt>
                <c:pt idx="60">
                  <c:v>413.52464729302687</c:v>
                </c:pt>
                <c:pt idx="61">
                  <c:v>446.45270280478326</c:v>
                </c:pt>
                <c:pt idx="62">
                  <c:v>479.76599599651053</c:v>
                </c:pt>
                <c:pt idx="63">
                  <c:v>513.40096475889584</c:v>
                </c:pt>
                <c:pt idx="64">
                  <c:v>547.30634669563244</c:v>
                </c:pt>
                <c:pt idx="65">
                  <c:v>581.44058083951529</c:v>
                </c:pt>
                <c:pt idx="66">
                  <c:v>615.76977026435827</c:v>
                </c:pt>
                <c:pt idx="67">
                  <c:v>650.26609399308199</c:v>
                </c:pt>
                <c:pt idx="68">
                  <c:v>684.90657094850758</c:v>
                </c:pt>
                <c:pt idx="69">
                  <c:v>719.67209657546846</c:v>
                </c:pt>
                <c:pt idx="70">
                  <c:v>754.54668956199441</c:v>
                </c:pt>
                <c:pt idx="71">
                  <c:v>789.51690025119638</c:v>
                </c:pt>
                <c:pt idx="72">
                  <c:v>824.57134365915658</c:v>
                </c:pt>
                <c:pt idx="73">
                  <c:v>859.70032881159693</c:v>
                </c:pt>
                <c:pt idx="74">
                  <c:v>894.8955628405497</c:v>
                </c:pt>
                <c:pt idx="75">
                  <c:v>930.14991338664981</c:v>
                </c:pt>
                <c:pt idx="76">
                  <c:v>965.45721671165154</c:v>
                </c:pt>
                <c:pt idx="77">
                  <c:v>1000.8121218419489</c:v>
                </c:pt>
                <c:pt idx="78">
                  <c:v>1036.2099632709949</c:v>
                </c:pt>
                <c:pt idx="79">
                  <c:v>1071.6466564238021</c:v>
                </c:pt>
                <c:pt idx="80">
                  <c:v>1107.1186113630811</c:v>
                </c:pt>
                <c:pt idx="81">
                  <c:v>1142.6226611932655</c:v>
                </c:pt>
                <c:pt idx="82">
                  <c:v>1178.1560023695638</c:v>
                </c:pt>
                <c:pt idx="83">
                  <c:v>1213.7161446993289</c:v>
                </c:pt>
                <c:pt idx="84">
                  <c:v>1249.3008692735275</c:v>
                </c:pt>
                <c:pt idx="85">
                  <c:v>1284.9081929177005</c:v>
                </c:pt>
                <c:pt idx="86">
                  <c:v>1320.5363380276144</c:v>
                </c:pt>
                <c:pt idx="87">
                  <c:v>1356.1837068722566</c:v>
                </c:pt>
                <c:pt idx="88">
                  <c:v>1391.8488596191057</c:v>
                </c:pt>
                <c:pt idx="89">
                  <c:v>1427.5304954737765</c:v>
                </c:pt>
                <c:pt idx="90">
                  <c:v>1463.2274364358423</c:v>
                </c:pt>
                <c:pt idx="91">
                  <c:v>1498.9386132608133</c:v>
                </c:pt>
                <c:pt idx="92">
                  <c:v>1534.6630532894139</c:v>
                </c:pt>
                <c:pt idx="93">
                  <c:v>1570.3998698629889</c:v>
                </c:pt>
                <c:pt idx="94">
                  <c:v>1606.1482530908529</c:v>
                </c:pt>
                <c:pt idx="95">
                  <c:v>1641.9074617737838</c:v>
                </c:pt>
                <c:pt idx="96">
                  <c:v>1677.6768163193792</c:v>
                </c:pt>
                <c:pt idx="97">
                  <c:v>1713.4556925109578</c:v>
                </c:pt>
                <c:pt idx="98">
                  <c:v>1749.2435160131452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9D-4F97-94C0-29D431632B8A}"/>
            </c:ext>
          </c:extLst>
        </c:ser>
        <c:ser>
          <c:idx val="10"/>
          <c:order val="10"/>
          <c:tx>
            <c:strRef>
              <c:f>'values of function Akçelik 2'!$F$9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Akçelik 2'!$G$9:$G$10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Akçelik 2'!$H$9:$H$10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A9D-4F97-94C0-29D43163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75168"/>
        <c:axId val="221277520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'values of function Akçelik 2'!$F$21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2700">
                    <a:solidFill>
                      <a:srgbClr val="00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Akçelik 2'!$B$28:$B$126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Akçelik 2'!$F$28:$F$126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BA9D-4F97-94C0-29D431632B8A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Akçelik'!$G$20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Akçelik'!$G$27:$G$125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A9D-4F97-94C0-29D431632B8A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Akçelik'!$H$27:$H$125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A9D-4F97-94C0-29D431632B8A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Akçelik'!$I$27:$I$125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A9D-4F97-94C0-29D431632B8A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Akçelik'!$J$27:$J$125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A9D-4F97-94C0-29D431632B8A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Akçelik'!$K$27:$K$125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A9D-4F97-94C0-29D431632B8A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Akçelik'!$L$27:$L$125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A9D-4F97-94C0-29D431632B8A}"/>
                  </c:ext>
                </c:extLst>
              </c15:ser>
            </c15:filteredScatterSeries>
          </c:ext>
        </c:extLst>
      </c:scatterChart>
      <c:valAx>
        <c:axId val="221275168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277520"/>
        <c:crosses val="autoZero"/>
        <c:crossBetween val="midCat"/>
        <c:majorUnit val="0.5"/>
        <c:minorUnit val="0.1"/>
      </c:valAx>
      <c:valAx>
        <c:axId val="221277520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8557711641976955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221275168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497717131940101"/>
          <c:y val="0.1040513010120572"/>
          <c:w val="0.33719500860421214"/>
          <c:h val="0.2125026970887685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BPR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83693167386329E-2"/>
          <c:y val="8.9225589225589222E-2"/>
          <c:w val="0.86517998475996971"/>
          <c:h val="0.7861952861952862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'values of function BPR'!$C$19</c:f>
              <c:strCache>
                <c:ptCount val="1"/>
                <c:pt idx="0">
                  <c:v>a= 1/b= 2/c=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BPR'!$B$26:$B$124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BPR'!$C$26:$C$124</c:f>
              <c:numCache>
                <c:formatCode>#,##0.00</c:formatCode>
                <c:ptCount val="99"/>
                <c:pt idx="0">
                  <c:v>1</c:v>
                </c:pt>
                <c:pt idx="1">
                  <c:v>1.0004</c:v>
                </c:pt>
                <c:pt idx="2">
                  <c:v>1.0016</c:v>
                </c:pt>
                <c:pt idx="3">
                  <c:v>1.0036</c:v>
                </c:pt>
                <c:pt idx="4">
                  <c:v>1.0064</c:v>
                </c:pt>
                <c:pt idx="5">
                  <c:v>1.01</c:v>
                </c:pt>
                <c:pt idx="6">
                  <c:v>1.0144</c:v>
                </c:pt>
                <c:pt idx="7">
                  <c:v>1.0196000000000001</c:v>
                </c:pt>
                <c:pt idx="8">
                  <c:v>1.0256000000000001</c:v>
                </c:pt>
                <c:pt idx="9">
                  <c:v>1.0324</c:v>
                </c:pt>
                <c:pt idx="10">
                  <c:v>1.04</c:v>
                </c:pt>
                <c:pt idx="11">
                  <c:v>1.0484</c:v>
                </c:pt>
                <c:pt idx="12">
                  <c:v>1.0575999999999999</c:v>
                </c:pt>
                <c:pt idx="13">
                  <c:v>1.0675999999999999</c:v>
                </c:pt>
                <c:pt idx="14">
                  <c:v>1.0784</c:v>
                </c:pt>
                <c:pt idx="15">
                  <c:v>1.0900000000000001</c:v>
                </c:pt>
                <c:pt idx="16">
                  <c:v>1.1024</c:v>
                </c:pt>
                <c:pt idx="17">
                  <c:v>1.1155999999999999</c:v>
                </c:pt>
                <c:pt idx="18">
                  <c:v>1.1295999999999999</c:v>
                </c:pt>
                <c:pt idx="19">
                  <c:v>1.1444000000000001</c:v>
                </c:pt>
                <c:pt idx="20">
                  <c:v>1.1600000000000001</c:v>
                </c:pt>
                <c:pt idx="21">
                  <c:v>1.1764000000000001</c:v>
                </c:pt>
                <c:pt idx="22">
                  <c:v>1.1936</c:v>
                </c:pt>
                <c:pt idx="23">
                  <c:v>1.2116000000000002</c:v>
                </c:pt>
                <c:pt idx="24">
                  <c:v>1.2304000000000002</c:v>
                </c:pt>
                <c:pt idx="25">
                  <c:v>1.25</c:v>
                </c:pt>
                <c:pt idx="26">
                  <c:v>1.2704000000000002</c:v>
                </c:pt>
                <c:pt idx="27">
                  <c:v>1.2916000000000001</c:v>
                </c:pt>
                <c:pt idx="28">
                  <c:v>1.3136000000000001</c:v>
                </c:pt>
                <c:pt idx="29">
                  <c:v>1.3364000000000003</c:v>
                </c:pt>
                <c:pt idx="30">
                  <c:v>1.3600000000000003</c:v>
                </c:pt>
                <c:pt idx="31">
                  <c:v>1.3844000000000003</c:v>
                </c:pt>
                <c:pt idx="32">
                  <c:v>1.4096000000000002</c:v>
                </c:pt>
                <c:pt idx="33">
                  <c:v>1.4356000000000004</c:v>
                </c:pt>
                <c:pt idx="34">
                  <c:v>1.4624000000000004</c:v>
                </c:pt>
                <c:pt idx="35">
                  <c:v>1.4900000000000004</c:v>
                </c:pt>
                <c:pt idx="36">
                  <c:v>1.5184000000000004</c:v>
                </c:pt>
                <c:pt idx="37">
                  <c:v>1.5476000000000005</c:v>
                </c:pt>
                <c:pt idx="38">
                  <c:v>1.5776000000000006</c:v>
                </c:pt>
                <c:pt idx="39">
                  <c:v>1.6084000000000005</c:v>
                </c:pt>
                <c:pt idx="40">
                  <c:v>1.6400000000000006</c:v>
                </c:pt>
                <c:pt idx="41">
                  <c:v>1.6724000000000006</c:v>
                </c:pt>
                <c:pt idx="42">
                  <c:v>1.7056000000000007</c:v>
                </c:pt>
                <c:pt idx="43">
                  <c:v>1.7396000000000007</c:v>
                </c:pt>
                <c:pt idx="44">
                  <c:v>1.7744000000000009</c:v>
                </c:pt>
                <c:pt idx="45">
                  <c:v>1.8100000000000009</c:v>
                </c:pt>
                <c:pt idx="46">
                  <c:v>1.8464000000000009</c:v>
                </c:pt>
                <c:pt idx="47">
                  <c:v>1.8836000000000008</c:v>
                </c:pt>
                <c:pt idx="48">
                  <c:v>1.9216000000000011</c:v>
                </c:pt>
                <c:pt idx="49">
                  <c:v>1.960400000000001</c:v>
                </c:pt>
                <c:pt idx="50">
                  <c:v>2.0000000000000009</c:v>
                </c:pt>
                <c:pt idx="51">
                  <c:v>2.0404000000000009</c:v>
                </c:pt>
                <c:pt idx="52">
                  <c:v>2.0816000000000008</c:v>
                </c:pt>
                <c:pt idx="53">
                  <c:v>2.123600000000001</c:v>
                </c:pt>
                <c:pt idx="54">
                  <c:v>2.1664000000000012</c:v>
                </c:pt>
                <c:pt idx="55">
                  <c:v>2.2100000000000009</c:v>
                </c:pt>
                <c:pt idx="56">
                  <c:v>2.2544000000000013</c:v>
                </c:pt>
                <c:pt idx="57">
                  <c:v>2.2996000000000012</c:v>
                </c:pt>
                <c:pt idx="58">
                  <c:v>2.3456000000000015</c:v>
                </c:pt>
                <c:pt idx="59">
                  <c:v>2.3924000000000012</c:v>
                </c:pt>
                <c:pt idx="60">
                  <c:v>2.4400000000000013</c:v>
                </c:pt>
                <c:pt idx="61">
                  <c:v>2.4884000000000013</c:v>
                </c:pt>
                <c:pt idx="62">
                  <c:v>2.5376000000000016</c:v>
                </c:pt>
                <c:pt idx="63">
                  <c:v>2.5876000000000019</c:v>
                </c:pt>
                <c:pt idx="64">
                  <c:v>2.6384000000000016</c:v>
                </c:pt>
                <c:pt idx="65">
                  <c:v>2.6900000000000022</c:v>
                </c:pt>
                <c:pt idx="66">
                  <c:v>2.7424000000000017</c:v>
                </c:pt>
                <c:pt idx="67">
                  <c:v>2.7956000000000021</c:v>
                </c:pt>
                <c:pt idx="68">
                  <c:v>2.8496000000000024</c:v>
                </c:pt>
                <c:pt idx="69">
                  <c:v>2.9044000000000021</c:v>
                </c:pt>
                <c:pt idx="70">
                  <c:v>2.9600000000000022</c:v>
                </c:pt>
                <c:pt idx="71">
                  <c:v>3.0164000000000022</c:v>
                </c:pt>
                <c:pt idx="72">
                  <c:v>3.0736000000000026</c:v>
                </c:pt>
                <c:pt idx="73">
                  <c:v>3.1316000000000024</c:v>
                </c:pt>
                <c:pt idx="74">
                  <c:v>3.1904000000000026</c:v>
                </c:pt>
                <c:pt idx="75">
                  <c:v>3.2500000000000027</c:v>
                </c:pt>
                <c:pt idx="76">
                  <c:v>3.3104000000000027</c:v>
                </c:pt>
                <c:pt idx="77">
                  <c:v>3.371600000000003</c:v>
                </c:pt>
                <c:pt idx="78">
                  <c:v>3.4336000000000029</c:v>
                </c:pt>
                <c:pt idx="79">
                  <c:v>3.4964000000000031</c:v>
                </c:pt>
                <c:pt idx="80">
                  <c:v>3.5600000000000032</c:v>
                </c:pt>
                <c:pt idx="81">
                  <c:v>3.6244000000000032</c:v>
                </c:pt>
                <c:pt idx="82">
                  <c:v>3.6896000000000031</c:v>
                </c:pt>
                <c:pt idx="83">
                  <c:v>3.7556000000000034</c:v>
                </c:pt>
                <c:pt idx="84">
                  <c:v>3.8224000000000036</c:v>
                </c:pt>
                <c:pt idx="85">
                  <c:v>3.8900000000000037</c:v>
                </c:pt>
                <c:pt idx="86">
                  <c:v>3.9584000000000037</c:v>
                </c:pt>
                <c:pt idx="87">
                  <c:v>4.0276000000000032</c:v>
                </c:pt>
                <c:pt idx="88">
                  <c:v>4.0976000000000035</c:v>
                </c:pt>
                <c:pt idx="89">
                  <c:v>4.1684000000000037</c:v>
                </c:pt>
                <c:pt idx="90">
                  <c:v>4.2400000000000038</c:v>
                </c:pt>
                <c:pt idx="91">
                  <c:v>4.3124000000000038</c:v>
                </c:pt>
                <c:pt idx="92">
                  <c:v>4.3856000000000037</c:v>
                </c:pt>
                <c:pt idx="93">
                  <c:v>4.4596000000000044</c:v>
                </c:pt>
                <c:pt idx="94">
                  <c:v>4.5344000000000051</c:v>
                </c:pt>
                <c:pt idx="95">
                  <c:v>4.6100000000000048</c:v>
                </c:pt>
                <c:pt idx="96">
                  <c:v>4.6864000000000043</c:v>
                </c:pt>
                <c:pt idx="97">
                  <c:v>4.7636000000000056</c:v>
                </c:pt>
                <c:pt idx="98">
                  <c:v>4.841600000000005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10-48FF-AA0B-0104202D496F}"/>
            </c:ext>
          </c:extLst>
        </c:ser>
        <c:ser>
          <c:idx val="1"/>
          <c:order val="1"/>
          <c:tx>
            <c:strRef>
              <c:f>'values of function BPR'!$D$19</c:f>
              <c:strCache>
                <c:ptCount val="1"/>
                <c:pt idx="0">
                  <c:v>a= 1/b= 3/c=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BPR'!$B$26:$B$124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BPR'!$D$26:$D$124</c:f>
              <c:numCache>
                <c:formatCode>#,##0.00</c:formatCode>
                <c:ptCount val="99"/>
                <c:pt idx="0">
                  <c:v>1</c:v>
                </c:pt>
                <c:pt idx="1">
                  <c:v>1.000008</c:v>
                </c:pt>
                <c:pt idx="2">
                  <c:v>1.0000640000000001</c:v>
                </c:pt>
                <c:pt idx="3">
                  <c:v>1.000216</c:v>
                </c:pt>
                <c:pt idx="4">
                  <c:v>1.0005120000000001</c:v>
                </c:pt>
                <c:pt idx="5">
                  <c:v>1.0009999999999999</c:v>
                </c:pt>
                <c:pt idx="6">
                  <c:v>1.001728</c:v>
                </c:pt>
                <c:pt idx="7">
                  <c:v>1.0027440000000001</c:v>
                </c:pt>
                <c:pt idx="8">
                  <c:v>1.0040960000000001</c:v>
                </c:pt>
                <c:pt idx="9">
                  <c:v>1.0058320000000001</c:v>
                </c:pt>
                <c:pt idx="10">
                  <c:v>1.008</c:v>
                </c:pt>
                <c:pt idx="11">
                  <c:v>1.010648</c:v>
                </c:pt>
                <c:pt idx="12">
                  <c:v>1.0138240000000001</c:v>
                </c:pt>
                <c:pt idx="13">
                  <c:v>1.017576</c:v>
                </c:pt>
                <c:pt idx="14">
                  <c:v>1.021952</c:v>
                </c:pt>
                <c:pt idx="15">
                  <c:v>1.0269999999999999</c:v>
                </c:pt>
                <c:pt idx="16">
                  <c:v>1.0327679999999999</c:v>
                </c:pt>
                <c:pt idx="17">
                  <c:v>1.039304</c:v>
                </c:pt>
                <c:pt idx="18">
                  <c:v>1.046656</c:v>
                </c:pt>
                <c:pt idx="19">
                  <c:v>1.054872</c:v>
                </c:pt>
                <c:pt idx="20">
                  <c:v>1.0640000000000001</c:v>
                </c:pt>
                <c:pt idx="21">
                  <c:v>1.0740880000000002</c:v>
                </c:pt>
                <c:pt idx="22">
                  <c:v>1.0851840000000001</c:v>
                </c:pt>
                <c:pt idx="23">
                  <c:v>1.0973360000000001</c:v>
                </c:pt>
                <c:pt idx="24">
                  <c:v>1.110592</c:v>
                </c:pt>
                <c:pt idx="25">
                  <c:v>1.125</c:v>
                </c:pt>
                <c:pt idx="26">
                  <c:v>1.1406080000000001</c:v>
                </c:pt>
                <c:pt idx="27">
                  <c:v>1.157464</c:v>
                </c:pt>
                <c:pt idx="28">
                  <c:v>1.1756160000000002</c:v>
                </c:pt>
                <c:pt idx="29">
                  <c:v>1.1951120000000002</c:v>
                </c:pt>
                <c:pt idx="30">
                  <c:v>1.2160000000000002</c:v>
                </c:pt>
                <c:pt idx="31">
                  <c:v>1.2383280000000003</c:v>
                </c:pt>
                <c:pt idx="32">
                  <c:v>1.2621440000000002</c:v>
                </c:pt>
                <c:pt idx="33">
                  <c:v>1.2874960000000004</c:v>
                </c:pt>
                <c:pt idx="34">
                  <c:v>1.3144320000000005</c:v>
                </c:pt>
                <c:pt idx="35">
                  <c:v>1.3430000000000004</c:v>
                </c:pt>
                <c:pt idx="36">
                  <c:v>1.3732480000000005</c:v>
                </c:pt>
                <c:pt idx="37">
                  <c:v>1.4052240000000005</c:v>
                </c:pt>
                <c:pt idx="38">
                  <c:v>1.4389760000000007</c:v>
                </c:pt>
                <c:pt idx="39">
                  <c:v>1.4745520000000008</c:v>
                </c:pt>
                <c:pt idx="40">
                  <c:v>1.5120000000000007</c:v>
                </c:pt>
                <c:pt idx="41">
                  <c:v>1.551368000000001</c:v>
                </c:pt>
                <c:pt idx="42">
                  <c:v>1.5927040000000008</c:v>
                </c:pt>
                <c:pt idx="43">
                  <c:v>1.6360560000000008</c:v>
                </c:pt>
                <c:pt idx="44">
                  <c:v>1.681472000000001</c:v>
                </c:pt>
                <c:pt idx="45">
                  <c:v>1.729000000000001</c:v>
                </c:pt>
                <c:pt idx="46">
                  <c:v>1.7786880000000012</c:v>
                </c:pt>
                <c:pt idx="47">
                  <c:v>1.8305840000000013</c:v>
                </c:pt>
                <c:pt idx="48">
                  <c:v>1.8847360000000015</c:v>
                </c:pt>
                <c:pt idx="49">
                  <c:v>1.9411920000000014</c:v>
                </c:pt>
                <c:pt idx="50">
                  <c:v>2.0000000000000013</c:v>
                </c:pt>
                <c:pt idx="51">
                  <c:v>2.0612080000000015</c:v>
                </c:pt>
                <c:pt idx="52">
                  <c:v>2.1248640000000014</c:v>
                </c:pt>
                <c:pt idx="53">
                  <c:v>2.1910160000000016</c:v>
                </c:pt>
                <c:pt idx="54">
                  <c:v>2.2597120000000022</c:v>
                </c:pt>
                <c:pt idx="55">
                  <c:v>2.3310000000000017</c:v>
                </c:pt>
                <c:pt idx="56">
                  <c:v>2.4049280000000022</c:v>
                </c:pt>
                <c:pt idx="57">
                  <c:v>2.4815440000000022</c:v>
                </c:pt>
                <c:pt idx="58">
                  <c:v>2.5608960000000023</c:v>
                </c:pt>
                <c:pt idx="59">
                  <c:v>2.6430320000000025</c:v>
                </c:pt>
                <c:pt idx="60">
                  <c:v>2.7280000000000024</c:v>
                </c:pt>
                <c:pt idx="61">
                  <c:v>2.8158480000000026</c:v>
                </c:pt>
                <c:pt idx="62">
                  <c:v>2.906624000000003</c:v>
                </c:pt>
                <c:pt idx="63">
                  <c:v>3.0003760000000033</c:v>
                </c:pt>
                <c:pt idx="64">
                  <c:v>3.0971520000000035</c:v>
                </c:pt>
                <c:pt idx="65">
                  <c:v>3.1970000000000036</c:v>
                </c:pt>
                <c:pt idx="66">
                  <c:v>3.2999680000000038</c:v>
                </c:pt>
                <c:pt idx="67">
                  <c:v>3.406104000000004</c:v>
                </c:pt>
                <c:pt idx="68">
                  <c:v>3.5154560000000044</c:v>
                </c:pt>
                <c:pt idx="69">
                  <c:v>3.6280720000000044</c:v>
                </c:pt>
                <c:pt idx="70">
                  <c:v>3.7440000000000047</c:v>
                </c:pt>
                <c:pt idx="71">
                  <c:v>3.8632880000000047</c:v>
                </c:pt>
                <c:pt idx="72">
                  <c:v>3.9859840000000055</c:v>
                </c:pt>
                <c:pt idx="73">
                  <c:v>4.1121360000000049</c:v>
                </c:pt>
                <c:pt idx="74">
                  <c:v>4.2417920000000056</c:v>
                </c:pt>
                <c:pt idx="75">
                  <c:v>4.3750000000000062</c:v>
                </c:pt>
                <c:pt idx="76">
                  <c:v>4.5118080000000056</c:v>
                </c:pt>
                <c:pt idx="77">
                  <c:v>4.6522640000000068</c:v>
                </c:pt>
                <c:pt idx="78">
                  <c:v>4.7964160000000069</c:v>
                </c:pt>
                <c:pt idx="79">
                  <c:v>4.9443120000000071</c:v>
                </c:pt>
                <c:pt idx="80">
                  <c:v>5.0960000000000072</c:v>
                </c:pt>
                <c:pt idx="81">
                  <c:v>5.2515280000000075</c:v>
                </c:pt>
                <c:pt idx="82">
                  <c:v>5.4109440000000077</c:v>
                </c:pt>
                <c:pt idx="83">
                  <c:v>5.5742960000000084</c:v>
                </c:pt>
                <c:pt idx="84">
                  <c:v>5.741632000000009</c:v>
                </c:pt>
                <c:pt idx="85">
                  <c:v>5.9130000000000091</c:v>
                </c:pt>
                <c:pt idx="86">
                  <c:v>6.0884480000000094</c:v>
                </c:pt>
                <c:pt idx="87">
                  <c:v>6.2680240000000094</c:v>
                </c:pt>
                <c:pt idx="88">
                  <c:v>6.4517760000000104</c:v>
                </c:pt>
                <c:pt idx="89">
                  <c:v>6.6397520000000112</c:v>
                </c:pt>
                <c:pt idx="90">
                  <c:v>6.8320000000000114</c:v>
                </c:pt>
                <c:pt idx="91">
                  <c:v>7.0285680000000115</c:v>
                </c:pt>
                <c:pt idx="92">
                  <c:v>7.2295040000000119</c:v>
                </c:pt>
                <c:pt idx="93">
                  <c:v>7.4348560000000123</c:v>
                </c:pt>
                <c:pt idx="94">
                  <c:v>7.6446720000000132</c:v>
                </c:pt>
                <c:pt idx="95">
                  <c:v>7.8590000000000133</c:v>
                </c:pt>
                <c:pt idx="96">
                  <c:v>8.0778880000000139</c:v>
                </c:pt>
                <c:pt idx="97">
                  <c:v>8.3013840000000148</c:v>
                </c:pt>
                <c:pt idx="98">
                  <c:v>8.5295360000000144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010-48FF-AA0B-0104202D496F}"/>
            </c:ext>
          </c:extLst>
        </c:ser>
        <c:ser>
          <c:idx val="2"/>
          <c:order val="2"/>
          <c:tx>
            <c:strRef>
              <c:f>'values of function BPR'!$E$19</c:f>
              <c:strCache>
                <c:ptCount val="1"/>
                <c:pt idx="0">
                  <c:v>a= 1/b= 4/c=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0-48FF-AA0B-0104202D496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010-48FF-AA0B-0104202D49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010-48FF-AA0B-0104202D496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010-48FF-AA0B-0104202D496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010-48FF-AA0B-0104202D496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E010-48FF-AA0B-0104202D49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E010-48FF-AA0B-0104202D496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E010-48FF-AA0B-0104202D496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E010-48FF-AA0B-0104202D496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E010-48FF-AA0B-0104202D496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E010-48FF-AA0B-0104202D496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E010-48FF-AA0B-0104202D496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E010-48FF-AA0B-0104202D496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E010-48FF-AA0B-0104202D496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E010-48FF-AA0B-0104202D496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E010-48FF-AA0B-0104202D496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E010-48FF-AA0B-0104202D496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E010-48FF-AA0B-0104202D496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E010-48FF-AA0B-0104202D496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E010-48FF-AA0B-0104202D496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E010-48FF-AA0B-0104202D496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E010-48FF-AA0B-0104202D496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E010-48FF-AA0B-0104202D496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E010-48FF-AA0B-0104202D496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3-E010-48FF-AA0B-0104202D496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E010-48FF-AA0B-0104202D496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E010-48FF-AA0B-0104202D496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E010-48FF-AA0B-0104202D496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E010-48FF-AA0B-0104202D496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E010-48FF-AA0B-0104202D496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9-E010-48FF-AA0B-0104202D496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E010-48FF-AA0B-0104202D496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E010-48FF-AA0B-0104202D496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E010-48FF-AA0B-0104202D496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D-E010-48FF-AA0B-0104202D496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E010-48FF-AA0B-0104202D496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F-E010-48FF-AA0B-0104202D496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E010-48FF-AA0B-0104202D496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1-E010-48FF-AA0B-0104202D496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E010-48FF-AA0B-0104202D496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3-E010-48FF-AA0B-0104202D496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4-E010-48FF-AA0B-0104202D496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E010-48FF-AA0B-0104202D496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E010-48FF-AA0B-0104202D496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E010-48FF-AA0B-0104202D496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8-E010-48FF-AA0B-0104202D496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E010-48FF-AA0B-0104202D496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A-E010-48FF-AA0B-0104202D496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E010-48FF-AA0B-0104202D496F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C-E010-48FF-AA0B-0104202D496F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E010-48FF-AA0B-0104202D496F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E010-48FF-AA0B-0104202D496F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E010-48FF-AA0B-0104202D496F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0-E010-48FF-AA0B-0104202D496F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E010-48FF-AA0B-0104202D496F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2-E010-48FF-AA0B-0104202D496F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E010-48FF-AA0B-0104202D496F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4-E010-48FF-AA0B-0104202D496F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E010-48FF-AA0B-0104202D496F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6-E010-48FF-AA0B-0104202D496F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E010-48FF-AA0B-0104202D496F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8-E010-48FF-AA0B-0104202D496F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E010-48FF-AA0B-0104202D496F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A-E010-48FF-AA0B-0104202D496F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B-E010-48FF-AA0B-0104202D496F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C-E010-48FF-AA0B-0104202D496F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D-E010-48FF-AA0B-0104202D496F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E-E010-48FF-AA0B-0104202D496F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F-E010-48FF-AA0B-0104202D496F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0-E010-48FF-AA0B-0104202D496F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1-E010-48FF-AA0B-0104202D496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E010-48FF-AA0B-0104202D496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3-E010-48FF-AA0B-0104202D496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4-E010-48FF-AA0B-0104202D496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5-E010-48FF-AA0B-0104202D496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6-E010-48FF-AA0B-0104202D496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7-E010-48FF-AA0B-0104202D496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8-E010-48FF-AA0B-0104202D496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9-E010-48FF-AA0B-0104202D496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A-E010-48FF-AA0B-0104202D496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B-E010-48FF-AA0B-0104202D496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C-E010-48FF-AA0B-0104202D496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D-E010-48FF-AA0B-0104202D496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E-E010-48FF-AA0B-0104202D496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F-E010-48FF-AA0B-0104202D496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0-E010-48FF-AA0B-0104202D496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1-E010-48FF-AA0B-0104202D496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2-E010-48FF-AA0B-0104202D496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3-E010-48FF-AA0B-0104202D496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4-E010-48FF-AA0B-0104202D496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5-E010-48FF-AA0B-0104202D496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6-E010-48FF-AA0B-0104202D496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7-E010-48FF-AA0B-0104202D496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8-E010-48FF-AA0B-0104202D496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9-E010-48FF-AA0B-0104202D496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A-E010-48FF-AA0B-0104202D496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B-E010-48FF-AA0B-0104202D496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C-E010-48FF-AA0B-0104202D496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D-E010-48FF-AA0B-0104202D496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'values of function BPR'!$B$26:$B$124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BPR'!$E$26:$E$124</c:f>
              <c:numCache>
                <c:formatCode>#,##0.00</c:formatCode>
                <c:ptCount val="99"/>
                <c:pt idx="0">
                  <c:v>1</c:v>
                </c:pt>
                <c:pt idx="1">
                  <c:v>1.0000001599999999</c:v>
                </c:pt>
                <c:pt idx="2">
                  <c:v>1.00000256</c:v>
                </c:pt>
                <c:pt idx="3">
                  <c:v>1.0000129600000001</c:v>
                </c:pt>
                <c:pt idx="4">
                  <c:v>1.00004096</c:v>
                </c:pt>
                <c:pt idx="5">
                  <c:v>1.0001</c:v>
                </c:pt>
                <c:pt idx="6">
                  <c:v>1.0002073600000001</c:v>
                </c:pt>
                <c:pt idx="7">
                  <c:v>1.0003841600000001</c:v>
                </c:pt>
                <c:pt idx="8">
                  <c:v>1.0006553600000001</c:v>
                </c:pt>
                <c:pt idx="9">
                  <c:v>1.0010497599999999</c:v>
                </c:pt>
                <c:pt idx="10">
                  <c:v>1.0016</c:v>
                </c:pt>
                <c:pt idx="11">
                  <c:v>1.00234256</c:v>
                </c:pt>
                <c:pt idx="12">
                  <c:v>1.0033177600000001</c:v>
                </c:pt>
                <c:pt idx="13">
                  <c:v>1.0045697600000001</c:v>
                </c:pt>
                <c:pt idx="14">
                  <c:v>1.0061465599999999</c:v>
                </c:pt>
                <c:pt idx="15">
                  <c:v>1.0081</c:v>
                </c:pt>
                <c:pt idx="16">
                  <c:v>1.0104857599999999</c:v>
                </c:pt>
                <c:pt idx="17">
                  <c:v>1.01336336</c:v>
                </c:pt>
                <c:pt idx="18">
                  <c:v>1.0167961599999999</c:v>
                </c:pt>
                <c:pt idx="19">
                  <c:v>1.02085136</c:v>
                </c:pt>
                <c:pt idx="20">
                  <c:v>1.0256000000000001</c:v>
                </c:pt>
                <c:pt idx="21">
                  <c:v>1.0311169600000001</c:v>
                </c:pt>
                <c:pt idx="22">
                  <c:v>1.0374809600000001</c:v>
                </c:pt>
                <c:pt idx="23">
                  <c:v>1.04477456</c:v>
                </c:pt>
                <c:pt idx="24">
                  <c:v>1.05308416</c:v>
                </c:pt>
                <c:pt idx="25">
                  <c:v>1.0625</c:v>
                </c:pt>
                <c:pt idx="26">
                  <c:v>1.0731161600000001</c:v>
                </c:pt>
                <c:pt idx="27">
                  <c:v>1.0850305600000001</c:v>
                </c:pt>
                <c:pt idx="28">
                  <c:v>1.0983449600000001</c:v>
                </c:pt>
                <c:pt idx="29">
                  <c:v>1.1131649600000002</c:v>
                </c:pt>
                <c:pt idx="30">
                  <c:v>1.1296000000000002</c:v>
                </c:pt>
                <c:pt idx="31">
                  <c:v>1.1477633600000003</c:v>
                </c:pt>
                <c:pt idx="32">
                  <c:v>1.1677721600000002</c:v>
                </c:pt>
                <c:pt idx="33">
                  <c:v>1.1897473600000004</c:v>
                </c:pt>
                <c:pt idx="34">
                  <c:v>1.2138137600000003</c:v>
                </c:pt>
                <c:pt idx="35">
                  <c:v>1.2401000000000004</c:v>
                </c:pt>
                <c:pt idx="36">
                  <c:v>1.2687385600000005</c:v>
                </c:pt>
                <c:pt idx="37">
                  <c:v>1.2998657600000005</c:v>
                </c:pt>
                <c:pt idx="38">
                  <c:v>1.3336217600000007</c:v>
                </c:pt>
                <c:pt idx="39">
                  <c:v>1.3701505600000008</c:v>
                </c:pt>
                <c:pt idx="40">
                  <c:v>1.4096000000000006</c:v>
                </c:pt>
                <c:pt idx="41">
                  <c:v>1.4521217600000009</c:v>
                </c:pt>
                <c:pt idx="42">
                  <c:v>1.4978713600000009</c:v>
                </c:pt>
                <c:pt idx="43">
                  <c:v>1.5470081600000012</c:v>
                </c:pt>
                <c:pt idx="44">
                  <c:v>1.599695360000001</c:v>
                </c:pt>
                <c:pt idx="45">
                  <c:v>1.6561000000000012</c:v>
                </c:pt>
                <c:pt idx="46">
                  <c:v>1.7163929600000016</c:v>
                </c:pt>
                <c:pt idx="47">
                  <c:v>1.7807489600000017</c:v>
                </c:pt>
                <c:pt idx="48">
                  <c:v>1.8493465600000016</c:v>
                </c:pt>
                <c:pt idx="49">
                  <c:v>1.922368160000002</c:v>
                </c:pt>
                <c:pt idx="50">
                  <c:v>2.0000000000000018</c:v>
                </c:pt>
                <c:pt idx="51">
                  <c:v>2.0824321600000015</c:v>
                </c:pt>
                <c:pt idx="52">
                  <c:v>2.1698585600000024</c:v>
                </c:pt>
                <c:pt idx="53">
                  <c:v>2.2624769600000025</c:v>
                </c:pt>
                <c:pt idx="54">
                  <c:v>2.3604889600000027</c:v>
                </c:pt>
                <c:pt idx="55">
                  <c:v>2.4641000000000028</c:v>
                </c:pt>
                <c:pt idx="56">
                  <c:v>2.5735193600000033</c:v>
                </c:pt>
                <c:pt idx="57">
                  <c:v>2.6889601600000033</c:v>
                </c:pt>
                <c:pt idx="58">
                  <c:v>2.8106393600000041</c:v>
                </c:pt>
                <c:pt idx="59">
                  <c:v>2.9387777600000042</c:v>
                </c:pt>
                <c:pt idx="60">
                  <c:v>3.0736000000000043</c:v>
                </c:pt>
                <c:pt idx="61">
                  <c:v>3.2153345600000045</c:v>
                </c:pt>
                <c:pt idx="62">
                  <c:v>3.364213760000005</c:v>
                </c:pt>
                <c:pt idx="63">
                  <c:v>3.5204737600000051</c:v>
                </c:pt>
                <c:pt idx="64">
                  <c:v>3.6843545600000063</c:v>
                </c:pt>
                <c:pt idx="65">
                  <c:v>3.8561000000000067</c:v>
                </c:pt>
                <c:pt idx="66">
                  <c:v>4.0359577600000067</c:v>
                </c:pt>
                <c:pt idx="67">
                  <c:v>4.2241793600000079</c:v>
                </c:pt>
                <c:pt idx="68">
                  <c:v>4.4210201600000083</c:v>
                </c:pt>
                <c:pt idx="69">
                  <c:v>4.6267393600000082</c:v>
                </c:pt>
                <c:pt idx="70">
                  <c:v>4.8416000000000086</c:v>
                </c:pt>
                <c:pt idx="71">
                  <c:v>5.0658689600000084</c:v>
                </c:pt>
                <c:pt idx="72">
                  <c:v>5.2998169600000109</c:v>
                </c:pt>
                <c:pt idx="73">
                  <c:v>5.5437185600000101</c:v>
                </c:pt>
                <c:pt idx="74">
                  <c:v>5.7978521600000112</c:v>
                </c:pt>
                <c:pt idx="75">
                  <c:v>6.0625000000000124</c:v>
                </c:pt>
                <c:pt idx="76">
                  <c:v>6.3379481600000123</c:v>
                </c:pt>
                <c:pt idx="77">
                  <c:v>6.6244865600000145</c:v>
                </c:pt>
                <c:pt idx="78">
                  <c:v>6.9224089600000136</c:v>
                </c:pt>
                <c:pt idx="79">
                  <c:v>7.2320129600000156</c:v>
                </c:pt>
                <c:pt idx="80">
                  <c:v>7.5536000000000163</c:v>
                </c:pt>
                <c:pt idx="81">
                  <c:v>7.8874753600000167</c:v>
                </c:pt>
                <c:pt idx="82">
                  <c:v>8.2339481600000166</c:v>
                </c:pt>
                <c:pt idx="83">
                  <c:v>8.5933313600000183</c:v>
                </c:pt>
                <c:pt idx="84">
                  <c:v>8.9659417600000211</c:v>
                </c:pt>
                <c:pt idx="85">
                  <c:v>9.3521000000000214</c:v>
                </c:pt>
                <c:pt idx="86">
                  <c:v>9.7521305600000225</c:v>
                </c:pt>
                <c:pt idx="87">
                  <c:v>10.166361760000022</c:v>
                </c:pt>
                <c:pt idx="88">
                  <c:v>10.595125760000025</c:v>
                </c:pt>
                <c:pt idx="89">
                  <c:v>11.038758560000026</c:v>
                </c:pt>
                <c:pt idx="90">
                  <c:v>11.497600000000027</c:v>
                </c:pt>
                <c:pt idx="91">
                  <c:v>11.971993760000029</c:v>
                </c:pt>
                <c:pt idx="92">
                  <c:v>12.462287360000028</c:v>
                </c:pt>
                <c:pt idx="93">
                  <c:v>12.96883216000003</c:v>
                </c:pt>
                <c:pt idx="94">
                  <c:v>13.491983360000033</c:v>
                </c:pt>
                <c:pt idx="95">
                  <c:v>14.032100000000034</c:v>
                </c:pt>
                <c:pt idx="96">
                  <c:v>14.589544960000035</c:v>
                </c:pt>
                <c:pt idx="97">
                  <c:v>15.16468496000004</c:v>
                </c:pt>
                <c:pt idx="98">
                  <c:v>15.757890560000039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010-48FF-AA0B-0104202D496F}"/>
            </c:ext>
          </c:extLst>
        </c:ser>
        <c:ser>
          <c:idx val="3"/>
          <c:order val="3"/>
          <c:tx>
            <c:strRef>
              <c:f>'values of function BPR'!$F$19</c:f>
              <c:strCache>
                <c:ptCount val="1"/>
                <c:pt idx="0">
                  <c:v>a= 1/b= 5/c=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BPR'!$B$26:$B$124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BPR'!$F$26:$F$124</c:f>
              <c:numCache>
                <c:formatCode>#,##0.00</c:formatCode>
                <c:ptCount val="99"/>
                <c:pt idx="0">
                  <c:v>1</c:v>
                </c:pt>
                <c:pt idx="1">
                  <c:v>1.0000000032</c:v>
                </c:pt>
                <c:pt idx="2">
                  <c:v>1.0000001024</c:v>
                </c:pt>
                <c:pt idx="3">
                  <c:v>1.0000007775999999</c:v>
                </c:pt>
                <c:pt idx="4">
                  <c:v>1.0000032768</c:v>
                </c:pt>
                <c:pt idx="5">
                  <c:v>1.0000100000000001</c:v>
                </c:pt>
                <c:pt idx="6">
                  <c:v>1.0000248832</c:v>
                </c:pt>
                <c:pt idx="7">
                  <c:v>1.0000537824</c:v>
                </c:pt>
                <c:pt idx="8">
                  <c:v>1.0001048576</c:v>
                </c:pt>
                <c:pt idx="9">
                  <c:v>1.0001889568</c:v>
                </c:pt>
                <c:pt idx="10">
                  <c:v>1.0003200000000001</c:v>
                </c:pt>
                <c:pt idx="11">
                  <c:v>1.0005153631999999</c:v>
                </c:pt>
                <c:pt idx="12">
                  <c:v>1.0007962624</c:v>
                </c:pt>
                <c:pt idx="13">
                  <c:v>1.0011881376</c:v>
                </c:pt>
                <c:pt idx="14">
                  <c:v>1.0017210368</c:v>
                </c:pt>
                <c:pt idx="15">
                  <c:v>1.0024299999999999</c:v>
                </c:pt>
                <c:pt idx="16">
                  <c:v>1.0033554432</c:v>
                </c:pt>
                <c:pt idx="17">
                  <c:v>1.0045435424</c:v>
                </c:pt>
                <c:pt idx="18">
                  <c:v>1.0060466176</c:v>
                </c:pt>
                <c:pt idx="19">
                  <c:v>1.0079235168</c:v>
                </c:pt>
                <c:pt idx="20">
                  <c:v>1.01024</c:v>
                </c:pt>
                <c:pt idx="21">
                  <c:v>1.0130691232</c:v>
                </c:pt>
                <c:pt idx="22">
                  <c:v>1.0164916224</c:v>
                </c:pt>
                <c:pt idx="23">
                  <c:v>1.0205962976</c:v>
                </c:pt>
                <c:pt idx="24">
                  <c:v>1.0254803968000001</c:v>
                </c:pt>
                <c:pt idx="25">
                  <c:v>1.03125</c:v>
                </c:pt>
                <c:pt idx="26">
                  <c:v>1.0380204032</c:v>
                </c:pt>
                <c:pt idx="27">
                  <c:v>1.0459165024000001</c:v>
                </c:pt>
                <c:pt idx="28">
                  <c:v>1.0550731776</c:v>
                </c:pt>
                <c:pt idx="29">
                  <c:v>1.0656356768000002</c:v>
                </c:pt>
                <c:pt idx="30">
                  <c:v>1.0777600000000001</c:v>
                </c:pt>
                <c:pt idx="31">
                  <c:v>1.0916132832000001</c:v>
                </c:pt>
                <c:pt idx="32">
                  <c:v>1.1073741824000003</c:v>
                </c:pt>
                <c:pt idx="33">
                  <c:v>1.1252332576000001</c:v>
                </c:pt>
                <c:pt idx="34">
                  <c:v>1.1453933568000003</c:v>
                </c:pt>
                <c:pt idx="35">
                  <c:v>1.1680700000000004</c:v>
                </c:pt>
                <c:pt idx="36">
                  <c:v>1.1934917632000004</c:v>
                </c:pt>
                <c:pt idx="37">
                  <c:v>1.2219006624000006</c:v>
                </c:pt>
                <c:pt idx="38">
                  <c:v>1.2535525376000005</c:v>
                </c:pt>
                <c:pt idx="39">
                  <c:v>1.2887174368000007</c:v>
                </c:pt>
                <c:pt idx="40">
                  <c:v>1.3276800000000009</c:v>
                </c:pt>
                <c:pt idx="41">
                  <c:v>1.3707398432000009</c:v>
                </c:pt>
                <c:pt idx="42">
                  <c:v>1.418211942400001</c:v>
                </c:pt>
                <c:pt idx="43">
                  <c:v>1.4704270176000012</c:v>
                </c:pt>
                <c:pt idx="44">
                  <c:v>1.5277319168000014</c:v>
                </c:pt>
                <c:pt idx="45">
                  <c:v>1.5904900000000015</c:v>
                </c:pt>
                <c:pt idx="46">
                  <c:v>1.6590815232000018</c:v>
                </c:pt>
                <c:pt idx="47">
                  <c:v>1.733904022400002</c:v>
                </c:pt>
                <c:pt idx="48">
                  <c:v>1.8153726976000022</c:v>
                </c:pt>
                <c:pt idx="49">
                  <c:v>1.9039207968000025</c:v>
                </c:pt>
                <c:pt idx="50">
                  <c:v>2.0000000000000022</c:v>
                </c:pt>
                <c:pt idx="51">
                  <c:v>2.1040808032000022</c:v>
                </c:pt>
                <c:pt idx="52">
                  <c:v>2.2166529024000026</c:v>
                </c:pt>
                <c:pt idx="53">
                  <c:v>2.3382255776000029</c:v>
                </c:pt>
                <c:pt idx="54">
                  <c:v>2.4693280768000037</c:v>
                </c:pt>
                <c:pt idx="55">
                  <c:v>2.6105100000000037</c:v>
                </c:pt>
                <c:pt idx="56">
                  <c:v>2.7623416832000043</c:v>
                </c:pt>
                <c:pt idx="57">
                  <c:v>2.9254145824000046</c:v>
                </c:pt>
                <c:pt idx="58">
                  <c:v>3.1003416576000058</c:v>
                </c:pt>
                <c:pt idx="59">
                  <c:v>3.2877577568000058</c:v>
                </c:pt>
                <c:pt idx="60">
                  <c:v>3.4883200000000065</c:v>
                </c:pt>
                <c:pt idx="61">
                  <c:v>3.7027081632000067</c:v>
                </c:pt>
                <c:pt idx="62">
                  <c:v>3.9316250624000078</c:v>
                </c:pt>
                <c:pt idx="63">
                  <c:v>4.1757969376000084</c:v>
                </c:pt>
                <c:pt idx="64">
                  <c:v>4.4359738368000095</c:v>
                </c:pt>
                <c:pt idx="65">
                  <c:v>4.7129300000000107</c:v>
                </c:pt>
                <c:pt idx="66">
                  <c:v>5.0074642432000109</c:v>
                </c:pt>
                <c:pt idx="67">
                  <c:v>5.3204003424000126</c:v>
                </c:pt>
                <c:pt idx="68">
                  <c:v>5.6525874176000137</c:v>
                </c:pt>
                <c:pt idx="69">
                  <c:v>6.0049003168000139</c:v>
                </c:pt>
                <c:pt idx="70">
                  <c:v>6.378240000000015</c:v>
                </c:pt>
                <c:pt idx="71">
                  <c:v>6.7735339232000156</c:v>
                </c:pt>
                <c:pt idx="72">
                  <c:v>7.1917364224000195</c:v>
                </c:pt>
                <c:pt idx="73">
                  <c:v>7.6338290976000183</c:v>
                </c:pt>
                <c:pt idx="74">
                  <c:v>8.1008211968000197</c:v>
                </c:pt>
                <c:pt idx="75">
                  <c:v>8.5937500000000231</c:v>
                </c:pt>
                <c:pt idx="76">
                  <c:v>9.1136812032000236</c:v>
                </c:pt>
                <c:pt idx="77">
                  <c:v>9.6617093024000269</c:v>
                </c:pt>
                <c:pt idx="78">
                  <c:v>10.238957977600027</c:v>
                </c:pt>
                <c:pt idx="79">
                  <c:v>10.84658047680003</c:v>
                </c:pt>
                <c:pt idx="80">
                  <c:v>11.485760000000033</c:v>
                </c:pt>
                <c:pt idx="81">
                  <c:v>12.157710083200033</c:v>
                </c:pt>
                <c:pt idx="82">
                  <c:v>12.863674982400035</c:v>
                </c:pt>
                <c:pt idx="83">
                  <c:v>13.604930057600038</c:v>
                </c:pt>
                <c:pt idx="84">
                  <c:v>14.382782156800042</c:v>
                </c:pt>
                <c:pt idx="85">
                  <c:v>15.198570000000045</c:v>
                </c:pt>
                <c:pt idx="86">
                  <c:v>16.053664563200048</c:v>
                </c:pt>
                <c:pt idx="87">
                  <c:v>16.949469462400049</c:v>
                </c:pt>
                <c:pt idx="88">
                  <c:v>17.887421337600056</c:v>
                </c:pt>
                <c:pt idx="89">
                  <c:v>18.868990236800059</c:v>
                </c:pt>
                <c:pt idx="90">
                  <c:v>19.895680000000059</c:v>
                </c:pt>
                <c:pt idx="91">
                  <c:v>20.969028643200065</c:v>
                </c:pt>
                <c:pt idx="92">
                  <c:v>22.090608742400065</c:v>
                </c:pt>
                <c:pt idx="93">
                  <c:v>23.262027817600071</c:v>
                </c:pt>
                <c:pt idx="94">
                  <c:v>24.484928716800077</c:v>
                </c:pt>
                <c:pt idx="95">
                  <c:v>25.760990000000081</c:v>
                </c:pt>
                <c:pt idx="96">
                  <c:v>27.091926323200084</c:v>
                </c:pt>
                <c:pt idx="97">
                  <c:v>28.479488822400096</c:v>
                </c:pt>
                <c:pt idx="98">
                  <c:v>29.925465497600097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010-48FF-AA0B-0104202D496F}"/>
            </c:ext>
          </c:extLst>
        </c:ser>
        <c:ser>
          <c:idx val="10"/>
          <c:order val="10"/>
          <c:tx>
            <c:strRef>
              <c:f>'values of function BPR'!$F$9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BPR'!$G$9:$G$10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BPR'!$H$9:$H$10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E010-48FF-AA0B-0104202D4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9520"/>
        <c:axId val="221626992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BPR'!$G$19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BPR'!$G$26:$G$124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010-48FF-AA0B-0104202D496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BPR'!$H$19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BPR'!$H$26:$H$124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010-48FF-AA0B-0104202D496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BPR'!$I$19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BPR'!$I$26:$I$124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010-48FF-AA0B-0104202D496F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BPR'!$J$19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BPR'!$J$26:$J$124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010-48FF-AA0B-0104202D496F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BPR'!$K$19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BPR'!$K$26:$K$124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010-48FF-AA0B-0104202D496F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BPR'!$L$19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BPR'!$L$26:$L$124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010-48FF-AA0B-0104202D496F}"/>
                  </c:ext>
                </c:extLst>
              </c15:ser>
            </c15:filteredScatterSeries>
          </c:ext>
        </c:extLst>
      </c:scatterChart>
      <c:valAx>
        <c:axId val="222539520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Saturation Grade [q/q</a:t>
                </a:r>
                <a:r>
                  <a:rPr lang="de-DE" sz="14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max</a:t>
                </a: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]</a:t>
                </a:r>
              </a:p>
            </c:rich>
          </c:tx>
          <c:layout>
            <c:manualLayout>
              <c:xMode val="edge"/>
              <c:yMode val="edge"/>
              <c:x val="0.42760617760617758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1626992"/>
        <c:crosses val="autoZero"/>
        <c:crossBetween val="midCat"/>
        <c:majorUnit val="0.5"/>
        <c:minorUnit val="0.1"/>
      </c:valAx>
      <c:valAx>
        <c:axId val="22162699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6.7567567567567571E-3"/>
              <c:y val="0.409090909090909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2539520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587275739608502"/>
          <c:y val="0.12003183889013072"/>
          <c:w val="0.14418385059625397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BPR 2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002325042905828E-2"/>
          <c:y val="9.4276094276094277E-2"/>
          <c:w val="0.86259619441393065"/>
          <c:h val="0.799663299663299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'values of function BPR 2'!$C$20</c:f>
              <c:strCache>
                <c:ptCount val="1"/>
                <c:pt idx="0">
                  <c:v>a= 1/for sat =&lt; 1 b1= 5/for sat &gt; 1 b2 =2/c=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BPR 2'!$B$27:$B$125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2'!$C$27:$C$125</c:f>
              <c:numCache>
                <c:formatCode>#,##0.00</c:formatCode>
                <c:ptCount val="99"/>
                <c:pt idx="0">
                  <c:v>1</c:v>
                </c:pt>
                <c:pt idx="1">
                  <c:v>1.0000000032</c:v>
                </c:pt>
                <c:pt idx="2">
                  <c:v>1.0000001024</c:v>
                </c:pt>
                <c:pt idx="3">
                  <c:v>1.0000007775999999</c:v>
                </c:pt>
                <c:pt idx="4">
                  <c:v>1.0000032768</c:v>
                </c:pt>
                <c:pt idx="5">
                  <c:v>1.0000100000000001</c:v>
                </c:pt>
                <c:pt idx="6">
                  <c:v>1.0000248832</c:v>
                </c:pt>
                <c:pt idx="7">
                  <c:v>1.0000537824</c:v>
                </c:pt>
                <c:pt idx="8">
                  <c:v>1.0001048576</c:v>
                </c:pt>
                <c:pt idx="9">
                  <c:v>1.0001889568</c:v>
                </c:pt>
                <c:pt idx="10">
                  <c:v>1.0003200000000001</c:v>
                </c:pt>
                <c:pt idx="11">
                  <c:v>1.0005153631999999</c:v>
                </c:pt>
                <c:pt idx="12">
                  <c:v>1.0007962624</c:v>
                </c:pt>
                <c:pt idx="13">
                  <c:v>1.0011881376</c:v>
                </c:pt>
                <c:pt idx="14">
                  <c:v>1.0017210368</c:v>
                </c:pt>
                <c:pt idx="15">
                  <c:v>1.0024299999999999</c:v>
                </c:pt>
                <c:pt idx="16">
                  <c:v>1.0033554432</c:v>
                </c:pt>
                <c:pt idx="17">
                  <c:v>1.0045435424</c:v>
                </c:pt>
                <c:pt idx="18">
                  <c:v>1.0060466176</c:v>
                </c:pt>
                <c:pt idx="19">
                  <c:v>1.0079235168</c:v>
                </c:pt>
                <c:pt idx="20">
                  <c:v>1.01024</c:v>
                </c:pt>
                <c:pt idx="21">
                  <c:v>1.0130691232</c:v>
                </c:pt>
                <c:pt idx="22">
                  <c:v>1.0164916224</c:v>
                </c:pt>
                <c:pt idx="23">
                  <c:v>1.0205962976</c:v>
                </c:pt>
                <c:pt idx="24">
                  <c:v>1.0254803968000001</c:v>
                </c:pt>
                <c:pt idx="25">
                  <c:v>1.03125</c:v>
                </c:pt>
                <c:pt idx="26">
                  <c:v>1.0380204032</c:v>
                </c:pt>
                <c:pt idx="27">
                  <c:v>1.0459165024000001</c:v>
                </c:pt>
                <c:pt idx="28">
                  <c:v>1.0550731776</c:v>
                </c:pt>
                <c:pt idx="29">
                  <c:v>1.0656356768000002</c:v>
                </c:pt>
                <c:pt idx="30">
                  <c:v>1.0777600000000001</c:v>
                </c:pt>
                <c:pt idx="31">
                  <c:v>1.0916132832000001</c:v>
                </c:pt>
                <c:pt idx="32">
                  <c:v>1.1073741824000003</c:v>
                </c:pt>
                <c:pt idx="33">
                  <c:v>1.1252332576000001</c:v>
                </c:pt>
                <c:pt idx="34">
                  <c:v>1.1453933568000003</c:v>
                </c:pt>
                <c:pt idx="35">
                  <c:v>1.1680700000000004</c:v>
                </c:pt>
                <c:pt idx="36">
                  <c:v>1.1934917632000004</c:v>
                </c:pt>
                <c:pt idx="37">
                  <c:v>1.2219006624000006</c:v>
                </c:pt>
                <c:pt idx="38">
                  <c:v>1.2535525376000005</c:v>
                </c:pt>
                <c:pt idx="39">
                  <c:v>1.2887174368000007</c:v>
                </c:pt>
                <c:pt idx="40">
                  <c:v>1.3276800000000009</c:v>
                </c:pt>
                <c:pt idx="41">
                  <c:v>1.3707398432000009</c:v>
                </c:pt>
                <c:pt idx="42">
                  <c:v>1.418211942400001</c:v>
                </c:pt>
                <c:pt idx="43">
                  <c:v>1.4704270176000012</c:v>
                </c:pt>
                <c:pt idx="44">
                  <c:v>1.5277319168000014</c:v>
                </c:pt>
                <c:pt idx="45">
                  <c:v>1.5904900000000015</c:v>
                </c:pt>
                <c:pt idx="46">
                  <c:v>1.6590815232000018</c:v>
                </c:pt>
                <c:pt idx="47">
                  <c:v>1.733904022400002</c:v>
                </c:pt>
                <c:pt idx="48">
                  <c:v>1.8153726976000022</c:v>
                </c:pt>
                <c:pt idx="49">
                  <c:v>1.9039207968000025</c:v>
                </c:pt>
                <c:pt idx="50">
                  <c:v>2.0000000000000022</c:v>
                </c:pt>
                <c:pt idx="51">
                  <c:v>2.0404000000000009</c:v>
                </c:pt>
                <c:pt idx="52">
                  <c:v>2.0816000000000008</c:v>
                </c:pt>
                <c:pt idx="53">
                  <c:v>2.123600000000001</c:v>
                </c:pt>
                <c:pt idx="54">
                  <c:v>2.1664000000000012</c:v>
                </c:pt>
                <c:pt idx="55">
                  <c:v>2.2100000000000009</c:v>
                </c:pt>
                <c:pt idx="56">
                  <c:v>2.2544000000000013</c:v>
                </c:pt>
                <c:pt idx="57">
                  <c:v>2.2996000000000012</c:v>
                </c:pt>
                <c:pt idx="58">
                  <c:v>2.3456000000000015</c:v>
                </c:pt>
                <c:pt idx="59">
                  <c:v>2.3924000000000012</c:v>
                </c:pt>
                <c:pt idx="60">
                  <c:v>2.4400000000000013</c:v>
                </c:pt>
                <c:pt idx="61">
                  <c:v>2.4884000000000013</c:v>
                </c:pt>
                <c:pt idx="62">
                  <c:v>2.5376000000000016</c:v>
                </c:pt>
                <c:pt idx="63">
                  <c:v>2.5876000000000019</c:v>
                </c:pt>
                <c:pt idx="64">
                  <c:v>2.6384000000000016</c:v>
                </c:pt>
                <c:pt idx="65">
                  <c:v>2.6900000000000022</c:v>
                </c:pt>
                <c:pt idx="66">
                  <c:v>2.7424000000000017</c:v>
                </c:pt>
                <c:pt idx="67">
                  <c:v>2.7956000000000021</c:v>
                </c:pt>
                <c:pt idx="68">
                  <c:v>2.8496000000000024</c:v>
                </c:pt>
                <c:pt idx="69">
                  <c:v>2.9044000000000021</c:v>
                </c:pt>
                <c:pt idx="70">
                  <c:v>2.9600000000000022</c:v>
                </c:pt>
                <c:pt idx="71">
                  <c:v>3.0164000000000022</c:v>
                </c:pt>
                <c:pt idx="72">
                  <c:v>3.0736000000000026</c:v>
                </c:pt>
                <c:pt idx="73">
                  <c:v>3.1316000000000024</c:v>
                </c:pt>
                <c:pt idx="74">
                  <c:v>3.1904000000000026</c:v>
                </c:pt>
                <c:pt idx="75">
                  <c:v>3.2500000000000027</c:v>
                </c:pt>
                <c:pt idx="76">
                  <c:v>3.3104000000000027</c:v>
                </c:pt>
                <c:pt idx="77">
                  <c:v>3.371600000000003</c:v>
                </c:pt>
                <c:pt idx="78">
                  <c:v>3.4336000000000029</c:v>
                </c:pt>
                <c:pt idx="79">
                  <c:v>3.4964000000000031</c:v>
                </c:pt>
                <c:pt idx="80">
                  <c:v>3.5600000000000032</c:v>
                </c:pt>
                <c:pt idx="81">
                  <c:v>3.6244000000000032</c:v>
                </c:pt>
                <c:pt idx="82">
                  <c:v>3.6896000000000031</c:v>
                </c:pt>
                <c:pt idx="83">
                  <c:v>3.7556000000000034</c:v>
                </c:pt>
                <c:pt idx="84">
                  <c:v>3.8224000000000036</c:v>
                </c:pt>
                <c:pt idx="85">
                  <c:v>3.8900000000000037</c:v>
                </c:pt>
                <c:pt idx="86">
                  <c:v>3.9584000000000037</c:v>
                </c:pt>
                <c:pt idx="87">
                  <c:v>4.0276000000000032</c:v>
                </c:pt>
                <c:pt idx="88">
                  <c:v>4.0976000000000035</c:v>
                </c:pt>
                <c:pt idx="89">
                  <c:v>4.1684000000000037</c:v>
                </c:pt>
                <c:pt idx="90">
                  <c:v>4.2400000000000038</c:v>
                </c:pt>
                <c:pt idx="91">
                  <c:v>4.3124000000000038</c:v>
                </c:pt>
                <c:pt idx="92">
                  <c:v>4.3856000000000037</c:v>
                </c:pt>
                <c:pt idx="93">
                  <c:v>4.4596000000000044</c:v>
                </c:pt>
                <c:pt idx="94">
                  <c:v>4.5344000000000051</c:v>
                </c:pt>
                <c:pt idx="95">
                  <c:v>4.6100000000000048</c:v>
                </c:pt>
                <c:pt idx="96">
                  <c:v>4.6864000000000043</c:v>
                </c:pt>
                <c:pt idx="97">
                  <c:v>4.7636000000000056</c:v>
                </c:pt>
                <c:pt idx="98">
                  <c:v>4.841600000000005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0F-4EA4-8CD4-696ED0E03D55}"/>
            </c:ext>
          </c:extLst>
        </c:ser>
        <c:ser>
          <c:idx val="1"/>
          <c:order val="1"/>
          <c:tx>
            <c:strRef>
              <c:f>'values of function BPR 2'!$D$20</c:f>
              <c:strCache>
                <c:ptCount val="1"/>
                <c:pt idx="0">
                  <c:v>a= 1/for sat =&lt; 1 b1= 5/for sat &gt; 1 b2 =3/c=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BPR 2'!$B$27:$B$125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2'!$D$27:$D$125</c:f>
              <c:numCache>
                <c:formatCode>#,##0.00</c:formatCode>
                <c:ptCount val="99"/>
                <c:pt idx="0">
                  <c:v>1</c:v>
                </c:pt>
                <c:pt idx="1">
                  <c:v>1.0000000032</c:v>
                </c:pt>
                <c:pt idx="2">
                  <c:v>1.0000001024</c:v>
                </c:pt>
                <c:pt idx="3">
                  <c:v>1.0000007775999999</c:v>
                </c:pt>
                <c:pt idx="4">
                  <c:v>1.0000032768</c:v>
                </c:pt>
                <c:pt idx="5">
                  <c:v>1.0000100000000001</c:v>
                </c:pt>
                <c:pt idx="6">
                  <c:v>1.0000248832</c:v>
                </c:pt>
                <c:pt idx="7">
                  <c:v>1.0000537824</c:v>
                </c:pt>
                <c:pt idx="8">
                  <c:v>1.0001048576</c:v>
                </c:pt>
                <c:pt idx="9">
                  <c:v>1.0001889568</c:v>
                </c:pt>
                <c:pt idx="10">
                  <c:v>1.0003200000000001</c:v>
                </c:pt>
                <c:pt idx="11">
                  <c:v>1.0005153631999999</c:v>
                </c:pt>
                <c:pt idx="12">
                  <c:v>1.0007962624</c:v>
                </c:pt>
                <c:pt idx="13">
                  <c:v>1.0011881376</c:v>
                </c:pt>
                <c:pt idx="14">
                  <c:v>1.0017210368</c:v>
                </c:pt>
                <c:pt idx="15">
                  <c:v>1.0024299999999999</c:v>
                </c:pt>
                <c:pt idx="16">
                  <c:v>1.0033554432</c:v>
                </c:pt>
                <c:pt idx="17">
                  <c:v>1.0045435424</c:v>
                </c:pt>
                <c:pt idx="18">
                  <c:v>1.0060466176</c:v>
                </c:pt>
                <c:pt idx="19">
                  <c:v>1.0079235168</c:v>
                </c:pt>
                <c:pt idx="20">
                  <c:v>1.01024</c:v>
                </c:pt>
                <c:pt idx="21">
                  <c:v>1.0130691232</c:v>
                </c:pt>
                <c:pt idx="22">
                  <c:v>1.0164916224</c:v>
                </c:pt>
                <c:pt idx="23">
                  <c:v>1.0205962976</c:v>
                </c:pt>
                <c:pt idx="24">
                  <c:v>1.0254803968000001</c:v>
                </c:pt>
                <c:pt idx="25">
                  <c:v>1.03125</c:v>
                </c:pt>
                <c:pt idx="26">
                  <c:v>1.0380204032</c:v>
                </c:pt>
                <c:pt idx="27">
                  <c:v>1.0459165024000001</c:v>
                </c:pt>
                <c:pt idx="28">
                  <c:v>1.0550731776</c:v>
                </c:pt>
                <c:pt idx="29">
                  <c:v>1.0656356768000002</c:v>
                </c:pt>
                <c:pt idx="30">
                  <c:v>1.0777600000000001</c:v>
                </c:pt>
                <c:pt idx="31">
                  <c:v>1.0916132832000001</c:v>
                </c:pt>
                <c:pt idx="32">
                  <c:v>1.1073741824000003</c:v>
                </c:pt>
                <c:pt idx="33">
                  <c:v>1.1252332576000001</c:v>
                </c:pt>
                <c:pt idx="34">
                  <c:v>1.1453933568000003</c:v>
                </c:pt>
                <c:pt idx="35">
                  <c:v>1.1680700000000004</c:v>
                </c:pt>
                <c:pt idx="36">
                  <c:v>1.1934917632000004</c:v>
                </c:pt>
                <c:pt idx="37">
                  <c:v>1.2219006624000006</c:v>
                </c:pt>
                <c:pt idx="38">
                  <c:v>1.2535525376000005</c:v>
                </c:pt>
                <c:pt idx="39">
                  <c:v>1.2887174368000007</c:v>
                </c:pt>
                <c:pt idx="40">
                  <c:v>1.3276800000000009</c:v>
                </c:pt>
                <c:pt idx="41">
                  <c:v>1.3707398432000009</c:v>
                </c:pt>
                <c:pt idx="42">
                  <c:v>1.418211942400001</c:v>
                </c:pt>
                <c:pt idx="43">
                  <c:v>1.4704270176000012</c:v>
                </c:pt>
                <c:pt idx="44">
                  <c:v>1.5277319168000014</c:v>
                </c:pt>
                <c:pt idx="45">
                  <c:v>1.5904900000000015</c:v>
                </c:pt>
                <c:pt idx="46">
                  <c:v>1.6590815232000018</c:v>
                </c:pt>
                <c:pt idx="47">
                  <c:v>1.733904022400002</c:v>
                </c:pt>
                <c:pt idx="48">
                  <c:v>1.8153726976000022</c:v>
                </c:pt>
                <c:pt idx="49">
                  <c:v>1.9039207968000025</c:v>
                </c:pt>
                <c:pt idx="50">
                  <c:v>2.0000000000000022</c:v>
                </c:pt>
                <c:pt idx="51">
                  <c:v>2.0612080000000015</c:v>
                </c:pt>
                <c:pt idx="52">
                  <c:v>2.1248640000000014</c:v>
                </c:pt>
                <c:pt idx="53">
                  <c:v>2.1910160000000016</c:v>
                </c:pt>
                <c:pt idx="54">
                  <c:v>2.2597120000000022</c:v>
                </c:pt>
                <c:pt idx="55">
                  <c:v>2.3310000000000017</c:v>
                </c:pt>
                <c:pt idx="56">
                  <c:v>2.4049280000000022</c:v>
                </c:pt>
                <c:pt idx="57">
                  <c:v>2.4815440000000022</c:v>
                </c:pt>
                <c:pt idx="58">
                  <c:v>2.5608960000000023</c:v>
                </c:pt>
                <c:pt idx="59">
                  <c:v>2.6430320000000025</c:v>
                </c:pt>
                <c:pt idx="60">
                  <c:v>2.7280000000000024</c:v>
                </c:pt>
                <c:pt idx="61">
                  <c:v>2.8158480000000026</c:v>
                </c:pt>
                <c:pt idx="62">
                  <c:v>2.906624000000003</c:v>
                </c:pt>
                <c:pt idx="63">
                  <c:v>3.0003760000000033</c:v>
                </c:pt>
                <c:pt idx="64">
                  <c:v>3.0971520000000035</c:v>
                </c:pt>
                <c:pt idx="65">
                  <c:v>3.1970000000000036</c:v>
                </c:pt>
                <c:pt idx="66">
                  <c:v>3.2999680000000038</c:v>
                </c:pt>
                <c:pt idx="67">
                  <c:v>3.406104000000004</c:v>
                </c:pt>
                <c:pt idx="68">
                  <c:v>3.5154560000000044</c:v>
                </c:pt>
                <c:pt idx="69">
                  <c:v>3.6280720000000044</c:v>
                </c:pt>
                <c:pt idx="70">
                  <c:v>3.7440000000000047</c:v>
                </c:pt>
                <c:pt idx="71">
                  <c:v>3.8632880000000047</c:v>
                </c:pt>
                <c:pt idx="72">
                  <c:v>3.9859840000000055</c:v>
                </c:pt>
                <c:pt idx="73">
                  <c:v>4.1121360000000049</c:v>
                </c:pt>
                <c:pt idx="74">
                  <c:v>4.2417920000000056</c:v>
                </c:pt>
                <c:pt idx="75">
                  <c:v>4.3750000000000062</c:v>
                </c:pt>
                <c:pt idx="76">
                  <c:v>4.5118080000000056</c:v>
                </c:pt>
                <c:pt idx="77">
                  <c:v>4.6522640000000068</c:v>
                </c:pt>
                <c:pt idx="78">
                  <c:v>4.7964160000000069</c:v>
                </c:pt>
                <c:pt idx="79">
                  <c:v>4.9443120000000071</c:v>
                </c:pt>
                <c:pt idx="80">
                  <c:v>5.0960000000000072</c:v>
                </c:pt>
                <c:pt idx="81">
                  <c:v>5.2515280000000075</c:v>
                </c:pt>
                <c:pt idx="82">
                  <c:v>5.4109440000000077</c:v>
                </c:pt>
                <c:pt idx="83">
                  <c:v>5.5742960000000084</c:v>
                </c:pt>
                <c:pt idx="84">
                  <c:v>5.741632000000009</c:v>
                </c:pt>
                <c:pt idx="85">
                  <c:v>5.9130000000000091</c:v>
                </c:pt>
                <c:pt idx="86">
                  <c:v>6.0884480000000094</c:v>
                </c:pt>
                <c:pt idx="87">
                  <c:v>6.2680240000000094</c:v>
                </c:pt>
                <c:pt idx="88">
                  <c:v>6.4517760000000104</c:v>
                </c:pt>
                <c:pt idx="89">
                  <c:v>6.6397520000000112</c:v>
                </c:pt>
                <c:pt idx="90">
                  <c:v>6.8320000000000114</c:v>
                </c:pt>
                <c:pt idx="91">
                  <c:v>7.0285680000000115</c:v>
                </c:pt>
                <c:pt idx="92">
                  <c:v>7.2295040000000119</c:v>
                </c:pt>
                <c:pt idx="93">
                  <c:v>7.4348560000000123</c:v>
                </c:pt>
                <c:pt idx="94">
                  <c:v>7.6446720000000132</c:v>
                </c:pt>
                <c:pt idx="95">
                  <c:v>7.8590000000000133</c:v>
                </c:pt>
                <c:pt idx="96">
                  <c:v>8.0778880000000139</c:v>
                </c:pt>
                <c:pt idx="97">
                  <c:v>8.3013840000000148</c:v>
                </c:pt>
                <c:pt idx="98">
                  <c:v>8.5295360000000144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10F-4EA4-8CD4-696ED0E03D55}"/>
            </c:ext>
          </c:extLst>
        </c:ser>
        <c:ser>
          <c:idx val="2"/>
          <c:order val="2"/>
          <c:tx>
            <c:strRef>
              <c:f>'values of function BPR 2'!$E$20</c:f>
              <c:strCache>
                <c:ptCount val="1"/>
                <c:pt idx="0">
                  <c:v>a= 1/for sat =&lt; 1 b1= 5/for sat &gt; 1 b2 =7/c=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BPR 2'!$B$27:$B$125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2'!$E$27:$E$125</c:f>
              <c:numCache>
                <c:formatCode>#,##0.00</c:formatCode>
                <c:ptCount val="99"/>
                <c:pt idx="0">
                  <c:v>1</c:v>
                </c:pt>
                <c:pt idx="1">
                  <c:v>1.0000000032</c:v>
                </c:pt>
                <c:pt idx="2">
                  <c:v>1.0000001024</c:v>
                </c:pt>
                <c:pt idx="3">
                  <c:v>1.0000007775999999</c:v>
                </c:pt>
                <c:pt idx="4">
                  <c:v>1.0000032768</c:v>
                </c:pt>
                <c:pt idx="5">
                  <c:v>1.0000100000000001</c:v>
                </c:pt>
                <c:pt idx="6">
                  <c:v>1.0000248832</c:v>
                </c:pt>
                <c:pt idx="7">
                  <c:v>1.0000537824</c:v>
                </c:pt>
                <c:pt idx="8">
                  <c:v>1.0001048576</c:v>
                </c:pt>
                <c:pt idx="9">
                  <c:v>1.0001889568</c:v>
                </c:pt>
                <c:pt idx="10">
                  <c:v>1.0003200000000001</c:v>
                </c:pt>
                <c:pt idx="11">
                  <c:v>1.0005153631999999</c:v>
                </c:pt>
                <c:pt idx="12">
                  <c:v>1.0007962624</c:v>
                </c:pt>
                <c:pt idx="13">
                  <c:v>1.0011881376</c:v>
                </c:pt>
                <c:pt idx="14">
                  <c:v>1.0017210368</c:v>
                </c:pt>
                <c:pt idx="15">
                  <c:v>1.0024299999999999</c:v>
                </c:pt>
                <c:pt idx="16">
                  <c:v>1.0033554432</c:v>
                </c:pt>
                <c:pt idx="17">
                  <c:v>1.0045435424</c:v>
                </c:pt>
                <c:pt idx="18">
                  <c:v>1.0060466176</c:v>
                </c:pt>
                <c:pt idx="19">
                  <c:v>1.0079235168</c:v>
                </c:pt>
                <c:pt idx="20">
                  <c:v>1.01024</c:v>
                </c:pt>
                <c:pt idx="21">
                  <c:v>1.0130691232</c:v>
                </c:pt>
                <c:pt idx="22">
                  <c:v>1.0164916224</c:v>
                </c:pt>
                <c:pt idx="23">
                  <c:v>1.0205962976</c:v>
                </c:pt>
                <c:pt idx="24">
                  <c:v>1.0254803968000001</c:v>
                </c:pt>
                <c:pt idx="25">
                  <c:v>1.03125</c:v>
                </c:pt>
                <c:pt idx="26">
                  <c:v>1.0380204032</c:v>
                </c:pt>
                <c:pt idx="27">
                  <c:v>1.0459165024000001</c:v>
                </c:pt>
                <c:pt idx="28">
                  <c:v>1.0550731776</c:v>
                </c:pt>
                <c:pt idx="29">
                  <c:v>1.0656356768000002</c:v>
                </c:pt>
                <c:pt idx="30">
                  <c:v>1.0777600000000001</c:v>
                </c:pt>
                <c:pt idx="31">
                  <c:v>1.0916132832000001</c:v>
                </c:pt>
                <c:pt idx="32">
                  <c:v>1.1073741824000003</c:v>
                </c:pt>
                <c:pt idx="33">
                  <c:v>1.1252332576000001</c:v>
                </c:pt>
                <c:pt idx="34">
                  <c:v>1.1453933568000003</c:v>
                </c:pt>
                <c:pt idx="35">
                  <c:v>1.1680700000000004</c:v>
                </c:pt>
                <c:pt idx="36">
                  <c:v>1.1934917632000004</c:v>
                </c:pt>
                <c:pt idx="37">
                  <c:v>1.2219006624000006</c:v>
                </c:pt>
                <c:pt idx="38">
                  <c:v>1.2535525376000005</c:v>
                </c:pt>
                <c:pt idx="39">
                  <c:v>1.2887174368000007</c:v>
                </c:pt>
                <c:pt idx="40">
                  <c:v>1.3276800000000009</c:v>
                </c:pt>
                <c:pt idx="41">
                  <c:v>1.3707398432000009</c:v>
                </c:pt>
                <c:pt idx="42">
                  <c:v>1.418211942400001</c:v>
                </c:pt>
                <c:pt idx="43">
                  <c:v>1.4704270176000012</c:v>
                </c:pt>
                <c:pt idx="44">
                  <c:v>1.5277319168000014</c:v>
                </c:pt>
                <c:pt idx="45">
                  <c:v>1.5904900000000015</c:v>
                </c:pt>
                <c:pt idx="46">
                  <c:v>1.6590815232000018</c:v>
                </c:pt>
                <c:pt idx="47">
                  <c:v>1.733904022400002</c:v>
                </c:pt>
                <c:pt idx="48">
                  <c:v>1.8153726976000022</c:v>
                </c:pt>
                <c:pt idx="49">
                  <c:v>1.9039207968000025</c:v>
                </c:pt>
                <c:pt idx="50">
                  <c:v>2.0000000000000022</c:v>
                </c:pt>
                <c:pt idx="51">
                  <c:v>2.1486856676492834</c:v>
                </c:pt>
                <c:pt idx="52">
                  <c:v>2.3159317792358447</c:v>
                </c:pt>
                <c:pt idx="53">
                  <c:v>2.5036302589913646</c:v>
                </c:pt>
                <c:pt idx="54">
                  <c:v>2.7138242687795264</c:v>
                </c:pt>
                <c:pt idx="55">
                  <c:v>2.9487171000000059</c:v>
                </c:pt>
                <c:pt idx="56">
                  <c:v>3.2106814074060881</c:v>
                </c:pt>
                <c:pt idx="57">
                  <c:v>3.5022687912870483</c:v>
                </c:pt>
                <c:pt idx="58">
                  <c:v>3.8262197344665707</c:v>
                </c:pt>
                <c:pt idx="59">
                  <c:v>4.185473900568331</c:v>
                </c:pt>
                <c:pt idx="60">
                  <c:v>4.5831808000000134</c:v>
                </c:pt>
                <c:pt idx="61">
                  <c:v>5.0227108301068943</c:v>
                </c:pt>
                <c:pt idx="62">
                  <c:v>5.5076666959462566</c:v>
                </c:pt>
                <c:pt idx="63">
                  <c:v>6.0418952181337788</c:v>
                </c:pt>
                <c:pt idx="64">
                  <c:v>6.6294995342131422</c:v>
                </c:pt>
                <c:pt idx="65">
                  <c:v>7.274851700000025</c:v>
                </c:pt>
                <c:pt idx="66">
                  <c:v>7.9826056973517066</c:v>
                </c:pt>
                <c:pt idx="67">
                  <c:v>8.757710854813471</c:v>
                </c:pt>
                <c:pt idx="68">
                  <c:v>9.6054256875929944</c:v>
                </c:pt>
                <c:pt idx="69">
                  <c:v>10.531332163313957</c:v>
                </c:pt>
                <c:pt idx="70">
                  <c:v>11.541350400000042</c:v>
                </c:pt>
                <c:pt idx="71">
                  <c:v>12.641753802740523</c:v>
                </c:pt>
                <c:pt idx="72">
                  <c:v>13.839184645488697</c:v>
                </c:pt>
                <c:pt idx="73">
                  <c:v>15.140670104444215</c:v>
                </c:pt>
                <c:pt idx="74">
                  <c:v>16.553638749470785</c:v>
                </c:pt>
                <c:pt idx="75">
                  <c:v>18.085937500000075</c:v>
                </c:pt>
                <c:pt idx="76">
                  <c:v>19.745849051873357</c:v>
                </c:pt>
                <c:pt idx="77">
                  <c:v>21.542109781571931</c:v>
                </c:pt>
                <c:pt idx="78">
                  <c:v>23.483928134287453</c:v>
                </c:pt>
                <c:pt idx="79">
                  <c:v>25.581003502283625</c:v>
                </c:pt>
                <c:pt idx="80">
                  <c:v>27.843545600000112</c:v>
                </c:pt>
                <c:pt idx="81">
                  <c:v>30.282294342350202</c:v>
                </c:pt>
                <c:pt idx="82">
                  <c:v>32.908540232663171</c:v>
                </c:pt>
                <c:pt idx="83">
                  <c:v>35.734145266722706</c:v>
                </c:pt>
                <c:pt idx="84">
                  <c:v>38.771564359352489</c:v>
                </c:pt>
                <c:pt idx="85">
                  <c:v>42.033867300000182</c:v>
                </c:pt>
                <c:pt idx="86">
                  <c:v>45.534761243771079</c:v>
                </c:pt>
                <c:pt idx="87">
                  <c:v>49.288613744362443</c:v>
                </c:pt>
                <c:pt idx="88">
                  <c:v>53.310476335349996</c:v>
                </c:pt>
                <c:pt idx="89">
                  <c:v>57.616108666277384</c:v>
                </c:pt>
                <c:pt idx="90">
                  <c:v>62.222003200000273</c:v>
                </c:pt>
                <c:pt idx="91">
                  <c:v>67.145410477735979</c:v>
                </c:pt>
                <c:pt idx="92">
                  <c:v>72.404364958269753</c:v>
                </c:pt>
                <c:pt idx="93">
                  <c:v>78.017711437769307</c:v>
                </c:pt>
                <c:pt idx="94">
                  <c:v>84.005132056658297</c:v>
                </c:pt>
                <c:pt idx="95">
                  <c:v>90.387173900000406</c:v>
                </c:pt>
                <c:pt idx="96">
                  <c:v>97.185277197844911</c:v>
                </c:pt>
                <c:pt idx="97">
                  <c:v>104.42180413198514</c:v>
                </c:pt>
                <c:pt idx="98">
                  <c:v>112.12006825558066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10F-4EA4-8CD4-696ED0E03D55}"/>
            </c:ext>
          </c:extLst>
        </c:ser>
        <c:ser>
          <c:idx val="3"/>
          <c:order val="3"/>
          <c:tx>
            <c:strRef>
              <c:f>'values of function BPR 2'!$F$20</c:f>
              <c:strCache>
                <c:ptCount val="1"/>
                <c:pt idx="0">
                  <c:v>a= 1/for sat =&lt; 1 b1= 5/for sat &gt; 1 b2 =10/c=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BPR 2'!$B$27:$B$125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2'!$F$27:$F$125</c:f>
              <c:numCache>
                <c:formatCode>#,##0.00</c:formatCode>
                <c:ptCount val="99"/>
                <c:pt idx="0">
                  <c:v>1</c:v>
                </c:pt>
                <c:pt idx="1">
                  <c:v>1.0000000032</c:v>
                </c:pt>
                <c:pt idx="2">
                  <c:v>1.0000001024</c:v>
                </c:pt>
                <c:pt idx="3">
                  <c:v>1.0000007775999999</c:v>
                </c:pt>
                <c:pt idx="4">
                  <c:v>1.0000032768</c:v>
                </c:pt>
                <c:pt idx="5">
                  <c:v>1.0000100000000001</c:v>
                </c:pt>
                <c:pt idx="6">
                  <c:v>1.0000248832</c:v>
                </c:pt>
                <c:pt idx="7">
                  <c:v>1.0000537824</c:v>
                </c:pt>
                <c:pt idx="8">
                  <c:v>1.0001048576</c:v>
                </c:pt>
                <c:pt idx="9">
                  <c:v>1.0001889568</c:v>
                </c:pt>
                <c:pt idx="10">
                  <c:v>1.0003200000000001</c:v>
                </c:pt>
                <c:pt idx="11">
                  <c:v>1.0005153631999999</c:v>
                </c:pt>
                <c:pt idx="12">
                  <c:v>1.0007962624</c:v>
                </c:pt>
                <c:pt idx="13">
                  <c:v>1.0011881376</c:v>
                </c:pt>
                <c:pt idx="14">
                  <c:v>1.0017210368</c:v>
                </c:pt>
                <c:pt idx="15">
                  <c:v>1.0024299999999999</c:v>
                </c:pt>
                <c:pt idx="16">
                  <c:v>1.0033554432</c:v>
                </c:pt>
                <c:pt idx="17">
                  <c:v>1.0045435424</c:v>
                </c:pt>
                <c:pt idx="18">
                  <c:v>1.0060466176</c:v>
                </c:pt>
                <c:pt idx="19">
                  <c:v>1.0079235168</c:v>
                </c:pt>
                <c:pt idx="20">
                  <c:v>1.01024</c:v>
                </c:pt>
                <c:pt idx="21">
                  <c:v>1.0130691232</c:v>
                </c:pt>
                <c:pt idx="22">
                  <c:v>1.0164916224</c:v>
                </c:pt>
                <c:pt idx="23">
                  <c:v>1.0205962976</c:v>
                </c:pt>
                <c:pt idx="24">
                  <c:v>1.0254803968000001</c:v>
                </c:pt>
                <c:pt idx="25">
                  <c:v>1.03125</c:v>
                </c:pt>
                <c:pt idx="26">
                  <c:v>1.0380204032</c:v>
                </c:pt>
                <c:pt idx="27">
                  <c:v>1.0459165024000001</c:v>
                </c:pt>
                <c:pt idx="28">
                  <c:v>1.0550731776</c:v>
                </c:pt>
                <c:pt idx="29">
                  <c:v>1.0656356768000002</c:v>
                </c:pt>
                <c:pt idx="30">
                  <c:v>1.0777600000000001</c:v>
                </c:pt>
                <c:pt idx="31">
                  <c:v>1.0916132832000001</c:v>
                </c:pt>
                <c:pt idx="32">
                  <c:v>1.1073741824000003</c:v>
                </c:pt>
                <c:pt idx="33">
                  <c:v>1.1252332576000001</c:v>
                </c:pt>
                <c:pt idx="34">
                  <c:v>1.1453933568000003</c:v>
                </c:pt>
                <c:pt idx="35">
                  <c:v>1.1680700000000004</c:v>
                </c:pt>
                <c:pt idx="36">
                  <c:v>1.1934917632000004</c:v>
                </c:pt>
                <c:pt idx="37">
                  <c:v>1.2219006624000006</c:v>
                </c:pt>
                <c:pt idx="38">
                  <c:v>1.2535525376000005</c:v>
                </c:pt>
                <c:pt idx="39">
                  <c:v>1.2887174368000007</c:v>
                </c:pt>
                <c:pt idx="40">
                  <c:v>1.3276800000000009</c:v>
                </c:pt>
                <c:pt idx="41">
                  <c:v>1.3707398432000009</c:v>
                </c:pt>
                <c:pt idx="42">
                  <c:v>1.418211942400001</c:v>
                </c:pt>
                <c:pt idx="43">
                  <c:v>1.4704270176000012</c:v>
                </c:pt>
                <c:pt idx="44">
                  <c:v>1.5277319168000014</c:v>
                </c:pt>
                <c:pt idx="45">
                  <c:v>1.5904900000000015</c:v>
                </c:pt>
                <c:pt idx="46">
                  <c:v>1.6590815232000018</c:v>
                </c:pt>
                <c:pt idx="47">
                  <c:v>1.733904022400002</c:v>
                </c:pt>
                <c:pt idx="48">
                  <c:v>1.8153726976000022</c:v>
                </c:pt>
                <c:pt idx="49">
                  <c:v>1.9039207968000025</c:v>
                </c:pt>
                <c:pt idx="50">
                  <c:v>2.0000000000000022</c:v>
                </c:pt>
                <c:pt idx="51">
                  <c:v>2.218994419994762</c:v>
                </c:pt>
                <c:pt idx="52">
                  <c:v>2.480244284918351</c:v>
                </c:pt>
                <c:pt idx="53">
                  <c:v>2.7908476965428619</c:v>
                </c:pt>
                <c:pt idx="54">
                  <c:v>3.1589249972727975</c:v>
                </c:pt>
                <c:pt idx="55">
                  <c:v>3.5937424601000116</c:v>
                </c:pt>
                <c:pt idx="56">
                  <c:v>4.1058482083442254</c:v>
                </c:pt>
                <c:pt idx="57">
                  <c:v>4.7072213141185832</c:v>
                </c:pt>
                <c:pt idx="58">
                  <c:v>5.411435078649939</c:v>
                </c:pt>
                <c:pt idx="59">
                  <c:v>6.2338355537985954</c:v>
                </c:pt>
                <c:pt idx="60">
                  <c:v>7.191736422400032</c:v>
                </c:pt>
                <c:pt idx="61">
                  <c:v>8.3046314154279557</c:v>
                </c:pt>
                <c:pt idx="62">
                  <c:v>9.5944255064918504</c:v>
                </c:pt>
                <c:pt idx="63">
                  <c:v>11.085686188869589</c:v>
                </c:pt>
                <c:pt idx="64">
                  <c:v>12.805916207174182</c:v>
                </c:pt>
                <c:pt idx="65">
                  <c:v>14.78584918490008</c:v>
                </c:pt>
                <c:pt idx="66">
                  <c:v>17.059769660526637</c:v>
                </c:pt>
                <c:pt idx="67">
                  <c:v>19.665859118610147</c:v>
                </c:pt>
                <c:pt idx="68">
                  <c:v>22.646569678409964</c:v>
                </c:pt>
                <c:pt idx="69">
                  <c:v>26.049027181104883</c:v>
                </c:pt>
                <c:pt idx="70">
                  <c:v>29.925465497600161</c:v>
                </c:pt>
                <c:pt idx="71">
                  <c:v>34.333693962341357</c:v>
                </c:pt>
                <c:pt idx="72">
                  <c:v>39.337599924474993</c:v>
                </c:pt>
                <c:pt idx="73">
                  <c:v>45.007688496164668</c:v>
                </c:pt>
                <c:pt idx="74">
                  <c:v>51.421661668924479</c:v>
                </c:pt>
                <c:pt idx="75">
                  <c:v>58.665039062500348</c:v>
                </c:pt>
                <c:pt idx="76">
                  <c:v>66.831822667161376</c:v>
                </c:pt>
                <c:pt idx="77">
                  <c:v>76.025208039283172</c:v>
                </c:pt>
                <c:pt idx="78">
                  <c:v>86.358344511859173</c:v>
                </c:pt>
                <c:pt idx="79">
                  <c:v>97.955147086099515</c:v>
                </c:pt>
                <c:pt idx="80">
                  <c:v>110.95116277760069</c:v>
                </c:pt>
                <c:pt idx="81">
                  <c:v>125.4944943007437</c:v>
                </c:pt>
                <c:pt idx="82">
                  <c:v>141.74678408802444</c:v>
                </c:pt>
                <c:pt idx="83">
                  <c:v>159.88426175698891</c:v>
                </c:pt>
                <c:pt idx="84">
                  <c:v>180.09885825636559</c:v>
                </c:pt>
                <c:pt idx="85">
                  <c:v>202.5993900449013</c:v>
                </c:pt>
                <c:pt idx="86">
                  <c:v>227.61281678134489</c:v>
                </c:pt>
                <c:pt idx="87">
                  <c:v>255.38557613203167</c:v>
                </c:pt>
                <c:pt idx="88">
                  <c:v>286.18499943362963</c:v>
                </c:pt>
                <c:pt idx="89">
                  <c:v>320.30081208285577</c:v>
                </c:pt>
                <c:pt idx="90">
                  <c:v>358.04672266240232</c:v>
                </c:pt>
                <c:pt idx="91">
                  <c:v>399.76210495294464</c:v>
                </c:pt>
                <c:pt idx="92">
                  <c:v>445.81377712500199</c:v>
                </c:pt>
                <c:pt idx="93">
                  <c:v>496.59788255159935</c:v>
                </c:pt>
                <c:pt idx="94">
                  <c:v>552.54187683318094</c:v>
                </c:pt>
                <c:pt idx="95">
                  <c:v>614.10662578010397</c:v>
                </c:pt>
                <c:pt idx="96">
                  <c:v>681.78861925530157</c:v>
                </c:pt>
                <c:pt idx="97">
                  <c:v>756.12230594041182</c:v>
                </c:pt>
                <c:pt idx="98">
                  <c:v>837.68255425285349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10F-4EA4-8CD4-696ED0E03D55}"/>
            </c:ext>
          </c:extLst>
        </c:ser>
        <c:ser>
          <c:idx val="10"/>
          <c:order val="10"/>
          <c:tx>
            <c:strRef>
              <c:f>'values of function BPR 2'!$F$9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BPR 2'!$G$9:$G$10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BPR 2'!$H$9:$H$10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10F-4EA4-8CD4-696ED0E0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062760"/>
        <c:axId val="222492144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BPR 2'!$G$20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BPR 2'!$G$27:$G$125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B10F-4EA4-8CD4-696ED0E03D5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2'!$H$27:$H$125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10F-4EA4-8CD4-696ED0E03D5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2'!$I$27:$I$125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10F-4EA4-8CD4-696ED0E03D5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2'!$J$27:$J$125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10F-4EA4-8CD4-696ED0E03D5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2'!$K$27:$K$125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10F-4EA4-8CD4-696ED0E03D5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2'!$L$27:$L$125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10F-4EA4-8CD4-696ED0E03D55}"/>
                  </c:ext>
                </c:extLst>
              </c15:ser>
            </c15:filteredScatterSeries>
          </c:ext>
        </c:extLst>
      </c:scatterChart>
      <c:valAx>
        <c:axId val="222062760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Saturation Grade [q/q</a:t>
                </a:r>
                <a:r>
                  <a:rPr lang="de-DE" sz="14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max</a:t>
                </a: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]</a:t>
                </a:r>
              </a:p>
            </c:rich>
          </c:tx>
          <c:layout>
            <c:manualLayout>
              <c:xMode val="edge"/>
              <c:yMode val="edge"/>
              <c:x val="0.43243243243243246"/>
              <c:y val="0.947811447811447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2492144"/>
        <c:crosses val="autoZero"/>
        <c:crossBetween val="midCat"/>
        <c:majorUnit val="0.5"/>
        <c:minorUnit val="0.1"/>
      </c:valAx>
      <c:valAx>
        <c:axId val="22249214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29292929292929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2062760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817691046652898"/>
          <c:y val="0.12227426293993444"/>
          <c:w val="0.25872913486162413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BPR 3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63525527051053E-2"/>
          <c:y val="8.0808080808080815E-2"/>
          <c:w val="0.85807823215646428"/>
          <c:h val="0.81649831649831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BPR 3'!$C$20</c:f>
              <c:strCache>
                <c:ptCount val="1"/>
                <c:pt idx="0">
                  <c:v>a= 1/b= 4/c= 1/for sat &lt; 1 d= 0, for sat &gt;=1 d= 0,01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BPR 3'!$B$27:$B$125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3'!$C$27:$C$125</c:f>
              <c:numCache>
                <c:formatCode>#,##0.00</c:formatCode>
                <c:ptCount val="99"/>
                <c:pt idx="0">
                  <c:v>1</c:v>
                </c:pt>
                <c:pt idx="1">
                  <c:v>1.0000001599999999</c:v>
                </c:pt>
                <c:pt idx="2">
                  <c:v>1.00000256</c:v>
                </c:pt>
                <c:pt idx="3">
                  <c:v>1.0000129600000001</c:v>
                </c:pt>
                <c:pt idx="4">
                  <c:v>1.00004096</c:v>
                </c:pt>
                <c:pt idx="5">
                  <c:v>1.0001</c:v>
                </c:pt>
                <c:pt idx="6">
                  <c:v>1.0002073600000001</c:v>
                </c:pt>
                <c:pt idx="7">
                  <c:v>1.0003841600000001</c:v>
                </c:pt>
                <c:pt idx="8">
                  <c:v>1.0006553600000001</c:v>
                </c:pt>
                <c:pt idx="9">
                  <c:v>1.0010497599999999</c:v>
                </c:pt>
                <c:pt idx="10">
                  <c:v>1.0016</c:v>
                </c:pt>
                <c:pt idx="11">
                  <c:v>1.00234256</c:v>
                </c:pt>
                <c:pt idx="12">
                  <c:v>1.0033177600000001</c:v>
                </c:pt>
                <c:pt idx="13">
                  <c:v>1.0045697600000001</c:v>
                </c:pt>
                <c:pt idx="14">
                  <c:v>1.0061465599999999</c:v>
                </c:pt>
                <c:pt idx="15">
                  <c:v>1.0081</c:v>
                </c:pt>
                <c:pt idx="16">
                  <c:v>1.0104857599999999</c:v>
                </c:pt>
                <c:pt idx="17">
                  <c:v>1.01336336</c:v>
                </c:pt>
                <c:pt idx="18">
                  <c:v>1.0167961599999999</c:v>
                </c:pt>
                <c:pt idx="19">
                  <c:v>1.02085136</c:v>
                </c:pt>
                <c:pt idx="20">
                  <c:v>1.0256000000000001</c:v>
                </c:pt>
                <c:pt idx="21">
                  <c:v>1.0311169600000001</c:v>
                </c:pt>
                <c:pt idx="22">
                  <c:v>1.0374809600000001</c:v>
                </c:pt>
                <c:pt idx="23">
                  <c:v>1.04477456</c:v>
                </c:pt>
                <c:pt idx="24">
                  <c:v>1.05308416</c:v>
                </c:pt>
                <c:pt idx="25">
                  <c:v>1.0625</c:v>
                </c:pt>
                <c:pt idx="26">
                  <c:v>1.0731161600000001</c:v>
                </c:pt>
                <c:pt idx="27">
                  <c:v>1.0850305600000001</c:v>
                </c:pt>
                <c:pt idx="28">
                  <c:v>1.0983449600000001</c:v>
                </c:pt>
                <c:pt idx="29">
                  <c:v>1.1131649600000002</c:v>
                </c:pt>
                <c:pt idx="30">
                  <c:v>1.1296000000000002</c:v>
                </c:pt>
                <c:pt idx="31">
                  <c:v>1.1477633600000003</c:v>
                </c:pt>
                <c:pt idx="32">
                  <c:v>1.1677721600000002</c:v>
                </c:pt>
                <c:pt idx="33">
                  <c:v>1.1897473600000004</c:v>
                </c:pt>
                <c:pt idx="34">
                  <c:v>1.2138137600000003</c:v>
                </c:pt>
                <c:pt idx="35">
                  <c:v>1.2401000000000004</c:v>
                </c:pt>
                <c:pt idx="36">
                  <c:v>1.2687385600000005</c:v>
                </c:pt>
                <c:pt idx="37">
                  <c:v>1.2998657600000005</c:v>
                </c:pt>
                <c:pt idx="38">
                  <c:v>1.3336217600000007</c:v>
                </c:pt>
                <c:pt idx="39">
                  <c:v>1.3701505600000008</c:v>
                </c:pt>
                <c:pt idx="40">
                  <c:v>1.4096000000000006</c:v>
                </c:pt>
                <c:pt idx="41">
                  <c:v>1.4521217600000009</c:v>
                </c:pt>
                <c:pt idx="42">
                  <c:v>1.4978713600000009</c:v>
                </c:pt>
                <c:pt idx="43">
                  <c:v>1.5470081600000012</c:v>
                </c:pt>
                <c:pt idx="44">
                  <c:v>1.599695360000001</c:v>
                </c:pt>
                <c:pt idx="45">
                  <c:v>1.6561000000000012</c:v>
                </c:pt>
                <c:pt idx="46">
                  <c:v>1.7163929600000016</c:v>
                </c:pt>
                <c:pt idx="47">
                  <c:v>1.7807489600000017</c:v>
                </c:pt>
                <c:pt idx="48">
                  <c:v>1.8493465600000016</c:v>
                </c:pt>
                <c:pt idx="49">
                  <c:v>1.922368160000002</c:v>
                </c:pt>
                <c:pt idx="50">
                  <c:v>2.0000000000000018</c:v>
                </c:pt>
                <c:pt idx="51">
                  <c:v>2.4424321600000098</c:v>
                </c:pt>
                <c:pt idx="52">
                  <c:v>2.8898585600000111</c:v>
                </c:pt>
                <c:pt idx="53">
                  <c:v>3.3424769600000115</c:v>
                </c:pt>
                <c:pt idx="54">
                  <c:v>3.8004889600000125</c:v>
                </c:pt>
                <c:pt idx="55">
                  <c:v>4.2641000000000124</c:v>
                </c:pt>
                <c:pt idx="56">
                  <c:v>4.7335193600000132</c:v>
                </c:pt>
                <c:pt idx="57">
                  <c:v>5.2089601600000135</c:v>
                </c:pt>
                <c:pt idx="58">
                  <c:v>5.6906393600000147</c:v>
                </c:pt>
                <c:pt idx="59">
                  <c:v>6.1787777600000151</c:v>
                </c:pt>
                <c:pt idx="60">
                  <c:v>6.6736000000000164</c:v>
                </c:pt>
                <c:pt idx="61">
                  <c:v>7.1753345600000156</c:v>
                </c:pt>
                <c:pt idx="62">
                  <c:v>7.6842137600000164</c:v>
                </c:pt>
                <c:pt idx="63">
                  <c:v>8.2004737600000173</c:v>
                </c:pt>
                <c:pt idx="64">
                  <c:v>8.7243545600000196</c:v>
                </c:pt>
                <c:pt idx="65">
                  <c:v>9.2561000000000195</c:v>
                </c:pt>
                <c:pt idx="66">
                  <c:v>9.7959577600000216</c:v>
                </c:pt>
                <c:pt idx="67">
                  <c:v>10.344179360000021</c:v>
                </c:pt>
                <c:pt idx="68">
                  <c:v>10.901020160000023</c:v>
                </c:pt>
                <c:pt idx="69">
                  <c:v>11.466739360000023</c:v>
                </c:pt>
                <c:pt idx="70">
                  <c:v>12.041600000000024</c:v>
                </c:pt>
                <c:pt idx="71">
                  <c:v>12.625868960000023</c:v>
                </c:pt>
                <c:pt idx="72">
                  <c:v>13.219816960000026</c:v>
                </c:pt>
                <c:pt idx="73">
                  <c:v>13.823718560000025</c:v>
                </c:pt>
                <c:pt idx="74">
                  <c:v>14.437852160000027</c:v>
                </c:pt>
                <c:pt idx="75">
                  <c:v>15.062500000000028</c:v>
                </c:pt>
                <c:pt idx="76">
                  <c:v>15.697948160000028</c:v>
                </c:pt>
                <c:pt idx="77">
                  <c:v>16.344486560000032</c:v>
                </c:pt>
                <c:pt idx="78">
                  <c:v>17.002408960000032</c:v>
                </c:pt>
                <c:pt idx="79">
                  <c:v>17.672012960000036</c:v>
                </c:pt>
                <c:pt idx="80">
                  <c:v>18.353600000000036</c:v>
                </c:pt>
                <c:pt idx="81">
                  <c:v>19.047475360000035</c:v>
                </c:pt>
                <c:pt idx="82">
                  <c:v>19.753948160000036</c:v>
                </c:pt>
                <c:pt idx="83">
                  <c:v>20.473331360000039</c:v>
                </c:pt>
                <c:pt idx="84">
                  <c:v>21.205941760000037</c:v>
                </c:pt>
                <c:pt idx="85">
                  <c:v>21.952100000000041</c:v>
                </c:pt>
                <c:pt idx="86">
                  <c:v>22.712130560000041</c:v>
                </c:pt>
                <c:pt idx="87">
                  <c:v>23.486361760000044</c:v>
                </c:pt>
                <c:pt idx="88">
                  <c:v>24.275125760000044</c:v>
                </c:pt>
                <c:pt idx="89">
                  <c:v>25.078758560000047</c:v>
                </c:pt>
                <c:pt idx="90">
                  <c:v>25.897600000000047</c:v>
                </c:pt>
                <c:pt idx="91">
                  <c:v>26.731993760000051</c:v>
                </c:pt>
                <c:pt idx="92">
                  <c:v>27.582287360000048</c:v>
                </c:pt>
                <c:pt idx="93">
                  <c:v>28.448832160000052</c:v>
                </c:pt>
                <c:pt idx="94">
                  <c:v>29.331983360000056</c:v>
                </c:pt>
                <c:pt idx="95">
                  <c:v>30.232100000000059</c:v>
                </c:pt>
                <c:pt idx="96">
                  <c:v>31.149544960000057</c:v>
                </c:pt>
                <c:pt idx="97">
                  <c:v>32.084684960000061</c:v>
                </c:pt>
                <c:pt idx="98">
                  <c:v>33.037890560000065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DE-4896-BCEC-89E5245CF061}"/>
            </c:ext>
          </c:extLst>
        </c:ser>
        <c:ser>
          <c:idx val="1"/>
          <c:order val="1"/>
          <c:tx>
            <c:strRef>
              <c:f>'values of function BPR 3'!$D$20</c:f>
              <c:strCache>
                <c:ptCount val="1"/>
                <c:pt idx="0">
                  <c:v>a= 1/b= 4/c= 1/for sat &lt; 1 d= 0, for sat &gt;=1 d= 0,05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BPR 3'!$B$27:$B$125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3'!$D$27:$D$125</c:f>
              <c:numCache>
                <c:formatCode>#,##0.00</c:formatCode>
                <c:ptCount val="99"/>
                <c:pt idx="0">
                  <c:v>1</c:v>
                </c:pt>
                <c:pt idx="1">
                  <c:v>1.0000001599999999</c:v>
                </c:pt>
                <c:pt idx="2">
                  <c:v>1.00000256</c:v>
                </c:pt>
                <c:pt idx="3">
                  <c:v>1.0000129600000001</c:v>
                </c:pt>
                <c:pt idx="4">
                  <c:v>1.00004096</c:v>
                </c:pt>
                <c:pt idx="5">
                  <c:v>1.0001</c:v>
                </c:pt>
                <c:pt idx="6">
                  <c:v>1.0002073600000001</c:v>
                </c:pt>
                <c:pt idx="7">
                  <c:v>1.0003841600000001</c:v>
                </c:pt>
                <c:pt idx="8">
                  <c:v>1.0006553600000001</c:v>
                </c:pt>
                <c:pt idx="9">
                  <c:v>1.0010497599999999</c:v>
                </c:pt>
                <c:pt idx="10">
                  <c:v>1.0016</c:v>
                </c:pt>
                <c:pt idx="11">
                  <c:v>1.00234256</c:v>
                </c:pt>
                <c:pt idx="12">
                  <c:v>1.0033177600000001</c:v>
                </c:pt>
                <c:pt idx="13">
                  <c:v>1.0045697600000001</c:v>
                </c:pt>
                <c:pt idx="14">
                  <c:v>1.0061465599999999</c:v>
                </c:pt>
                <c:pt idx="15">
                  <c:v>1.0081</c:v>
                </c:pt>
                <c:pt idx="16">
                  <c:v>1.0104857599999999</c:v>
                </c:pt>
                <c:pt idx="17">
                  <c:v>1.01336336</c:v>
                </c:pt>
                <c:pt idx="18">
                  <c:v>1.0167961599999999</c:v>
                </c:pt>
                <c:pt idx="19">
                  <c:v>1.02085136</c:v>
                </c:pt>
                <c:pt idx="20">
                  <c:v>1.0256000000000001</c:v>
                </c:pt>
                <c:pt idx="21">
                  <c:v>1.0311169600000001</c:v>
                </c:pt>
                <c:pt idx="22">
                  <c:v>1.0374809600000001</c:v>
                </c:pt>
                <c:pt idx="23">
                  <c:v>1.04477456</c:v>
                </c:pt>
                <c:pt idx="24">
                  <c:v>1.05308416</c:v>
                </c:pt>
                <c:pt idx="25">
                  <c:v>1.0625</c:v>
                </c:pt>
                <c:pt idx="26">
                  <c:v>1.0731161600000001</c:v>
                </c:pt>
                <c:pt idx="27">
                  <c:v>1.0850305600000001</c:v>
                </c:pt>
                <c:pt idx="28">
                  <c:v>1.0983449600000001</c:v>
                </c:pt>
                <c:pt idx="29">
                  <c:v>1.1131649600000002</c:v>
                </c:pt>
                <c:pt idx="30">
                  <c:v>1.1296000000000002</c:v>
                </c:pt>
                <c:pt idx="31">
                  <c:v>1.1477633600000003</c:v>
                </c:pt>
                <c:pt idx="32">
                  <c:v>1.1677721600000002</c:v>
                </c:pt>
                <c:pt idx="33">
                  <c:v>1.1897473600000004</c:v>
                </c:pt>
                <c:pt idx="34">
                  <c:v>1.2138137600000003</c:v>
                </c:pt>
                <c:pt idx="35">
                  <c:v>1.2401000000000004</c:v>
                </c:pt>
                <c:pt idx="36">
                  <c:v>1.2687385600000005</c:v>
                </c:pt>
                <c:pt idx="37">
                  <c:v>1.2998657600000005</c:v>
                </c:pt>
                <c:pt idx="38">
                  <c:v>1.3336217600000007</c:v>
                </c:pt>
                <c:pt idx="39">
                  <c:v>1.3701505600000008</c:v>
                </c:pt>
                <c:pt idx="40">
                  <c:v>1.4096000000000006</c:v>
                </c:pt>
                <c:pt idx="41">
                  <c:v>1.4521217600000009</c:v>
                </c:pt>
                <c:pt idx="42">
                  <c:v>1.4978713600000009</c:v>
                </c:pt>
                <c:pt idx="43">
                  <c:v>1.5470081600000012</c:v>
                </c:pt>
                <c:pt idx="44">
                  <c:v>1.599695360000001</c:v>
                </c:pt>
                <c:pt idx="45">
                  <c:v>1.6561000000000012</c:v>
                </c:pt>
                <c:pt idx="46">
                  <c:v>1.7163929600000016</c:v>
                </c:pt>
                <c:pt idx="47">
                  <c:v>1.7807489600000017</c:v>
                </c:pt>
                <c:pt idx="48">
                  <c:v>1.8493465600000016</c:v>
                </c:pt>
                <c:pt idx="49">
                  <c:v>1.922368160000002</c:v>
                </c:pt>
                <c:pt idx="50">
                  <c:v>2.0000000000000018</c:v>
                </c:pt>
                <c:pt idx="51">
                  <c:v>3.8824321600000431</c:v>
                </c:pt>
                <c:pt idx="52">
                  <c:v>5.7698585600000456</c:v>
                </c:pt>
                <c:pt idx="53">
                  <c:v>7.6624769600000473</c:v>
                </c:pt>
                <c:pt idx="54">
                  <c:v>9.5604889600000504</c:v>
                </c:pt>
                <c:pt idx="55">
                  <c:v>11.464100000000052</c:v>
                </c:pt>
                <c:pt idx="56">
                  <c:v>13.373519360000053</c:v>
                </c:pt>
                <c:pt idx="57">
                  <c:v>15.288960160000055</c:v>
                </c:pt>
                <c:pt idx="58">
                  <c:v>17.210639360000059</c:v>
                </c:pt>
                <c:pt idx="59">
                  <c:v>19.13877776000006</c:v>
                </c:pt>
                <c:pt idx="60">
                  <c:v>21.073600000000063</c:v>
                </c:pt>
                <c:pt idx="61">
                  <c:v>23.015334560000063</c:v>
                </c:pt>
                <c:pt idx="62">
                  <c:v>24.964213760000067</c:v>
                </c:pt>
                <c:pt idx="63">
                  <c:v>26.920473760000068</c:v>
                </c:pt>
                <c:pt idx="64">
                  <c:v>28.88435456000007</c:v>
                </c:pt>
                <c:pt idx="65">
                  <c:v>30.856100000000069</c:v>
                </c:pt>
                <c:pt idx="66">
                  <c:v>32.835957760000078</c:v>
                </c:pt>
                <c:pt idx="67">
                  <c:v>34.824179360000073</c:v>
                </c:pt>
                <c:pt idx="68">
                  <c:v>36.821020160000074</c:v>
                </c:pt>
                <c:pt idx="69">
                  <c:v>38.826739360000076</c:v>
                </c:pt>
                <c:pt idx="70">
                  <c:v>40.841600000000085</c:v>
                </c:pt>
                <c:pt idx="71">
                  <c:v>42.865868960000086</c:v>
                </c:pt>
                <c:pt idx="72">
                  <c:v>44.899816960000088</c:v>
                </c:pt>
                <c:pt idx="73">
                  <c:v>46.943718560000093</c:v>
                </c:pt>
                <c:pt idx="74">
                  <c:v>48.997852160000093</c:v>
                </c:pt>
                <c:pt idx="75">
                  <c:v>51.062500000000099</c:v>
                </c:pt>
                <c:pt idx="76">
                  <c:v>53.137948160000093</c:v>
                </c:pt>
                <c:pt idx="77">
                  <c:v>55.224486560000102</c:v>
                </c:pt>
                <c:pt idx="78">
                  <c:v>57.322408960000104</c:v>
                </c:pt>
                <c:pt idx="79">
                  <c:v>59.432012960000108</c:v>
                </c:pt>
                <c:pt idx="80">
                  <c:v>61.55360000000011</c:v>
                </c:pt>
                <c:pt idx="81">
                  <c:v>63.687475360000114</c:v>
                </c:pt>
                <c:pt idx="82">
                  <c:v>65.833948160000105</c:v>
                </c:pt>
                <c:pt idx="83">
                  <c:v>67.993331360000113</c:v>
                </c:pt>
                <c:pt idx="84">
                  <c:v>70.165941760000123</c:v>
                </c:pt>
                <c:pt idx="85">
                  <c:v>72.352100000000121</c:v>
                </c:pt>
                <c:pt idx="86">
                  <c:v>74.552130560000137</c:v>
                </c:pt>
                <c:pt idx="87">
                  <c:v>76.766361760000137</c:v>
                </c:pt>
                <c:pt idx="88">
                  <c:v>78.995125760000136</c:v>
                </c:pt>
                <c:pt idx="89">
                  <c:v>81.238758560000122</c:v>
                </c:pt>
                <c:pt idx="90">
                  <c:v>83.497600000000119</c:v>
                </c:pt>
                <c:pt idx="91">
                  <c:v>85.771993760000143</c:v>
                </c:pt>
                <c:pt idx="92">
                  <c:v>88.062287360000141</c:v>
                </c:pt>
                <c:pt idx="93">
                  <c:v>90.368832160000153</c:v>
                </c:pt>
                <c:pt idx="94">
                  <c:v>92.691983360000151</c:v>
                </c:pt>
                <c:pt idx="95">
                  <c:v>95.032100000000142</c:v>
                </c:pt>
                <c:pt idx="96">
                  <c:v>97.389544960000165</c:v>
                </c:pt>
                <c:pt idx="97">
                  <c:v>99.764684960000167</c:v>
                </c:pt>
                <c:pt idx="98">
                  <c:v>102.15789056000015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DE-4896-BCEC-89E5245CF061}"/>
            </c:ext>
          </c:extLst>
        </c:ser>
        <c:ser>
          <c:idx val="2"/>
          <c:order val="2"/>
          <c:tx>
            <c:strRef>
              <c:f>'values of function BPR 3'!$E$20</c:f>
              <c:strCache>
                <c:ptCount val="1"/>
                <c:pt idx="0">
                  <c:v>a= 1/b= 4/c= 1/for sat &lt; 1 d= 0, for sat &gt;=1 d= 0,1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BPR 3'!$B$27:$B$125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3'!$E$27:$E$125</c:f>
              <c:numCache>
                <c:formatCode>#,##0.00</c:formatCode>
                <c:ptCount val="99"/>
                <c:pt idx="0">
                  <c:v>1</c:v>
                </c:pt>
                <c:pt idx="1">
                  <c:v>1.0000001599999999</c:v>
                </c:pt>
                <c:pt idx="2">
                  <c:v>1.00000256</c:v>
                </c:pt>
                <c:pt idx="3">
                  <c:v>1.0000129600000001</c:v>
                </c:pt>
                <c:pt idx="4">
                  <c:v>1.00004096</c:v>
                </c:pt>
                <c:pt idx="5">
                  <c:v>1.0001</c:v>
                </c:pt>
                <c:pt idx="6">
                  <c:v>1.0002073600000001</c:v>
                </c:pt>
                <c:pt idx="7">
                  <c:v>1.0003841600000001</c:v>
                </c:pt>
                <c:pt idx="8">
                  <c:v>1.0006553600000001</c:v>
                </c:pt>
                <c:pt idx="9">
                  <c:v>1.0010497599999999</c:v>
                </c:pt>
                <c:pt idx="10">
                  <c:v>1.0016</c:v>
                </c:pt>
                <c:pt idx="11">
                  <c:v>1.00234256</c:v>
                </c:pt>
                <c:pt idx="12">
                  <c:v>1.0033177600000001</c:v>
                </c:pt>
                <c:pt idx="13">
                  <c:v>1.0045697600000001</c:v>
                </c:pt>
                <c:pt idx="14">
                  <c:v>1.0061465599999999</c:v>
                </c:pt>
                <c:pt idx="15">
                  <c:v>1.0081</c:v>
                </c:pt>
                <c:pt idx="16">
                  <c:v>1.0104857599999999</c:v>
                </c:pt>
                <c:pt idx="17">
                  <c:v>1.01336336</c:v>
                </c:pt>
                <c:pt idx="18">
                  <c:v>1.0167961599999999</c:v>
                </c:pt>
                <c:pt idx="19">
                  <c:v>1.02085136</c:v>
                </c:pt>
                <c:pt idx="20">
                  <c:v>1.0256000000000001</c:v>
                </c:pt>
                <c:pt idx="21">
                  <c:v>1.0311169600000001</c:v>
                </c:pt>
                <c:pt idx="22">
                  <c:v>1.0374809600000001</c:v>
                </c:pt>
                <c:pt idx="23">
                  <c:v>1.04477456</c:v>
                </c:pt>
                <c:pt idx="24">
                  <c:v>1.05308416</c:v>
                </c:pt>
                <c:pt idx="25">
                  <c:v>1.0625</c:v>
                </c:pt>
                <c:pt idx="26">
                  <c:v>1.0731161600000001</c:v>
                </c:pt>
                <c:pt idx="27">
                  <c:v>1.0850305600000001</c:v>
                </c:pt>
                <c:pt idx="28">
                  <c:v>1.0983449600000001</c:v>
                </c:pt>
                <c:pt idx="29">
                  <c:v>1.1131649600000002</c:v>
                </c:pt>
                <c:pt idx="30">
                  <c:v>1.1296000000000002</c:v>
                </c:pt>
                <c:pt idx="31">
                  <c:v>1.1477633600000003</c:v>
                </c:pt>
                <c:pt idx="32">
                  <c:v>1.1677721600000002</c:v>
                </c:pt>
                <c:pt idx="33">
                  <c:v>1.1897473600000004</c:v>
                </c:pt>
                <c:pt idx="34">
                  <c:v>1.2138137600000003</c:v>
                </c:pt>
                <c:pt idx="35">
                  <c:v>1.2401000000000004</c:v>
                </c:pt>
                <c:pt idx="36">
                  <c:v>1.2687385600000005</c:v>
                </c:pt>
                <c:pt idx="37">
                  <c:v>1.2998657600000005</c:v>
                </c:pt>
                <c:pt idx="38">
                  <c:v>1.3336217600000007</c:v>
                </c:pt>
                <c:pt idx="39">
                  <c:v>1.3701505600000008</c:v>
                </c:pt>
                <c:pt idx="40">
                  <c:v>1.4096000000000006</c:v>
                </c:pt>
                <c:pt idx="41">
                  <c:v>1.4521217600000009</c:v>
                </c:pt>
                <c:pt idx="42">
                  <c:v>1.4978713600000009</c:v>
                </c:pt>
                <c:pt idx="43">
                  <c:v>1.5470081600000012</c:v>
                </c:pt>
                <c:pt idx="44">
                  <c:v>1.599695360000001</c:v>
                </c:pt>
                <c:pt idx="45">
                  <c:v>1.6561000000000012</c:v>
                </c:pt>
                <c:pt idx="46">
                  <c:v>1.7163929600000016</c:v>
                </c:pt>
                <c:pt idx="47">
                  <c:v>1.7807489600000017</c:v>
                </c:pt>
                <c:pt idx="48">
                  <c:v>1.8493465600000016</c:v>
                </c:pt>
                <c:pt idx="49">
                  <c:v>1.922368160000002</c:v>
                </c:pt>
                <c:pt idx="50">
                  <c:v>2.0000000000000018</c:v>
                </c:pt>
                <c:pt idx="51">
                  <c:v>5.6824321600000847</c:v>
                </c:pt>
                <c:pt idx="52">
                  <c:v>9.3698585600000897</c:v>
                </c:pt>
                <c:pt idx="53">
                  <c:v>13.062476960000092</c:v>
                </c:pt>
                <c:pt idx="54">
                  <c:v>16.760488960000096</c:v>
                </c:pt>
                <c:pt idx="55">
                  <c:v>20.464100000000098</c:v>
                </c:pt>
                <c:pt idx="56">
                  <c:v>24.173519360000103</c:v>
                </c:pt>
                <c:pt idx="57">
                  <c:v>27.888960160000106</c:v>
                </c:pt>
                <c:pt idx="58">
                  <c:v>31.610639360000114</c:v>
                </c:pt>
                <c:pt idx="59">
                  <c:v>35.338777760000113</c:v>
                </c:pt>
                <c:pt idx="60">
                  <c:v>39.07360000000012</c:v>
                </c:pt>
                <c:pt idx="61">
                  <c:v>42.815334560000117</c:v>
                </c:pt>
                <c:pt idx="62">
                  <c:v>46.564213760000129</c:v>
                </c:pt>
                <c:pt idx="63">
                  <c:v>50.320473760000127</c:v>
                </c:pt>
                <c:pt idx="64">
                  <c:v>54.084354560000136</c:v>
                </c:pt>
                <c:pt idx="65">
                  <c:v>57.856100000000133</c:v>
                </c:pt>
                <c:pt idx="66">
                  <c:v>61.635957760000146</c:v>
                </c:pt>
                <c:pt idx="67">
                  <c:v>65.424179360000153</c:v>
                </c:pt>
                <c:pt idx="68">
                  <c:v>69.221020160000151</c:v>
                </c:pt>
                <c:pt idx="69">
                  <c:v>73.026739360000136</c:v>
                </c:pt>
                <c:pt idx="70">
                  <c:v>76.84160000000017</c:v>
                </c:pt>
                <c:pt idx="71">
                  <c:v>80.665868960000154</c:v>
                </c:pt>
                <c:pt idx="72">
                  <c:v>84.499816960000175</c:v>
                </c:pt>
                <c:pt idx="73">
                  <c:v>88.343718560000184</c:v>
                </c:pt>
                <c:pt idx="74">
                  <c:v>92.197852160000167</c:v>
                </c:pt>
                <c:pt idx="75">
                  <c:v>96.062500000000185</c:v>
                </c:pt>
                <c:pt idx="76">
                  <c:v>99.937948160000175</c:v>
                </c:pt>
                <c:pt idx="77">
                  <c:v>103.82448656000018</c:v>
                </c:pt>
                <c:pt idx="78">
                  <c:v>107.72240896000019</c:v>
                </c:pt>
                <c:pt idx="79">
                  <c:v>111.63201296000021</c:v>
                </c:pt>
                <c:pt idx="80">
                  <c:v>115.5536000000002</c:v>
                </c:pt>
                <c:pt idx="81">
                  <c:v>119.4874753600002</c:v>
                </c:pt>
                <c:pt idx="82">
                  <c:v>123.4339481600002</c:v>
                </c:pt>
                <c:pt idx="83">
                  <c:v>127.3933313600002</c:v>
                </c:pt>
                <c:pt idx="84">
                  <c:v>131.36594176000023</c:v>
                </c:pt>
                <c:pt idx="85">
                  <c:v>135.35210000000021</c:v>
                </c:pt>
                <c:pt idx="86">
                  <c:v>139.35213056000023</c:v>
                </c:pt>
                <c:pt idx="87">
                  <c:v>143.36636176000025</c:v>
                </c:pt>
                <c:pt idx="88">
                  <c:v>147.39512576000024</c:v>
                </c:pt>
                <c:pt idx="89">
                  <c:v>151.43875856000022</c:v>
                </c:pt>
                <c:pt idx="90">
                  <c:v>155.49760000000023</c:v>
                </c:pt>
                <c:pt idx="91">
                  <c:v>159.57199376000025</c:v>
                </c:pt>
                <c:pt idx="92">
                  <c:v>163.66228736000025</c:v>
                </c:pt>
                <c:pt idx="93">
                  <c:v>167.76883216000027</c:v>
                </c:pt>
                <c:pt idx="94">
                  <c:v>171.89198336000027</c:v>
                </c:pt>
                <c:pt idx="95">
                  <c:v>176.03210000000027</c:v>
                </c:pt>
                <c:pt idx="96">
                  <c:v>180.18954496000029</c:v>
                </c:pt>
                <c:pt idx="97">
                  <c:v>184.36468496000029</c:v>
                </c:pt>
                <c:pt idx="98">
                  <c:v>188.55789056000029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DE-4896-BCEC-89E5245CF061}"/>
            </c:ext>
          </c:extLst>
        </c:ser>
        <c:ser>
          <c:idx val="3"/>
          <c:order val="3"/>
          <c:tx>
            <c:strRef>
              <c:f>'values of function BPR 3'!$F$20</c:f>
              <c:strCache>
                <c:ptCount val="1"/>
                <c:pt idx="0">
                  <c:v>a= 1/b= 4/c= 1/for sat &lt; 1 d= 0, for sat &gt;=1 d=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BPR 3'!$B$27:$B$125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BPR 3'!$F$27:$F$125</c:f>
              <c:numCache>
                <c:formatCode>#,##0.00</c:formatCode>
                <c:ptCount val="99"/>
                <c:pt idx="0">
                  <c:v>1</c:v>
                </c:pt>
                <c:pt idx="1">
                  <c:v>1.0000001599999999</c:v>
                </c:pt>
                <c:pt idx="2">
                  <c:v>1.00000256</c:v>
                </c:pt>
                <c:pt idx="3">
                  <c:v>1.0000129600000001</c:v>
                </c:pt>
                <c:pt idx="4">
                  <c:v>1.00004096</c:v>
                </c:pt>
                <c:pt idx="5">
                  <c:v>1.0001</c:v>
                </c:pt>
                <c:pt idx="6">
                  <c:v>1.0002073600000001</c:v>
                </c:pt>
                <c:pt idx="7">
                  <c:v>1.0003841600000001</c:v>
                </c:pt>
                <c:pt idx="8">
                  <c:v>1.0006553600000001</c:v>
                </c:pt>
                <c:pt idx="9">
                  <c:v>1.0010497599999999</c:v>
                </c:pt>
                <c:pt idx="10">
                  <c:v>1.0016</c:v>
                </c:pt>
                <c:pt idx="11">
                  <c:v>1.00234256</c:v>
                </c:pt>
                <c:pt idx="12">
                  <c:v>1.0033177600000001</c:v>
                </c:pt>
                <c:pt idx="13">
                  <c:v>1.0045697600000001</c:v>
                </c:pt>
                <c:pt idx="14">
                  <c:v>1.0061465599999999</c:v>
                </c:pt>
                <c:pt idx="15">
                  <c:v>1.0081</c:v>
                </c:pt>
                <c:pt idx="16">
                  <c:v>1.0104857599999999</c:v>
                </c:pt>
                <c:pt idx="17">
                  <c:v>1.01336336</c:v>
                </c:pt>
                <c:pt idx="18">
                  <c:v>1.0167961599999999</c:v>
                </c:pt>
                <c:pt idx="19">
                  <c:v>1.02085136</c:v>
                </c:pt>
                <c:pt idx="20">
                  <c:v>1.0256000000000001</c:v>
                </c:pt>
                <c:pt idx="21">
                  <c:v>1.0311169600000001</c:v>
                </c:pt>
                <c:pt idx="22">
                  <c:v>1.0374809600000001</c:v>
                </c:pt>
                <c:pt idx="23">
                  <c:v>1.04477456</c:v>
                </c:pt>
                <c:pt idx="24">
                  <c:v>1.05308416</c:v>
                </c:pt>
                <c:pt idx="25">
                  <c:v>1.0625</c:v>
                </c:pt>
                <c:pt idx="26">
                  <c:v>1.0731161600000001</c:v>
                </c:pt>
                <c:pt idx="27">
                  <c:v>1.0850305600000001</c:v>
                </c:pt>
                <c:pt idx="28">
                  <c:v>1.0983449600000001</c:v>
                </c:pt>
                <c:pt idx="29">
                  <c:v>1.1131649600000002</c:v>
                </c:pt>
                <c:pt idx="30">
                  <c:v>1.1296000000000002</c:v>
                </c:pt>
                <c:pt idx="31">
                  <c:v>1.1477633600000003</c:v>
                </c:pt>
                <c:pt idx="32">
                  <c:v>1.1677721600000002</c:v>
                </c:pt>
                <c:pt idx="33">
                  <c:v>1.1897473600000004</c:v>
                </c:pt>
                <c:pt idx="34">
                  <c:v>1.2138137600000003</c:v>
                </c:pt>
                <c:pt idx="35">
                  <c:v>1.2401000000000004</c:v>
                </c:pt>
                <c:pt idx="36">
                  <c:v>1.2687385600000005</c:v>
                </c:pt>
                <c:pt idx="37">
                  <c:v>1.2998657600000005</c:v>
                </c:pt>
                <c:pt idx="38">
                  <c:v>1.3336217600000007</c:v>
                </c:pt>
                <c:pt idx="39">
                  <c:v>1.3701505600000008</c:v>
                </c:pt>
                <c:pt idx="40">
                  <c:v>1.4096000000000006</c:v>
                </c:pt>
                <c:pt idx="41">
                  <c:v>1.4521217600000009</c:v>
                </c:pt>
                <c:pt idx="42">
                  <c:v>1.4978713600000009</c:v>
                </c:pt>
                <c:pt idx="43">
                  <c:v>1.5470081600000012</c:v>
                </c:pt>
                <c:pt idx="44">
                  <c:v>1.599695360000001</c:v>
                </c:pt>
                <c:pt idx="45">
                  <c:v>1.6561000000000012</c:v>
                </c:pt>
                <c:pt idx="46">
                  <c:v>1.7163929600000016</c:v>
                </c:pt>
                <c:pt idx="47">
                  <c:v>1.7807489600000017</c:v>
                </c:pt>
                <c:pt idx="48">
                  <c:v>1.8493465600000016</c:v>
                </c:pt>
                <c:pt idx="49">
                  <c:v>1.922368160000002</c:v>
                </c:pt>
                <c:pt idx="50">
                  <c:v>2.0000000000000018</c:v>
                </c:pt>
                <c:pt idx="51">
                  <c:v>38.082432160000835</c:v>
                </c:pt>
                <c:pt idx="52">
                  <c:v>74.169858560000876</c:v>
                </c:pt>
                <c:pt idx="53">
                  <c:v>110.2624769600009</c:v>
                </c:pt>
                <c:pt idx="54">
                  <c:v>146.36048896000094</c:v>
                </c:pt>
                <c:pt idx="55">
                  <c:v>182.46410000000097</c:v>
                </c:pt>
                <c:pt idx="56">
                  <c:v>218.573519360001</c:v>
                </c:pt>
                <c:pt idx="57">
                  <c:v>254.68896016000102</c:v>
                </c:pt>
                <c:pt idx="58">
                  <c:v>290.81063936000106</c:v>
                </c:pt>
                <c:pt idx="59">
                  <c:v>326.93877776000107</c:v>
                </c:pt>
                <c:pt idx="60">
                  <c:v>363.07360000000114</c:v>
                </c:pt>
                <c:pt idx="61">
                  <c:v>399.21533456000117</c:v>
                </c:pt>
                <c:pt idx="62">
                  <c:v>435.36421376000118</c:v>
                </c:pt>
                <c:pt idx="63">
                  <c:v>471.52047376000121</c:v>
                </c:pt>
                <c:pt idx="64">
                  <c:v>507.68435456000128</c:v>
                </c:pt>
                <c:pt idx="65">
                  <c:v>543.85610000000122</c:v>
                </c:pt>
                <c:pt idx="66">
                  <c:v>580.03595776000134</c:v>
                </c:pt>
                <c:pt idx="67">
                  <c:v>616.22417936000136</c:v>
                </c:pt>
                <c:pt idx="68">
                  <c:v>652.42102016000138</c:v>
                </c:pt>
                <c:pt idx="69">
                  <c:v>688.62673936000135</c:v>
                </c:pt>
                <c:pt idx="70">
                  <c:v>724.84160000000145</c:v>
                </c:pt>
                <c:pt idx="71">
                  <c:v>761.06586896000147</c:v>
                </c:pt>
                <c:pt idx="72">
                  <c:v>797.29981696000152</c:v>
                </c:pt>
                <c:pt idx="73">
                  <c:v>833.54371856000159</c:v>
                </c:pt>
                <c:pt idx="74">
                  <c:v>869.79785216000164</c:v>
                </c:pt>
                <c:pt idx="75">
                  <c:v>906.06250000000159</c:v>
                </c:pt>
                <c:pt idx="76">
                  <c:v>942.33794816000159</c:v>
                </c:pt>
                <c:pt idx="77">
                  <c:v>978.62448656000174</c:v>
                </c:pt>
                <c:pt idx="78">
                  <c:v>1014.9224089600017</c:v>
                </c:pt>
                <c:pt idx="79">
                  <c:v>1051.2320129600018</c:v>
                </c:pt>
                <c:pt idx="80">
                  <c:v>1087.5536000000018</c:v>
                </c:pt>
                <c:pt idx="81">
                  <c:v>1123.8874753600019</c:v>
                </c:pt>
                <c:pt idx="82">
                  <c:v>1160.2339481600018</c:v>
                </c:pt>
                <c:pt idx="83">
                  <c:v>1196.5933313600019</c:v>
                </c:pt>
                <c:pt idx="84">
                  <c:v>1232.9659417600019</c:v>
                </c:pt>
                <c:pt idx="85">
                  <c:v>1269.3521000000019</c:v>
                </c:pt>
                <c:pt idx="86">
                  <c:v>1305.7521305600021</c:v>
                </c:pt>
                <c:pt idx="87">
                  <c:v>1342.166361760002</c:v>
                </c:pt>
                <c:pt idx="88">
                  <c:v>1378.595125760002</c:v>
                </c:pt>
                <c:pt idx="89">
                  <c:v>1415.0387585600022</c:v>
                </c:pt>
                <c:pt idx="90">
                  <c:v>1451.497600000002</c:v>
                </c:pt>
                <c:pt idx="91">
                  <c:v>1487.9719937600021</c:v>
                </c:pt>
                <c:pt idx="92">
                  <c:v>1524.4622873600022</c:v>
                </c:pt>
                <c:pt idx="93">
                  <c:v>1560.9688321600022</c:v>
                </c:pt>
                <c:pt idx="94">
                  <c:v>1597.4919833600022</c:v>
                </c:pt>
                <c:pt idx="95">
                  <c:v>1634.0321000000024</c:v>
                </c:pt>
                <c:pt idx="96">
                  <c:v>1670.5895449600023</c:v>
                </c:pt>
                <c:pt idx="97">
                  <c:v>1707.1646849600022</c:v>
                </c:pt>
                <c:pt idx="98">
                  <c:v>1743.7578905600024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DE-4896-BCEC-89E5245CF061}"/>
            </c:ext>
          </c:extLst>
        </c:ser>
        <c:ser>
          <c:idx val="10"/>
          <c:order val="10"/>
          <c:tx>
            <c:strRef>
              <c:f>'values of function BPR 3'!$F$9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BPR 3'!$G$9:$G$10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BPR 3'!$H$9:$H$10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4DE-4896-BCEC-89E5245C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440456"/>
        <c:axId val="223645032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BPR 3'!$G$20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BPR 3'!$G$27:$G$125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B4DE-4896-BCEC-89E5245CF06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3'!$H$20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3'!$H$27:$H$125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4DE-4896-BCEC-89E5245CF061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3'!$I$20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3'!$I$27:$I$125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4DE-4896-BCEC-89E5245CF061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3'!$J$20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3'!$J$27:$J$125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4DE-4896-BCEC-89E5245CF061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3'!$K$20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3'!$K$27:$K$125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4DE-4896-BCEC-89E5245CF061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3'!$L$20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3'!$B$27:$B$125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BPR 3'!$L$27:$L$125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4DE-4896-BCEC-89E5245CF061}"/>
                  </c:ext>
                </c:extLst>
              </c15:ser>
            </c15:filteredScatterSeries>
          </c:ext>
        </c:extLst>
      </c:scatterChart>
      <c:valAx>
        <c:axId val="223440456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Saturation Grade [q/q</a:t>
                </a:r>
                <a:r>
                  <a:rPr lang="de-DE" sz="14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max</a:t>
                </a:r>
                <a:r>
                  <a:rPr lang="de-DE" sz="14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]</a:t>
                </a:r>
              </a:p>
            </c:rich>
          </c:tx>
          <c:layout>
            <c:manualLayout>
              <c:xMode val="edge"/>
              <c:yMode val="edge"/>
              <c:x val="0.42857142857142855"/>
              <c:y val="0.951178451178451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3645032"/>
        <c:crosses val="autoZero"/>
        <c:crossBetween val="midCat"/>
        <c:majorUnit val="0.5"/>
        <c:minorUnit val="0.1"/>
      </c:valAx>
      <c:valAx>
        <c:axId val="22364503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9.6525096525096523E-3"/>
              <c:y val="0.424242424242424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3440456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36264650928864"/>
          <c:y val="0.1110621426909159"/>
          <c:w val="0.27906118508046446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de-DE" sz="1400" b="1"/>
              <a:t>Volume delay function CONICAL (Spiess)</a:t>
            </a:r>
          </a:p>
        </c:rich>
      </c:tx>
      <c:layout>
        <c:manualLayout>
          <c:xMode val="edge"/>
          <c:yMode val="edge"/>
          <c:x val="0.28890874588920562"/>
          <c:y val="2.0201945294034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17743606436411"/>
          <c:y val="8.2491582491582491E-2"/>
          <c:w val="0.86096935436377298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Conical'!$C$19</c:f>
              <c:strCache>
                <c:ptCount val="1"/>
                <c:pt idx="0">
                  <c:v>a= 1,1/calculated b= 6/c=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Conical'!$B$26:$B$124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Conical'!$C$26:$C$124</c:f>
              <c:numCache>
                <c:formatCode>#,##0.00</c:formatCode>
                <c:ptCount val="99"/>
                <c:pt idx="0">
                  <c:v>0.99999999999999911</c:v>
                </c:pt>
                <c:pt idx="1">
                  <c:v>1.0180711938099929</c:v>
                </c:pt>
                <c:pt idx="2">
                  <c:v>1.0362193000580664</c:v>
                </c:pt>
                <c:pt idx="3">
                  <c:v>1.0544444647216746</c:v>
                </c:pt>
                <c:pt idx="4">
                  <c:v>1.0727468312165618</c:v>
                </c:pt>
                <c:pt idx="5">
                  <c:v>1.091126540370623</c:v>
                </c:pt>
                <c:pt idx="6">
                  <c:v>1.1095837303981257</c:v>
                </c:pt>
                <c:pt idx="7">
                  <c:v>1.1281185368743012</c:v>
                </c:pt>
                <c:pt idx="8">
                  <c:v>1.1467310927103327</c:v>
                </c:pt>
                <c:pt idx="9">
                  <c:v>1.1654215281287303</c:v>
                </c:pt>
                <c:pt idx="10">
                  <c:v>1.1841899706391121</c:v>
                </c:pt>
                <c:pt idx="11">
                  <c:v>1.2030365450143927</c:v>
                </c:pt>
                <c:pt idx="12">
                  <c:v>1.2219613732674111</c:v>
                </c:pt>
                <c:pt idx="13">
                  <c:v>1.2409645746279958</c:v>
                </c:pt>
                <c:pt idx="14">
                  <c:v>1.2600462655204465</c:v>
                </c:pt>
                <c:pt idx="15">
                  <c:v>1.2792065595415076</c:v>
                </c:pt>
                <c:pt idx="16">
                  <c:v>1.2984455674387743</c:v>
                </c:pt>
                <c:pt idx="17">
                  <c:v>1.3177633970895979</c:v>
                </c:pt>
                <c:pt idx="18">
                  <c:v>1.3371601534804558</c:v>
                </c:pt>
                <c:pt idx="19">
                  <c:v>1.3566359386868152</c:v>
                </c:pt>
                <c:pt idx="20">
                  <c:v>1.3761908518535089</c:v>
                </c:pt>
                <c:pt idx="21">
                  <c:v>1.3958249891756056</c:v>
                </c:pt>
                <c:pt idx="22">
                  <c:v>1.4155384438798029</c:v>
                </c:pt>
                <c:pt idx="23">
                  <c:v>1.4353313062063533</c:v>
                </c:pt>
                <c:pt idx="24">
                  <c:v>1.455203663391508</c:v>
                </c:pt>
                <c:pt idx="25">
                  <c:v>1.4751555996505186</c:v>
                </c:pt>
                <c:pt idx="26">
                  <c:v>1.4951871961611829</c:v>
                </c:pt>
                <c:pt idx="27">
                  <c:v>1.5152985310479332</c:v>
                </c:pt>
                <c:pt idx="28">
                  <c:v>1.535489679366516</c:v>
                </c:pt>
                <c:pt idx="29">
                  <c:v>1.5557607130892146</c:v>
                </c:pt>
                <c:pt idx="30">
                  <c:v>1.5761117010906629</c:v>
                </c:pt>
                <c:pt idx="31">
                  <c:v>1.5965427091342512</c:v>
                </c:pt>
                <c:pt idx="32">
                  <c:v>1.6170537998591019</c:v>
                </c:pt>
                <c:pt idx="33">
                  <c:v>1.6376450327676544</c:v>
                </c:pt>
                <c:pt idx="34">
                  <c:v>1.6583164642138453</c:v>
                </c:pt>
                <c:pt idx="35">
                  <c:v>1.6790681473919049</c:v>
                </c:pt>
                <c:pt idx="36">
                  <c:v>1.6999001323257703</c:v>
                </c:pt>
                <c:pt idx="37">
                  <c:v>1.7208124658590753</c:v>
                </c:pt>
                <c:pt idx="38">
                  <c:v>1.7418051916458301</c:v>
                </c:pt>
                <c:pt idx="39">
                  <c:v>1.7628783501416567</c:v>
                </c:pt>
                <c:pt idx="40">
                  <c:v>1.784031978595717</c:v>
                </c:pt>
                <c:pt idx="41">
                  <c:v>1.8052661110432222</c:v>
                </c:pt>
                <c:pt idx="42">
                  <c:v>1.8265807782986148</c:v>
                </c:pt>
                <c:pt idx="43">
                  <c:v>1.8479760079493817</c:v>
                </c:pt>
                <c:pt idx="44">
                  <c:v>1.8694518243505049</c:v>
                </c:pt>
                <c:pt idx="45">
                  <c:v>1.8910082486195607</c:v>
                </c:pt>
                <c:pt idx="46">
                  <c:v>1.9126452986324738</c:v>
                </c:pt>
                <c:pt idx="47">
                  <c:v>1.9343629890199132</c:v>
                </c:pt>
                <c:pt idx="48">
                  <c:v>1.9561613311643544</c:v>
                </c:pt>
                <c:pt idx="49">
                  <c:v>1.9780403331977698</c:v>
                </c:pt>
                <c:pt idx="50">
                  <c:v>2.0000000000000009</c:v>
                </c:pt>
                <c:pt idx="51">
                  <c:v>2.0220403331977694</c:v>
                </c:pt>
                <c:pt idx="52">
                  <c:v>2.0441613311643545</c:v>
                </c:pt>
                <c:pt idx="53">
                  <c:v>2.0663629890199138</c:v>
                </c:pt>
                <c:pt idx="54">
                  <c:v>2.0886452986324739</c:v>
                </c:pt>
                <c:pt idx="55">
                  <c:v>2.1110082486195614</c:v>
                </c:pt>
                <c:pt idx="56">
                  <c:v>2.1334518243505061</c:v>
                </c:pt>
                <c:pt idx="57">
                  <c:v>2.1559760079493815</c:v>
                </c:pt>
                <c:pt idx="58">
                  <c:v>2.1785807782986142</c:v>
                </c:pt>
                <c:pt idx="59">
                  <c:v>2.2012661110432221</c:v>
                </c:pt>
                <c:pt idx="60">
                  <c:v>2.2240319785957174</c:v>
                </c:pt>
                <c:pt idx="61">
                  <c:v>2.2468783501416576</c:v>
                </c:pt>
                <c:pt idx="62">
                  <c:v>2.2698051916458306</c:v>
                </c:pt>
                <c:pt idx="63">
                  <c:v>2.2928124658590763</c:v>
                </c:pt>
                <c:pt idx="64">
                  <c:v>2.3159001323257717</c:v>
                </c:pt>
                <c:pt idx="65">
                  <c:v>2.3390681473919051</c:v>
                </c:pt>
                <c:pt idx="66">
                  <c:v>2.362316464213845</c:v>
                </c:pt>
                <c:pt idx="67">
                  <c:v>2.3856450327676546</c:v>
                </c:pt>
                <c:pt idx="68">
                  <c:v>2.4090537998591026</c:v>
                </c:pt>
                <c:pt idx="69">
                  <c:v>2.4325427091342524</c:v>
                </c:pt>
                <c:pt idx="70">
                  <c:v>2.4561117010906655</c:v>
                </c:pt>
                <c:pt idx="71">
                  <c:v>2.4797607130892159</c:v>
                </c:pt>
                <c:pt idx="72">
                  <c:v>2.5034896793665178</c:v>
                </c:pt>
                <c:pt idx="73">
                  <c:v>2.5272985310479337</c:v>
                </c:pt>
                <c:pt idx="74">
                  <c:v>2.5511871961611829</c:v>
                </c:pt>
                <c:pt idx="75">
                  <c:v>2.5751555996505191</c:v>
                </c:pt>
                <c:pt idx="76">
                  <c:v>2.599203663391509</c:v>
                </c:pt>
                <c:pt idx="77">
                  <c:v>2.6233313062063539</c:v>
                </c:pt>
                <c:pt idx="78">
                  <c:v>2.6475384438798057</c:v>
                </c:pt>
                <c:pt idx="79">
                  <c:v>2.6718249891756072</c:v>
                </c:pt>
                <c:pt idx="80">
                  <c:v>2.6961908518535109</c:v>
                </c:pt>
                <c:pt idx="81">
                  <c:v>2.720635938686816</c:v>
                </c:pt>
                <c:pt idx="82">
                  <c:v>2.7451601534804562</c:v>
                </c:pt>
                <c:pt idx="83">
                  <c:v>2.7697633970895987</c:v>
                </c:pt>
                <c:pt idx="84">
                  <c:v>2.7944455674387756</c:v>
                </c:pt>
                <c:pt idx="85">
                  <c:v>2.8192065595415086</c:v>
                </c:pt>
                <c:pt idx="86">
                  <c:v>2.8440462655204497</c:v>
                </c:pt>
                <c:pt idx="87">
                  <c:v>2.8689645746279977</c:v>
                </c:pt>
                <c:pt idx="88">
                  <c:v>2.8939613732674152</c:v>
                </c:pt>
                <c:pt idx="89">
                  <c:v>2.9190365450143938</c:v>
                </c:pt>
                <c:pt idx="90">
                  <c:v>2.9441899706391128</c:v>
                </c:pt>
                <c:pt idx="91">
                  <c:v>2.9694215281287333</c:v>
                </c:pt>
                <c:pt idx="92">
                  <c:v>2.9947310927103343</c:v>
                </c:pt>
                <c:pt idx="93">
                  <c:v>3.0201185368743024</c:v>
                </c:pt>
                <c:pt idx="94">
                  <c:v>3.0455837303981275</c:v>
                </c:pt>
                <c:pt idx="95">
                  <c:v>3.0711265403706252</c:v>
                </c:pt>
                <c:pt idx="96">
                  <c:v>3.0967468312165645</c:v>
                </c:pt>
                <c:pt idx="97">
                  <c:v>3.1224444647216787</c:v>
                </c:pt>
                <c:pt idx="98">
                  <c:v>3.1482193000580674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95-47E4-9203-E8985AC93AE1}"/>
            </c:ext>
          </c:extLst>
        </c:ser>
        <c:ser>
          <c:idx val="1"/>
          <c:order val="1"/>
          <c:tx>
            <c:strRef>
              <c:f>'values of function Conical'!$D$19</c:f>
              <c:strCache>
                <c:ptCount val="1"/>
                <c:pt idx="0">
                  <c:v>a= 3/calculated b= 1,25/c=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Conical'!$B$26:$B$124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Conical'!$D$26:$D$124</c:f>
              <c:numCache>
                <c:formatCode>#,##0.00</c:formatCode>
                <c:ptCount val="99"/>
                <c:pt idx="0">
                  <c:v>1</c:v>
                </c:pt>
                <c:pt idx="1">
                  <c:v>1.0046987338401716</c:v>
                </c:pt>
                <c:pt idx="2">
                  <c:v>1.0095700342562832</c:v>
                </c:pt>
                <c:pt idx="3">
                  <c:v>1.0146231536445423</c:v>
                </c:pt>
                <c:pt idx="4">
                  <c:v>1.0198679839227309</c:v>
                </c:pt>
                <c:pt idx="5">
                  <c:v>1.025315109362368</c:v>
                </c:pt>
                <c:pt idx="6">
                  <c:v>1.0309758643302751</c:v>
                </c:pt>
                <c:pt idx="7">
                  <c:v>1.0368623964187744</c:v>
                </c:pt>
                <c:pt idx="8">
                  <c:v>1.0429877354869501</c:v>
                </c:pt>
                <c:pt idx="9">
                  <c:v>1.0493658691808161</c:v>
                </c:pt>
                <c:pt idx="10">
                  <c:v>1.0560118255469622</c:v>
                </c:pt>
                <c:pt idx="11">
                  <c:v>1.0629417634015264</c:v>
                </c:pt>
                <c:pt idx="12">
                  <c:v>1.0701730711627642</c:v>
                </c:pt>
                <c:pt idx="13">
                  <c:v>1.0777244748991208</c:v>
                </c:pt>
                <c:pt idx="14">
                  <c:v>1.0856161563830282</c:v>
                </c:pt>
                <c:pt idx="15">
                  <c:v>1.0938698819699875</c:v>
                </c:pt>
                <c:pt idx="16">
                  <c:v>1.1025091431382235</c:v>
                </c:pt>
                <c:pt idx="17">
                  <c:v>1.1115593095200476</c:v>
                </c:pt>
                <c:pt idx="18">
                  <c:v>1.121047795223836</c:v>
                </c:pt>
                <c:pt idx="19">
                  <c:v>1.1310042391749286</c:v>
                </c:pt>
                <c:pt idx="20">
                  <c:v>1.1414607000811126</c:v>
                </c:pt>
                <c:pt idx="21">
                  <c:v>1.1524518664371444</c:v>
                </c:pt>
                <c:pt idx="22">
                  <c:v>1.1640152817016407</c:v>
                </c:pt>
                <c:pt idx="23">
                  <c:v>1.1761915843830462</c:v>
                </c:pt>
                <c:pt idx="24">
                  <c:v>1.1890247622278221</c:v>
                </c:pt>
                <c:pt idx="25">
                  <c:v>1.2025624189766639</c:v>
                </c:pt>
                <c:pt idx="26">
                  <c:v>1.2168560512005095</c:v>
                </c:pt>
                <c:pt idx="27">
                  <c:v>1.2319613314996638</c:v>
                </c:pt>
                <c:pt idx="28">
                  <c:v>1.2479383927955316</c:v>
                </c:pt>
                <c:pt idx="29">
                  <c:v>1.2648521065147937</c:v>
                </c:pt>
                <c:pt idx="30">
                  <c:v>1.2827723451163457</c:v>
                </c:pt>
                <c:pt idx="31">
                  <c:v>1.3017742166140258</c:v>
                </c:pt>
                <c:pt idx="32">
                  <c:v>1.321938255504727</c:v>
                </c:pt>
                <c:pt idx="33">
                  <c:v>1.3433505508723145</c:v>
                </c:pt>
                <c:pt idx="34">
                  <c:v>1.3661027885261801</c:v>
                </c:pt>
                <c:pt idx="35">
                  <c:v>1.3902921800749368</c:v>
                </c:pt>
                <c:pt idx="36">
                  <c:v>1.4160212481900785</c:v>
                </c:pt>
                <c:pt idx="37">
                  <c:v>1.4433974345029932</c:v>
                </c:pt>
                <c:pt idx="38">
                  <c:v>1.4725324953012331</c:v>
                </c:pt>
                <c:pt idx="39">
                  <c:v>1.5035416513141739</c:v>
                </c:pt>
                <c:pt idx="40">
                  <c:v>1.5365424623862056</c:v>
                </c:pt>
                <c:pt idx="41">
                  <c:v>1.5716534067081835</c:v>
                </c:pt>
                <c:pt idx="42">
                  <c:v>1.6089921583041487</c:v>
                </c:pt>
                <c:pt idx="43">
                  <c:v>1.6486735759845961</c:v>
                </c:pt>
                <c:pt idx="44">
                  <c:v>1.6908074415531313</c:v>
                </c:pt>
                <c:pt idx="45">
                  <c:v>1.7354960132182451</c:v>
                </c:pt>
                <c:pt idx="46">
                  <c:v>1.7828314892396415</c:v>
                </c:pt>
                <c:pt idx="47">
                  <c:v>1.8328935030318285</c:v>
                </c:pt>
                <c:pt idx="48">
                  <c:v>1.8857467897629698</c:v>
                </c:pt>
                <c:pt idx="49">
                  <c:v>1.9414391715141428</c:v>
                </c:pt>
                <c:pt idx="50">
                  <c:v>2.0000000000000013</c:v>
                </c:pt>
                <c:pt idx="51">
                  <c:v>2.0614391715141425</c:v>
                </c:pt>
                <c:pt idx="52">
                  <c:v>2.1257467897629696</c:v>
                </c:pt>
                <c:pt idx="53">
                  <c:v>2.1928935030318293</c:v>
                </c:pt>
                <c:pt idx="54">
                  <c:v>2.2628314892396419</c:v>
                </c:pt>
                <c:pt idx="55">
                  <c:v>2.3354960132182461</c:v>
                </c:pt>
                <c:pt idx="56">
                  <c:v>2.4108074415531324</c:v>
                </c:pt>
                <c:pt idx="57">
                  <c:v>2.4886735759845973</c:v>
                </c:pt>
                <c:pt idx="58">
                  <c:v>2.5689921583041504</c:v>
                </c:pt>
                <c:pt idx="59">
                  <c:v>2.6516534067081854</c:v>
                </c:pt>
                <c:pt idx="60">
                  <c:v>2.7365424623862071</c:v>
                </c:pt>
                <c:pt idx="61">
                  <c:v>2.8235416513141764</c:v>
                </c:pt>
                <c:pt idx="62">
                  <c:v>2.9125324953012353</c:v>
                </c:pt>
                <c:pt idx="63">
                  <c:v>3.0033974345029959</c:v>
                </c:pt>
                <c:pt idx="64">
                  <c:v>3.0960212481900804</c:v>
                </c:pt>
                <c:pt idx="65">
                  <c:v>3.1902921800749393</c:v>
                </c:pt>
                <c:pt idx="66">
                  <c:v>3.2861027885261826</c:v>
                </c:pt>
                <c:pt idx="67">
                  <c:v>3.3833505508723176</c:v>
                </c:pt>
                <c:pt idx="68">
                  <c:v>3.4819382555047298</c:v>
                </c:pt>
                <c:pt idx="69">
                  <c:v>3.5817742166140292</c:v>
                </c:pt>
                <c:pt idx="70">
                  <c:v>3.6827723451163497</c:v>
                </c:pt>
                <c:pt idx="71">
                  <c:v>3.7848521065147978</c:v>
                </c:pt>
                <c:pt idx="72">
                  <c:v>3.8879383927955358</c:v>
                </c:pt>
                <c:pt idx="73">
                  <c:v>3.9919613314996685</c:v>
                </c:pt>
                <c:pt idx="74">
                  <c:v>4.0968560512005148</c:v>
                </c:pt>
                <c:pt idx="75">
                  <c:v>4.2025624189766688</c:v>
                </c:pt>
                <c:pt idx="76">
                  <c:v>4.3090247622278266</c:v>
                </c:pt>
                <c:pt idx="77">
                  <c:v>4.4161915843830517</c:v>
                </c:pt>
                <c:pt idx="78">
                  <c:v>4.5240152817016455</c:v>
                </c:pt>
                <c:pt idx="79">
                  <c:v>4.6324518664371483</c:v>
                </c:pt>
                <c:pt idx="80">
                  <c:v>4.7414607000811184</c:v>
                </c:pt>
                <c:pt idx="81">
                  <c:v>4.8510042391749337</c:v>
                </c:pt>
                <c:pt idx="82">
                  <c:v>4.9610477952238412</c:v>
                </c:pt>
                <c:pt idx="83">
                  <c:v>5.0715593095200528</c:v>
                </c:pt>
                <c:pt idx="84">
                  <c:v>5.1825091431382297</c:v>
                </c:pt>
                <c:pt idx="85">
                  <c:v>5.293869881969993</c:v>
                </c:pt>
                <c:pt idx="86">
                  <c:v>5.4056161563830347</c:v>
                </c:pt>
                <c:pt idx="87">
                  <c:v>5.5177244748991265</c:v>
                </c:pt>
                <c:pt idx="88">
                  <c:v>5.6301730711627709</c:v>
                </c:pt>
                <c:pt idx="89">
                  <c:v>5.7429417634015323</c:v>
                </c:pt>
                <c:pt idx="90">
                  <c:v>5.8560118255469682</c:v>
                </c:pt>
                <c:pt idx="91">
                  <c:v>5.9693658691808222</c:v>
                </c:pt>
                <c:pt idx="92">
                  <c:v>6.0829877354869559</c:v>
                </c:pt>
                <c:pt idx="93">
                  <c:v>6.1968623964187817</c:v>
                </c:pt>
                <c:pt idx="94">
                  <c:v>6.3109758643302829</c:v>
                </c:pt>
                <c:pt idx="95">
                  <c:v>6.4253151093623755</c:v>
                </c:pt>
                <c:pt idx="96">
                  <c:v>6.539867983922738</c:v>
                </c:pt>
                <c:pt idx="97">
                  <c:v>6.6546231536445495</c:v>
                </c:pt>
                <c:pt idx="98">
                  <c:v>6.7695700342562919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95-47E4-9203-E8985AC93AE1}"/>
            </c:ext>
          </c:extLst>
        </c:ser>
        <c:ser>
          <c:idx val="2"/>
          <c:order val="2"/>
          <c:tx>
            <c:strRef>
              <c:f>'values of function Conical'!$E$19</c:f>
              <c:strCache>
                <c:ptCount val="1"/>
                <c:pt idx="0">
                  <c:v>a= 5/calculated b= 1,125/c=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Conical'!$B$26:$B$124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Conical'!$E$26:$E$124</c:f>
              <c:numCache>
                <c:formatCode>#,##0.00</c:formatCode>
                <c:ptCount val="99"/>
                <c:pt idx="0">
                  <c:v>1</c:v>
                </c:pt>
                <c:pt idx="1">
                  <c:v>1.0024869467756945</c:v>
                </c:pt>
                <c:pt idx="2">
                  <c:v>1.0050735288634387</c:v>
                </c:pt>
                <c:pt idx="3">
                  <c:v>1.0077657712742507</c:v>
                </c:pt>
                <c:pt idx="4">
                  <c:v>1.0105701874219957</c:v>
                </c:pt>
                <c:pt idx="5">
                  <c:v>1.0134938288198683</c:v>
                </c:pt>
                <c:pt idx="6">
                  <c:v>1.0165443408602757</c:v>
                </c:pt>
                <c:pt idx="7">
                  <c:v>1.0197300255471085</c:v>
                </c:pt>
                <c:pt idx="8">
                  <c:v>1.0230599121907229</c:v>
                </c:pt>
                <c:pt idx="9">
                  <c:v>1.0265438372431248</c:v>
                </c:pt>
                <c:pt idx="10">
                  <c:v>1.0301925346486653</c:v>
                </c:pt>
                <c:pt idx="11">
                  <c:v>1.0340177383204425</c:v>
                </c:pt>
                <c:pt idx="12">
                  <c:v>1.0380322986319452</c:v>
                </c:pt>
                <c:pt idx="13">
                  <c:v>1.0422503151464086</c:v>
                </c:pt>
                <c:pt idx="14">
                  <c:v>1.0466872882040477</c:v>
                </c:pt>
                <c:pt idx="15">
                  <c:v>1.0513602924631851</c:v>
                </c:pt>
                <c:pt idx="16">
                  <c:v>1.0562881760617922</c:v>
                </c:pt>
                <c:pt idx="17">
                  <c:v>1.0614917897508374</c:v>
                </c:pt>
                <c:pt idx="18">
                  <c:v>1.066994251174374</c:v>
                </c:pt>
                <c:pt idx="19">
                  <c:v>1.072821250462189</c:v>
                </c:pt>
                <c:pt idx="20">
                  <c:v>1.0790014044940746</c:v>
                </c:pt>
                <c:pt idx="21">
                  <c:v>1.0855666686312953</c:v>
                </c:pt>
                <c:pt idx="22">
                  <c:v>1.0925528164391753</c:v>
                </c:pt>
                <c:pt idx="23">
                  <c:v>1.0999999999999996</c:v>
                </c:pt>
                <c:pt idx="24">
                  <c:v>1.1079534058999281</c:v>
                </c:pt>
                <c:pt idx="25">
                  <c:v>1.1164640249326632</c:v>
                </c:pt>
                <c:pt idx="26">
                  <c:v>1.1255895570608443</c:v>
                </c:pt>
                <c:pt idx="27">
                  <c:v>1.1353954772651824</c:v>
                </c:pt>
                <c:pt idx="28">
                  <c:v>1.1459562926122349</c:v>
                </c:pt>
                <c:pt idx="29">
                  <c:v>1.1573570261402879</c:v>
                </c:pt>
                <c:pt idx="30">
                  <c:v>1.169694968835727</c:v>
                </c:pt>
                <c:pt idx="31">
                  <c:v>1.1830817466751546</c:v>
                </c:pt>
                <c:pt idx="32">
                  <c:v>1.1976457547127364</c:v>
                </c:pt>
                <c:pt idx="33">
                  <c:v>1.213535013189619</c:v>
                </c:pt>
                <c:pt idx="34">
                  <c:v>1.230920499406865</c:v>
                </c:pt>
                <c:pt idx="35">
                  <c:v>1.2500000000000004</c:v>
                </c:pt>
                <c:pt idx="36">
                  <c:v>1.2710025055661811</c:v>
                </c:pt>
                <c:pt idx="37">
                  <c:v>1.2941931246954197</c:v>
                </c:pt>
                <c:pt idx="38">
                  <c:v>1.3198784149595983</c:v>
                </c:pt>
                <c:pt idx="39">
                  <c:v>1.3484118977559567</c:v>
                </c:pt>
                <c:pt idx="40">
                  <c:v>1.3801993223490374</c:v>
                </c:pt>
                <c:pt idx="41">
                  <c:v>1.4157029534223917</c:v>
                </c:pt>
                <c:pt idx="42">
                  <c:v>1.4554437692278528</c:v>
                </c:pt>
                <c:pt idx="43">
                  <c:v>1.5000000000000009</c:v>
                </c:pt>
                <c:pt idx="44">
                  <c:v>1.5500000000000007</c:v>
                </c:pt>
                <c:pt idx="45">
                  <c:v>1.6061072252245143</c:v>
                </c:pt>
                <c:pt idx="46">
                  <c:v>1.6689953936259569</c:v>
                </c:pt>
                <c:pt idx="47">
                  <c:v>1.7393131022195036</c:v>
                </c:pt>
                <c:pt idx="48">
                  <c:v>1.8176394882026461</c:v>
                </c:pt>
                <c:pt idx="49">
                  <c:v>1.9044356998076544</c:v>
                </c:pt>
                <c:pt idx="50">
                  <c:v>2.0000000000000022</c:v>
                </c:pt>
                <c:pt idx="51">
                  <c:v>2.1044356998076541</c:v>
                </c:pt>
                <c:pt idx="52">
                  <c:v>2.2176394882026469</c:v>
                </c:pt>
                <c:pt idx="53">
                  <c:v>2.3393131022195046</c:v>
                </c:pt>
                <c:pt idx="54">
                  <c:v>2.4689953936259585</c:v>
                </c:pt>
                <c:pt idx="55">
                  <c:v>2.606107225224517</c:v>
                </c:pt>
                <c:pt idx="56">
                  <c:v>2.750000000000004</c:v>
                </c:pt>
                <c:pt idx="57">
                  <c:v>2.9000000000000039</c:v>
                </c:pt>
                <c:pt idx="58">
                  <c:v>3.0554437692278569</c:v>
                </c:pt>
                <c:pt idx="59">
                  <c:v>3.2157029534223955</c:v>
                </c:pt>
                <c:pt idx="60">
                  <c:v>3.3801993223490427</c:v>
                </c:pt>
                <c:pt idx="61">
                  <c:v>3.5484118977559618</c:v>
                </c:pt>
                <c:pt idx="62">
                  <c:v>3.719878414959604</c:v>
                </c:pt>
                <c:pt idx="63">
                  <c:v>3.8941931246954251</c:v>
                </c:pt>
                <c:pt idx="64">
                  <c:v>4.0710025055661871</c:v>
                </c:pt>
                <c:pt idx="65">
                  <c:v>4.2500000000000062</c:v>
                </c:pt>
                <c:pt idx="66">
                  <c:v>4.4309204994068718</c:v>
                </c:pt>
                <c:pt idx="67">
                  <c:v>4.613535013189626</c:v>
                </c:pt>
                <c:pt idx="68">
                  <c:v>4.7976457547127431</c:v>
                </c:pt>
                <c:pt idx="69">
                  <c:v>4.9830817466751611</c:v>
                </c:pt>
                <c:pt idx="70">
                  <c:v>5.169694968835735</c:v>
                </c:pt>
                <c:pt idx="71">
                  <c:v>5.3573570261402965</c:v>
                </c:pt>
                <c:pt idx="72">
                  <c:v>5.5459562926122423</c:v>
                </c:pt>
                <c:pt idx="73">
                  <c:v>5.7353954772651896</c:v>
                </c:pt>
                <c:pt idx="74">
                  <c:v>5.9255895570608512</c:v>
                </c:pt>
                <c:pt idx="75">
                  <c:v>6.1164640249326725</c:v>
                </c:pt>
                <c:pt idx="76">
                  <c:v>6.3079534058999371</c:v>
                </c:pt>
                <c:pt idx="77">
                  <c:v>6.5000000000000089</c:v>
                </c:pt>
                <c:pt idx="78">
                  <c:v>6.6925528164391839</c:v>
                </c:pt>
                <c:pt idx="79">
                  <c:v>6.8855666686313057</c:v>
                </c:pt>
                <c:pt idx="80">
                  <c:v>7.0790014044940843</c:v>
                </c:pt>
                <c:pt idx="81">
                  <c:v>7.272821250462199</c:v>
                </c:pt>
                <c:pt idx="82">
                  <c:v>7.4669942511743841</c:v>
                </c:pt>
                <c:pt idx="83">
                  <c:v>7.6614917897508477</c:v>
                </c:pt>
                <c:pt idx="84">
                  <c:v>7.8562881760618026</c:v>
                </c:pt>
                <c:pt idx="85">
                  <c:v>8.0513602924631957</c:v>
                </c:pt>
                <c:pt idx="86">
                  <c:v>8.2466872882040576</c:v>
                </c:pt>
                <c:pt idx="87">
                  <c:v>8.4422503151464205</c:v>
                </c:pt>
                <c:pt idx="88">
                  <c:v>8.6380322986319555</c:v>
                </c:pt>
                <c:pt idx="89">
                  <c:v>8.8340177383204548</c:v>
                </c:pt>
                <c:pt idx="90">
                  <c:v>9.0301925346486769</c:v>
                </c:pt>
                <c:pt idx="91">
                  <c:v>9.2265438372431383</c:v>
                </c:pt>
                <c:pt idx="92">
                  <c:v>9.4230599121907357</c:v>
                </c:pt>
                <c:pt idx="93">
                  <c:v>9.6197300255471205</c:v>
                </c:pt>
                <c:pt idx="94">
                  <c:v>9.8165443408602879</c:v>
                </c:pt>
                <c:pt idx="95">
                  <c:v>10.013493828819881</c:v>
                </c:pt>
                <c:pt idx="96">
                  <c:v>10.210570187422009</c:v>
                </c:pt>
                <c:pt idx="97">
                  <c:v>10.407765771274263</c:v>
                </c:pt>
                <c:pt idx="98">
                  <c:v>10.60507352886345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95-47E4-9203-E8985AC93AE1}"/>
            </c:ext>
          </c:extLst>
        </c:ser>
        <c:ser>
          <c:idx val="3"/>
          <c:order val="3"/>
          <c:tx>
            <c:strRef>
              <c:f>'values of function Conical'!$F$19</c:f>
              <c:strCache>
                <c:ptCount val="1"/>
                <c:pt idx="0">
                  <c:v>a= 8/calculated b= 1,07142857142857/c=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Conical'!$B$26:$B$124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Conical'!$F$26:$F$124</c:f>
              <c:numCache>
                <c:formatCode>#,##0.00</c:formatCode>
                <c:ptCount val="99"/>
                <c:pt idx="0">
                  <c:v>0.99999999999999978</c:v>
                </c:pt>
                <c:pt idx="1">
                  <c:v>1.001444432965817</c:v>
                </c:pt>
                <c:pt idx="2">
                  <c:v>1.0029482045395317</c:v>
                </c:pt>
                <c:pt idx="3">
                  <c:v>1.0045150291831051</c:v>
                </c:pt>
                <c:pt idx="4">
                  <c:v>1.0061489363136829</c:v>
                </c:pt>
                <c:pt idx="5">
                  <c:v>1.0078543042174537</c:v>
                </c:pt>
                <c:pt idx="6">
                  <c:v>1.0096358984153475</c:v>
                </c:pt>
                <c:pt idx="7">
                  <c:v>1.0114989151731286</c:v>
                </c:pt>
                <c:pt idx="8">
                  <c:v>1.0134490309735085</c:v>
                </c:pt>
                <c:pt idx="9">
                  <c:v>1.0154924589187482</c:v>
                </c:pt>
                <c:pt idx="10">
                  <c:v>1.0176360132148472</c:v>
                </c:pt>
                <c:pt idx="11">
                  <c:v>1.0198871831104073</c:v>
                </c:pt>
                <c:pt idx="12">
                  <c:v>1.0222542179341507</c:v>
                </c:pt>
                <c:pt idx="13">
                  <c:v>1.0247462252070354</c:v>
                </c:pt>
                <c:pt idx="14">
                  <c:v>1.0273732842133716</c:v>
                </c:pt>
                <c:pt idx="15">
                  <c:v>1.0301465779203756</c:v>
                </c:pt>
                <c:pt idx="16">
                  <c:v>1.0330785467626808</c:v>
                </c:pt>
                <c:pt idx="17">
                  <c:v>1.0361830685909152</c:v>
                </c:pt>
                <c:pt idx="18">
                  <c:v>1.0394756700648118</c:v>
                </c:pt>
                <c:pt idx="19">
                  <c:v>1.0429737760083631</c:v>
                </c:pt>
                <c:pt idx="20">
                  <c:v>1.0466970048121842</c:v>
                </c:pt>
                <c:pt idx="21">
                  <c:v>1.0506675199657918</c:v>
                </c:pt>
                <c:pt idx="22">
                  <c:v>1.0549104503623201</c:v>
                </c:pt>
                <c:pt idx="23">
                  <c:v>1.0594543953178552</c:v>
                </c:pt>
                <c:pt idx="24">
                  <c:v>1.0643320345262655</c:v>
                </c:pt>
                <c:pt idx="25">
                  <c:v>1.0695808687530695</c:v>
                </c:pt>
                <c:pt idx="26">
                  <c:v>1.075244124401056</c:v>
                </c:pt>
                <c:pt idx="27">
                  <c:v>1.0813718647634134</c:v>
                </c:pt>
                <c:pt idx="28">
                  <c:v>1.0880223636531114</c:v>
                </c:pt>
                <c:pt idx="29">
                  <c:v>1.0952638143166709</c:v>
                </c:pt>
                <c:pt idx="30">
                  <c:v>1.1031764697093498</c:v>
                </c:pt>
                <c:pt idx="31">
                  <c:v>1.1118553415510888</c:v>
                </c:pt>
                <c:pt idx="32">
                  <c:v>1.1214136281764577</c:v>
                </c:pt>
                <c:pt idx="33">
                  <c:v>1.1319870992678609</c:v>
                </c:pt>
                <c:pt idx="34">
                  <c:v>1.1437397448494646</c:v>
                </c:pt>
                <c:pt idx="35">
                  <c:v>1.1568711039649082</c:v>
                </c:pt>
                <c:pt idx="36">
                  <c:v>1.1716258346756259</c:v>
                </c:pt>
                <c:pt idx="37">
                  <c:v>1.1883062818557641</c:v>
                </c:pt>
                <c:pt idx="38">
                  <c:v>1.2072890511126839</c:v>
                </c:pt>
                <c:pt idx="39">
                  <c:v>1.2290469037162974</c:v>
                </c:pt>
                <c:pt idx="40">
                  <c:v>1.2541776146005115</c:v>
                </c:pt>
                <c:pt idx="41">
                  <c:v>1.2834416700299782</c:v>
                </c:pt>
                <c:pt idx="42">
                  <c:v>1.3178105317778781</c:v>
                </c:pt>
                <c:pt idx="43">
                  <c:v>1.3585260032843365</c:v>
                </c:pt>
                <c:pt idx="44">
                  <c:v>1.4071676831451267</c:v>
                </c:pt>
                <c:pt idx="45">
                  <c:v>1.4657173382138555</c:v>
                </c:pt>
                <c:pt idx="46">
                  <c:v>1.5365935372191377</c:v>
                </c:pt>
                <c:pt idx="47">
                  <c:v>1.6226068554957933</c:v>
                </c:pt>
                <c:pt idx="48">
                  <c:v>1.7267660376057756</c:v>
                </c:pt>
                <c:pt idx="49">
                  <c:v>1.8518807951299745</c:v>
                </c:pt>
                <c:pt idx="50">
                  <c:v>2.0000000000000036</c:v>
                </c:pt>
                <c:pt idx="51">
                  <c:v>2.171880795129975</c:v>
                </c:pt>
                <c:pt idx="52">
                  <c:v>2.3667660376057773</c:v>
                </c:pt>
                <c:pt idx="53">
                  <c:v>2.5826068554957962</c:v>
                </c:pt>
                <c:pt idx="54">
                  <c:v>2.8165935372191422</c:v>
                </c:pt>
                <c:pt idx="55">
                  <c:v>3.0657173382138607</c:v>
                </c:pt>
                <c:pt idx="56">
                  <c:v>3.3271676831451327</c:v>
                </c:pt>
                <c:pt idx="57">
                  <c:v>3.598526003284344</c:v>
                </c:pt>
                <c:pt idx="58">
                  <c:v>3.8778105317778859</c:v>
                </c:pt>
                <c:pt idx="59">
                  <c:v>4.1634416700299868</c:v>
                </c:pt>
                <c:pt idx="60">
                  <c:v>4.4541776146005203</c:v>
                </c:pt>
                <c:pt idx="61">
                  <c:v>4.7490469037163061</c:v>
                </c:pt>
                <c:pt idx="62">
                  <c:v>5.0472890511126938</c:v>
                </c:pt>
                <c:pt idx="63">
                  <c:v>5.3483062818557743</c:v>
                </c:pt>
                <c:pt idx="64">
                  <c:v>5.6516258346756372</c:v>
                </c:pt>
                <c:pt idx="65">
                  <c:v>5.9568711039649198</c:v>
                </c:pt>
                <c:pt idx="66">
                  <c:v>6.2637397448494756</c:v>
                </c:pt>
                <c:pt idx="67">
                  <c:v>6.5719870992678722</c:v>
                </c:pt>
                <c:pt idx="68">
                  <c:v>6.8814136281764693</c:v>
                </c:pt>
                <c:pt idx="69">
                  <c:v>7.1918553415511006</c:v>
                </c:pt>
                <c:pt idx="70">
                  <c:v>7.5031764697093628</c:v>
                </c:pt>
                <c:pt idx="71">
                  <c:v>7.815263814316685</c:v>
                </c:pt>
                <c:pt idx="72">
                  <c:v>8.128022363653125</c:v>
                </c:pt>
                <c:pt idx="73">
                  <c:v>8.4413718647634273</c:v>
                </c:pt>
                <c:pt idx="74">
                  <c:v>8.7552441244010701</c:v>
                </c:pt>
                <c:pt idx="75">
                  <c:v>9.0695808687530839</c:v>
                </c:pt>
                <c:pt idx="76">
                  <c:v>9.3843320345262793</c:v>
                </c:pt>
                <c:pt idx="77">
                  <c:v>9.6994543953178702</c:v>
                </c:pt>
                <c:pt idx="78">
                  <c:v>10.014910450362335</c:v>
                </c:pt>
                <c:pt idx="79">
                  <c:v>10.330667519965806</c:v>
                </c:pt>
                <c:pt idx="80">
                  <c:v>10.6466970048122</c:v>
                </c:pt>
                <c:pt idx="81">
                  <c:v>10.962973776008379</c:v>
                </c:pt>
                <c:pt idx="82">
                  <c:v>11.279475670064828</c:v>
                </c:pt>
                <c:pt idx="83">
                  <c:v>11.596183068590932</c:v>
                </c:pt>
                <c:pt idx="84">
                  <c:v>11.913078546762698</c:v>
                </c:pt>
                <c:pt idx="85">
                  <c:v>12.230146577920392</c:v>
                </c:pt>
                <c:pt idx="86">
                  <c:v>12.547373284213387</c:v>
                </c:pt>
                <c:pt idx="87">
                  <c:v>12.864746225207051</c:v>
                </c:pt>
                <c:pt idx="88">
                  <c:v>13.182254217934167</c:v>
                </c:pt>
                <c:pt idx="89">
                  <c:v>13.499887183110426</c:v>
                </c:pt>
                <c:pt idx="90">
                  <c:v>13.817636013214868</c:v>
                </c:pt>
                <c:pt idx="91">
                  <c:v>14.135492458918767</c:v>
                </c:pt>
                <c:pt idx="92">
                  <c:v>14.453449030973527</c:v>
                </c:pt>
                <c:pt idx="93">
                  <c:v>14.771498915173149</c:v>
                </c:pt>
                <c:pt idx="94">
                  <c:v>15.089635898415368</c:v>
                </c:pt>
                <c:pt idx="95">
                  <c:v>15.407854304217475</c:v>
                </c:pt>
                <c:pt idx="96">
                  <c:v>15.726148936313704</c:v>
                </c:pt>
                <c:pt idx="97">
                  <c:v>16.044515029183124</c:v>
                </c:pt>
                <c:pt idx="98">
                  <c:v>16.362948204539553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95-47E4-9203-E8985AC93AE1}"/>
            </c:ext>
          </c:extLst>
        </c:ser>
        <c:ser>
          <c:idx val="10"/>
          <c:order val="10"/>
          <c:tx>
            <c:strRef>
              <c:f>'values of function Conical'!$F$9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Conical'!$G$9:$G$10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Conical'!$H$9:$H$10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A95-47E4-9203-E8985AC9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25208"/>
        <c:axId val="22394405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Conical'!$G$19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Conical'!$G$26:$G$124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2A95-47E4-9203-E8985AC93AE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Conical'!$H$19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Conical'!$H$26:$H$124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A95-47E4-9203-E8985AC93AE1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Conical'!$I$19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Conical'!$I$26:$I$124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A95-47E4-9203-E8985AC93AE1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Conical'!$J$19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Conical'!$J$26:$J$124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A95-47E4-9203-E8985AC93AE1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Conical'!$K$19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Conical'!$K$26:$K$124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A95-47E4-9203-E8985AC93AE1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Conical'!$L$19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Conical'!$L$26:$L$124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A95-47E4-9203-E8985AC93AE1}"/>
                  </c:ext>
                </c:extLst>
              </c15:ser>
            </c15:filteredScatterSeries>
          </c:ext>
        </c:extLst>
      </c:scatterChart>
      <c:valAx>
        <c:axId val="223525208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944056"/>
        <c:crosses val="autoZero"/>
        <c:crossBetween val="midCat"/>
        <c:majorUnit val="0.5"/>
        <c:minorUnit val="0.1"/>
      </c:valAx>
      <c:valAx>
        <c:axId val="22394405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525208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229738646423331"/>
          <c:y val="0.10185972878322536"/>
          <c:w val="0.24671222604924459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de-DE" sz="1400" b="1"/>
              <a:t>Volume delay function CONICAL MARGINAL</a:t>
            </a:r>
          </a:p>
        </c:rich>
      </c:tx>
      <c:layout>
        <c:manualLayout>
          <c:xMode val="edge"/>
          <c:yMode val="edge"/>
          <c:x val="0.30306834576344166"/>
          <c:y val="2.244436934383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5472897735655"/>
          <c:y val="8.2491582491582491E-2"/>
          <c:w val="0.85839206145078051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Conical marg'!$C$19</c:f>
              <c:strCache>
                <c:ptCount val="1"/>
                <c:pt idx="0">
                  <c:v>a= 1,1/calculated b= 6/c=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Conical marg'!$B$26:$B$124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 marg'!$C$26:$C$124</c:f>
              <c:numCache>
                <c:formatCode>#,##0.00</c:formatCode>
                <c:ptCount val="99"/>
                <c:pt idx="0">
                  <c:v>0.99999999999999911</c:v>
                </c:pt>
                <c:pt idx="1">
                  <c:v>1.0361808192972948</c:v>
                </c:pt>
                <c:pt idx="2">
                  <c:v>1.0725925227357935</c:v>
                </c:pt>
                <c:pt idx="3">
                  <c:v>1.1092356903959137</c:v>
                </c:pt>
                <c:pt idx="4">
                  <c:v>1.1461108894969954</c:v>
                </c:pt>
                <c:pt idx="5">
                  <c:v>1.1832186742413722</c:v>
                </c:pt>
                <c:pt idx="6">
                  <c:v>1.2205595856609817</c:v>
                </c:pt>
                <c:pt idx="7">
                  <c:v>1.2581341514666748</c:v>
                </c:pt>
                <c:pt idx="8">
                  <c:v>1.2959428859002369</c:v>
                </c:pt>
                <c:pt idx="9">
                  <c:v>1.3339862895892605</c:v>
                </c:pt>
                <c:pt idx="10">
                  <c:v>1.3722648494048917</c:v>
                </c:pt>
                <c:pt idx="11">
                  <c:v>1.4107790383226044</c:v>
                </c:pt>
                <c:pt idx="12">
                  <c:v>1.4495293152860071</c:v>
                </c:pt>
                <c:pt idx="13">
                  <c:v>1.4885161250738035</c:v>
                </c:pt>
                <c:pt idx="14">
                  <c:v>1.5277398981699966</c:v>
                </c:pt>
                <c:pt idx="15">
                  <c:v>1.5672010506373351</c:v>
                </c:pt>
                <c:pt idx="16">
                  <c:v>1.6068999839941966</c:v>
                </c:pt>
                <c:pt idx="17">
                  <c:v>1.6468370850948642</c:v>
                </c:pt>
                <c:pt idx="18">
                  <c:v>1.6870127260133341</c:v>
                </c:pt>
                <c:pt idx="19">
                  <c:v>1.7274272639307089</c:v>
                </c:pt>
                <c:pt idx="20">
                  <c:v>1.7680810410262344</c:v>
                </c:pt>
                <c:pt idx="21">
                  <c:v>1.808974384372056</c:v>
                </c:pt>
                <c:pt idx="22">
                  <c:v>1.8501076058317549</c:v>
                </c:pt>
                <c:pt idx="23">
                  <c:v>1.8914810019627275</c:v>
                </c:pt>
                <c:pt idx="24">
                  <c:v>1.9330948539224639</c:v>
                </c:pt>
                <c:pt idx="25">
                  <c:v>1.9749494273787933</c:v>
                </c:pt>
                <c:pt idx="26">
                  <c:v>2.0170449724241406</c:v>
                </c:pt>
                <c:pt idx="27">
                  <c:v>2.0593817234938507</c:v>
                </c:pt>
                <c:pt idx="28">
                  <c:v>2.1019598992886506</c:v>
                </c:pt>
                <c:pt idx="29">
                  <c:v>2.1447797027012667</c:v>
                </c:pt>
                <c:pt idx="30">
                  <c:v>2.1878413207472684</c:v>
                </c:pt>
                <c:pt idx="31">
                  <c:v>2.2311449245001773</c:v>
                </c:pt>
                <c:pt idx="32">
                  <c:v>2.274690669030881</c:v>
                </c:pt>
                <c:pt idx="33">
                  <c:v>2.3184786933514028</c:v>
                </c:pt>
                <c:pt idx="34">
                  <c:v>2.3625091203630335</c:v>
                </c:pt>
                <c:pt idx="35">
                  <c:v>2.406782056808912</c:v>
                </c:pt>
                <c:pt idx="36">
                  <c:v>2.4512975932310388</c:v>
                </c:pt>
                <c:pt idx="37">
                  <c:v>2.4960558039317773</c:v>
                </c:pt>
                <c:pt idx="38">
                  <c:v>2.5410567469398648</c:v>
                </c:pt>
                <c:pt idx="39">
                  <c:v>2.5863004639809679</c:v>
                </c:pt>
                <c:pt idx="40">
                  <c:v>2.6317869804527723</c:v>
                </c:pt>
                <c:pt idx="41">
                  <c:v>2.6775163054046773</c:v>
                </c:pt>
                <c:pt idx="42">
                  <c:v>2.7234884315220524</c:v>
                </c:pt>
                <c:pt idx="43">
                  <c:v>2.7697033351151275</c:v>
                </c:pt>
                <c:pt idx="44">
                  <c:v>2.8161609761124913</c:v>
                </c:pt>
                <c:pt idx="45">
                  <c:v>2.8628612980592036</c:v>
                </c:pt>
                <c:pt idx="46">
                  <c:v>2.9098042281195573</c:v>
                </c:pt>
                <c:pt idx="47">
                  <c:v>2.9569896770844748</c:v>
                </c:pt>
                <c:pt idx="48">
                  <c:v>3.0044175393835131</c:v>
                </c:pt>
                <c:pt idx="49">
                  <c:v>3.0520876931015399</c:v>
                </c:pt>
                <c:pt idx="50">
                  <c:v>3.1000000000000005</c:v>
                </c:pt>
                <c:pt idx="51">
                  <c:v>3.1481543055428256</c:v>
                </c:pt>
                <c:pt idx="52">
                  <c:v>3.196550438926935</c:v>
                </c:pt>
                <c:pt idx="53">
                  <c:v>3.245188213117328</c:v>
                </c:pt>
                <c:pt idx="54">
                  <c:v>3.294067424886765</c:v>
                </c:pt>
                <c:pt idx="55">
                  <c:v>3.3431878548599991</c:v>
                </c:pt>
                <c:pt idx="56">
                  <c:v>3.3925492675625231</c:v>
                </c:pt>
                <c:pt idx="57">
                  <c:v>3.4421514114738594</c:v>
                </c:pt>
                <c:pt idx="58">
                  <c:v>3.4919940190852978</c:v>
                </c:pt>
                <c:pt idx="59">
                  <c:v>3.5420768069621049</c:v>
                </c:pt>
                <c:pt idx="60">
                  <c:v>3.5923994758101356</c:v>
                </c:pt>
                <c:pt idx="61">
                  <c:v>3.6429617105468433</c:v>
                </c:pt>
                <c:pt idx="62">
                  <c:v>3.6937631803766164</c:v>
                </c:pt>
                <c:pt idx="63">
                  <c:v>3.744803538870431</c:v>
                </c:pt>
                <c:pt idx="64">
                  <c:v>3.7960824240497368</c:v>
                </c:pt>
                <c:pt idx="65">
                  <c:v>3.8475994584746127</c:v>
                </c:pt>
                <c:pt idx="66">
                  <c:v>3.8993542493360058</c:v>
                </c:pt>
                <c:pt idx="67">
                  <c:v>3.9513463885521647</c:v>
                </c:pt>
                <c:pt idx="68">
                  <c:v>4.0035754528690743</c:v>
                </c:pt>
                <c:pt idx="69">
                  <c:v>4.0560410039649417</c:v>
                </c:pt>
                <c:pt idx="70">
                  <c:v>4.1087425885585889</c:v>
                </c:pt>
                <c:pt idx="71">
                  <c:v>4.1616797385217739</c:v>
                </c:pt>
                <c:pt idx="72">
                  <c:v>4.2148519709953112</c:v>
                </c:pt>
                <c:pt idx="73">
                  <c:v>4.268258788508974</c:v>
                </c:pt>
                <c:pt idx="74">
                  <c:v>4.3218996791050737</c:v>
                </c:pt>
                <c:pt idx="75">
                  <c:v>4.3757741164656929</c:v>
                </c:pt>
                <c:pt idx="76">
                  <c:v>4.4298815600434756</c:v>
                </c:pt>
                <c:pt idx="77">
                  <c:v>4.4842214551958817</c:v>
                </c:pt>
                <c:pt idx="78">
                  <c:v>4.5387932333228855</c:v>
                </c:pt>
                <c:pt idx="79">
                  <c:v>4.5935963120080077</c:v>
                </c:pt>
                <c:pt idx="80">
                  <c:v>4.6486300951626101</c:v>
                </c:pt>
                <c:pt idx="81">
                  <c:v>4.7038939731733764</c:v>
                </c:pt>
                <c:pt idx="82">
                  <c:v>4.7593873230528994</c:v>
                </c:pt>
                <c:pt idx="83">
                  <c:v>4.8151095085933031</c:v>
                </c:pt>
                <c:pt idx="84">
                  <c:v>4.8710598805228065</c:v>
                </c:pt>
                <c:pt idx="85">
                  <c:v>4.9272377766651543</c:v>
                </c:pt>
                <c:pt idx="86">
                  <c:v>4.9836425221018006</c:v>
                </c:pt>
                <c:pt idx="87">
                  <c:v>5.0402734293368185</c:v>
                </c:pt>
                <c:pt idx="88">
                  <c:v>5.0971297984643984</c:v>
                </c:pt>
                <c:pt idx="89">
                  <c:v>5.1542109173388591</c:v>
                </c:pt>
                <c:pt idx="90">
                  <c:v>5.2115160617471039</c:v>
                </c:pt>
                <c:pt idx="91">
                  <c:v>5.2690444955834019</c:v>
                </c:pt>
                <c:pt idx="92">
                  <c:v>5.3267954710264336</c:v>
                </c:pt>
                <c:pt idx="93">
                  <c:v>5.3847682287184826</c:v>
                </c:pt>
                <c:pt idx="94">
                  <c:v>5.442961997946715</c:v>
                </c:pt>
                <c:pt idx="95">
                  <c:v>5.5013759968264209</c:v>
                </c:pt>
                <c:pt idx="96">
                  <c:v>5.5600094324861518</c:v>
                </c:pt>
                <c:pt idx="97">
                  <c:v>5.6188615012546483</c:v>
                </c:pt>
                <c:pt idx="98">
                  <c:v>5.6779313888494736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35-4D90-97FA-3E25035BD96B}"/>
            </c:ext>
          </c:extLst>
        </c:ser>
        <c:ser>
          <c:idx val="1"/>
          <c:order val="1"/>
          <c:tx>
            <c:strRef>
              <c:f>'values of function Conical marg'!$D$19</c:f>
              <c:strCache>
                <c:ptCount val="1"/>
                <c:pt idx="0">
                  <c:v>a= 3/calculated b= 1,25/c=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Conical marg'!$B$26:$B$124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 marg'!$D$26:$D$124</c:f>
              <c:numCache>
                <c:formatCode>#,##0.00</c:formatCode>
                <c:ptCount val="99"/>
                <c:pt idx="0">
                  <c:v>1</c:v>
                </c:pt>
                <c:pt idx="1">
                  <c:v>1.0094822597071138</c:v>
                </c:pt>
                <c:pt idx="2">
                  <c:v>1.0194912667087821</c:v>
                </c:pt>
                <c:pt idx="3">
                  <c:v>1.0300649646157578</c:v>
                </c:pt>
                <c:pt idx="4">
                  <c:v>1.0412445971894271</c:v>
                </c:pt>
                <c:pt idx="5">
                  <c:v>1.0530750372264155</c:v>
                </c:pt>
                <c:pt idx="6">
                  <c:v>1.0656051512046085</c:v>
                </c:pt>
                <c:pt idx="7">
                  <c:v>1.0788882036728618</c:v>
                </c:pt>
                <c:pt idx="8">
                  <c:v>1.0929823057652284</c:v>
                </c:pt>
                <c:pt idx="9">
                  <c:v>1.1079509126370617</c:v>
                </c:pt>
                <c:pt idx="10">
                  <c:v>1.1238633750467737</c:v>
                </c:pt>
                <c:pt idx="11">
                  <c:v>1.1407955507308745</c:v>
                </c:pt>
                <c:pt idx="12">
                  <c:v>1.1588304816227923</c:v>
                </c:pt>
                <c:pt idx="13">
                  <c:v>1.1780591433217866</c:v>
                </c:pt>
                <c:pt idx="14">
                  <c:v>1.1985812734907553</c:v>
                </c:pt>
                <c:pt idx="15">
                  <c:v>1.2205062860012514</c:v>
                </c:pt>
                <c:pt idx="16">
                  <c:v>1.2439542775834824</c:v>
                </c:pt>
                <c:pt idx="17">
                  <c:v>1.2690571333894067</c:v>
                </c:pt>
                <c:pt idx="18">
                  <c:v>1.2959597371209672</c:v>
                </c:pt>
                <c:pt idx="19">
                  <c:v>1.3248212900607097</c:v>
                </c:pt>
                <c:pt idx="20">
                  <c:v>1.3558167412731579</c:v>
                </c:pt>
                <c:pt idx="21">
                  <c:v>1.3891383281750591</c:v>
                </c:pt>
                <c:pt idx="22">
                  <c:v>1.4249972222928609</c:v>
                </c:pt>
                <c:pt idx="23">
                  <c:v>1.4636252689595257</c:v>
                </c:pt>
                <c:pt idx="24">
                  <c:v>1.5052768014989666</c:v>
                </c:pt>
                <c:pt idx="25">
                  <c:v>1.5502304995806</c:v>
                </c:pt>
                <c:pt idx="26">
                  <c:v>1.5987912473126009</c:v>
                </c:pt>
                <c:pt idx="27">
                  <c:v>1.6512919286612071</c:v>
                </c:pt>
                <c:pt idx="28">
                  <c:v>1.7080950753386137</c:v>
                </c:pt>
                <c:pt idx="29">
                  <c:v>1.7695942549154697</c:v>
                </c:pt>
                <c:pt idx="30">
                  <c:v>1.8362150543748621</c:v>
                </c:pt>
                <c:pt idx="31">
                  <c:v>1.9084154769094805</c:v>
                </c:pt>
                <c:pt idx="32">
                  <c:v>1.9866855285397964</c:v>
                </c:pt>
                <c:pt idx="33">
                  <c:v>2.0715457283506185</c:v>
                </c:pt>
                <c:pt idx="34">
                  <c:v>2.1635442357104049</c:v>
                </c:pt>
                <c:pt idx="35">
                  <c:v>2.2632522558002783</c:v>
                </c:pt>
                <c:pt idx="36">
                  <c:v>2.371257369738478</c:v>
                </c:pt>
                <c:pt idx="37">
                  <c:v>2.4881544488355836</c:v>
                </c:pt>
                <c:pt idx="38">
                  <c:v>2.6145338676466121</c:v>
                </c:pt>
                <c:pt idx="39">
                  <c:v>2.7509668421006186</c:v>
                </c:pt>
                <c:pt idx="40">
                  <c:v>2.8979879001827564</c:v>
                </c:pt>
                <c:pt idx="41">
                  <c:v>3.0560747510417441</c:v>
                </c:pt>
                <c:pt idx="42">
                  <c:v>3.2256261508945379</c:v>
                </c:pt>
                <c:pt idx="43">
                  <c:v>3.4069387511315847</c:v>
                </c:pt>
                <c:pt idx="44">
                  <c:v>3.6001843149931823</c:v>
                </c:pt>
                <c:pt idx="45">
                  <c:v>3.8053890415348741</c:v>
                </c:pt>
                <c:pt idx="46">
                  <c:v>4.0224169602153026</c:v>
                </c:pt>
                <c:pt idx="47">
                  <c:v>4.2509593741592049</c:v>
                </c:pt>
                <c:pt idx="48">
                  <c:v>4.4905320706672285</c:v>
                </c:pt>
                <c:pt idx="49">
                  <c:v>4.7404814613710577</c:v>
                </c:pt>
                <c:pt idx="50">
                  <c:v>5.0000000000000053</c:v>
                </c:pt>
                <c:pt idx="51">
                  <c:v>5.2681502575814463</c:v>
                </c:pt>
                <c:pt idx="52">
                  <c:v>5.5438960687833667</c:v>
                </c:pt>
                <c:pt idx="53">
                  <c:v>5.8261383717605426</c:v>
                </c:pt>
                <c:pt idx="54">
                  <c:v>6.1137528928769189</c:v>
                </c:pt>
                <c:pt idx="55">
                  <c:v>6.4056267563868214</c:v>
                </c:pt>
                <c:pt idx="56">
                  <c:v>6.7006914208112587</c:v>
                </c:pt>
                <c:pt idx="57">
                  <c:v>6.9979499717199953</c:v>
                </c:pt>
                <c:pt idx="58">
                  <c:v>7.2964975971079085</c:v>
                </c:pt>
                <c:pt idx="59">
                  <c:v>7.5955348868135601</c:v>
                </c:pt>
                <c:pt idx="60">
                  <c:v>7.8943743056913895</c:v>
                </c:pt>
                <c:pt idx="61">
                  <c:v>8.1924407118789784</c:v>
                </c:pt>
                <c:pt idx="62">
                  <c:v>8.4892670983166774</c:v>
                </c:pt>
                <c:pt idx="63">
                  <c:v>8.7844868425312956</c:v>
                </c:pt>
                <c:pt idx="64">
                  <c:v>9.077823698770711</c:v>
                </c:pt>
                <c:pt idx="65">
                  <c:v>9.3690806108707427</c:v>
                </c:pt>
                <c:pt idx="66">
                  <c:v>9.6581282145803442</c:v>
                </c:pt>
                <c:pt idx="67">
                  <c:v>9.9448936753860746</c:v>
                </c:pt>
                <c:pt idx="68">
                  <c:v>10.229350300305217</c:v>
                </c:pt>
                <c:pt idx="69">
                  <c:v>10.511508185633833</c:v>
                </c:pt>
                <c:pt idx="70">
                  <c:v>10.791406023513154</c:v>
                </c:pt>
                <c:pt idx="71">
                  <c:v>11.0691040880166</c:v>
                </c:pt>
                <c:pt idx="72">
                  <c:v>11.344678351970478</c:v>
                </c:pt>
                <c:pt idx="73">
                  <c:v>11.618215642877725</c:v>
                </c:pt>
                <c:pt idx="74">
                  <c:v>11.889809723804568</c:v>
                </c:pt>
                <c:pt idx="75">
                  <c:v>12.159558177164868</c:v>
                </c:pt>
                <c:pt idx="76">
                  <c:v>12.427559971202545</c:v>
                </c:pt>
                <c:pt idx="77">
                  <c:v>12.693913596887887</c:v>
                </c:pt>
                <c:pt idx="78">
                  <c:v>12.958715674150962</c:v>
                </c:pt>
                <c:pt idx="79">
                  <c:v>13.222059938946902</c:v>
                </c:pt>
                <c:pt idx="80">
                  <c:v>13.484036535312946</c:v>
                </c:pt>
                <c:pt idx="81">
                  <c:v>13.744731548556612</c:v>
                </c:pt>
                <c:pt idx="82">
                  <c:v>14.004226726581361</c:v>
                </c:pt>
                <c:pt idx="83">
                  <c:v>14.262599345922597</c:v>
                </c:pt>
                <c:pt idx="84">
                  <c:v>14.519922187300633</c:v>
                </c:pt>
                <c:pt idx="85">
                  <c:v>14.776263592459504</c:v>
                </c:pt>
                <c:pt idx="86">
                  <c:v>15.031687579864148</c:v>
                </c:pt>
                <c:pt idx="87">
                  <c:v>15.286254001608985</c:v>
                </c:pt>
                <c:pt idx="88">
                  <c:v>15.540018727789235</c:v>
                </c:pt>
                <c:pt idx="89">
                  <c:v>15.793033847736819</c:v>
                </c:pt>
                <c:pt idx="90">
                  <c:v>16.045347880048666</c:v>
                </c:pt>
                <c:pt idx="91">
                  <c:v>16.29700598534545</c:v>
                </c:pt>
                <c:pt idx="92">
                  <c:v>16.548050177286768</c:v>
                </c:pt>
                <c:pt idx="93">
                  <c:v>16.798519528614491</c:v>
                </c:pt>
                <c:pt idx="94">
                  <c:v>17.048450369965721</c:v>
                </c:pt>
                <c:pt idx="95">
                  <c:v>17.297876479945479</c:v>
                </c:pt>
                <c:pt idx="96">
                  <c:v>17.546829265522078</c:v>
                </c:pt>
                <c:pt idx="97">
                  <c:v>17.795337932241882</c:v>
                </c:pt>
                <c:pt idx="98">
                  <c:v>18.043429644083893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35-4D90-97FA-3E25035BD96B}"/>
            </c:ext>
          </c:extLst>
        </c:ser>
        <c:ser>
          <c:idx val="2"/>
          <c:order val="2"/>
          <c:tx>
            <c:strRef>
              <c:f>'values of function Conical marg'!$E$19</c:f>
              <c:strCache>
                <c:ptCount val="1"/>
                <c:pt idx="0">
                  <c:v>a= 5/calculated b= 1,125/c=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Conical marg'!$B$26:$B$124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 marg'!$E$26:$E$124</c:f>
              <c:numCache>
                <c:formatCode>#,##0.00</c:formatCode>
                <c:ptCount val="99"/>
                <c:pt idx="0">
                  <c:v>1</c:v>
                </c:pt>
                <c:pt idx="1">
                  <c:v>1.0050227454386329</c:v>
                </c:pt>
                <c:pt idx="2">
                  <c:v>1.0103502667498789</c:v>
                </c:pt>
                <c:pt idx="3">
                  <c:v>1.0160073731368984</c:v>
                </c:pt>
                <c:pt idx="4">
                  <c:v>1.0220214114188089</c:v>
                </c:pt>
                <c:pt idx="5">
                  <c:v>1.0284225787472021</c:v>
                </c:pt>
                <c:pt idx="6">
                  <c:v>1.035244280383508</c:v>
                </c:pt>
                <c:pt idx="7">
                  <c:v>1.0425235399564574</c:v>
                </c:pt>
                <c:pt idx="8">
                  <c:v>1.0503014709881278</c:v>
                </c:pt>
                <c:pt idx="9">
                  <c:v>1.0586238201246507</c:v>
                </c:pt>
                <c:pt idx="10">
                  <c:v>1.0675415944947662</c:v>
                </c:pt>
                <c:pt idx="11">
                  <c:v>1.0771117880214587</c:v>
                </c:pt>
                <c:pt idx="12">
                  <c:v>1.0873982244221216</c:v>
                </c:pt>
                <c:pt idx="13">
                  <c:v>1.0984725381658933</c:v>
                </c:pt>
                <c:pt idx="14">
                  <c:v>1.1104153189550052</c:v>
                </c:pt>
                <c:pt idx="15">
                  <c:v>1.1233174505352892</c:v>
                </c:pt>
                <c:pt idx="16">
                  <c:v>1.1372816810351454</c:v>
                </c:pt>
                <c:pt idx="17">
                  <c:v>1.1524244698473201</c:v>
                </c:pt>
                <c:pt idx="18">
                  <c:v>1.1688781656280089</c:v>
                </c:pt>
                <c:pt idx="19">
                  <c:v>1.1867935816870805</c:v>
                </c:pt>
                <c:pt idx="20">
                  <c:v>1.2063430493559855</c:v>
                </c:pt>
                <c:pt idx="21">
                  <c:v>1.2277240474089366</c:v>
                </c:pt>
                <c:pt idx="22">
                  <c:v>1.2511635269323795</c:v>
                </c:pt>
                <c:pt idx="23">
                  <c:v>1.2769230769230773</c:v>
                </c:pt>
                <c:pt idx="24">
                  <c:v>1.3053051071299819</c:v>
                </c:pt>
                <c:pt idx="25">
                  <c:v>1.336660261994898</c:v>
                </c:pt>
                <c:pt idx="26">
                  <c:v>1.3713963235677857</c:v>
                </c:pt>
                <c:pt idx="27">
                  <c:v>1.4099889120914906</c:v>
                </c:pt>
                <c:pt idx="28">
                  <c:v>1.4529943497331086</c:v>
                </c:pt>
                <c:pt idx="29">
                  <c:v>1.5010651130568213</c:v>
                </c:pt>
                <c:pt idx="30">
                  <c:v>1.5549683574620801</c:v>
                </c:pt>
                <c:pt idx="31">
                  <c:v>1.615608040654561</c:v>
                </c:pt>
                <c:pt idx="32">
                  <c:v>1.6840511818964554</c:v>
                </c:pt>
                <c:pt idx="33">
                  <c:v>1.7615587342920387</c:v>
                </c:pt>
                <c:pt idx="34">
                  <c:v>1.849621360893984</c:v>
                </c:pt>
                <c:pt idx="35">
                  <c:v>1.9500000000000015</c:v>
                </c:pt>
                <c:pt idx="36">
                  <c:v>2.0647703403102859</c:v>
                </c:pt>
                <c:pt idx="37">
                  <c:v>2.1963689995831466</c:v>
                </c:pt>
                <c:pt idx="38">
                  <c:v>2.3476370392272772</c:v>
                </c:pt>
                <c:pt idx="39">
                  <c:v>2.5218531332528329</c:v>
                </c:pt>
                <c:pt idx="40">
                  <c:v>2.7227439670293618</c:v>
                </c:pt>
                <c:pt idx="41">
                  <c:v>2.9544532584492558</c:v>
                </c:pt>
                <c:pt idx="42">
                  <c:v>3.2214438665158429</c:v>
                </c:pt>
                <c:pt idx="43">
                  <c:v>3.5283018867924598</c:v>
                </c:pt>
                <c:pt idx="44">
                  <c:v>3.8794117647058908</c:v>
                </c:pt>
                <c:pt idx="45">
                  <c:v>4.278484127984008</c:v>
                </c:pt>
                <c:pt idx="46">
                  <c:v>4.7279509224138607</c:v>
                </c:pt>
                <c:pt idx="47">
                  <c:v>5.2282986445859532</c:v>
                </c:pt>
                <c:pt idx="48">
                  <c:v>5.777479481558685</c:v>
                </c:pt>
                <c:pt idx="49">
                  <c:v>6.3705907274170759</c:v>
                </c:pt>
                <c:pt idx="50">
                  <c:v>7.0000000000000142</c:v>
                </c:pt>
                <c:pt idx="51">
                  <c:v>7.6559886302550186</c:v>
                </c:pt>
                <c:pt idx="52">
                  <c:v>8.3278128287336308</c:v>
                </c:pt>
                <c:pt idx="53">
                  <c:v>9.0049251501892797</c:v>
                </c:pt>
                <c:pt idx="54">
                  <c:v>9.6780475989619212</c:v>
                </c:pt>
                <c:pt idx="55">
                  <c:v>10.339868788518492</c:v>
                </c:pt>
                <c:pt idx="56">
                  <c:v>10.985294117647076</c:v>
                </c:pt>
                <c:pt idx="57">
                  <c:v>11.611320754716999</c:v>
                </c:pt>
                <c:pt idx="58">
                  <c:v>12.216681730115891</c:v>
                </c:pt>
                <c:pt idx="59">
                  <c:v>12.801403733993512</c:v>
                </c:pt>
                <c:pt idx="60">
                  <c:v>13.366382355328573</c:v>
                </c:pt>
                <c:pt idx="61">
                  <c:v>13.913029452491633</c:v>
                </c:pt>
                <c:pt idx="62">
                  <c:v>14.443009080628141</c:v>
                </c:pt>
                <c:pt idx="63">
                  <c:v>14.95805582421093</c:v>
                </c:pt>
                <c:pt idx="64">
                  <c:v>15.459859688243348</c:v>
                </c:pt>
                <c:pt idx="65">
                  <c:v>15.950000000000017</c:v>
                </c:pt>
                <c:pt idx="66">
                  <c:v>16.429912944755415</c:v>
                </c:pt>
                <c:pt idx="67">
                  <c:v>16.900880791557451</c:v>
                </c:pt>
                <c:pt idx="68">
                  <c:v>17.364034221947353</c:v>
                </c:pt>
                <c:pt idx="69">
                  <c:v>17.820361931043593</c:v>
                </c:pt>
                <c:pt idx="70">
                  <c:v>18.270723728707587</c:v>
                </c:pt>
                <c:pt idx="71">
                  <c:v>18.715864813344659</c:v>
                </c:pt>
                <c:pt idx="72">
                  <c:v>19.15642986001572</c:v>
                </c:pt>
                <c:pt idx="73">
                  <c:v>19.592976190512591</c:v>
                </c:pt>
                <c:pt idx="74">
                  <c:v>20.025985683156488</c:v>
                </c:pt>
                <c:pt idx="75">
                  <c:v>20.455875313745977</c:v>
                </c:pt>
                <c:pt idx="76">
                  <c:v>20.883006352004777</c:v>
                </c:pt>
                <c:pt idx="77">
                  <c:v>21.307692307692328</c:v>
                </c:pt>
                <c:pt idx="78">
                  <c:v>21.73020575196329</c:v>
                </c:pt>
                <c:pt idx="79">
                  <c:v>22.150784148467814</c:v>
                </c:pt>
                <c:pt idx="80">
                  <c:v>22.569634825046453</c:v>
                </c:pt>
                <c:pt idx="81">
                  <c:v>22.986939206819251</c:v>
                </c:pt>
                <c:pt idx="82">
                  <c:v>23.40285641866339</c:v>
                </c:pt>
                <c:pt idx="83">
                  <c:v>23.817526351632743</c:v>
                </c:pt>
                <c:pt idx="84">
                  <c:v>24.231072274951714</c:v>
                </c:pt>
                <c:pt idx="85">
                  <c:v>24.643603063387957</c:v>
                </c:pt>
                <c:pt idx="86">
                  <c:v>25.055215099305329</c:v>
                </c:pt>
                <c:pt idx="87">
                  <c:v>25.465993899554498</c:v>
                </c:pt>
                <c:pt idx="88">
                  <c:v>25.876015509504015</c:v>
                </c:pt>
                <c:pt idx="89">
                  <c:v>26.285347699830425</c:v>
                </c:pt>
                <c:pt idx="90">
                  <c:v>26.694050996033781</c:v>
                </c:pt>
                <c:pt idx="91">
                  <c:v>27.102179565885507</c:v>
                </c:pt>
                <c:pt idx="92">
                  <c:v>27.509781986020602</c:v>
                </c:pt>
                <c:pt idx="93">
                  <c:v>27.916901905537202</c:v>
                </c:pt>
                <c:pt idx="94">
                  <c:v>28.323578621662993</c:v>
                </c:pt>
                <c:pt idx="95">
                  <c:v>28.729847580200545</c:v>
                </c:pt>
                <c:pt idx="96">
                  <c:v>29.135740811498511</c:v>
                </c:pt>
                <c:pt idx="97">
                  <c:v>29.541287311048659</c:v>
                </c:pt>
                <c:pt idx="98">
                  <c:v>29.946513372427912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35-4D90-97FA-3E25035BD96B}"/>
            </c:ext>
          </c:extLst>
        </c:ser>
        <c:ser>
          <c:idx val="3"/>
          <c:order val="3"/>
          <c:tx>
            <c:strRef>
              <c:f>'values of function Conical marg'!$F$19</c:f>
              <c:strCache>
                <c:ptCount val="1"/>
                <c:pt idx="0">
                  <c:v>a= 8/calculated b= 1,07142857142857/c=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Conical marg'!$B$26:$B$124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Conical marg'!$F$26:$F$124</c:f>
              <c:numCache>
                <c:formatCode>#,##0.00</c:formatCode>
                <c:ptCount val="99"/>
                <c:pt idx="0">
                  <c:v>0.99999999999999978</c:v>
                </c:pt>
                <c:pt idx="1">
                  <c:v>1.0029179408429962</c:v>
                </c:pt>
                <c:pt idx="2">
                  <c:v>1.0060175122347104</c:v>
                </c:pt>
                <c:pt idx="3">
                  <c:v>1.0093140285188376</c:v>
                </c:pt>
                <c:pt idx="4">
                  <c:v>1.0128244438836347</c:v>
                </c:pt>
                <c:pt idx="5">
                  <c:v>1.0165675664440152</c:v>
                </c:pt>
                <c:pt idx="6">
                  <c:v>1.0205643054505236</c:v>
                </c:pt>
                <c:pt idx="7">
                  <c:v>1.0248379575762889</c:v>
                </c:pt>
                <c:pt idx="8">
                  <c:v>1.0294145394547056</c:v>
                </c:pt>
                <c:pt idx="9">
                  <c:v>1.0343231751449042</c:v>
                </c:pt>
                <c:pt idx="10">
                  <c:v>1.0395965490626036</c:v>
                </c:pt>
                <c:pt idx="11">
                  <c:v>1.045271437224313</c:v>
                </c:pt>
                <c:pt idx="12">
                  <c:v>1.0513893325348451</c:v>
                </c:pt>
                <c:pt idx="13">
                  <c:v>1.0579971834594317</c:v>
                </c:pt>
                <c:pt idx="14">
                  <c:v>1.065148269968321</c:v>
                </c:pt>
                <c:pt idx="15">
                  <c:v>1.0729032463938777</c:v>
                </c:pt>
                <c:pt idx="16">
                  <c:v>1.0813313881544484</c:v>
                </c:pt>
                <c:pt idx="17">
                  <c:v>1.0905120886484843</c:v>
                </c:pt>
                <c:pt idx="18">
                  <c:v>1.1005366646376664</c:v>
                </c:pt>
                <c:pt idx="19">
                  <c:v>1.111510543965667</c:v>
                </c:pt>
                <c:pt idx="20">
                  <c:v>1.1235559296425166</c:v>
                </c:pt>
                <c:pt idx="21">
                  <c:v>1.1368150607150038</c:v>
                </c:pt>
                <c:pt idx="22">
                  <c:v>1.1514542250606581</c:v>
                </c:pt>
                <c:pt idx="23">
                  <c:v>1.1676687251992204</c:v>
                </c:pt>
                <c:pt idx="24">
                  <c:v>1.185689059436805</c:v>
                </c:pt>
                <c:pt idx="25">
                  <c:v>1.2057886627400898</c:v>
                </c:pt>
                <c:pt idx="26">
                  <c:v>1.2282936625007161</c:v>
                </c:pt>
                <c:pt idx="27">
                  <c:v>1.2535952547725226</c:v>
                </c:pt>
                <c:pt idx="28">
                  <c:v>1.2821655121199302</c:v>
                </c:pt>
                <c:pt idx="29">
                  <c:v>1.3145777167665111</c:v>
                </c:pt>
                <c:pt idx="30">
                  <c:v>1.3515327031782041</c:v>
                </c:pt>
                <c:pt idx="31">
                  <c:v>1.3938932361089835</c:v>
                </c:pt>
                <c:pt idx="32">
                  <c:v>1.4427292043894686</c:v>
                </c:pt>
                <c:pt idx="33">
                  <c:v>1.4993774611801303</c:v>
                </c:pt>
                <c:pt idx="34">
                  <c:v>1.5655215999127188</c:v>
                </c:pt>
                <c:pt idx="35">
                  <c:v>1.6432989623148464</c:v>
                </c:pt>
                <c:pt idx="36">
                  <c:v>1.7354448858081828</c:v>
                </c:pt>
                <c:pt idx="37">
                  <c:v>1.8454877267040402</c:v>
                </c:pt>
                <c:pt idx="38">
                  <c:v>1.978012461739753</c:v>
                </c:pt>
                <c:pt idx="39">
                  <c:v>2.1390150093896523</c:v>
                </c:pt>
                <c:pt idx="40">
                  <c:v>2.3363716819572629</c:v>
                </c:pt>
                <c:pt idx="41">
                  <c:v>2.5804428293318065</c:v>
                </c:pt>
                <c:pt idx="42">
                  <c:v>2.8848040011513563</c:v>
                </c:pt>
                <c:pt idx="43">
                  <c:v>3.2670254666139193</c:v>
                </c:pt>
                <c:pt idx="44">
                  <c:v>3.749254715199358</c:v>
                </c:pt>
                <c:pt idx="45">
                  <c:v>4.3580348643241518</c:v>
                </c:pt>
                <c:pt idx="46">
                  <c:v>5.1223014254360182</c:v>
                </c:pt>
                <c:pt idx="47">
                  <c:v>6.0680829380565262</c:v>
                </c:pt>
                <c:pt idx="48">
                  <c:v>7.2089375199720571</c:v>
                </c:pt>
                <c:pt idx="49">
                  <c:v>8.533947485659068</c:v>
                </c:pt>
                <c:pt idx="50">
                  <c:v>10.000000000000034</c:v>
                </c:pt>
                <c:pt idx="51">
                  <c:v>11.537076688660985</c:v>
                </c:pt>
                <c:pt idx="52">
                  <c:v>13.067746931709035</c:v>
                </c:pt>
                <c:pt idx="53">
                  <c:v>14.529623187927367</c:v>
                </c:pt>
                <c:pt idx="54">
                  <c:v>15.887284277138507</c:v>
                </c:pt>
                <c:pt idx="55">
                  <c:v>17.130662584079094</c:v>
                </c:pt>
                <c:pt idx="56">
                  <c:v>18.266329642348875</c:v>
                </c:pt>
                <c:pt idx="57">
                  <c:v>19.308654621661436</c:v>
                </c:pt>
                <c:pt idx="58">
                  <c:v>20.273867169309778</c:v>
                </c:pt>
                <c:pt idx="59">
                  <c:v>21.177025367620061</c:v>
                </c:pt>
                <c:pt idx="60">
                  <c:v>22.030886513565413</c:v>
                </c:pt>
                <c:pt idx="61">
                  <c:v>22.845763456381075</c:v>
                </c:pt>
                <c:pt idx="62">
                  <c:v>23.629792960089599</c:v>
                </c:pt>
                <c:pt idx="63">
                  <c:v>24.389321659546564</c:v>
                </c:pt>
                <c:pt idx="64">
                  <c:v>25.129280854884438</c:v>
                </c:pt>
                <c:pt idx="65">
                  <c:v>25.853505081315046</c:v>
                </c:pt>
                <c:pt idx="66">
                  <c:v>26.564986732079646</c:v>
                </c:pt>
                <c:pt idx="67">
                  <c:v>27.266073334173278</c:v>
                </c:pt>
                <c:pt idx="68">
                  <c:v>27.958618028723834</c:v>
                </c:pt>
                <c:pt idx="69">
                  <c:v>28.644093576244831</c:v>
                </c:pt>
                <c:pt idx="70">
                  <c:v>29.323678591615383</c:v>
                </c:pt>
                <c:pt idx="71">
                  <c:v>29.998322880732605</c:v>
                </c:pt>
                <c:pt idx="72">
                  <c:v>30.668797124738461</c:v>
                </c:pt>
                <c:pt idx="73">
                  <c:v>31.335730847331401</c:v>
                </c:pt>
                <c:pt idx="74">
                  <c:v>31.999641592886672</c:v>
                </c:pt>
                <c:pt idx="75">
                  <c:v>32.660957486792043</c:v>
                </c:pt>
                <c:pt idx="76">
                  <c:v>33.320034788976258</c:v>
                </c:pt>
                <c:pt idx="77">
                  <c:v>33.977171638758534</c:v>
                </c:pt>
                <c:pt idx="78">
                  <c:v>34.632618885522795</c:v>
                </c:pt>
                <c:pt idx="79">
                  <c:v>35.286588676194981</c:v>
                </c:pt>
                <c:pt idx="80">
                  <c:v>35.939261305490895</c:v>
                </c:pt>
                <c:pt idx="81">
                  <c:v>36.590790712611465</c:v>
                </c:pt>
                <c:pt idx="82">
                  <c:v>37.241308917010734</c:v>
                </c:pt>
                <c:pt idx="83">
                  <c:v>37.890929617721653</c:v>
                </c:pt>
                <c:pt idx="84">
                  <c:v>38.539751129455937</c:v>
                </c:pt>
                <c:pt idx="85">
                  <c:v>39.187858789903899</c:v>
                </c:pt>
                <c:pt idx="86">
                  <c:v>39.83532694314728</c:v>
                </c:pt>
                <c:pt idx="87">
                  <c:v>40.482220581517943</c:v>
                </c:pt>
                <c:pt idx="88">
                  <c:v>41.128596710862418</c:v>
                </c:pt>
                <c:pt idx="89">
                  <c:v>41.774505490734285</c:v>
                </c:pt>
                <c:pt idx="90">
                  <c:v>42.41999119058508</c:v>
                </c:pt>
                <c:pt idx="91">
                  <c:v>43.065092994854318</c:v>
                </c:pt>
                <c:pt idx="92">
                  <c:v>43.709845683439781</c:v>
                </c:pt>
                <c:pt idx="93">
                  <c:v>44.354280208959764</c:v>
                </c:pt>
                <c:pt idx="94">
                  <c:v>44.998424188197674</c:v>
                </c:pt>
                <c:pt idx="95">
                  <c:v>45.64230232191283</c:v>
                </c:pt>
                <c:pt idx="96">
                  <c:v>46.285936754634861</c:v>
                </c:pt>
                <c:pt idx="97">
                  <c:v>46.929347383994433</c:v>
                </c:pt>
                <c:pt idx="98">
                  <c:v>47.572552127475824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35-4D90-97FA-3E25035BD96B}"/>
            </c:ext>
          </c:extLst>
        </c:ser>
        <c:ser>
          <c:idx val="10"/>
          <c:order val="10"/>
          <c:tx>
            <c:v>Saturation Grade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A-1335-4D90-97FA-3E25035BD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25208"/>
        <c:axId val="22394405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Conical'!$G$19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Conical'!$G$26:$G$124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1335-4D90-97FA-3E25035BD96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Conical'!$H$19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Conical'!$H$26:$H$124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335-4D90-97FA-3E25035BD96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Conical'!$I$19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Conical'!$I$26:$I$124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335-4D90-97FA-3E25035BD96B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Conical'!$J$19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Conical'!$J$26:$J$124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335-4D90-97FA-3E25035BD96B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Conical'!$K$19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Conical'!$K$26:$K$124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335-4D90-97FA-3E25035BD96B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Conical'!$L$19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Conical'!$B$26:$B$124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Conical'!$L$26:$L$124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335-4D90-97FA-3E25035BD96B}"/>
                  </c:ext>
                </c:extLst>
              </c15:ser>
            </c15:filteredScatterSeries>
          </c:ext>
        </c:extLst>
      </c:scatterChart>
      <c:valAx>
        <c:axId val="223525208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944056"/>
        <c:crosses val="autoZero"/>
        <c:crossBetween val="midCat"/>
        <c:majorUnit val="0.5"/>
        <c:minorUnit val="0.1"/>
      </c:valAx>
      <c:valAx>
        <c:axId val="22394405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525208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382919772335527"/>
          <c:y val="0.10767890747687743"/>
          <c:w val="0.24671222604924459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de-DE" sz="1400" b="1"/>
              <a:t>Volume delay function Exponential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8440108684645"/>
          <c:y val="8.2491582491582491E-2"/>
          <c:w val="0.81486949867188241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Exponential'!$C$21</c:f>
              <c:strCache>
                <c:ptCount val="1"/>
                <c:pt idx="0">
                  <c:v>a= 1/b= 1/c= 1/d=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Exponential'!$B$28:$B$126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Exponential'!$C$28:$C$126</c:f>
              <c:numCache>
                <c:formatCode>#,##0.00</c:formatCode>
                <c:ptCount val="99"/>
                <c:pt idx="0">
                  <c:v>2</c:v>
                </c:pt>
                <c:pt idx="1">
                  <c:v>2.0202013400267558</c:v>
                </c:pt>
                <c:pt idx="2">
                  <c:v>2.040810774192388</c:v>
                </c:pt>
                <c:pt idx="3">
                  <c:v>2.0618365465453596</c:v>
                </c:pt>
                <c:pt idx="4">
                  <c:v>2.0832870676749584</c:v>
                </c:pt>
                <c:pt idx="5">
                  <c:v>2.1051709180756477</c:v>
                </c:pt>
                <c:pt idx="6">
                  <c:v>2.1274968515793757</c:v>
                </c:pt>
                <c:pt idx="7">
                  <c:v>2.1502737988572274</c:v>
                </c:pt>
                <c:pt idx="8">
                  <c:v>2.1735108709918105</c:v>
                </c:pt>
                <c:pt idx="9">
                  <c:v>2.1972173631218102</c:v>
                </c:pt>
                <c:pt idx="10">
                  <c:v>2.2214027581601696</c:v>
                </c:pt>
                <c:pt idx="11">
                  <c:v>2.2460767305873808</c:v>
                </c:pt>
                <c:pt idx="12">
                  <c:v>2.2712491503214047</c:v>
                </c:pt>
                <c:pt idx="13">
                  <c:v>2.296930086665772</c:v>
                </c:pt>
                <c:pt idx="14">
                  <c:v>2.3231298123374371</c:v>
                </c:pt>
                <c:pt idx="15">
                  <c:v>2.3498588075760032</c:v>
                </c:pt>
                <c:pt idx="16">
                  <c:v>2.377127764335957</c:v>
                </c:pt>
                <c:pt idx="17">
                  <c:v>2.4049475905635935</c:v>
                </c:pt>
                <c:pt idx="18">
                  <c:v>2.4333294145603404</c:v>
                </c:pt>
                <c:pt idx="19">
                  <c:v>2.4622845894342245</c:v>
                </c:pt>
                <c:pt idx="20">
                  <c:v>2.4918246976412703</c:v>
                </c:pt>
                <c:pt idx="21">
                  <c:v>2.5219615556186339</c:v>
                </c:pt>
                <c:pt idx="22">
                  <c:v>2.552707218511336</c:v>
                </c:pt>
                <c:pt idx="23">
                  <c:v>2.584073984994482</c:v>
                </c:pt>
                <c:pt idx="24">
                  <c:v>2.6160744021928934</c:v>
                </c:pt>
                <c:pt idx="25">
                  <c:v>2.6487212707001282</c:v>
                </c:pt>
                <c:pt idx="26">
                  <c:v>2.6820276496988864</c:v>
                </c:pt>
                <c:pt idx="27">
                  <c:v>2.7160068621848588</c:v>
                </c:pt>
                <c:pt idx="28">
                  <c:v>2.7506725002961012</c:v>
                </c:pt>
                <c:pt idx="29">
                  <c:v>2.7860384307500734</c:v>
                </c:pt>
                <c:pt idx="30">
                  <c:v>2.8221188003905091</c:v>
                </c:pt>
                <c:pt idx="31">
                  <c:v>2.8589280418463425</c:v>
                </c:pt>
                <c:pt idx="32">
                  <c:v>2.8964808793049519</c:v>
                </c:pt>
                <c:pt idx="33">
                  <c:v>2.9347923344020321</c:v>
                </c:pt>
                <c:pt idx="34">
                  <c:v>2.9738777322304482</c:v>
                </c:pt>
                <c:pt idx="35">
                  <c:v>3.0137527074704771</c:v>
                </c:pt>
                <c:pt idx="36">
                  <c:v>3.0544332106438885</c:v>
                </c:pt>
                <c:pt idx="37">
                  <c:v>3.0959355144943652</c:v>
                </c:pt>
                <c:pt idx="38">
                  <c:v>3.1382762204968193</c:v>
                </c:pt>
                <c:pt idx="39">
                  <c:v>3.1814722654982019</c:v>
                </c:pt>
                <c:pt idx="40">
                  <c:v>3.2255409284924683</c:v>
                </c:pt>
                <c:pt idx="41">
                  <c:v>3.2704998375324066</c:v>
                </c:pt>
                <c:pt idx="42">
                  <c:v>3.3163669767810928</c:v>
                </c:pt>
                <c:pt idx="43">
                  <c:v>3.3631606937057961</c:v>
                </c:pt>
                <c:pt idx="44">
                  <c:v>3.4108997064172111</c:v>
                </c:pt>
                <c:pt idx="45">
                  <c:v>3.4596031111569507</c:v>
                </c:pt>
                <c:pt idx="46">
                  <c:v>3.5092903899362988</c:v>
                </c:pt>
                <c:pt idx="47">
                  <c:v>3.5599814183292726</c:v>
                </c:pt>
                <c:pt idx="48">
                  <c:v>3.6116964734231192</c:v>
                </c:pt>
                <c:pt idx="49">
                  <c:v>3.6644562419294187</c:v>
                </c:pt>
                <c:pt idx="50">
                  <c:v>3.7182818284590464</c:v>
                </c:pt>
                <c:pt idx="51">
                  <c:v>3.7382818284590456</c:v>
                </c:pt>
                <c:pt idx="52">
                  <c:v>3.7582818284590456</c:v>
                </c:pt>
                <c:pt idx="53">
                  <c:v>3.7782818284590456</c:v>
                </c:pt>
                <c:pt idx="54">
                  <c:v>3.7982818284590456</c:v>
                </c:pt>
                <c:pt idx="55">
                  <c:v>3.8182818284590456</c:v>
                </c:pt>
                <c:pt idx="56">
                  <c:v>3.8382818284590456</c:v>
                </c:pt>
                <c:pt idx="57">
                  <c:v>3.8582818284590457</c:v>
                </c:pt>
                <c:pt idx="58">
                  <c:v>3.8782818284590457</c:v>
                </c:pt>
                <c:pt idx="59">
                  <c:v>3.8982818284590457</c:v>
                </c:pt>
                <c:pt idx="60">
                  <c:v>3.9182818284590457</c:v>
                </c:pt>
                <c:pt idx="61">
                  <c:v>3.9382818284590457</c:v>
                </c:pt>
                <c:pt idx="62">
                  <c:v>3.9582818284590457</c:v>
                </c:pt>
                <c:pt idx="63">
                  <c:v>3.9782818284590458</c:v>
                </c:pt>
                <c:pt idx="64">
                  <c:v>3.9982818284590458</c:v>
                </c:pt>
                <c:pt idx="65">
                  <c:v>4.0182818284590454</c:v>
                </c:pt>
                <c:pt idx="66">
                  <c:v>4.0382818284590458</c:v>
                </c:pt>
                <c:pt idx="67">
                  <c:v>4.0582818284590463</c:v>
                </c:pt>
                <c:pt idx="68">
                  <c:v>4.0782818284590459</c:v>
                </c:pt>
                <c:pt idx="69">
                  <c:v>4.0982818284590454</c:v>
                </c:pt>
                <c:pt idx="70">
                  <c:v>4.1182818284590459</c:v>
                </c:pt>
                <c:pt idx="71">
                  <c:v>4.1382818284590464</c:v>
                </c:pt>
                <c:pt idx="72">
                  <c:v>4.1582818284590459</c:v>
                </c:pt>
                <c:pt idx="73">
                  <c:v>4.1782818284590455</c:v>
                </c:pt>
                <c:pt idx="74">
                  <c:v>4.198281828459046</c:v>
                </c:pt>
                <c:pt idx="75">
                  <c:v>4.2182818284590464</c:v>
                </c:pt>
                <c:pt idx="76">
                  <c:v>4.238281828459046</c:v>
                </c:pt>
                <c:pt idx="77">
                  <c:v>4.2582818284590456</c:v>
                </c:pt>
                <c:pt idx="78">
                  <c:v>4.278281828459046</c:v>
                </c:pt>
                <c:pt idx="79">
                  <c:v>4.2982818284590465</c:v>
                </c:pt>
                <c:pt idx="80">
                  <c:v>4.3182818284590461</c:v>
                </c:pt>
                <c:pt idx="81">
                  <c:v>4.3382818284590456</c:v>
                </c:pt>
                <c:pt idx="82">
                  <c:v>4.3582818284590461</c:v>
                </c:pt>
                <c:pt idx="83">
                  <c:v>4.3782818284590466</c:v>
                </c:pt>
                <c:pt idx="84">
                  <c:v>4.3982818284590461</c:v>
                </c:pt>
                <c:pt idx="85">
                  <c:v>4.4182818284590457</c:v>
                </c:pt>
                <c:pt idx="86">
                  <c:v>4.4382818284590462</c:v>
                </c:pt>
                <c:pt idx="87">
                  <c:v>4.4582818284590466</c:v>
                </c:pt>
                <c:pt idx="88">
                  <c:v>4.4782818284590462</c:v>
                </c:pt>
                <c:pt idx="89">
                  <c:v>4.4982818284590458</c:v>
                </c:pt>
                <c:pt idx="90">
                  <c:v>4.5182818284590462</c:v>
                </c:pt>
                <c:pt idx="91">
                  <c:v>4.5382818284590467</c:v>
                </c:pt>
                <c:pt idx="92">
                  <c:v>4.5582818284590463</c:v>
                </c:pt>
                <c:pt idx="93">
                  <c:v>4.5782818284590459</c:v>
                </c:pt>
                <c:pt idx="94">
                  <c:v>4.5982818284590463</c:v>
                </c:pt>
                <c:pt idx="95">
                  <c:v>4.6182818284590468</c:v>
                </c:pt>
                <c:pt idx="96">
                  <c:v>4.6382818284590464</c:v>
                </c:pt>
                <c:pt idx="97">
                  <c:v>4.6582818284590459</c:v>
                </c:pt>
                <c:pt idx="98">
                  <c:v>4.6782818284590464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D2-4D66-B158-EDE33C27C345}"/>
            </c:ext>
          </c:extLst>
        </c:ser>
        <c:ser>
          <c:idx val="1"/>
          <c:order val="1"/>
          <c:tx>
            <c:strRef>
              <c:f>'values of function Exponential'!$D$21</c:f>
              <c:strCache>
                <c:ptCount val="1"/>
                <c:pt idx="0">
                  <c:v>a= 3/b= 1/c= 1/d=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Exponential'!$B$28:$B$126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Exponential'!$D$28:$D$126</c:f>
              <c:numCache>
                <c:formatCode>#,##0.00</c:formatCode>
                <c:ptCount val="99"/>
                <c:pt idx="0">
                  <c:v>2</c:v>
                </c:pt>
                <c:pt idx="1">
                  <c:v>2.0618365465453596</c:v>
                </c:pt>
                <c:pt idx="2">
                  <c:v>2.1274968515793757</c:v>
                </c:pt>
                <c:pt idx="3">
                  <c:v>2.1972173631218102</c:v>
                </c:pt>
                <c:pt idx="4">
                  <c:v>2.2712491503214047</c:v>
                </c:pt>
                <c:pt idx="5">
                  <c:v>2.3498588075760032</c:v>
                </c:pt>
                <c:pt idx="6">
                  <c:v>2.4333294145603404</c:v>
                </c:pt>
                <c:pt idx="7">
                  <c:v>2.5219615556186339</c:v>
                </c:pt>
                <c:pt idx="8">
                  <c:v>2.6160744021928934</c:v>
                </c:pt>
                <c:pt idx="9">
                  <c:v>2.7160068621848588</c:v>
                </c:pt>
                <c:pt idx="10">
                  <c:v>2.8221188003905091</c:v>
                </c:pt>
                <c:pt idx="11">
                  <c:v>2.9347923344020312</c:v>
                </c:pt>
                <c:pt idx="12">
                  <c:v>3.0544332106438876</c:v>
                </c:pt>
                <c:pt idx="13">
                  <c:v>3.1814722654982006</c:v>
                </c:pt>
                <c:pt idx="14">
                  <c:v>3.3163669767810915</c:v>
                </c:pt>
                <c:pt idx="15">
                  <c:v>3.4596031111569494</c:v>
                </c:pt>
                <c:pt idx="16">
                  <c:v>3.6116964734231178</c:v>
                </c:pt>
                <c:pt idx="17">
                  <c:v>3.7731947639642978</c:v>
                </c:pt>
                <c:pt idx="18">
                  <c:v>3.9446795510655241</c:v>
                </c:pt>
                <c:pt idx="19">
                  <c:v>4.1267683651861562</c:v>
                </c:pt>
                <c:pt idx="20">
                  <c:v>4.3201169227365481</c:v>
                </c:pt>
                <c:pt idx="21">
                  <c:v>4.5254214873653833</c:v>
                </c:pt>
                <c:pt idx="22">
                  <c:v>4.743421377260864</c:v>
                </c:pt>
                <c:pt idx="23">
                  <c:v>4.9749016274947495</c:v>
                </c:pt>
                <c:pt idx="24">
                  <c:v>5.2206958169965541</c:v>
                </c:pt>
                <c:pt idx="25">
                  <c:v>5.4816890703380672</c:v>
                </c:pt>
                <c:pt idx="26">
                  <c:v>5.7588212451378569</c:v>
                </c:pt>
                <c:pt idx="27">
                  <c:v>6.0530903165638703</c:v>
                </c:pt>
                <c:pt idx="28">
                  <c:v>6.365555971121978</c:v>
                </c:pt>
                <c:pt idx="29">
                  <c:v>6.6973434226719943</c:v>
                </c:pt>
                <c:pt idx="30">
                  <c:v>7.0496474644129501</c:v>
                </c:pt>
                <c:pt idx="31">
                  <c:v>7.4237367714291391</c:v>
                </c:pt>
                <c:pt idx="32">
                  <c:v>7.8209584692907557</c:v>
                </c:pt>
                <c:pt idx="33">
                  <c:v>8.2427429851610192</c:v>
                </c:pt>
                <c:pt idx="34">
                  <c:v>8.690609198879006</c:v>
                </c:pt>
                <c:pt idx="35">
                  <c:v>9.1661699125676588</c:v>
                </c:pt>
                <c:pt idx="36">
                  <c:v>9.6711376584634632</c:v>
                </c:pt>
                <c:pt idx="37">
                  <c:v>10.207330865882261</c:v>
                </c:pt>
                <c:pt idx="38">
                  <c:v>10.776680409528916</c:v>
                </c:pt>
                <c:pt idx="39">
                  <c:v>11.381236562731857</c:v>
                </c:pt>
                <c:pt idx="40">
                  <c:v>12.023176380641615</c:v>
                </c:pt>
                <c:pt idx="41">
                  <c:v>12.70481153998087</c:v>
                </c:pt>
                <c:pt idx="42">
                  <c:v>13.42859666357756</c:v>
                </c:pt>
                <c:pt idx="43">
                  <c:v>14.197138159658376</c:v>
                </c:pt>
                <c:pt idx="44">
                  <c:v>15.013203607733633</c:v>
                </c:pt>
                <c:pt idx="45">
                  <c:v>15.879731724872856</c:v>
                </c:pt>
                <c:pt idx="46">
                  <c:v>16.799842948260419</c:v>
                </c:pt>
                <c:pt idx="47">
                  <c:v>17.776850672139901</c:v>
                </c:pt>
                <c:pt idx="48">
                  <c:v>18.814273179612229</c:v>
                </c:pt>
                <c:pt idx="49">
                  <c:v>19.915846312255074</c:v>
                </c:pt>
                <c:pt idx="50">
                  <c:v>21.085536923187693</c:v>
                </c:pt>
                <c:pt idx="51">
                  <c:v>21.105536923187667</c:v>
                </c:pt>
                <c:pt idx="52">
                  <c:v>21.125536923187667</c:v>
                </c:pt>
                <c:pt idx="53">
                  <c:v>21.14553692318767</c:v>
                </c:pt>
                <c:pt idx="54">
                  <c:v>21.16553692318767</c:v>
                </c:pt>
                <c:pt idx="55">
                  <c:v>21.185536923187669</c:v>
                </c:pt>
                <c:pt idx="56">
                  <c:v>21.205536923187669</c:v>
                </c:pt>
                <c:pt idx="57">
                  <c:v>21.225536923187668</c:v>
                </c:pt>
                <c:pt idx="58">
                  <c:v>21.245536923187668</c:v>
                </c:pt>
                <c:pt idx="59">
                  <c:v>21.265536923187668</c:v>
                </c:pt>
                <c:pt idx="60">
                  <c:v>21.285536923187667</c:v>
                </c:pt>
                <c:pt idx="61">
                  <c:v>21.305536923187667</c:v>
                </c:pt>
                <c:pt idx="62">
                  <c:v>21.32553692318767</c:v>
                </c:pt>
                <c:pt idx="63">
                  <c:v>21.345536923187669</c:v>
                </c:pt>
                <c:pt idx="64">
                  <c:v>21.365536923187669</c:v>
                </c:pt>
                <c:pt idx="65">
                  <c:v>21.385536923187669</c:v>
                </c:pt>
                <c:pt idx="66">
                  <c:v>21.405536923187668</c:v>
                </c:pt>
                <c:pt idx="67">
                  <c:v>21.425536923187668</c:v>
                </c:pt>
                <c:pt idx="68">
                  <c:v>21.445536923187667</c:v>
                </c:pt>
                <c:pt idx="69">
                  <c:v>21.46553692318767</c:v>
                </c:pt>
                <c:pt idx="70">
                  <c:v>21.48553692318767</c:v>
                </c:pt>
                <c:pt idx="71">
                  <c:v>21.50553692318767</c:v>
                </c:pt>
                <c:pt idx="72">
                  <c:v>21.525536923187669</c:v>
                </c:pt>
                <c:pt idx="73">
                  <c:v>21.545536923187669</c:v>
                </c:pt>
                <c:pt idx="74">
                  <c:v>21.565536923187668</c:v>
                </c:pt>
                <c:pt idx="75">
                  <c:v>21.585536923187668</c:v>
                </c:pt>
                <c:pt idx="76">
                  <c:v>21.605536923187667</c:v>
                </c:pt>
                <c:pt idx="77">
                  <c:v>21.625536923187667</c:v>
                </c:pt>
                <c:pt idx="78">
                  <c:v>21.64553692318767</c:v>
                </c:pt>
                <c:pt idx="79">
                  <c:v>21.66553692318767</c:v>
                </c:pt>
                <c:pt idx="80">
                  <c:v>21.685536923187669</c:v>
                </c:pt>
                <c:pt idx="81">
                  <c:v>21.705536923187669</c:v>
                </c:pt>
                <c:pt idx="82">
                  <c:v>21.725536923187668</c:v>
                </c:pt>
                <c:pt idx="83">
                  <c:v>21.745536923187668</c:v>
                </c:pt>
                <c:pt idx="84">
                  <c:v>21.765536923187668</c:v>
                </c:pt>
                <c:pt idx="85">
                  <c:v>21.785536923187671</c:v>
                </c:pt>
                <c:pt idx="86">
                  <c:v>21.80553692318767</c:v>
                </c:pt>
                <c:pt idx="87">
                  <c:v>21.82553692318767</c:v>
                </c:pt>
                <c:pt idx="88">
                  <c:v>21.845536923187669</c:v>
                </c:pt>
                <c:pt idx="89">
                  <c:v>21.865536923187669</c:v>
                </c:pt>
                <c:pt idx="90">
                  <c:v>21.885536923187669</c:v>
                </c:pt>
                <c:pt idx="91">
                  <c:v>21.905536923187668</c:v>
                </c:pt>
                <c:pt idx="92">
                  <c:v>21.925536923187668</c:v>
                </c:pt>
                <c:pt idx="93">
                  <c:v>21.945536923187667</c:v>
                </c:pt>
                <c:pt idx="94">
                  <c:v>21.96553692318767</c:v>
                </c:pt>
                <c:pt idx="95">
                  <c:v>21.98553692318767</c:v>
                </c:pt>
                <c:pt idx="96">
                  <c:v>22.00553692318767</c:v>
                </c:pt>
                <c:pt idx="97">
                  <c:v>22.025536923187669</c:v>
                </c:pt>
                <c:pt idx="98">
                  <c:v>22.045536923187669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D2-4D66-B158-EDE33C27C345}"/>
            </c:ext>
          </c:extLst>
        </c:ser>
        <c:ser>
          <c:idx val="2"/>
          <c:order val="2"/>
          <c:tx>
            <c:strRef>
              <c:f>'values of function Exponential'!$E$21</c:f>
              <c:strCache>
                <c:ptCount val="1"/>
                <c:pt idx="0">
                  <c:v>a= 5/b= 1,125/c= 1/d=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Exponential'!$B$28:$B$126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Exponential'!$E$28:$E$126</c:f>
              <c:numCache>
                <c:formatCode>#,##0.00</c:formatCode>
                <c:ptCount val="99"/>
                <c:pt idx="0">
                  <c:v>1.8888888888888888</c:v>
                </c:pt>
                <c:pt idx="1">
                  <c:v>1.9823741494005758</c:v>
                </c:pt>
                <c:pt idx="2">
                  <c:v>2.0856913405868176</c:v>
                </c:pt>
                <c:pt idx="3">
                  <c:v>2.199874495623114</c:v>
                </c:pt>
                <c:pt idx="4">
                  <c:v>2.3260663979033511</c:v>
                </c:pt>
                <c:pt idx="5">
                  <c:v>2.4655300184001137</c:v>
                </c:pt>
                <c:pt idx="6">
                  <c:v>2.6196611559026746</c:v>
                </c:pt>
                <c:pt idx="7">
                  <c:v>2.7900024066404239</c:v>
                </c:pt>
                <c:pt idx="8">
                  <c:v>2.9782586031044156</c:v>
                </c:pt>
                <c:pt idx="9">
                  <c:v>3.1863138765839549</c:v>
                </c:pt>
                <c:pt idx="10">
                  <c:v>3.4162505141858177</c:v>
                </c:pt>
                <c:pt idx="11">
                  <c:v>3.6703697990634954</c:v>
                </c:pt>
                <c:pt idx="12">
                  <c:v>3.9512150424324859</c:v>
                </c:pt>
                <c:pt idx="13">
                  <c:v>4.2615970378837726</c:v>
                </c:pt>
                <c:pt idx="14">
                  <c:v>4.6046221927508224</c:v>
                </c:pt>
                <c:pt idx="15">
                  <c:v>4.9837236180782796</c:v>
                </c:pt>
                <c:pt idx="16">
                  <c:v>5.4026954883512133</c:v>
                </c:pt>
                <c:pt idx="17">
                  <c:v>5.865731014868623</c:v>
                </c:pt>
                <c:pt idx="18">
                  <c:v>6.3774644128115092</c:v>
                </c:pt>
                <c:pt idx="19">
                  <c:v>6.9430172820260196</c:v>
                </c:pt>
                <c:pt idx="20">
                  <c:v>7.5680498657161364</c:v>
                </c:pt>
                <c:pt idx="21">
                  <c:v>8.2588177000601384</c:v>
                </c:pt>
                <c:pt idx="22">
                  <c:v>9.0222342217192235</c:v>
                </c:pt>
                <c:pt idx="23">
                  <c:v>9.8659399598353126</c:v>
                </c:pt>
                <c:pt idx="24">
                  <c:v>10.798379005014764</c:v>
                </c:pt>
                <c:pt idx="25">
                  <c:v>11.828883520625315</c:v>
                </c:pt>
                <c:pt idx="26">
                  <c:v>12.96776714222373</c:v>
                </c:pt>
                <c:pt idx="27">
                  <c:v>14.226428199886973</c:v>
                </c:pt>
                <c:pt idx="28">
                  <c:v>15.617463796530721</c:v>
                </c:pt>
                <c:pt idx="29">
                  <c:v>17.154795883949401</c:v>
                </c:pt>
                <c:pt idx="30">
                  <c:v>18.853810598389053</c:v>
                </c:pt>
                <c:pt idx="31">
                  <c:v>20.731512250170358</c:v>
                </c:pt>
                <c:pt idx="32">
                  <c:v>22.806693508541667</c:v>
                </c:pt>
                <c:pt idx="33">
                  <c:v>25.100123485029261</c:v>
                </c:pt>
                <c:pt idx="34">
                  <c:v>27.634755597686265</c:v>
                </c:pt>
                <c:pt idx="35">
                  <c:v>30.435957296615431</c:v>
                </c:pt>
                <c:pt idx="36">
                  <c:v>33.531763949936035</c:v>
                </c:pt>
                <c:pt idx="37">
                  <c:v>36.953159431171066</c:v>
                </c:pt>
                <c:pt idx="38">
                  <c:v>40.73438621626746</c:v>
                </c:pt>
                <c:pt idx="39">
                  <c:v>44.913288093804674</c:v>
                </c:pt>
                <c:pt idx="40">
                  <c:v>49.531688918350518</c:v>
                </c:pt>
                <c:pt idx="41">
                  <c:v>54.635811197655208</c:v>
                </c:pt>
                <c:pt idx="42">
                  <c:v>60.276738703044686</c:v>
                </c:pt>
                <c:pt idx="43">
                  <c:v>66.51092773297421</c:v>
                </c:pt>
                <c:pt idx="44">
                  <c:v>73.400772146638488</c:v>
                </c:pt>
                <c:pt idx="45">
                  <c:v>81.015227822686271</c:v>
                </c:pt>
                <c:pt idx="46">
                  <c:v>89.430502792830254</c:v>
                </c:pt>
                <c:pt idx="47">
                  <c:v>98.730819957443387</c:v>
                </c:pt>
                <c:pt idx="48">
                  <c:v>109.0092600166535</c:v>
                </c:pt>
                <c:pt idx="49">
                  <c:v>120.36869305327635</c:v>
                </c:pt>
                <c:pt idx="50">
                  <c:v>132.92280809117943</c:v>
                </c:pt>
                <c:pt idx="51">
                  <c:v>132.94280809117922</c:v>
                </c:pt>
                <c:pt idx="52">
                  <c:v>132.9628080911792</c:v>
                </c:pt>
                <c:pt idx="53">
                  <c:v>132.98280809117921</c:v>
                </c:pt>
                <c:pt idx="54">
                  <c:v>133.00280809117922</c:v>
                </c:pt>
                <c:pt idx="55">
                  <c:v>133.0228080911792</c:v>
                </c:pt>
                <c:pt idx="56">
                  <c:v>133.04280809117921</c:v>
                </c:pt>
                <c:pt idx="57">
                  <c:v>133.06280809117919</c:v>
                </c:pt>
                <c:pt idx="58">
                  <c:v>133.0828080911792</c:v>
                </c:pt>
                <c:pt idx="59">
                  <c:v>133.10280809117921</c:v>
                </c:pt>
                <c:pt idx="60">
                  <c:v>133.12280809117919</c:v>
                </c:pt>
                <c:pt idx="61">
                  <c:v>133.14280809117921</c:v>
                </c:pt>
                <c:pt idx="62">
                  <c:v>133.16280809117922</c:v>
                </c:pt>
                <c:pt idx="63">
                  <c:v>133.1828080911792</c:v>
                </c:pt>
                <c:pt idx="64">
                  <c:v>133.20280809117921</c:v>
                </c:pt>
                <c:pt idx="65">
                  <c:v>133.22280809117922</c:v>
                </c:pt>
                <c:pt idx="66">
                  <c:v>133.2428080911792</c:v>
                </c:pt>
                <c:pt idx="67">
                  <c:v>133.26280809117921</c:v>
                </c:pt>
                <c:pt idx="68">
                  <c:v>133.28280809117922</c:v>
                </c:pt>
                <c:pt idx="69">
                  <c:v>133.3028080911792</c:v>
                </c:pt>
                <c:pt idx="70">
                  <c:v>133.32280809117921</c:v>
                </c:pt>
                <c:pt idx="71">
                  <c:v>133.34280809117919</c:v>
                </c:pt>
                <c:pt idx="72">
                  <c:v>133.3628080911792</c:v>
                </c:pt>
                <c:pt idx="73">
                  <c:v>133.38280809117921</c:v>
                </c:pt>
                <c:pt idx="74">
                  <c:v>133.4028080911792</c:v>
                </c:pt>
                <c:pt idx="75">
                  <c:v>133.42280809117921</c:v>
                </c:pt>
                <c:pt idx="76">
                  <c:v>133.44280809117922</c:v>
                </c:pt>
                <c:pt idx="77">
                  <c:v>133.4628080911792</c:v>
                </c:pt>
                <c:pt idx="78">
                  <c:v>133.48280809117921</c:v>
                </c:pt>
                <c:pt idx="79">
                  <c:v>133.50280809117922</c:v>
                </c:pt>
                <c:pt idx="80">
                  <c:v>133.5228080911792</c:v>
                </c:pt>
                <c:pt idx="81">
                  <c:v>133.54280809117921</c:v>
                </c:pt>
                <c:pt idx="82">
                  <c:v>133.56280809117922</c:v>
                </c:pt>
                <c:pt idx="83">
                  <c:v>133.5828080911792</c:v>
                </c:pt>
                <c:pt idx="84">
                  <c:v>133.60280809117921</c:v>
                </c:pt>
                <c:pt idx="85">
                  <c:v>133.62280809117919</c:v>
                </c:pt>
                <c:pt idx="86">
                  <c:v>133.64280809117921</c:v>
                </c:pt>
                <c:pt idx="87">
                  <c:v>133.66280809117922</c:v>
                </c:pt>
                <c:pt idx="88">
                  <c:v>133.6828080911792</c:v>
                </c:pt>
                <c:pt idx="89">
                  <c:v>133.70280809117921</c:v>
                </c:pt>
                <c:pt idx="90">
                  <c:v>133.72280809117922</c:v>
                </c:pt>
                <c:pt idx="91">
                  <c:v>133.7428080911792</c:v>
                </c:pt>
                <c:pt idx="92">
                  <c:v>133.76280809117921</c:v>
                </c:pt>
                <c:pt idx="93">
                  <c:v>133.78280809117922</c:v>
                </c:pt>
                <c:pt idx="94">
                  <c:v>133.8028080911792</c:v>
                </c:pt>
                <c:pt idx="95">
                  <c:v>133.82280809117921</c:v>
                </c:pt>
                <c:pt idx="96">
                  <c:v>133.84280809117919</c:v>
                </c:pt>
                <c:pt idx="97">
                  <c:v>133.8628080911792</c:v>
                </c:pt>
                <c:pt idx="98">
                  <c:v>133.88280809117921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0D2-4D66-B158-EDE33C27C345}"/>
            </c:ext>
          </c:extLst>
        </c:ser>
        <c:ser>
          <c:idx val="3"/>
          <c:order val="3"/>
          <c:tx>
            <c:strRef>
              <c:f>'values of function Exponential'!$F$21</c:f>
              <c:strCache>
                <c:ptCount val="1"/>
                <c:pt idx="0">
                  <c:v>a= 8/b= 1,07142857142857/c= 1/d=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Exponential'!$B$28:$B$126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Exponential'!$F$28:$F$126</c:f>
              <c:numCache>
                <c:formatCode>#,##0.00</c:formatCode>
                <c:ptCount val="99"/>
                <c:pt idx="0">
                  <c:v>1.9333333333333333</c:v>
                </c:pt>
                <c:pt idx="1">
                  <c:v>2.0952768129256896</c:v>
                </c:pt>
                <c:pt idx="2">
                  <c:v>2.2853192467135601</c:v>
                </c:pt>
                <c:pt idx="3">
                  <c:v>2.5083361087133671</c:v>
                </c:pt>
                <c:pt idx="4">
                  <c:v>2.7700488206846217</c:v>
                </c:pt>
                <c:pt idx="5">
                  <c:v>3.0771715332596368</c:v>
                </c:pt>
                <c:pt idx="6">
                  <c:v>3.4375833751949099</c:v>
                </c:pt>
                <c:pt idx="7">
                  <c:v>3.8605305897401356</c:v>
                </c:pt>
                <c:pt idx="8">
                  <c:v>4.3568637438646629</c:v>
                </c:pt>
                <c:pt idx="9">
                  <c:v>4.9393160958634486</c:v>
                </c:pt>
                <c:pt idx="10">
                  <c:v>5.6228302627687734</c:v>
                </c:pt>
                <c:pt idx="11">
                  <c:v>6.4249415681090811</c:v>
                </c:pt>
                <c:pt idx="12">
                  <c:v>7.3662279046713648</c:v>
                </c:pt>
                <c:pt idx="13">
                  <c:v>8.4708376533432599</c:v>
                </c:pt>
                <c:pt idx="14">
                  <c:v>9.7671092016132626</c:v>
                </c:pt>
                <c:pt idx="15">
                  <c:v>11.288297955265495</c:v>
                </c:pt>
                <c:pt idx="16">
                  <c:v>13.073429494506872</c:v>
                </c:pt>
                <c:pt idx="17">
                  <c:v>15.168300761956973</c:v>
                </c:pt>
                <c:pt idx="18">
                  <c:v>17.626654967638057</c:v>
                </c:pt>
                <c:pt idx="19">
                  <c:v>20.511560352753246</c:v>
                </c:pt>
                <c:pt idx="20">
                  <c:v>23.89702818396874</c:v>
                </c:pt>
                <c:pt idx="21">
                  <c:v>27.869911487293187</c:v>
                </c:pt>
                <c:pt idx="22">
                  <c:v>32.532133232926284</c:v>
                </c:pt>
                <c:pt idx="23">
                  <c:v>38.003301134401134</c:v>
                </c:pt>
                <c:pt idx="24">
                  <c:v>44.423776143803316</c:v>
                </c:pt>
                <c:pt idx="25">
                  <c:v>51.958273364268003</c:v>
                </c:pt>
                <c:pt idx="26">
                  <c:v>60.800087759940922</c:v>
                </c:pt>
                <c:pt idx="27">
                  <c:v>71.176053072554978</c:v>
                </c:pt>
                <c:pt idx="28">
                  <c:v>83.352361163941495</c:v>
                </c:pt>
                <c:pt idx="29">
                  <c:v>97.641391077729111</c:v>
                </c:pt>
                <c:pt idx="30">
                  <c:v>114.40972301748609</c:v>
                </c:pt>
                <c:pt idx="31">
                  <c:v>134.08754283719006</c:v>
                </c:pt>
                <c:pt idx="32">
                  <c:v>157.17967831303079</c:v>
                </c:pt>
                <c:pt idx="33">
                  <c:v>184.27855032834552</c:v>
                </c:pt>
                <c:pt idx="34">
                  <c:v>216.07937122993309</c:v>
                </c:pt>
                <c:pt idx="35">
                  <c:v>253.39798026440974</c:v>
                </c:pt>
                <c:pt idx="36">
                  <c:v>297.19177365666121</c:v>
                </c:pt>
                <c:pt idx="37">
                  <c:v>348.58426628443766</c:v>
                </c:pt>
                <c:pt idx="38">
                  <c:v>408.89391507049976</c:v>
                </c:pt>
                <c:pt idx="39">
                  <c:v>479.66794354664177</c:v>
                </c:pt>
                <c:pt idx="40">
                  <c:v>562.72203534727828</c:v>
                </c:pt>
                <c:pt idx="41">
                  <c:v>660.18691495567703</c:v>
                </c:pt>
                <c:pt idx="42">
                  <c:v>774.56301071604105</c:v>
                </c:pt>
                <c:pt idx="43">
                  <c:v>908.78460247242856</c:v>
                </c:pt>
                <c:pt idx="44">
                  <c:v>1066.2950995203739</c:v>
                </c:pt>
                <c:pt idx="45">
                  <c:v>1251.1353801014614</c:v>
                </c:pt>
                <c:pt idx="46">
                  <c:v>1468.047458760544</c:v>
                </c:pt>
                <c:pt idx="47">
                  <c:v>1722.5961411164078</c:v>
                </c:pt>
                <c:pt idx="48">
                  <c:v>2021.3117870576557</c:v>
                </c:pt>
                <c:pt idx="49">
                  <c:v>2371.8578449050506</c:v>
                </c:pt>
                <c:pt idx="50">
                  <c:v>2783.2274545722894</c:v>
                </c:pt>
                <c:pt idx="51">
                  <c:v>2783.2474545722798</c:v>
                </c:pt>
                <c:pt idx="52">
                  <c:v>2783.2674545722798</c:v>
                </c:pt>
                <c:pt idx="53">
                  <c:v>2783.2874545722798</c:v>
                </c:pt>
                <c:pt idx="54">
                  <c:v>2783.3074545722798</c:v>
                </c:pt>
                <c:pt idx="55">
                  <c:v>2783.3274545722797</c:v>
                </c:pt>
                <c:pt idx="56">
                  <c:v>2783.3474545722797</c:v>
                </c:pt>
                <c:pt idx="57">
                  <c:v>2783.3674545722797</c:v>
                </c:pt>
                <c:pt idx="58">
                  <c:v>2783.3874545722797</c:v>
                </c:pt>
                <c:pt idx="59">
                  <c:v>2783.4074545722797</c:v>
                </c:pt>
                <c:pt idx="60">
                  <c:v>2783.4274545722797</c:v>
                </c:pt>
                <c:pt idx="61">
                  <c:v>2783.4474545722796</c:v>
                </c:pt>
                <c:pt idx="62">
                  <c:v>2783.4674545722796</c:v>
                </c:pt>
                <c:pt idx="63">
                  <c:v>2783.4874545722801</c:v>
                </c:pt>
                <c:pt idx="64">
                  <c:v>2783.50745457228</c:v>
                </c:pt>
                <c:pt idx="65">
                  <c:v>2783.52745457228</c:v>
                </c:pt>
                <c:pt idx="66">
                  <c:v>2783.54745457228</c:v>
                </c:pt>
                <c:pt idx="67">
                  <c:v>2783.56745457228</c:v>
                </c:pt>
                <c:pt idx="68">
                  <c:v>2783.58745457228</c:v>
                </c:pt>
                <c:pt idx="69">
                  <c:v>2783.6074545722799</c:v>
                </c:pt>
                <c:pt idx="70">
                  <c:v>2783.6274545722799</c:v>
                </c:pt>
                <c:pt idx="71">
                  <c:v>2783.6474545722799</c:v>
                </c:pt>
                <c:pt idx="72">
                  <c:v>2783.6674545722799</c:v>
                </c:pt>
                <c:pt idx="73">
                  <c:v>2783.6874545722799</c:v>
                </c:pt>
                <c:pt idx="74">
                  <c:v>2783.7074545722799</c:v>
                </c:pt>
                <c:pt idx="75">
                  <c:v>2783.7274545722798</c:v>
                </c:pt>
                <c:pt idx="76">
                  <c:v>2783.7474545722798</c:v>
                </c:pt>
                <c:pt idx="77">
                  <c:v>2783.7674545722798</c:v>
                </c:pt>
                <c:pt idx="78">
                  <c:v>2783.7874545722798</c:v>
                </c:pt>
                <c:pt idx="79">
                  <c:v>2783.8074545722798</c:v>
                </c:pt>
                <c:pt idx="80">
                  <c:v>2783.8274545722797</c:v>
                </c:pt>
                <c:pt idx="81">
                  <c:v>2783.8474545722797</c:v>
                </c:pt>
                <c:pt idx="82">
                  <c:v>2783.8674545722797</c:v>
                </c:pt>
                <c:pt idx="83">
                  <c:v>2783.8874545722797</c:v>
                </c:pt>
                <c:pt idx="84">
                  <c:v>2783.9074545722797</c:v>
                </c:pt>
                <c:pt idx="85">
                  <c:v>2783.9274545722797</c:v>
                </c:pt>
                <c:pt idx="86">
                  <c:v>2783.9474545722796</c:v>
                </c:pt>
                <c:pt idx="87">
                  <c:v>2783.9674545722796</c:v>
                </c:pt>
                <c:pt idx="88">
                  <c:v>2783.9874545722801</c:v>
                </c:pt>
                <c:pt idx="89">
                  <c:v>2784.00745457228</c:v>
                </c:pt>
                <c:pt idx="90">
                  <c:v>2784.02745457228</c:v>
                </c:pt>
                <c:pt idx="91">
                  <c:v>2784.04745457228</c:v>
                </c:pt>
                <c:pt idx="92">
                  <c:v>2784.06745457228</c:v>
                </c:pt>
                <c:pt idx="93">
                  <c:v>2784.08745457228</c:v>
                </c:pt>
                <c:pt idx="94">
                  <c:v>2784.1074545722799</c:v>
                </c:pt>
                <c:pt idx="95">
                  <c:v>2784.1274545722799</c:v>
                </c:pt>
                <c:pt idx="96">
                  <c:v>2784.1474545722799</c:v>
                </c:pt>
                <c:pt idx="97">
                  <c:v>2784.1674545722799</c:v>
                </c:pt>
                <c:pt idx="98">
                  <c:v>2784.1874545722799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0D2-4D66-B158-EDE33C27C345}"/>
            </c:ext>
          </c:extLst>
        </c:ser>
        <c:ser>
          <c:idx val="10"/>
          <c:order val="10"/>
          <c:tx>
            <c:strRef>
              <c:f>'values of function Exponential'!$F$9</c:f>
              <c:strCache>
                <c:ptCount val="1"/>
                <c:pt idx="0">
                  <c:v>Saturation Grade = 1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'values of function Exponential'!$G$9:$G$10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'values of function Exponential'!$H$9:$H$10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0D2-4D66-B158-EDE33C27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25208"/>
        <c:axId val="22394405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'values of function Exponential'!$G$21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Exponential'!$G$28:$G$126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80D2-4D66-B158-EDE33C27C34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Exponential'!$H$21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Exponential'!$H$28:$H$126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0D2-4D66-B158-EDE33C27C34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Exponential'!$I$21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Exponential'!$I$28:$I$126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0D2-4D66-B158-EDE33C27C34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Exponential'!$J$21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Exponential'!$J$28:$J$126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0D2-4D66-B158-EDE33C27C34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Exponential'!$K$21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Exponential'!$K$28:$K$126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0D2-4D66-B158-EDE33C27C34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Exponential'!$L$21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Exponential'!$B$28:$B$126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Exponential'!$L$28:$L$126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0D2-4D66-B158-EDE33C27C345}"/>
                  </c:ext>
                </c:extLst>
              </c15:ser>
            </c15:filteredScatterSeries>
          </c:ext>
        </c:extLst>
      </c:scatterChart>
      <c:valAx>
        <c:axId val="223525208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944056"/>
        <c:crosses val="autoZero"/>
        <c:crossBetween val="midCat"/>
        <c:majorUnit val="0.5"/>
        <c:minorUnit val="0.1"/>
      </c:valAx>
      <c:valAx>
        <c:axId val="223944056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3525208"/>
        <c:crossesAt val="0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304034482527952"/>
          <c:y val="9.9583756657086062E-2"/>
          <c:w val="0.2206713332869793"/>
          <c:h val="0.1664505464275359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400"/>
              <a:t>Volume delay function INRETS</a:t>
            </a:r>
          </a:p>
        </c:rich>
      </c:tx>
      <c:layout>
        <c:manualLayout>
          <c:xMode val="edge"/>
          <c:yMode val="edge"/>
          <c:x val="0.41505791505791506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79617955898227E-2"/>
          <c:y val="8.2491582491582491E-2"/>
          <c:w val="0.87256717247223881"/>
          <c:h val="0.799663299663299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'values of function Inrets'!$C$18</c:f>
              <c:strCache>
                <c:ptCount val="1"/>
                <c:pt idx="0">
                  <c:v>a= 0/c=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'values of function Inrets'!$B$25:$B$123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Inrets'!$C$25:$C$123</c:f>
              <c:numCache>
                <c:formatCode>#,##0.00</c:formatCode>
                <c:ptCount val="99"/>
                <c:pt idx="0">
                  <c:v>1</c:v>
                </c:pt>
                <c:pt idx="1">
                  <c:v>1.0185185185185186</c:v>
                </c:pt>
                <c:pt idx="2">
                  <c:v>1.0377358490566038</c:v>
                </c:pt>
                <c:pt idx="3">
                  <c:v>1.0576923076923077</c:v>
                </c:pt>
                <c:pt idx="4">
                  <c:v>1.0784313725490198</c:v>
                </c:pt>
                <c:pt idx="5">
                  <c:v>1.1000000000000001</c:v>
                </c:pt>
                <c:pt idx="6">
                  <c:v>1.1224489795918366</c:v>
                </c:pt>
                <c:pt idx="7">
                  <c:v>1.1458333333333333</c:v>
                </c:pt>
                <c:pt idx="8">
                  <c:v>1.1702127659574468</c:v>
                </c:pt>
                <c:pt idx="9">
                  <c:v>1.1956521739130435</c:v>
                </c:pt>
                <c:pt idx="10">
                  <c:v>1.2222222222222221</c:v>
                </c:pt>
                <c:pt idx="11">
                  <c:v>1.25</c:v>
                </c:pt>
                <c:pt idx="12">
                  <c:v>1.2790697674418605</c:v>
                </c:pt>
                <c:pt idx="13">
                  <c:v>1.3095238095238095</c:v>
                </c:pt>
                <c:pt idx="14">
                  <c:v>1.3414634146341464</c:v>
                </c:pt>
                <c:pt idx="15">
                  <c:v>1.375</c:v>
                </c:pt>
                <c:pt idx="16">
                  <c:v>1.4102564102564104</c:v>
                </c:pt>
                <c:pt idx="17">
                  <c:v>1.4473684210526316</c:v>
                </c:pt>
                <c:pt idx="18">
                  <c:v>1.4864864864864866</c:v>
                </c:pt>
                <c:pt idx="19">
                  <c:v>1.5277777777777779</c:v>
                </c:pt>
                <c:pt idx="20">
                  <c:v>1.5714285714285716</c:v>
                </c:pt>
                <c:pt idx="21">
                  <c:v>1.6176470588235297</c:v>
                </c:pt>
                <c:pt idx="22">
                  <c:v>1.666666666666667</c:v>
                </c:pt>
                <c:pt idx="23">
                  <c:v>1.7187500000000004</c:v>
                </c:pt>
                <c:pt idx="24">
                  <c:v>1.7741935483870972</c:v>
                </c:pt>
                <c:pt idx="25">
                  <c:v>1.8333333333333335</c:v>
                </c:pt>
                <c:pt idx="26">
                  <c:v>1.8965517241379313</c:v>
                </c:pt>
                <c:pt idx="27">
                  <c:v>1.9642857142857146</c:v>
                </c:pt>
                <c:pt idx="28">
                  <c:v>2.0370370370370376</c:v>
                </c:pt>
                <c:pt idx="29">
                  <c:v>2.1153846153846159</c:v>
                </c:pt>
                <c:pt idx="30">
                  <c:v>2.2000000000000006</c:v>
                </c:pt>
                <c:pt idx="31">
                  <c:v>2.2916666666666674</c:v>
                </c:pt>
                <c:pt idx="32">
                  <c:v>2.3913043478260878</c:v>
                </c:pt>
                <c:pt idx="33">
                  <c:v>2.5000000000000013</c:v>
                </c:pt>
                <c:pt idx="34">
                  <c:v>2.6190476190476204</c:v>
                </c:pt>
                <c:pt idx="35">
                  <c:v>2.7500000000000018</c:v>
                </c:pt>
                <c:pt idx="36">
                  <c:v>2.8947368421052651</c:v>
                </c:pt>
                <c:pt idx="37">
                  <c:v>3.0555555555555576</c:v>
                </c:pt>
                <c:pt idx="38">
                  <c:v>3.2352941176470615</c:v>
                </c:pt>
                <c:pt idx="39">
                  <c:v>3.4375000000000031</c:v>
                </c:pt>
                <c:pt idx="40">
                  <c:v>3.6666666666666705</c:v>
                </c:pt>
                <c:pt idx="41">
                  <c:v>3.9285714285714333</c:v>
                </c:pt>
                <c:pt idx="42">
                  <c:v>4.2307692307692362</c:v>
                </c:pt>
                <c:pt idx="43">
                  <c:v>4.5833333333333401</c:v>
                </c:pt>
                <c:pt idx="44">
                  <c:v>5.0000000000000089</c:v>
                </c:pt>
                <c:pt idx="45">
                  <c:v>5.5000000000000107</c:v>
                </c:pt>
                <c:pt idx="46">
                  <c:v>6.1111111111111249</c:v>
                </c:pt>
                <c:pt idx="47">
                  <c:v>6.8750000000000187</c:v>
                </c:pt>
                <c:pt idx="48">
                  <c:v>7.8571428571428816</c:v>
                </c:pt>
                <c:pt idx="49">
                  <c:v>9.1666666666667016</c:v>
                </c:pt>
                <c:pt idx="50">
                  <c:v>11.000000000000039</c:v>
                </c:pt>
                <c:pt idx="51">
                  <c:v>11.444400000000009</c:v>
                </c:pt>
                <c:pt idx="52">
                  <c:v>11.897600000000011</c:v>
                </c:pt>
                <c:pt idx="53">
                  <c:v>12.359600000000011</c:v>
                </c:pt>
                <c:pt idx="54">
                  <c:v>12.830400000000013</c:v>
                </c:pt>
                <c:pt idx="55">
                  <c:v>13.310000000000011</c:v>
                </c:pt>
                <c:pt idx="56">
                  <c:v>13.798400000000015</c:v>
                </c:pt>
                <c:pt idx="57">
                  <c:v>14.295600000000013</c:v>
                </c:pt>
                <c:pt idx="58">
                  <c:v>14.801600000000017</c:v>
                </c:pt>
                <c:pt idx="59">
                  <c:v>15.316400000000016</c:v>
                </c:pt>
                <c:pt idx="60">
                  <c:v>15.840000000000016</c:v>
                </c:pt>
                <c:pt idx="61">
                  <c:v>16.372400000000017</c:v>
                </c:pt>
                <c:pt idx="62">
                  <c:v>16.913600000000017</c:v>
                </c:pt>
                <c:pt idx="63">
                  <c:v>17.463600000000017</c:v>
                </c:pt>
                <c:pt idx="64">
                  <c:v>18.022400000000019</c:v>
                </c:pt>
                <c:pt idx="65">
                  <c:v>18.590000000000021</c:v>
                </c:pt>
                <c:pt idx="66">
                  <c:v>19.166400000000021</c:v>
                </c:pt>
                <c:pt idx="67">
                  <c:v>19.751600000000025</c:v>
                </c:pt>
                <c:pt idx="68">
                  <c:v>20.345600000000022</c:v>
                </c:pt>
                <c:pt idx="69">
                  <c:v>20.948400000000024</c:v>
                </c:pt>
                <c:pt idx="70">
                  <c:v>21.560000000000024</c:v>
                </c:pt>
                <c:pt idx="71">
                  <c:v>22.180400000000024</c:v>
                </c:pt>
                <c:pt idx="72">
                  <c:v>22.809600000000028</c:v>
                </c:pt>
                <c:pt idx="73">
                  <c:v>23.447600000000026</c:v>
                </c:pt>
                <c:pt idx="74">
                  <c:v>24.094400000000029</c:v>
                </c:pt>
                <c:pt idx="75">
                  <c:v>24.750000000000028</c:v>
                </c:pt>
                <c:pt idx="76">
                  <c:v>25.414400000000029</c:v>
                </c:pt>
                <c:pt idx="77">
                  <c:v>26.087600000000034</c:v>
                </c:pt>
                <c:pt idx="78">
                  <c:v>26.769600000000032</c:v>
                </c:pt>
                <c:pt idx="79">
                  <c:v>27.460400000000035</c:v>
                </c:pt>
                <c:pt idx="80">
                  <c:v>28.160000000000036</c:v>
                </c:pt>
                <c:pt idx="81">
                  <c:v>28.868400000000037</c:v>
                </c:pt>
                <c:pt idx="82">
                  <c:v>29.585600000000035</c:v>
                </c:pt>
                <c:pt idx="83">
                  <c:v>30.311600000000038</c:v>
                </c:pt>
                <c:pt idx="84">
                  <c:v>31.046400000000041</c:v>
                </c:pt>
                <c:pt idx="85">
                  <c:v>31.790000000000042</c:v>
                </c:pt>
                <c:pt idx="86">
                  <c:v>32.542400000000043</c:v>
                </c:pt>
                <c:pt idx="87">
                  <c:v>33.303600000000039</c:v>
                </c:pt>
                <c:pt idx="88">
                  <c:v>34.073600000000042</c:v>
                </c:pt>
                <c:pt idx="89">
                  <c:v>34.852400000000046</c:v>
                </c:pt>
                <c:pt idx="90">
                  <c:v>35.640000000000043</c:v>
                </c:pt>
                <c:pt idx="91">
                  <c:v>36.436400000000049</c:v>
                </c:pt>
                <c:pt idx="92">
                  <c:v>37.241600000000048</c:v>
                </c:pt>
                <c:pt idx="93">
                  <c:v>38.055600000000048</c:v>
                </c:pt>
                <c:pt idx="94">
                  <c:v>38.878400000000049</c:v>
                </c:pt>
                <c:pt idx="95">
                  <c:v>39.710000000000051</c:v>
                </c:pt>
                <c:pt idx="96">
                  <c:v>40.550400000000053</c:v>
                </c:pt>
                <c:pt idx="97">
                  <c:v>41.399600000000056</c:v>
                </c:pt>
                <c:pt idx="98">
                  <c:v>42.257600000000053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27-44B4-A734-237B1FFB2E73}"/>
            </c:ext>
          </c:extLst>
        </c:ser>
        <c:ser>
          <c:idx val="1"/>
          <c:order val="1"/>
          <c:tx>
            <c:strRef>
              <c:f>'values of function Inrets'!$D$18</c:f>
              <c:strCache>
                <c:ptCount val="1"/>
                <c:pt idx="0">
                  <c:v>a= 0,2/c= 1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'values of function Inrets'!$B$25:$B$123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Inrets'!$D$25:$D$123</c:f>
              <c:numCache>
                <c:formatCode>#,##0.00</c:formatCode>
                <c:ptCount val="99"/>
                <c:pt idx="0">
                  <c:v>1</c:v>
                </c:pt>
                <c:pt idx="1">
                  <c:v>1.0148148148148148</c:v>
                </c:pt>
                <c:pt idx="2">
                  <c:v>1.030188679245283</c:v>
                </c:pt>
                <c:pt idx="3">
                  <c:v>1.0461538461538462</c:v>
                </c:pt>
                <c:pt idx="4">
                  <c:v>1.0627450980392157</c:v>
                </c:pt>
                <c:pt idx="5">
                  <c:v>1.08</c:v>
                </c:pt>
                <c:pt idx="6">
                  <c:v>1.0979591836734695</c:v>
                </c:pt>
                <c:pt idx="7">
                  <c:v>1.1166666666666667</c:v>
                </c:pt>
                <c:pt idx="8">
                  <c:v>1.1361702127659574</c:v>
                </c:pt>
                <c:pt idx="9">
                  <c:v>1.1565217391304345</c:v>
                </c:pt>
                <c:pt idx="10">
                  <c:v>1.1777777777777776</c:v>
                </c:pt>
                <c:pt idx="11">
                  <c:v>1.2</c:v>
                </c:pt>
                <c:pt idx="12">
                  <c:v>1.2232558139534884</c:v>
                </c:pt>
                <c:pt idx="13">
                  <c:v>1.2476190476190476</c:v>
                </c:pt>
                <c:pt idx="14">
                  <c:v>1.2731707317073171</c:v>
                </c:pt>
                <c:pt idx="15">
                  <c:v>1.3</c:v>
                </c:pt>
                <c:pt idx="16">
                  <c:v>1.3282051282051281</c:v>
                </c:pt>
                <c:pt idx="17">
                  <c:v>1.3578947368421053</c:v>
                </c:pt>
                <c:pt idx="18">
                  <c:v>1.3891891891891892</c:v>
                </c:pt>
                <c:pt idx="19">
                  <c:v>1.4222222222222223</c:v>
                </c:pt>
                <c:pt idx="20">
                  <c:v>1.4571428571428573</c:v>
                </c:pt>
                <c:pt idx="21">
                  <c:v>1.4941176470588238</c:v>
                </c:pt>
                <c:pt idx="22">
                  <c:v>1.5333333333333334</c:v>
                </c:pt>
                <c:pt idx="23">
                  <c:v>1.5750000000000002</c:v>
                </c:pt>
                <c:pt idx="24">
                  <c:v>1.6193548387096777</c:v>
                </c:pt>
                <c:pt idx="25">
                  <c:v>1.6666666666666667</c:v>
                </c:pt>
                <c:pt idx="26">
                  <c:v>1.7172413793103449</c:v>
                </c:pt>
                <c:pt idx="27">
                  <c:v>1.7714285714285716</c:v>
                </c:pt>
                <c:pt idx="28">
                  <c:v>1.8296296296296299</c:v>
                </c:pt>
                <c:pt idx="29">
                  <c:v>1.8923076923076927</c:v>
                </c:pt>
                <c:pt idx="30">
                  <c:v>1.9600000000000004</c:v>
                </c:pt>
                <c:pt idx="31">
                  <c:v>2.0333333333333337</c:v>
                </c:pt>
                <c:pt idx="32">
                  <c:v>2.1130434782608702</c:v>
                </c:pt>
                <c:pt idx="33">
                  <c:v>2.2000000000000006</c:v>
                </c:pt>
                <c:pt idx="34">
                  <c:v>2.295238095238096</c:v>
                </c:pt>
                <c:pt idx="35">
                  <c:v>2.4000000000000012</c:v>
                </c:pt>
                <c:pt idx="36">
                  <c:v>2.5157894736842117</c:v>
                </c:pt>
                <c:pt idx="37">
                  <c:v>2.6444444444444462</c:v>
                </c:pt>
                <c:pt idx="38">
                  <c:v>2.7882352941176491</c:v>
                </c:pt>
                <c:pt idx="39">
                  <c:v>2.9500000000000024</c:v>
                </c:pt>
                <c:pt idx="40">
                  <c:v>3.133333333333336</c:v>
                </c:pt>
                <c:pt idx="41">
                  <c:v>3.3428571428571465</c:v>
                </c:pt>
                <c:pt idx="42">
                  <c:v>3.5846153846153888</c:v>
                </c:pt>
                <c:pt idx="43">
                  <c:v>3.866666666666672</c:v>
                </c:pt>
                <c:pt idx="44">
                  <c:v>4.2000000000000064</c:v>
                </c:pt>
                <c:pt idx="45">
                  <c:v>4.6000000000000085</c:v>
                </c:pt>
                <c:pt idx="46">
                  <c:v>5.0888888888888992</c:v>
                </c:pt>
                <c:pt idx="47">
                  <c:v>5.7000000000000144</c:v>
                </c:pt>
                <c:pt idx="48">
                  <c:v>6.4857142857143053</c:v>
                </c:pt>
                <c:pt idx="49">
                  <c:v>7.5333333333333607</c:v>
                </c:pt>
                <c:pt idx="50">
                  <c:v>9.000000000000032</c:v>
                </c:pt>
                <c:pt idx="51">
                  <c:v>9.3636000000000088</c:v>
                </c:pt>
                <c:pt idx="52">
                  <c:v>9.7344000000000097</c:v>
                </c:pt>
                <c:pt idx="53">
                  <c:v>10.11240000000001</c:v>
                </c:pt>
                <c:pt idx="54">
                  <c:v>10.497600000000011</c:v>
                </c:pt>
                <c:pt idx="55">
                  <c:v>10.890000000000009</c:v>
                </c:pt>
                <c:pt idx="56">
                  <c:v>11.289600000000011</c:v>
                </c:pt>
                <c:pt idx="57">
                  <c:v>11.696400000000011</c:v>
                </c:pt>
                <c:pt idx="58">
                  <c:v>12.110400000000013</c:v>
                </c:pt>
                <c:pt idx="59">
                  <c:v>12.531600000000013</c:v>
                </c:pt>
                <c:pt idx="60">
                  <c:v>12.960000000000013</c:v>
                </c:pt>
                <c:pt idx="61">
                  <c:v>13.395600000000014</c:v>
                </c:pt>
                <c:pt idx="62">
                  <c:v>13.838400000000014</c:v>
                </c:pt>
                <c:pt idx="63">
                  <c:v>14.288400000000015</c:v>
                </c:pt>
                <c:pt idx="64">
                  <c:v>14.745600000000017</c:v>
                </c:pt>
                <c:pt idx="65">
                  <c:v>15.210000000000017</c:v>
                </c:pt>
                <c:pt idx="66">
                  <c:v>15.681600000000017</c:v>
                </c:pt>
                <c:pt idx="67">
                  <c:v>16.160400000000017</c:v>
                </c:pt>
                <c:pt idx="68">
                  <c:v>16.646400000000018</c:v>
                </c:pt>
                <c:pt idx="69">
                  <c:v>17.139600000000019</c:v>
                </c:pt>
                <c:pt idx="70">
                  <c:v>17.640000000000018</c:v>
                </c:pt>
                <c:pt idx="71">
                  <c:v>18.147600000000018</c:v>
                </c:pt>
                <c:pt idx="72">
                  <c:v>18.662400000000023</c:v>
                </c:pt>
                <c:pt idx="73">
                  <c:v>19.184400000000021</c:v>
                </c:pt>
                <c:pt idx="74">
                  <c:v>19.713600000000024</c:v>
                </c:pt>
                <c:pt idx="75">
                  <c:v>20.250000000000025</c:v>
                </c:pt>
                <c:pt idx="76">
                  <c:v>20.793600000000023</c:v>
                </c:pt>
                <c:pt idx="77">
                  <c:v>21.344400000000029</c:v>
                </c:pt>
                <c:pt idx="78">
                  <c:v>21.902400000000025</c:v>
                </c:pt>
                <c:pt idx="79">
                  <c:v>22.467600000000026</c:v>
                </c:pt>
                <c:pt idx="80">
                  <c:v>23.040000000000028</c:v>
                </c:pt>
                <c:pt idx="81">
                  <c:v>23.619600000000027</c:v>
                </c:pt>
                <c:pt idx="82">
                  <c:v>24.206400000000027</c:v>
                </c:pt>
                <c:pt idx="83">
                  <c:v>24.800400000000032</c:v>
                </c:pt>
                <c:pt idx="84">
                  <c:v>25.40160000000003</c:v>
                </c:pt>
                <c:pt idx="85">
                  <c:v>26.010000000000034</c:v>
                </c:pt>
                <c:pt idx="86">
                  <c:v>26.625600000000034</c:v>
                </c:pt>
                <c:pt idx="87">
                  <c:v>27.248400000000032</c:v>
                </c:pt>
                <c:pt idx="88">
                  <c:v>27.878400000000035</c:v>
                </c:pt>
                <c:pt idx="89">
                  <c:v>28.515600000000038</c:v>
                </c:pt>
                <c:pt idx="90">
                  <c:v>29.160000000000039</c:v>
                </c:pt>
                <c:pt idx="91">
                  <c:v>29.811600000000038</c:v>
                </c:pt>
                <c:pt idx="92">
                  <c:v>30.470400000000037</c:v>
                </c:pt>
                <c:pt idx="93">
                  <c:v>31.136400000000041</c:v>
                </c:pt>
                <c:pt idx="94">
                  <c:v>31.809600000000042</c:v>
                </c:pt>
                <c:pt idx="95">
                  <c:v>32.490000000000045</c:v>
                </c:pt>
                <c:pt idx="96">
                  <c:v>33.177600000000041</c:v>
                </c:pt>
                <c:pt idx="97">
                  <c:v>33.872400000000049</c:v>
                </c:pt>
                <c:pt idx="98">
                  <c:v>34.574400000000047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27-44B4-A734-237B1FFB2E73}"/>
            </c:ext>
          </c:extLst>
        </c:ser>
        <c:ser>
          <c:idx val="2"/>
          <c:order val="2"/>
          <c:tx>
            <c:strRef>
              <c:f>'values of function Inrets'!$E$18</c:f>
              <c:strCache>
                <c:ptCount val="1"/>
                <c:pt idx="0">
                  <c:v>a= 0,4/c= 1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'values of function Inrets'!$B$25:$B$123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Inrets'!$E$25:$E$123</c:f>
              <c:numCache>
                <c:formatCode>#,##0.00</c:formatCode>
                <c:ptCount val="99"/>
                <c:pt idx="0">
                  <c:v>1</c:v>
                </c:pt>
                <c:pt idx="1">
                  <c:v>1.0111111111111111</c:v>
                </c:pt>
                <c:pt idx="2">
                  <c:v>1.0226415094339623</c:v>
                </c:pt>
                <c:pt idx="3">
                  <c:v>1.0346153846153847</c:v>
                </c:pt>
                <c:pt idx="4">
                  <c:v>1.0470588235294118</c:v>
                </c:pt>
                <c:pt idx="5">
                  <c:v>1.06</c:v>
                </c:pt>
                <c:pt idx="6">
                  <c:v>1.073469387755102</c:v>
                </c:pt>
                <c:pt idx="7">
                  <c:v>1.0874999999999999</c:v>
                </c:pt>
                <c:pt idx="8">
                  <c:v>1.102127659574468</c:v>
                </c:pt>
                <c:pt idx="9">
                  <c:v>1.1173913043478259</c:v>
                </c:pt>
                <c:pt idx="10">
                  <c:v>1.1333333333333331</c:v>
                </c:pt>
                <c:pt idx="11">
                  <c:v>1.1499999999999999</c:v>
                </c:pt>
                <c:pt idx="12">
                  <c:v>1.1674418604651162</c:v>
                </c:pt>
                <c:pt idx="13">
                  <c:v>1.1857142857142857</c:v>
                </c:pt>
                <c:pt idx="14">
                  <c:v>1.2048780487804878</c:v>
                </c:pt>
                <c:pt idx="15">
                  <c:v>1.2250000000000001</c:v>
                </c:pt>
                <c:pt idx="16">
                  <c:v>1.2461538461538462</c:v>
                </c:pt>
                <c:pt idx="17">
                  <c:v>1.2684210526315791</c:v>
                </c:pt>
                <c:pt idx="18">
                  <c:v>1.291891891891892</c:v>
                </c:pt>
                <c:pt idx="19">
                  <c:v>1.3166666666666669</c:v>
                </c:pt>
                <c:pt idx="20">
                  <c:v>1.342857142857143</c:v>
                </c:pt>
                <c:pt idx="21">
                  <c:v>1.3705882352941179</c:v>
                </c:pt>
                <c:pt idx="22">
                  <c:v>1.4000000000000001</c:v>
                </c:pt>
                <c:pt idx="23">
                  <c:v>1.4312500000000004</c:v>
                </c:pt>
                <c:pt idx="24">
                  <c:v>1.4645161290322584</c:v>
                </c:pt>
                <c:pt idx="25">
                  <c:v>1.5</c:v>
                </c:pt>
                <c:pt idx="26">
                  <c:v>1.5379310344827588</c:v>
                </c:pt>
                <c:pt idx="27">
                  <c:v>1.5785714285714287</c:v>
                </c:pt>
                <c:pt idx="28">
                  <c:v>1.6222222222222225</c:v>
                </c:pt>
                <c:pt idx="29">
                  <c:v>1.6692307692307695</c:v>
                </c:pt>
                <c:pt idx="30">
                  <c:v>1.7200000000000004</c:v>
                </c:pt>
                <c:pt idx="31">
                  <c:v>1.7750000000000004</c:v>
                </c:pt>
                <c:pt idx="32">
                  <c:v>1.8347826086956527</c:v>
                </c:pt>
                <c:pt idx="33">
                  <c:v>1.9000000000000006</c:v>
                </c:pt>
                <c:pt idx="34">
                  <c:v>1.9714285714285722</c:v>
                </c:pt>
                <c:pt idx="35">
                  <c:v>2.0500000000000007</c:v>
                </c:pt>
                <c:pt idx="36">
                  <c:v>2.1368421052631588</c:v>
                </c:pt>
                <c:pt idx="37">
                  <c:v>2.2333333333333347</c:v>
                </c:pt>
                <c:pt idx="38">
                  <c:v>2.3411764705882367</c:v>
                </c:pt>
                <c:pt idx="39">
                  <c:v>2.4625000000000017</c:v>
                </c:pt>
                <c:pt idx="40">
                  <c:v>2.6000000000000023</c:v>
                </c:pt>
                <c:pt idx="41">
                  <c:v>2.7571428571428598</c:v>
                </c:pt>
                <c:pt idx="42">
                  <c:v>2.9384615384615418</c:v>
                </c:pt>
                <c:pt idx="43">
                  <c:v>3.1500000000000039</c:v>
                </c:pt>
                <c:pt idx="44">
                  <c:v>3.4000000000000052</c:v>
                </c:pt>
                <c:pt idx="45">
                  <c:v>3.7000000000000064</c:v>
                </c:pt>
                <c:pt idx="46">
                  <c:v>4.0666666666666753</c:v>
                </c:pt>
                <c:pt idx="47">
                  <c:v>4.525000000000011</c:v>
                </c:pt>
                <c:pt idx="48">
                  <c:v>5.114285714285729</c:v>
                </c:pt>
                <c:pt idx="49">
                  <c:v>5.9000000000000208</c:v>
                </c:pt>
                <c:pt idx="50">
                  <c:v>7.0000000000000249</c:v>
                </c:pt>
                <c:pt idx="51">
                  <c:v>7.2828000000000062</c:v>
                </c:pt>
                <c:pt idx="52">
                  <c:v>7.5712000000000073</c:v>
                </c:pt>
                <c:pt idx="53">
                  <c:v>7.8652000000000069</c:v>
                </c:pt>
                <c:pt idx="54">
                  <c:v>8.1648000000000085</c:v>
                </c:pt>
                <c:pt idx="55">
                  <c:v>8.4700000000000077</c:v>
                </c:pt>
                <c:pt idx="56">
                  <c:v>8.7808000000000099</c:v>
                </c:pt>
                <c:pt idx="57">
                  <c:v>9.0972000000000079</c:v>
                </c:pt>
                <c:pt idx="58">
                  <c:v>9.4192000000000107</c:v>
                </c:pt>
                <c:pt idx="59">
                  <c:v>9.7468000000000092</c:v>
                </c:pt>
                <c:pt idx="60">
                  <c:v>10.080000000000011</c:v>
                </c:pt>
                <c:pt idx="61">
                  <c:v>10.41880000000001</c:v>
                </c:pt>
                <c:pt idx="62">
                  <c:v>10.763200000000012</c:v>
                </c:pt>
                <c:pt idx="63">
                  <c:v>11.113200000000012</c:v>
                </c:pt>
                <c:pt idx="64">
                  <c:v>11.468800000000012</c:v>
                </c:pt>
                <c:pt idx="65">
                  <c:v>11.830000000000014</c:v>
                </c:pt>
                <c:pt idx="66">
                  <c:v>12.196800000000014</c:v>
                </c:pt>
                <c:pt idx="67">
                  <c:v>12.569200000000015</c:v>
                </c:pt>
                <c:pt idx="68">
                  <c:v>12.947200000000015</c:v>
                </c:pt>
                <c:pt idx="69">
                  <c:v>13.330800000000014</c:v>
                </c:pt>
                <c:pt idx="70">
                  <c:v>13.720000000000015</c:v>
                </c:pt>
                <c:pt idx="71">
                  <c:v>14.114800000000015</c:v>
                </c:pt>
                <c:pt idx="72">
                  <c:v>14.515200000000018</c:v>
                </c:pt>
                <c:pt idx="73">
                  <c:v>14.921200000000017</c:v>
                </c:pt>
                <c:pt idx="74">
                  <c:v>15.332800000000018</c:v>
                </c:pt>
                <c:pt idx="75">
                  <c:v>15.750000000000018</c:v>
                </c:pt>
                <c:pt idx="76">
                  <c:v>16.17280000000002</c:v>
                </c:pt>
                <c:pt idx="77">
                  <c:v>16.60120000000002</c:v>
                </c:pt>
                <c:pt idx="78">
                  <c:v>17.035200000000021</c:v>
                </c:pt>
                <c:pt idx="79">
                  <c:v>17.474800000000023</c:v>
                </c:pt>
                <c:pt idx="80">
                  <c:v>17.920000000000023</c:v>
                </c:pt>
                <c:pt idx="81">
                  <c:v>18.370800000000024</c:v>
                </c:pt>
                <c:pt idx="82">
                  <c:v>18.827200000000023</c:v>
                </c:pt>
                <c:pt idx="83">
                  <c:v>19.289200000000022</c:v>
                </c:pt>
                <c:pt idx="84">
                  <c:v>19.756800000000027</c:v>
                </c:pt>
                <c:pt idx="85">
                  <c:v>20.230000000000025</c:v>
                </c:pt>
                <c:pt idx="86">
                  <c:v>20.708800000000025</c:v>
                </c:pt>
                <c:pt idx="87">
                  <c:v>21.193200000000026</c:v>
                </c:pt>
                <c:pt idx="88">
                  <c:v>21.683200000000028</c:v>
                </c:pt>
                <c:pt idx="89">
                  <c:v>22.178800000000027</c:v>
                </c:pt>
                <c:pt idx="90">
                  <c:v>22.680000000000028</c:v>
                </c:pt>
                <c:pt idx="91">
                  <c:v>23.18680000000003</c:v>
                </c:pt>
                <c:pt idx="92">
                  <c:v>23.69920000000003</c:v>
                </c:pt>
                <c:pt idx="93">
                  <c:v>24.21720000000003</c:v>
                </c:pt>
                <c:pt idx="94">
                  <c:v>24.740800000000032</c:v>
                </c:pt>
                <c:pt idx="95">
                  <c:v>25.270000000000032</c:v>
                </c:pt>
                <c:pt idx="96">
                  <c:v>25.804800000000032</c:v>
                </c:pt>
                <c:pt idx="97">
                  <c:v>26.345200000000037</c:v>
                </c:pt>
                <c:pt idx="98">
                  <c:v>26.891200000000033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327-44B4-A734-237B1FFB2E73}"/>
            </c:ext>
          </c:extLst>
        </c:ser>
        <c:ser>
          <c:idx val="3"/>
          <c:order val="3"/>
          <c:tx>
            <c:strRef>
              <c:f>'values of function Inrets'!$F$18</c:f>
              <c:strCache>
                <c:ptCount val="1"/>
                <c:pt idx="0">
                  <c:v>a= 0,6/c= 1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'values of function Inrets'!$B$25:$B$123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Inrets'!$F$25:$F$123</c:f>
              <c:numCache>
                <c:formatCode>#,##0.00</c:formatCode>
                <c:ptCount val="99"/>
                <c:pt idx="0">
                  <c:v>1</c:v>
                </c:pt>
                <c:pt idx="1">
                  <c:v>1.0074074074074073</c:v>
                </c:pt>
                <c:pt idx="2">
                  <c:v>1.0150943396226415</c:v>
                </c:pt>
                <c:pt idx="3">
                  <c:v>1.023076923076923</c:v>
                </c:pt>
                <c:pt idx="4">
                  <c:v>1.031372549019608</c:v>
                </c:pt>
                <c:pt idx="5">
                  <c:v>1.04</c:v>
                </c:pt>
                <c:pt idx="6">
                  <c:v>1.0489795918367346</c:v>
                </c:pt>
                <c:pt idx="7">
                  <c:v>1.0583333333333333</c:v>
                </c:pt>
                <c:pt idx="8">
                  <c:v>1.0680851063829786</c:v>
                </c:pt>
                <c:pt idx="9">
                  <c:v>1.0782608695652174</c:v>
                </c:pt>
                <c:pt idx="10">
                  <c:v>1.0888888888888888</c:v>
                </c:pt>
                <c:pt idx="11">
                  <c:v>1.0999999999999999</c:v>
                </c:pt>
                <c:pt idx="12">
                  <c:v>1.1116279069767443</c:v>
                </c:pt>
                <c:pt idx="13">
                  <c:v>1.1238095238095238</c:v>
                </c:pt>
                <c:pt idx="14">
                  <c:v>1.1365853658536587</c:v>
                </c:pt>
                <c:pt idx="15">
                  <c:v>1.1500000000000001</c:v>
                </c:pt>
                <c:pt idx="16">
                  <c:v>1.1641025641025642</c:v>
                </c:pt>
                <c:pt idx="17">
                  <c:v>1.1789473684210527</c:v>
                </c:pt>
                <c:pt idx="18">
                  <c:v>1.1945945945945948</c:v>
                </c:pt>
                <c:pt idx="19">
                  <c:v>1.2111111111111112</c:v>
                </c:pt>
                <c:pt idx="20">
                  <c:v>1.2285714285714289</c:v>
                </c:pt>
                <c:pt idx="21">
                  <c:v>1.247058823529412</c:v>
                </c:pt>
                <c:pt idx="22">
                  <c:v>1.2666666666666668</c:v>
                </c:pt>
                <c:pt idx="23">
                  <c:v>1.2875000000000003</c:v>
                </c:pt>
                <c:pt idx="24">
                  <c:v>1.3096774193548391</c:v>
                </c:pt>
                <c:pt idx="25">
                  <c:v>1.3333333333333335</c:v>
                </c:pt>
                <c:pt idx="26">
                  <c:v>1.3586206896551725</c:v>
                </c:pt>
                <c:pt idx="27">
                  <c:v>1.3857142857142859</c:v>
                </c:pt>
                <c:pt idx="28">
                  <c:v>1.414814814814815</c:v>
                </c:pt>
                <c:pt idx="29">
                  <c:v>1.4461538461538463</c:v>
                </c:pt>
                <c:pt idx="30">
                  <c:v>1.4800000000000002</c:v>
                </c:pt>
                <c:pt idx="31">
                  <c:v>1.5166666666666671</c:v>
                </c:pt>
                <c:pt idx="32">
                  <c:v>1.5565217391304351</c:v>
                </c:pt>
                <c:pt idx="33">
                  <c:v>1.6000000000000005</c:v>
                </c:pt>
                <c:pt idx="34">
                  <c:v>1.6476190476190482</c:v>
                </c:pt>
                <c:pt idx="35">
                  <c:v>1.7000000000000006</c:v>
                </c:pt>
                <c:pt idx="36">
                  <c:v>1.7578947368421061</c:v>
                </c:pt>
                <c:pt idx="37">
                  <c:v>1.8222222222222231</c:v>
                </c:pt>
                <c:pt idx="38">
                  <c:v>1.8941176470588246</c:v>
                </c:pt>
                <c:pt idx="39">
                  <c:v>1.9750000000000014</c:v>
                </c:pt>
                <c:pt idx="40">
                  <c:v>2.0666666666666682</c:v>
                </c:pt>
                <c:pt idx="41">
                  <c:v>2.1714285714285735</c:v>
                </c:pt>
                <c:pt idx="42">
                  <c:v>2.2923076923076948</c:v>
                </c:pt>
                <c:pt idx="43">
                  <c:v>2.4333333333333362</c:v>
                </c:pt>
                <c:pt idx="44">
                  <c:v>2.6000000000000036</c:v>
                </c:pt>
                <c:pt idx="45">
                  <c:v>2.8000000000000043</c:v>
                </c:pt>
                <c:pt idx="46">
                  <c:v>3.0444444444444501</c:v>
                </c:pt>
                <c:pt idx="47">
                  <c:v>3.3500000000000076</c:v>
                </c:pt>
                <c:pt idx="48">
                  <c:v>3.7428571428571531</c:v>
                </c:pt>
                <c:pt idx="49">
                  <c:v>4.2666666666666808</c:v>
                </c:pt>
                <c:pt idx="50">
                  <c:v>5.0000000000000169</c:v>
                </c:pt>
                <c:pt idx="51">
                  <c:v>5.2020000000000053</c:v>
                </c:pt>
                <c:pt idx="52">
                  <c:v>5.4080000000000057</c:v>
                </c:pt>
                <c:pt idx="53">
                  <c:v>5.6180000000000065</c:v>
                </c:pt>
                <c:pt idx="54">
                  <c:v>5.832000000000007</c:v>
                </c:pt>
                <c:pt idx="55">
                  <c:v>6.050000000000006</c:v>
                </c:pt>
                <c:pt idx="56">
                  <c:v>6.2720000000000073</c:v>
                </c:pt>
                <c:pt idx="57">
                  <c:v>6.4980000000000073</c:v>
                </c:pt>
                <c:pt idx="58">
                  <c:v>6.7280000000000086</c:v>
                </c:pt>
                <c:pt idx="59">
                  <c:v>6.9620000000000086</c:v>
                </c:pt>
                <c:pt idx="60">
                  <c:v>7.2000000000000091</c:v>
                </c:pt>
                <c:pt idx="61">
                  <c:v>7.4420000000000091</c:v>
                </c:pt>
                <c:pt idx="62">
                  <c:v>7.6880000000000095</c:v>
                </c:pt>
                <c:pt idx="63">
                  <c:v>7.9380000000000095</c:v>
                </c:pt>
                <c:pt idx="64">
                  <c:v>8.1920000000000108</c:v>
                </c:pt>
                <c:pt idx="65">
                  <c:v>8.4500000000000117</c:v>
                </c:pt>
                <c:pt idx="66">
                  <c:v>8.7120000000000104</c:v>
                </c:pt>
                <c:pt idx="67">
                  <c:v>8.9780000000000122</c:v>
                </c:pt>
                <c:pt idx="68">
                  <c:v>9.2480000000000118</c:v>
                </c:pt>
                <c:pt idx="69">
                  <c:v>9.5220000000000127</c:v>
                </c:pt>
                <c:pt idx="70">
                  <c:v>9.8000000000000131</c:v>
                </c:pt>
                <c:pt idx="71">
                  <c:v>10.082000000000013</c:v>
                </c:pt>
                <c:pt idx="72">
                  <c:v>10.368000000000015</c:v>
                </c:pt>
                <c:pt idx="73">
                  <c:v>10.658000000000014</c:v>
                </c:pt>
                <c:pt idx="74">
                  <c:v>10.952000000000014</c:v>
                </c:pt>
                <c:pt idx="75">
                  <c:v>11.250000000000016</c:v>
                </c:pt>
                <c:pt idx="76">
                  <c:v>11.552000000000016</c:v>
                </c:pt>
                <c:pt idx="77">
                  <c:v>11.858000000000017</c:v>
                </c:pt>
                <c:pt idx="78">
                  <c:v>12.168000000000017</c:v>
                </c:pt>
                <c:pt idx="79">
                  <c:v>12.482000000000017</c:v>
                </c:pt>
                <c:pt idx="80">
                  <c:v>12.800000000000018</c:v>
                </c:pt>
                <c:pt idx="81">
                  <c:v>13.122000000000018</c:v>
                </c:pt>
                <c:pt idx="82">
                  <c:v>13.448000000000018</c:v>
                </c:pt>
                <c:pt idx="83">
                  <c:v>13.77800000000002</c:v>
                </c:pt>
                <c:pt idx="84">
                  <c:v>14.11200000000002</c:v>
                </c:pt>
                <c:pt idx="85">
                  <c:v>14.450000000000021</c:v>
                </c:pt>
                <c:pt idx="86">
                  <c:v>14.792000000000021</c:v>
                </c:pt>
                <c:pt idx="87">
                  <c:v>15.138000000000021</c:v>
                </c:pt>
                <c:pt idx="88">
                  <c:v>15.488000000000023</c:v>
                </c:pt>
                <c:pt idx="89">
                  <c:v>15.842000000000024</c:v>
                </c:pt>
                <c:pt idx="90">
                  <c:v>16.200000000000024</c:v>
                </c:pt>
                <c:pt idx="91">
                  <c:v>16.562000000000022</c:v>
                </c:pt>
                <c:pt idx="92">
                  <c:v>16.928000000000022</c:v>
                </c:pt>
                <c:pt idx="93">
                  <c:v>17.298000000000027</c:v>
                </c:pt>
                <c:pt idx="94">
                  <c:v>17.672000000000025</c:v>
                </c:pt>
                <c:pt idx="95">
                  <c:v>18.050000000000026</c:v>
                </c:pt>
                <c:pt idx="96">
                  <c:v>18.432000000000027</c:v>
                </c:pt>
                <c:pt idx="97">
                  <c:v>18.81800000000003</c:v>
                </c:pt>
                <c:pt idx="98">
                  <c:v>19.208000000000027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27-44B4-A734-237B1FFB2E73}"/>
            </c:ext>
          </c:extLst>
        </c:ser>
        <c:ser>
          <c:idx val="4"/>
          <c:order val="4"/>
          <c:tx>
            <c:strRef>
              <c:f>'values of function Inrets'!$G$18</c:f>
              <c:strCache>
                <c:ptCount val="1"/>
                <c:pt idx="0">
                  <c:v>a= 0,8/c= 1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'values of function Inrets'!$B$25:$B$123</c:f>
              <c:numCache>
                <c:formatCode>#,##0.00</c:formatCode>
                <c:ptCount val="9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</c:numCache>
            </c:numRef>
          </c:xVal>
          <c:yVal>
            <c:numRef>
              <c:f>'values of function Inrets'!$G$25:$G$123</c:f>
              <c:numCache>
                <c:formatCode>#,##0.00</c:formatCode>
                <c:ptCount val="99"/>
                <c:pt idx="0">
                  <c:v>1</c:v>
                </c:pt>
                <c:pt idx="1">
                  <c:v>1.0037037037037038</c:v>
                </c:pt>
                <c:pt idx="2">
                  <c:v>1.0075471698113208</c:v>
                </c:pt>
                <c:pt idx="3">
                  <c:v>1.0115384615384615</c:v>
                </c:pt>
                <c:pt idx="4">
                  <c:v>1.0156862745098039</c:v>
                </c:pt>
                <c:pt idx="5">
                  <c:v>1.02</c:v>
                </c:pt>
                <c:pt idx="6">
                  <c:v>1.0244897959183672</c:v>
                </c:pt>
                <c:pt idx="7">
                  <c:v>1.0291666666666668</c:v>
                </c:pt>
                <c:pt idx="8">
                  <c:v>1.0340425531914894</c:v>
                </c:pt>
                <c:pt idx="9">
                  <c:v>1.0391304347826087</c:v>
                </c:pt>
                <c:pt idx="10">
                  <c:v>1.0444444444444443</c:v>
                </c:pt>
                <c:pt idx="11">
                  <c:v>1.05</c:v>
                </c:pt>
                <c:pt idx="12">
                  <c:v>1.0558139534883721</c:v>
                </c:pt>
                <c:pt idx="13">
                  <c:v>1.0619047619047619</c:v>
                </c:pt>
                <c:pt idx="14">
                  <c:v>1.0682926829268293</c:v>
                </c:pt>
                <c:pt idx="15">
                  <c:v>1.075</c:v>
                </c:pt>
                <c:pt idx="16">
                  <c:v>1.0820512820512822</c:v>
                </c:pt>
                <c:pt idx="17">
                  <c:v>1.0894736842105264</c:v>
                </c:pt>
                <c:pt idx="18">
                  <c:v>1.0972972972972974</c:v>
                </c:pt>
                <c:pt idx="19">
                  <c:v>1.1055555555555556</c:v>
                </c:pt>
                <c:pt idx="20">
                  <c:v>1.1142857142857143</c:v>
                </c:pt>
                <c:pt idx="21">
                  <c:v>1.1235294117647061</c:v>
                </c:pt>
                <c:pt idx="22">
                  <c:v>1.1333333333333335</c:v>
                </c:pt>
                <c:pt idx="23">
                  <c:v>1.14375</c:v>
                </c:pt>
                <c:pt idx="24">
                  <c:v>1.1548387096774195</c:v>
                </c:pt>
                <c:pt idx="25">
                  <c:v>1.1666666666666667</c:v>
                </c:pt>
                <c:pt idx="26">
                  <c:v>1.1793103448275861</c:v>
                </c:pt>
                <c:pt idx="27">
                  <c:v>1.1928571428571428</c:v>
                </c:pt>
                <c:pt idx="28">
                  <c:v>1.2074074074074075</c:v>
                </c:pt>
                <c:pt idx="29">
                  <c:v>1.2230769230769232</c:v>
                </c:pt>
                <c:pt idx="30">
                  <c:v>1.24</c:v>
                </c:pt>
                <c:pt idx="31">
                  <c:v>1.2583333333333333</c:v>
                </c:pt>
                <c:pt idx="32">
                  <c:v>1.2782608695652176</c:v>
                </c:pt>
                <c:pt idx="33">
                  <c:v>1.3</c:v>
                </c:pt>
                <c:pt idx="34">
                  <c:v>1.323809523809524</c:v>
                </c:pt>
                <c:pt idx="35">
                  <c:v>1.3500000000000003</c:v>
                </c:pt>
                <c:pt idx="36">
                  <c:v>1.3789473684210529</c:v>
                </c:pt>
                <c:pt idx="37">
                  <c:v>1.4111111111111114</c:v>
                </c:pt>
                <c:pt idx="38">
                  <c:v>1.4470588235294122</c:v>
                </c:pt>
                <c:pt idx="39">
                  <c:v>1.4875000000000005</c:v>
                </c:pt>
                <c:pt idx="40">
                  <c:v>1.5333333333333339</c:v>
                </c:pt>
                <c:pt idx="41">
                  <c:v>1.5857142857142865</c:v>
                </c:pt>
                <c:pt idx="42">
                  <c:v>1.6461538461538472</c:v>
                </c:pt>
                <c:pt idx="43">
                  <c:v>1.7166666666666679</c:v>
                </c:pt>
                <c:pt idx="44">
                  <c:v>1.8000000000000016</c:v>
                </c:pt>
                <c:pt idx="45">
                  <c:v>1.9000000000000019</c:v>
                </c:pt>
                <c:pt idx="46">
                  <c:v>2.0222222222222248</c:v>
                </c:pt>
                <c:pt idx="47">
                  <c:v>2.1750000000000034</c:v>
                </c:pt>
                <c:pt idx="48">
                  <c:v>2.3714285714285759</c:v>
                </c:pt>
                <c:pt idx="49">
                  <c:v>2.63333333333334</c:v>
                </c:pt>
                <c:pt idx="50">
                  <c:v>3.000000000000008</c:v>
                </c:pt>
                <c:pt idx="51">
                  <c:v>3.1212000000000031</c:v>
                </c:pt>
                <c:pt idx="52">
                  <c:v>3.2448000000000037</c:v>
                </c:pt>
                <c:pt idx="53">
                  <c:v>3.3708000000000036</c:v>
                </c:pt>
                <c:pt idx="54">
                  <c:v>3.4992000000000041</c:v>
                </c:pt>
                <c:pt idx="55">
                  <c:v>3.6300000000000039</c:v>
                </c:pt>
                <c:pt idx="56">
                  <c:v>3.7632000000000043</c:v>
                </c:pt>
                <c:pt idx="57">
                  <c:v>3.898800000000004</c:v>
                </c:pt>
                <c:pt idx="58">
                  <c:v>4.0368000000000048</c:v>
                </c:pt>
                <c:pt idx="59">
                  <c:v>4.1772000000000045</c:v>
                </c:pt>
                <c:pt idx="60">
                  <c:v>4.3200000000000047</c:v>
                </c:pt>
                <c:pt idx="61">
                  <c:v>4.4652000000000047</c:v>
                </c:pt>
                <c:pt idx="62">
                  <c:v>4.6128000000000053</c:v>
                </c:pt>
                <c:pt idx="63">
                  <c:v>4.7628000000000057</c:v>
                </c:pt>
                <c:pt idx="64">
                  <c:v>4.9152000000000067</c:v>
                </c:pt>
                <c:pt idx="65">
                  <c:v>5.0700000000000065</c:v>
                </c:pt>
                <c:pt idx="66">
                  <c:v>5.227200000000007</c:v>
                </c:pt>
                <c:pt idx="67">
                  <c:v>5.3868000000000071</c:v>
                </c:pt>
                <c:pt idx="68">
                  <c:v>5.5488000000000071</c:v>
                </c:pt>
                <c:pt idx="69">
                  <c:v>5.7132000000000067</c:v>
                </c:pt>
                <c:pt idx="70">
                  <c:v>5.880000000000007</c:v>
                </c:pt>
                <c:pt idx="71">
                  <c:v>6.0492000000000079</c:v>
                </c:pt>
                <c:pt idx="72">
                  <c:v>6.2208000000000085</c:v>
                </c:pt>
                <c:pt idx="73">
                  <c:v>6.394800000000008</c:v>
                </c:pt>
                <c:pt idx="74">
                  <c:v>6.571200000000009</c:v>
                </c:pt>
                <c:pt idx="75">
                  <c:v>6.7500000000000089</c:v>
                </c:pt>
                <c:pt idx="76">
                  <c:v>6.9312000000000094</c:v>
                </c:pt>
                <c:pt idx="77">
                  <c:v>7.1148000000000104</c:v>
                </c:pt>
                <c:pt idx="78">
                  <c:v>7.3008000000000095</c:v>
                </c:pt>
                <c:pt idx="79">
                  <c:v>7.4892000000000101</c:v>
                </c:pt>
                <c:pt idx="80">
                  <c:v>7.6800000000000104</c:v>
                </c:pt>
                <c:pt idx="81">
                  <c:v>7.8732000000000104</c:v>
                </c:pt>
                <c:pt idx="82">
                  <c:v>8.0688000000000102</c:v>
                </c:pt>
                <c:pt idx="83">
                  <c:v>8.2668000000000106</c:v>
                </c:pt>
                <c:pt idx="84">
                  <c:v>8.4672000000000125</c:v>
                </c:pt>
                <c:pt idx="85">
                  <c:v>8.6700000000000124</c:v>
                </c:pt>
                <c:pt idx="86">
                  <c:v>8.875200000000012</c:v>
                </c:pt>
                <c:pt idx="87">
                  <c:v>9.0828000000000131</c:v>
                </c:pt>
                <c:pt idx="88">
                  <c:v>9.2928000000000139</c:v>
                </c:pt>
                <c:pt idx="89">
                  <c:v>9.5052000000000145</c:v>
                </c:pt>
                <c:pt idx="90">
                  <c:v>9.7200000000000149</c:v>
                </c:pt>
                <c:pt idx="91">
                  <c:v>9.9372000000000149</c:v>
                </c:pt>
                <c:pt idx="92">
                  <c:v>10.156800000000015</c:v>
                </c:pt>
                <c:pt idx="93">
                  <c:v>10.378800000000014</c:v>
                </c:pt>
                <c:pt idx="94">
                  <c:v>10.603200000000015</c:v>
                </c:pt>
                <c:pt idx="95">
                  <c:v>10.830000000000016</c:v>
                </c:pt>
                <c:pt idx="96">
                  <c:v>11.059200000000017</c:v>
                </c:pt>
                <c:pt idx="97">
                  <c:v>11.290800000000017</c:v>
                </c:pt>
                <c:pt idx="98">
                  <c:v>11.524800000000017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327-44B4-A734-237B1FFB2E73}"/>
            </c:ext>
          </c:extLst>
        </c:ser>
        <c:ser>
          <c:idx val="10"/>
          <c:order val="10"/>
          <c:tx>
            <c:v>Saturation Grade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A-7327-44B4-A734-237B1FFB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064464"/>
        <c:axId val="224108536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'values of function Inrets'!$H$18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'values of function Inrets'!$B$25:$B$123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'values of function Inrets'!$H$25:$H$123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7327-44B4-A734-237B1FFB2E73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Inrets'!$I$18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8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Inrets'!$B$25:$B$123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Inrets'!$I$25:$I$123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27-44B4-A734-237B1FFB2E73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Inrets'!$J$18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Inrets'!$B$25:$B$123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Inrets'!$J$25:$J$123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27-44B4-A734-237B1FFB2E73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Inrets'!$K$18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CC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Inrets'!$B$25:$B$123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Inrets'!$K$25:$K$123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27-44B4-A734-237B1FFB2E73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Inrets'!$L$18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69FFFF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Inrets'!$B$25:$B$123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0</c:v>
                      </c:pt>
                      <c:pt idx="1">
                        <c:v>0.02</c:v>
                      </c:pt>
                      <c:pt idx="2">
                        <c:v>0.04</c:v>
                      </c:pt>
                      <c:pt idx="3">
                        <c:v>0.06</c:v>
                      </c:pt>
                      <c:pt idx="4">
                        <c:v>0.08</c:v>
                      </c:pt>
                      <c:pt idx="5">
                        <c:v>0.1</c:v>
                      </c:pt>
                      <c:pt idx="6">
                        <c:v>0.12000000000000001</c:v>
                      </c:pt>
                      <c:pt idx="7">
                        <c:v>0.14000000000000001</c:v>
                      </c:pt>
                      <c:pt idx="8">
                        <c:v>0.16</c:v>
                      </c:pt>
                      <c:pt idx="9">
                        <c:v>0.18</c:v>
                      </c:pt>
                      <c:pt idx="10">
                        <c:v>0.19999999999999998</c:v>
                      </c:pt>
                      <c:pt idx="11">
                        <c:v>0.21999999999999997</c:v>
                      </c:pt>
                      <c:pt idx="12">
                        <c:v>0.23999999999999996</c:v>
                      </c:pt>
                      <c:pt idx="13">
                        <c:v>0.25999999999999995</c:v>
                      </c:pt>
                      <c:pt idx="14">
                        <c:v>0.27999999999999997</c:v>
                      </c:pt>
                      <c:pt idx="15">
                        <c:v>0.3</c:v>
                      </c:pt>
                      <c:pt idx="16">
                        <c:v>0.32</c:v>
                      </c:pt>
                      <c:pt idx="17">
                        <c:v>0.34</c:v>
                      </c:pt>
                      <c:pt idx="18">
                        <c:v>0.36000000000000004</c:v>
                      </c:pt>
                      <c:pt idx="19">
                        <c:v>0.38000000000000006</c:v>
                      </c:pt>
                      <c:pt idx="20">
                        <c:v>0.40000000000000008</c:v>
                      </c:pt>
                      <c:pt idx="21">
                        <c:v>0.4200000000000001</c:v>
                      </c:pt>
                      <c:pt idx="22">
                        <c:v>0.44000000000000011</c:v>
                      </c:pt>
                      <c:pt idx="23">
                        <c:v>0.46000000000000013</c:v>
                      </c:pt>
                      <c:pt idx="24">
                        <c:v>0.48000000000000015</c:v>
                      </c:pt>
                      <c:pt idx="25">
                        <c:v>0.50000000000000011</c:v>
                      </c:pt>
                      <c:pt idx="26">
                        <c:v>0.52000000000000013</c:v>
                      </c:pt>
                      <c:pt idx="27">
                        <c:v>0.54000000000000015</c:v>
                      </c:pt>
                      <c:pt idx="28">
                        <c:v>0.56000000000000016</c:v>
                      </c:pt>
                      <c:pt idx="29">
                        <c:v>0.58000000000000018</c:v>
                      </c:pt>
                      <c:pt idx="30">
                        <c:v>0.6000000000000002</c:v>
                      </c:pt>
                      <c:pt idx="31">
                        <c:v>0.62000000000000022</c:v>
                      </c:pt>
                      <c:pt idx="32">
                        <c:v>0.64000000000000024</c:v>
                      </c:pt>
                      <c:pt idx="33">
                        <c:v>0.66000000000000025</c:v>
                      </c:pt>
                      <c:pt idx="34">
                        <c:v>0.68000000000000027</c:v>
                      </c:pt>
                      <c:pt idx="35">
                        <c:v>0.70000000000000029</c:v>
                      </c:pt>
                      <c:pt idx="36">
                        <c:v>0.72000000000000031</c:v>
                      </c:pt>
                      <c:pt idx="37">
                        <c:v>0.74000000000000032</c:v>
                      </c:pt>
                      <c:pt idx="38">
                        <c:v>0.76000000000000034</c:v>
                      </c:pt>
                      <c:pt idx="39">
                        <c:v>0.78000000000000036</c:v>
                      </c:pt>
                      <c:pt idx="40">
                        <c:v>0.80000000000000038</c:v>
                      </c:pt>
                      <c:pt idx="41">
                        <c:v>0.8200000000000004</c:v>
                      </c:pt>
                      <c:pt idx="42">
                        <c:v>0.84000000000000041</c:v>
                      </c:pt>
                      <c:pt idx="43">
                        <c:v>0.86000000000000043</c:v>
                      </c:pt>
                      <c:pt idx="44">
                        <c:v>0.88000000000000045</c:v>
                      </c:pt>
                      <c:pt idx="45">
                        <c:v>0.90000000000000047</c:v>
                      </c:pt>
                      <c:pt idx="46">
                        <c:v>0.92000000000000048</c:v>
                      </c:pt>
                      <c:pt idx="47">
                        <c:v>0.9400000000000005</c:v>
                      </c:pt>
                      <c:pt idx="48">
                        <c:v>0.96000000000000052</c:v>
                      </c:pt>
                      <c:pt idx="49">
                        <c:v>0.98000000000000054</c:v>
                      </c:pt>
                      <c:pt idx="50">
                        <c:v>1.0000000000000004</c:v>
                      </c:pt>
                      <c:pt idx="51">
                        <c:v>1.0200000000000005</c:v>
                      </c:pt>
                      <c:pt idx="52">
                        <c:v>1.0400000000000005</c:v>
                      </c:pt>
                      <c:pt idx="53">
                        <c:v>1.0600000000000005</c:v>
                      </c:pt>
                      <c:pt idx="54">
                        <c:v>1.0800000000000005</c:v>
                      </c:pt>
                      <c:pt idx="55">
                        <c:v>1.1000000000000005</c:v>
                      </c:pt>
                      <c:pt idx="56">
                        <c:v>1.1200000000000006</c:v>
                      </c:pt>
                      <c:pt idx="57">
                        <c:v>1.1400000000000006</c:v>
                      </c:pt>
                      <c:pt idx="58">
                        <c:v>1.1600000000000006</c:v>
                      </c:pt>
                      <c:pt idx="59">
                        <c:v>1.1800000000000006</c:v>
                      </c:pt>
                      <c:pt idx="60">
                        <c:v>1.2000000000000006</c:v>
                      </c:pt>
                      <c:pt idx="61">
                        <c:v>1.2200000000000006</c:v>
                      </c:pt>
                      <c:pt idx="62">
                        <c:v>1.2400000000000007</c:v>
                      </c:pt>
                      <c:pt idx="63">
                        <c:v>1.2600000000000007</c:v>
                      </c:pt>
                      <c:pt idx="64">
                        <c:v>1.2800000000000007</c:v>
                      </c:pt>
                      <c:pt idx="65">
                        <c:v>1.3000000000000007</c:v>
                      </c:pt>
                      <c:pt idx="66">
                        <c:v>1.3200000000000007</c:v>
                      </c:pt>
                      <c:pt idx="67">
                        <c:v>1.3400000000000007</c:v>
                      </c:pt>
                      <c:pt idx="68">
                        <c:v>1.3600000000000008</c:v>
                      </c:pt>
                      <c:pt idx="69">
                        <c:v>1.3800000000000008</c:v>
                      </c:pt>
                      <c:pt idx="70">
                        <c:v>1.4000000000000008</c:v>
                      </c:pt>
                      <c:pt idx="71">
                        <c:v>1.4200000000000008</c:v>
                      </c:pt>
                      <c:pt idx="72">
                        <c:v>1.4400000000000008</c:v>
                      </c:pt>
                      <c:pt idx="73">
                        <c:v>1.4600000000000009</c:v>
                      </c:pt>
                      <c:pt idx="74">
                        <c:v>1.4800000000000009</c:v>
                      </c:pt>
                      <c:pt idx="75">
                        <c:v>1.5000000000000009</c:v>
                      </c:pt>
                      <c:pt idx="76">
                        <c:v>1.5200000000000009</c:v>
                      </c:pt>
                      <c:pt idx="77">
                        <c:v>1.5400000000000009</c:v>
                      </c:pt>
                      <c:pt idx="78">
                        <c:v>1.5600000000000009</c:v>
                      </c:pt>
                      <c:pt idx="79">
                        <c:v>1.580000000000001</c:v>
                      </c:pt>
                      <c:pt idx="80">
                        <c:v>1.600000000000001</c:v>
                      </c:pt>
                      <c:pt idx="81">
                        <c:v>1.620000000000001</c:v>
                      </c:pt>
                      <c:pt idx="82">
                        <c:v>1.640000000000001</c:v>
                      </c:pt>
                      <c:pt idx="83">
                        <c:v>1.660000000000001</c:v>
                      </c:pt>
                      <c:pt idx="84">
                        <c:v>1.680000000000001</c:v>
                      </c:pt>
                      <c:pt idx="85">
                        <c:v>1.7000000000000011</c:v>
                      </c:pt>
                      <c:pt idx="86">
                        <c:v>1.7200000000000011</c:v>
                      </c:pt>
                      <c:pt idx="87">
                        <c:v>1.7400000000000011</c:v>
                      </c:pt>
                      <c:pt idx="88">
                        <c:v>1.7600000000000011</c:v>
                      </c:pt>
                      <c:pt idx="89">
                        <c:v>1.7800000000000011</c:v>
                      </c:pt>
                      <c:pt idx="90">
                        <c:v>1.8000000000000012</c:v>
                      </c:pt>
                      <c:pt idx="91">
                        <c:v>1.8200000000000012</c:v>
                      </c:pt>
                      <c:pt idx="92">
                        <c:v>1.8400000000000012</c:v>
                      </c:pt>
                      <c:pt idx="93">
                        <c:v>1.8600000000000012</c:v>
                      </c:pt>
                      <c:pt idx="94">
                        <c:v>1.8800000000000012</c:v>
                      </c:pt>
                      <c:pt idx="95">
                        <c:v>1.9000000000000012</c:v>
                      </c:pt>
                      <c:pt idx="96">
                        <c:v>1.9200000000000013</c:v>
                      </c:pt>
                      <c:pt idx="97">
                        <c:v>1.9400000000000013</c:v>
                      </c:pt>
                      <c:pt idx="98">
                        <c:v>1.9600000000000013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'values of function Inrets'!$L$25:$L$123</c15:sqref>
                        </c15:formulaRef>
                      </c:ext>
                    </c:extLst>
                    <c:numCache>
                      <c:formatCode>#,##0.00</c:formatCode>
                      <c:ptCount val="99"/>
                      <c:pt idx="0">
                        <c:v>10000</c:v>
                      </c:pt>
                      <c:pt idx="1">
                        <c:v>10000</c:v>
                      </c:pt>
                      <c:pt idx="2">
                        <c:v>10000</c:v>
                      </c:pt>
                      <c:pt idx="3">
                        <c:v>10000</c:v>
                      </c:pt>
                      <c:pt idx="4">
                        <c:v>10000</c:v>
                      </c:pt>
                      <c:pt idx="5">
                        <c:v>10000</c:v>
                      </c:pt>
                      <c:pt idx="6">
                        <c:v>10000</c:v>
                      </c:pt>
                      <c:pt idx="7">
                        <c:v>10000</c:v>
                      </c:pt>
                      <c:pt idx="8">
                        <c:v>10000</c:v>
                      </c:pt>
                      <c:pt idx="9">
                        <c:v>10000</c:v>
                      </c:pt>
                      <c:pt idx="10">
                        <c:v>10000</c:v>
                      </c:pt>
                      <c:pt idx="11">
                        <c:v>10000</c:v>
                      </c:pt>
                      <c:pt idx="12">
                        <c:v>10000</c:v>
                      </c:pt>
                      <c:pt idx="13">
                        <c:v>10000</c:v>
                      </c:pt>
                      <c:pt idx="14">
                        <c:v>10000</c:v>
                      </c:pt>
                      <c:pt idx="15">
                        <c:v>10000</c:v>
                      </c:pt>
                      <c:pt idx="16">
                        <c:v>10000</c:v>
                      </c:pt>
                      <c:pt idx="17">
                        <c:v>10000</c:v>
                      </c:pt>
                      <c:pt idx="18">
                        <c:v>10000</c:v>
                      </c:pt>
                      <c:pt idx="19">
                        <c:v>10000</c:v>
                      </c:pt>
                      <c:pt idx="20">
                        <c:v>10000</c:v>
                      </c:pt>
                      <c:pt idx="21">
                        <c:v>10000</c:v>
                      </c:pt>
                      <c:pt idx="22">
                        <c:v>10000</c:v>
                      </c:pt>
                      <c:pt idx="23">
                        <c:v>10000</c:v>
                      </c:pt>
                      <c:pt idx="24">
                        <c:v>10000</c:v>
                      </c:pt>
                      <c:pt idx="25">
                        <c:v>10000</c:v>
                      </c:pt>
                      <c:pt idx="26">
                        <c:v>10000</c:v>
                      </c:pt>
                      <c:pt idx="27">
                        <c:v>10000</c:v>
                      </c:pt>
                      <c:pt idx="28">
                        <c:v>10000</c:v>
                      </c:pt>
                      <c:pt idx="29">
                        <c:v>10000</c:v>
                      </c:pt>
                      <c:pt idx="30">
                        <c:v>10000</c:v>
                      </c:pt>
                      <c:pt idx="31">
                        <c:v>10000</c:v>
                      </c:pt>
                      <c:pt idx="32">
                        <c:v>10000</c:v>
                      </c:pt>
                      <c:pt idx="33">
                        <c:v>10000</c:v>
                      </c:pt>
                      <c:pt idx="34">
                        <c:v>10000</c:v>
                      </c:pt>
                      <c:pt idx="35">
                        <c:v>10000</c:v>
                      </c:pt>
                      <c:pt idx="36">
                        <c:v>10000</c:v>
                      </c:pt>
                      <c:pt idx="37">
                        <c:v>10000</c:v>
                      </c:pt>
                      <c:pt idx="38">
                        <c:v>10000</c:v>
                      </c:pt>
                      <c:pt idx="39">
                        <c:v>10000</c:v>
                      </c:pt>
                      <c:pt idx="40">
                        <c:v>10000</c:v>
                      </c:pt>
                      <c:pt idx="41">
                        <c:v>10000</c:v>
                      </c:pt>
                      <c:pt idx="42">
                        <c:v>10000</c:v>
                      </c:pt>
                      <c:pt idx="43">
                        <c:v>10000</c:v>
                      </c:pt>
                      <c:pt idx="44">
                        <c:v>10000</c:v>
                      </c:pt>
                      <c:pt idx="45">
                        <c:v>10000</c:v>
                      </c:pt>
                      <c:pt idx="46">
                        <c:v>10000</c:v>
                      </c:pt>
                      <c:pt idx="47">
                        <c:v>10000</c:v>
                      </c:pt>
                      <c:pt idx="48">
                        <c:v>10000</c:v>
                      </c:pt>
                      <c:pt idx="49">
                        <c:v>10000</c:v>
                      </c:pt>
                      <c:pt idx="50">
                        <c:v>10000</c:v>
                      </c:pt>
                      <c:pt idx="51">
                        <c:v>10000</c:v>
                      </c:pt>
                      <c:pt idx="52">
                        <c:v>10000</c:v>
                      </c:pt>
                      <c:pt idx="53">
                        <c:v>10000</c:v>
                      </c:pt>
                      <c:pt idx="54">
                        <c:v>10000</c:v>
                      </c:pt>
                      <c:pt idx="55">
                        <c:v>10000</c:v>
                      </c:pt>
                      <c:pt idx="56">
                        <c:v>10000</c:v>
                      </c:pt>
                      <c:pt idx="57">
                        <c:v>10000</c:v>
                      </c:pt>
                      <c:pt idx="58">
                        <c:v>10000</c:v>
                      </c:pt>
                      <c:pt idx="59">
                        <c:v>10000</c:v>
                      </c:pt>
                      <c:pt idx="60">
                        <c:v>10000</c:v>
                      </c:pt>
                      <c:pt idx="61">
                        <c:v>10000</c:v>
                      </c:pt>
                      <c:pt idx="62">
                        <c:v>10000</c:v>
                      </c:pt>
                      <c:pt idx="63">
                        <c:v>10000</c:v>
                      </c:pt>
                      <c:pt idx="64">
                        <c:v>10000</c:v>
                      </c:pt>
                      <c:pt idx="65">
                        <c:v>10000</c:v>
                      </c:pt>
                      <c:pt idx="66">
                        <c:v>10000</c:v>
                      </c:pt>
                      <c:pt idx="67">
                        <c:v>10000</c:v>
                      </c:pt>
                      <c:pt idx="68">
                        <c:v>10000</c:v>
                      </c:pt>
                      <c:pt idx="69">
                        <c:v>10000</c:v>
                      </c:pt>
                      <c:pt idx="70">
                        <c:v>10000</c:v>
                      </c:pt>
                      <c:pt idx="71">
                        <c:v>10000</c:v>
                      </c:pt>
                      <c:pt idx="72">
                        <c:v>10000</c:v>
                      </c:pt>
                      <c:pt idx="73">
                        <c:v>10000</c:v>
                      </c:pt>
                      <c:pt idx="74">
                        <c:v>10000</c:v>
                      </c:pt>
                      <c:pt idx="75">
                        <c:v>10000</c:v>
                      </c:pt>
                      <c:pt idx="76">
                        <c:v>10000</c:v>
                      </c:pt>
                      <c:pt idx="77">
                        <c:v>10000</c:v>
                      </c:pt>
                      <c:pt idx="78">
                        <c:v>10000</c:v>
                      </c:pt>
                      <c:pt idx="79">
                        <c:v>10000</c:v>
                      </c:pt>
                      <c:pt idx="80">
                        <c:v>10000</c:v>
                      </c:pt>
                      <c:pt idx="81">
                        <c:v>10000</c:v>
                      </c:pt>
                      <c:pt idx="82">
                        <c:v>10000</c:v>
                      </c:pt>
                      <c:pt idx="83">
                        <c:v>10000</c:v>
                      </c:pt>
                      <c:pt idx="84">
                        <c:v>10000</c:v>
                      </c:pt>
                      <c:pt idx="85">
                        <c:v>10000</c:v>
                      </c:pt>
                      <c:pt idx="86">
                        <c:v>10000</c:v>
                      </c:pt>
                      <c:pt idx="87">
                        <c:v>10000</c:v>
                      </c:pt>
                      <c:pt idx="88">
                        <c:v>10000</c:v>
                      </c:pt>
                      <c:pt idx="89">
                        <c:v>10000</c:v>
                      </c:pt>
                      <c:pt idx="90">
                        <c:v>10000</c:v>
                      </c:pt>
                      <c:pt idx="91">
                        <c:v>10000</c:v>
                      </c:pt>
                      <c:pt idx="92">
                        <c:v>10000</c:v>
                      </c:pt>
                      <c:pt idx="93">
                        <c:v>10000</c:v>
                      </c:pt>
                      <c:pt idx="94">
                        <c:v>10000</c:v>
                      </c:pt>
                      <c:pt idx="95">
                        <c:v>10000</c:v>
                      </c:pt>
                      <c:pt idx="96">
                        <c:v>10000</c:v>
                      </c:pt>
                      <c:pt idx="97">
                        <c:v>10000</c:v>
                      </c:pt>
                      <c:pt idx="98">
                        <c:v>10000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327-44B4-A734-237B1FFB2E73}"/>
                  </c:ext>
                </c:extLst>
              </c15:ser>
            </c15:filteredScatterSeries>
          </c:ext>
        </c:extLst>
      </c:scatterChart>
      <c:valAx>
        <c:axId val="224064464"/>
        <c:scaling>
          <c:orientation val="minMax"/>
          <c:max val="1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Saturation Grade [q/q</a:t>
                </a:r>
                <a:r>
                  <a:rPr lang="de-DE" sz="1400" b="1" i="0" baseline="-25000">
                    <a:effectLst/>
                  </a:rPr>
                  <a:t>max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91891891891892"/>
              <c:y val="0.93602693602693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108536"/>
        <c:crosses val="autoZero"/>
        <c:crossBetween val="midCat"/>
        <c:majorUnit val="0.5"/>
        <c:minorUnit val="0.1"/>
      </c:valAx>
      <c:valAx>
        <c:axId val="2241085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 b="1" i="0" baseline="0">
                    <a:effectLst/>
                  </a:rPr>
                  <a:t>Time [x*t</a:t>
                </a:r>
                <a:r>
                  <a:rPr lang="de-DE" sz="1400" b="1" i="0" baseline="-25000">
                    <a:effectLst/>
                  </a:rPr>
                  <a:t>cur</a:t>
                </a:r>
                <a:r>
                  <a:rPr lang="de-DE" sz="1400" b="1" i="0" baseline="0">
                    <a:effectLst/>
                  </a:rPr>
                  <a:t>]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617760617760617E-2"/>
              <c:y val="0.41750841750841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24064464"/>
        <c:crossesAt val="0"/>
        <c:crossBetween val="midCat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995289120379716"/>
          <c:y val="0.11175958954105172"/>
          <c:w val="0.12671595193966248"/>
          <c:h val="0.1997406557130431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10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9419B8-4C89-4322-85DF-9350780FEF95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Diagramm7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F067C-7BCD-4AF2-B870-DD34F19C1B25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70F61C-BBF5-402D-B438-F416D5276309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3CBB1B6-4D47-4D8A-9787-5DF49075FD2A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76C6A4A-FEDF-4FC2-B815-412D40D8D9AA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52230A-5FE7-4D7E-8715-5A08B809D2E4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956E74D-9F73-44B9-A1A1-3A60CB05257C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E40813-5C9D-444D-8A0B-F8A7506DB367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Diagramm2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Diagramm4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Diagramm6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Diagramm8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2FE0818-4043-49EC-93EC-0F7B63140842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43AE8E-0CC3-45E8-A9AE-55DE085209E6}">
  <sheetPr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Diagramm9"/>
  <sheetViews>
    <sheetView zoomScale="119" workbookViewId="0" zoomToFit="1"/>
  </sheetView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Footer>&amp;L&amp;"Arial,Standard"PTV AG&amp;R&amp;"Arial,Standard"ptv transportation - VISUM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values of function Exponential'!A1"/><Relationship Id="rId13" Type="http://schemas.openxmlformats.org/officeDocument/2006/relationships/hyperlink" Target="#'values of function Quadratic'!A1"/><Relationship Id="rId3" Type="http://schemas.openxmlformats.org/officeDocument/2006/relationships/hyperlink" Target="#'values of function Ak&#231;elik 2'!A1"/><Relationship Id="rId7" Type="http://schemas.openxmlformats.org/officeDocument/2006/relationships/hyperlink" Target="#'values of function Conical'!A1"/><Relationship Id="rId12" Type="http://schemas.openxmlformats.org/officeDocument/2006/relationships/hyperlink" Target="#'values of function Lohse'!A1"/><Relationship Id="rId17" Type="http://schemas.openxmlformats.org/officeDocument/2006/relationships/hyperlink" Target="#'values of function TModel Nodes'!A1"/><Relationship Id="rId2" Type="http://schemas.openxmlformats.org/officeDocument/2006/relationships/hyperlink" Target="#'values of function BPR'!A1"/><Relationship Id="rId16" Type="http://schemas.openxmlformats.org/officeDocument/2006/relationships/hyperlink" Target="#'values of function TModel Links'!A1"/><Relationship Id="rId1" Type="http://schemas.openxmlformats.org/officeDocument/2006/relationships/hyperlink" Target="#'values of function Ak&#231;elik'!A1"/><Relationship Id="rId6" Type="http://schemas.openxmlformats.org/officeDocument/2006/relationships/hyperlink" Target="#'values of function Conical marg'!A1"/><Relationship Id="rId11" Type="http://schemas.openxmlformats.org/officeDocument/2006/relationships/hyperlink" Target="#'values of Linear Bottleneck'!A1"/><Relationship Id="rId5" Type="http://schemas.openxmlformats.org/officeDocument/2006/relationships/hyperlink" Target="#'values of function BPR 3'!A1"/><Relationship Id="rId15" Type="http://schemas.openxmlformats.org/officeDocument/2006/relationships/hyperlink" Target="#'values of Sigmoidal MMF Links'!A1"/><Relationship Id="rId10" Type="http://schemas.openxmlformats.org/officeDocument/2006/relationships/hyperlink" Target="#'values of function Logistic'!A1"/><Relationship Id="rId4" Type="http://schemas.openxmlformats.org/officeDocument/2006/relationships/hyperlink" Target="#'values of function BPR 2'!A1"/><Relationship Id="rId9" Type="http://schemas.openxmlformats.org/officeDocument/2006/relationships/hyperlink" Target="#'values of function Inrets'!A1"/><Relationship Id="rId14" Type="http://schemas.openxmlformats.org/officeDocument/2006/relationships/hyperlink" Target="#'values of Sigmoidal MMF Node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t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</xdr:row>
      <xdr:rowOff>142875</xdr:rowOff>
    </xdr:from>
    <xdr:to>
      <xdr:col>1</xdr:col>
      <xdr:colOff>361950</xdr:colOff>
      <xdr:row>4</xdr:row>
      <xdr:rowOff>142875</xdr:rowOff>
    </xdr:to>
    <xdr:sp macro="" textlink="">
      <xdr:nvSpPr>
        <xdr:cNvPr id="3" name="Rechteck: abgerundete Ec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A7E796-A611-404B-B896-B60C97AF1665}"/>
            </a:ext>
          </a:extLst>
        </xdr:cNvPr>
        <xdr:cNvSpPr/>
      </xdr:nvSpPr>
      <xdr:spPr>
        <a:xfrm flipH="1">
          <a:off x="361950" y="65722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Akcelik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5</xdr:row>
      <xdr:rowOff>142875</xdr:rowOff>
    </xdr:from>
    <xdr:to>
      <xdr:col>1</xdr:col>
      <xdr:colOff>361950</xdr:colOff>
      <xdr:row>6</xdr:row>
      <xdr:rowOff>142875</xdr:rowOff>
    </xdr:to>
    <xdr:sp macro="" textlink="">
      <xdr:nvSpPr>
        <xdr:cNvPr id="7" name="Rechteck: abgerundete Eck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669AA-EA87-422B-B63E-3AE724AA610A}"/>
            </a:ext>
          </a:extLst>
        </xdr:cNvPr>
        <xdr:cNvSpPr/>
      </xdr:nvSpPr>
      <xdr:spPr>
        <a:xfrm flipH="1">
          <a:off x="361950" y="98107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BPR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4</xdr:row>
      <xdr:rowOff>142875</xdr:rowOff>
    </xdr:from>
    <xdr:to>
      <xdr:col>1</xdr:col>
      <xdr:colOff>361950</xdr:colOff>
      <xdr:row>5</xdr:row>
      <xdr:rowOff>142875</xdr:rowOff>
    </xdr:to>
    <xdr:sp macro="" textlink="">
      <xdr:nvSpPr>
        <xdr:cNvPr id="8" name="Rechteck: abgerundete Eck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63D98A-B748-42A4-8B91-97BE509631BB}"/>
            </a:ext>
          </a:extLst>
        </xdr:cNvPr>
        <xdr:cNvSpPr/>
      </xdr:nvSpPr>
      <xdr:spPr>
        <a:xfrm flipH="1">
          <a:off x="361950" y="81915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Akcelik 2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6</xdr:row>
      <xdr:rowOff>142875</xdr:rowOff>
    </xdr:from>
    <xdr:to>
      <xdr:col>1</xdr:col>
      <xdr:colOff>361950</xdr:colOff>
      <xdr:row>7</xdr:row>
      <xdr:rowOff>142875</xdr:rowOff>
    </xdr:to>
    <xdr:sp macro="" textlink="">
      <xdr:nvSpPr>
        <xdr:cNvPr id="9" name="Rechteck: abgerundete Eck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8B1F3C-F407-4CDD-B2B2-A2A8A9DBCB0D}"/>
            </a:ext>
          </a:extLst>
        </xdr:cNvPr>
        <xdr:cNvSpPr/>
      </xdr:nvSpPr>
      <xdr:spPr>
        <a:xfrm flipH="1">
          <a:off x="361950" y="114300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BPR 2</a:t>
          </a:r>
        </a:p>
      </xdr:txBody>
    </xdr:sp>
    <xdr:clientData/>
  </xdr:twoCellAnchor>
  <xdr:twoCellAnchor>
    <xdr:from>
      <xdr:col>0</xdr:col>
      <xdr:colOff>361950</xdr:colOff>
      <xdr:row>7</xdr:row>
      <xdr:rowOff>142875</xdr:rowOff>
    </xdr:from>
    <xdr:to>
      <xdr:col>1</xdr:col>
      <xdr:colOff>361950</xdr:colOff>
      <xdr:row>8</xdr:row>
      <xdr:rowOff>142875</xdr:rowOff>
    </xdr:to>
    <xdr:sp macro="" textlink="">
      <xdr:nvSpPr>
        <xdr:cNvPr id="10" name="Rechteck: abgerundete Eck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587E0F-04D3-4D22-8DFB-9F0F752355A4}"/>
            </a:ext>
          </a:extLst>
        </xdr:cNvPr>
        <xdr:cNvSpPr/>
      </xdr:nvSpPr>
      <xdr:spPr>
        <a:xfrm flipH="1">
          <a:off x="361950" y="130492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BPR</a:t>
          </a:r>
          <a:r>
            <a:rPr lang="de-DE" sz="1050" baseline="0"/>
            <a:t> 3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9</xdr:row>
      <xdr:rowOff>142875</xdr:rowOff>
    </xdr:from>
    <xdr:to>
      <xdr:col>1</xdr:col>
      <xdr:colOff>361950</xdr:colOff>
      <xdr:row>10</xdr:row>
      <xdr:rowOff>142875</xdr:rowOff>
    </xdr:to>
    <xdr:sp macro="" textlink="">
      <xdr:nvSpPr>
        <xdr:cNvPr id="11" name="Rechteck: abgerundete Eck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312ACE-21B8-4CC7-84FE-DEFEA72FB3A4}"/>
            </a:ext>
          </a:extLst>
        </xdr:cNvPr>
        <xdr:cNvSpPr/>
      </xdr:nvSpPr>
      <xdr:spPr>
        <a:xfrm flipH="1">
          <a:off x="361950" y="162877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Conical marginal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8</xdr:row>
      <xdr:rowOff>142875</xdr:rowOff>
    </xdr:from>
    <xdr:to>
      <xdr:col>1</xdr:col>
      <xdr:colOff>361950</xdr:colOff>
      <xdr:row>9</xdr:row>
      <xdr:rowOff>142875</xdr:rowOff>
    </xdr:to>
    <xdr:sp macro="" textlink="">
      <xdr:nvSpPr>
        <xdr:cNvPr id="12" name="Rechteck: abgerundete Ecken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E5F55D-92FC-4427-9EDF-6915BD2AC739}"/>
            </a:ext>
          </a:extLst>
        </xdr:cNvPr>
        <xdr:cNvSpPr/>
      </xdr:nvSpPr>
      <xdr:spPr>
        <a:xfrm flipH="1">
          <a:off x="361950" y="146685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Conical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10</xdr:row>
      <xdr:rowOff>142875</xdr:rowOff>
    </xdr:from>
    <xdr:to>
      <xdr:col>1</xdr:col>
      <xdr:colOff>361950</xdr:colOff>
      <xdr:row>11</xdr:row>
      <xdr:rowOff>142875</xdr:rowOff>
    </xdr:to>
    <xdr:sp macro="" textlink="">
      <xdr:nvSpPr>
        <xdr:cNvPr id="13" name="Rechteck: abgerundete Eck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7919D0B-CA56-42DD-AFAA-C173B45E0505}"/>
            </a:ext>
          </a:extLst>
        </xdr:cNvPr>
        <xdr:cNvSpPr/>
      </xdr:nvSpPr>
      <xdr:spPr>
        <a:xfrm flipH="1">
          <a:off x="361950" y="179070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Exponential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11</xdr:row>
      <xdr:rowOff>142875</xdr:rowOff>
    </xdr:from>
    <xdr:to>
      <xdr:col>1</xdr:col>
      <xdr:colOff>361950</xdr:colOff>
      <xdr:row>12</xdr:row>
      <xdr:rowOff>142875</xdr:rowOff>
    </xdr:to>
    <xdr:sp macro="" textlink="">
      <xdr:nvSpPr>
        <xdr:cNvPr id="14" name="Rechteck: abgerundete Ecken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026E89B-5FAA-4531-BD26-F0B68D9FBECC}"/>
            </a:ext>
          </a:extLst>
        </xdr:cNvPr>
        <xdr:cNvSpPr/>
      </xdr:nvSpPr>
      <xdr:spPr>
        <a:xfrm flipH="1">
          <a:off x="361950" y="195262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INRETS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13</xdr:row>
      <xdr:rowOff>142875</xdr:rowOff>
    </xdr:from>
    <xdr:to>
      <xdr:col>1</xdr:col>
      <xdr:colOff>361950</xdr:colOff>
      <xdr:row>14</xdr:row>
      <xdr:rowOff>142875</xdr:rowOff>
    </xdr:to>
    <xdr:sp macro="" textlink="">
      <xdr:nvSpPr>
        <xdr:cNvPr id="15" name="Rechteck: abgerundete Ecken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8BC0245-94FB-4682-B550-F47C59A2FE37}"/>
            </a:ext>
          </a:extLst>
        </xdr:cNvPr>
        <xdr:cNvSpPr/>
      </xdr:nvSpPr>
      <xdr:spPr>
        <a:xfrm flipH="1">
          <a:off x="361950" y="227647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Logistic</a:t>
          </a:r>
        </a:p>
      </xdr:txBody>
    </xdr:sp>
    <xdr:clientData/>
  </xdr:twoCellAnchor>
  <xdr:twoCellAnchor>
    <xdr:from>
      <xdr:col>0</xdr:col>
      <xdr:colOff>361950</xdr:colOff>
      <xdr:row>12</xdr:row>
      <xdr:rowOff>142875</xdr:rowOff>
    </xdr:from>
    <xdr:to>
      <xdr:col>1</xdr:col>
      <xdr:colOff>361950</xdr:colOff>
      <xdr:row>13</xdr:row>
      <xdr:rowOff>142875</xdr:rowOff>
    </xdr:to>
    <xdr:sp macro="" textlink="">
      <xdr:nvSpPr>
        <xdr:cNvPr id="16" name="Rechteck: abgerundete Ecken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2B1E9C4-3EE9-430A-8F33-552FE4006903}"/>
            </a:ext>
          </a:extLst>
        </xdr:cNvPr>
        <xdr:cNvSpPr/>
      </xdr:nvSpPr>
      <xdr:spPr>
        <a:xfrm flipH="1">
          <a:off x="361950" y="211455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Linear Bottleneck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14</xdr:row>
      <xdr:rowOff>142875</xdr:rowOff>
    </xdr:from>
    <xdr:to>
      <xdr:col>1</xdr:col>
      <xdr:colOff>361950</xdr:colOff>
      <xdr:row>15</xdr:row>
      <xdr:rowOff>142875</xdr:rowOff>
    </xdr:to>
    <xdr:sp macro="" textlink="">
      <xdr:nvSpPr>
        <xdr:cNvPr id="17" name="Rechteck: abgerundete Ecken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C07C566-F634-471A-B8F8-9D9A0BD3DF42}"/>
            </a:ext>
          </a:extLst>
        </xdr:cNvPr>
        <xdr:cNvSpPr/>
      </xdr:nvSpPr>
      <xdr:spPr>
        <a:xfrm flipH="1">
          <a:off x="361950" y="243840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Lohse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15</xdr:row>
      <xdr:rowOff>142875</xdr:rowOff>
    </xdr:from>
    <xdr:to>
      <xdr:col>1</xdr:col>
      <xdr:colOff>361950</xdr:colOff>
      <xdr:row>16</xdr:row>
      <xdr:rowOff>142875</xdr:rowOff>
    </xdr:to>
    <xdr:sp macro="" textlink="">
      <xdr:nvSpPr>
        <xdr:cNvPr id="18" name="Rechteck: abgerundete Ecken 1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868D68D-5D55-436C-8CC5-910B77EF2FB5}"/>
            </a:ext>
          </a:extLst>
        </xdr:cNvPr>
        <xdr:cNvSpPr/>
      </xdr:nvSpPr>
      <xdr:spPr>
        <a:xfrm flipH="1">
          <a:off x="361950" y="260032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Quadratic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17</xdr:row>
      <xdr:rowOff>142875</xdr:rowOff>
    </xdr:from>
    <xdr:to>
      <xdr:col>1</xdr:col>
      <xdr:colOff>361950</xdr:colOff>
      <xdr:row>18</xdr:row>
      <xdr:rowOff>142875</xdr:rowOff>
    </xdr:to>
    <xdr:sp macro="" textlink="">
      <xdr:nvSpPr>
        <xdr:cNvPr id="19" name="Rechteck: abgerundete Ecken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A9E2D3-18F7-4BCC-AD0A-DCD997EC060E}"/>
            </a:ext>
          </a:extLst>
        </xdr:cNvPr>
        <xdr:cNvSpPr/>
      </xdr:nvSpPr>
      <xdr:spPr>
        <a:xfrm flipH="1">
          <a:off x="361950" y="292417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Sigmoidal MMF Nodes</a:t>
          </a:r>
        </a:p>
      </xdr:txBody>
    </xdr:sp>
    <xdr:clientData/>
  </xdr:twoCellAnchor>
  <xdr:twoCellAnchor>
    <xdr:from>
      <xdr:col>0</xdr:col>
      <xdr:colOff>361950</xdr:colOff>
      <xdr:row>16</xdr:row>
      <xdr:rowOff>142875</xdr:rowOff>
    </xdr:from>
    <xdr:to>
      <xdr:col>1</xdr:col>
      <xdr:colOff>361950</xdr:colOff>
      <xdr:row>17</xdr:row>
      <xdr:rowOff>142875</xdr:rowOff>
    </xdr:to>
    <xdr:sp macro="" textlink="">
      <xdr:nvSpPr>
        <xdr:cNvPr id="20" name="Rechteck: abgerundete Ecken 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E8BE675-7758-47CD-AC4E-5F5D8A560268}"/>
            </a:ext>
          </a:extLst>
        </xdr:cNvPr>
        <xdr:cNvSpPr/>
      </xdr:nvSpPr>
      <xdr:spPr>
        <a:xfrm flipH="1">
          <a:off x="361950" y="276225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Sigmoidal MMF Links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18</xdr:row>
      <xdr:rowOff>142875</xdr:rowOff>
    </xdr:from>
    <xdr:to>
      <xdr:col>1</xdr:col>
      <xdr:colOff>361950</xdr:colOff>
      <xdr:row>19</xdr:row>
      <xdr:rowOff>142875</xdr:rowOff>
    </xdr:to>
    <xdr:sp macro="" textlink="">
      <xdr:nvSpPr>
        <xdr:cNvPr id="21" name="Rechteck: abgerundete Ecken 2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DE87276-CEE7-4A1B-B1C2-299596A2540D}"/>
            </a:ext>
          </a:extLst>
        </xdr:cNvPr>
        <xdr:cNvSpPr/>
      </xdr:nvSpPr>
      <xdr:spPr>
        <a:xfrm flipH="1">
          <a:off x="361950" y="3086100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TModel Links</a:t>
          </a:r>
          <a:endParaRPr lang="de-DE" sz="1100"/>
        </a:p>
      </xdr:txBody>
    </xdr:sp>
    <xdr:clientData/>
  </xdr:twoCellAnchor>
  <xdr:twoCellAnchor>
    <xdr:from>
      <xdr:col>0</xdr:col>
      <xdr:colOff>361950</xdr:colOff>
      <xdr:row>19</xdr:row>
      <xdr:rowOff>142875</xdr:rowOff>
    </xdr:from>
    <xdr:to>
      <xdr:col>1</xdr:col>
      <xdr:colOff>361950</xdr:colOff>
      <xdr:row>20</xdr:row>
      <xdr:rowOff>142875</xdr:rowOff>
    </xdr:to>
    <xdr:sp macro="" textlink="">
      <xdr:nvSpPr>
        <xdr:cNvPr id="22" name="Rechteck: abgerundete Ecken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1F1C96A-8ECF-4114-88D1-CBAFBB9229B9}"/>
            </a:ext>
          </a:extLst>
        </xdr:cNvPr>
        <xdr:cNvSpPr/>
      </xdr:nvSpPr>
      <xdr:spPr>
        <a:xfrm flipH="1">
          <a:off x="361950" y="3248025"/>
          <a:ext cx="4876800" cy="1619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TModel Nodes</a:t>
          </a:r>
          <a:endParaRPr lang="de-D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590549</xdr:colOff>
      <xdr:row>1</xdr:row>
      <xdr:rowOff>161924</xdr:rowOff>
    </xdr:from>
    <xdr:to>
      <xdr:col>11</xdr:col>
      <xdr:colOff>410099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231DC-E6B5-4815-9C89-001BE8EFEBB1}"/>
            </a:ext>
          </a:extLst>
        </xdr:cNvPr>
        <xdr:cNvSpPr/>
      </xdr:nvSpPr>
      <xdr:spPr>
        <a:xfrm flipH="1">
          <a:off x="7219949" y="323849"/>
          <a:ext cx="1591200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409575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74A6D-4DC4-486A-A85A-874D74D8BA9F}"/>
            </a:ext>
          </a:extLst>
        </xdr:cNvPr>
        <xdr:cNvSpPr/>
      </xdr:nvSpPr>
      <xdr:spPr>
        <a:xfrm flipH="1">
          <a:off x="7219950" y="32384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2</xdr:row>
      <xdr:rowOff>66674</xdr:rowOff>
    </xdr:from>
    <xdr:to>
      <xdr:col>11</xdr:col>
      <xdr:colOff>371475</xdr:colOff>
      <xdr:row>2</xdr:row>
      <xdr:rowOff>426674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2A018-6666-41A6-92D5-57946F0BEB3C}"/>
            </a:ext>
          </a:extLst>
        </xdr:cNvPr>
        <xdr:cNvSpPr/>
      </xdr:nvSpPr>
      <xdr:spPr>
        <a:xfrm flipH="1">
          <a:off x="7181850" y="390524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3BEE4B3-0038-4D54-96AE-6F150964C6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409575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21EC5-8862-41A3-B79F-12D067BE1CD3}"/>
            </a:ext>
          </a:extLst>
        </xdr:cNvPr>
        <xdr:cNvSpPr/>
      </xdr:nvSpPr>
      <xdr:spPr>
        <a:xfrm flipH="1">
          <a:off x="7219950" y="32384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96E4815-C689-42C9-A48B-F75664FD60B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352425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A60C0-B44D-4950-BD7E-642838802504}"/>
            </a:ext>
          </a:extLst>
        </xdr:cNvPr>
        <xdr:cNvSpPr/>
      </xdr:nvSpPr>
      <xdr:spPr>
        <a:xfrm flipH="1">
          <a:off x="7419975" y="32384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590549</xdr:colOff>
      <xdr:row>2</xdr:row>
      <xdr:rowOff>1</xdr:rowOff>
    </xdr:from>
    <xdr:to>
      <xdr:col>11</xdr:col>
      <xdr:colOff>409574</xdr:colOff>
      <xdr:row>2</xdr:row>
      <xdr:rowOff>360001</xdr:rowOff>
    </xdr:to>
    <xdr:sp macro="" textlink="">
      <xdr:nvSpPr>
        <xdr:cNvPr id="4" name="Rechteck: abgerundete Eck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56BFA-C995-4C45-9303-0CBCAD5414C3}"/>
            </a:ext>
          </a:extLst>
        </xdr:cNvPr>
        <xdr:cNvSpPr/>
      </xdr:nvSpPr>
      <xdr:spPr>
        <a:xfrm flipH="1">
          <a:off x="8124824" y="323851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352425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730A6-40D0-4E81-8D9D-0F624F05CA2A}"/>
            </a:ext>
          </a:extLst>
        </xdr:cNvPr>
        <xdr:cNvSpPr/>
      </xdr:nvSpPr>
      <xdr:spPr>
        <a:xfrm flipH="1">
          <a:off x="7419975" y="32384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8ECC6F1-5101-444C-9F4B-7BD9737D28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11</xdr:col>
      <xdr:colOff>409575</xdr:colOff>
      <xdr:row>2</xdr:row>
      <xdr:rowOff>360000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4B900-7641-4920-B400-1F0961912262}"/>
            </a:ext>
          </a:extLst>
        </xdr:cNvPr>
        <xdr:cNvSpPr/>
      </xdr:nvSpPr>
      <xdr:spPr>
        <a:xfrm flipH="1">
          <a:off x="7219950" y="323850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180974</xdr:rowOff>
    </xdr:from>
    <xdr:to>
      <xdr:col>11</xdr:col>
      <xdr:colOff>409575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2C3FA-9A39-4BAA-AEF5-6EB71A3435FB}"/>
            </a:ext>
          </a:extLst>
        </xdr:cNvPr>
        <xdr:cNvSpPr/>
      </xdr:nvSpPr>
      <xdr:spPr>
        <a:xfrm flipH="1">
          <a:off x="7219950" y="34289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7B6B2CF-3342-4AB2-8F07-5ADBE2485C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11</xdr:col>
      <xdr:colOff>352425</xdr:colOff>
      <xdr:row>2</xdr:row>
      <xdr:rowOff>360000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66668-D109-4C59-83DD-74A77492F7B0}"/>
            </a:ext>
          </a:extLst>
        </xdr:cNvPr>
        <xdr:cNvSpPr/>
      </xdr:nvSpPr>
      <xdr:spPr>
        <a:xfrm flipH="1">
          <a:off x="7419975" y="323850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A785978-FE32-4B5E-A0F0-1361CD5FE9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11</xdr:col>
      <xdr:colOff>352425</xdr:colOff>
      <xdr:row>2</xdr:row>
      <xdr:rowOff>360000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F053A-D0B0-4D06-8E7B-9AE8FEA165D6}"/>
            </a:ext>
          </a:extLst>
        </xdr:cNvPr>
        <xdr:cNvSpPr/>
      </xdr:nvSpPr>
      <xdr:spPr>
        <a:xfrm flipH="1">
          <a:off x="7419975" y="323850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01D252E-EDEE-475C-A685-3CA5A55CC0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11</xdr:col>
      <xdr:colOff>352425</xdr:colOff>
      <xdr:row>2</xdr:row>
      <xdr:rowOff>360000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6CEE0-3847-41CF-A1ED-2B5101AB1E12}"/>
            </a:ext>
          </a:extLst>
        </xdr:cNvPr>
        <xdr:cNvSpPr/>
      </xdr:nvSpPr>
      <xdr:spPr>
        <a:xfrm flipH="1">
          <a:off x="7419975" y="323850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B8AEABE-7345-429E-8519-0E7EA03E23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414545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CA710-4CA0-4CC1-A08C-F225B7EE3F41}"/>
            </a:ext>
          </a:extLst>
        </xdr:cNvPr>
        <xdr:cNvSpPr/>
      </xdr:nvSpPr>
      <xdr:spPr>
        <a:xfrm flipH="1">
          <a:off x="7219950" y="323849"/>
          <a:ext cx="159564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8CCCF79-936F-4FC0-9928-94AA9803B5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414545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8B20B-EB6F-4444-8835-EB5255ED3338}"/>
            </a:ext>
          </a:extLst>
        </xdr:cNvPr>
        <xdr:cNvSpPr/>
      </xdr:nvSpPr>
      <xdr:spPr>
        <a:xfrm flipH="1">
          <a:off x="7219950" y="323849"/>
          <a:ext cx="159564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4138CFB-5CD0-437C-8DCB-655D25CAFF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1</xdr:row>
      <xdr:rowOff>152400</xdr:rowOff>
    </xdr:from>
    <xdr:to>
      <xdr:col>11</xdr:col>
      <xdr:colOff>400575</xdr:colOff>
      <xdr:row>2</xdr:row>
      <xdr:rowOff>350475</xdr:rowOff>
    </xdr:to>
    <xdr:sp macro="" textlink="">
      <xdr:nvSpPr>
        <xdr:cNvPr id="4" name="Rechteck: abgerundete Eck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22C81-75A2-4CEF-9AEA-3A0C3F1DA6AC}"/>
            </a:ext>
          </a:extLst>
        </xdr:cNvPr>
        <xdr:cNvSpPr/>
      </xdr:nvSpPr>
      <xdr:spPr>
        <a:xfrm flipH="1">
          <a:off x="8115300" y="314325"/>
          <a:ext cx="1591200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F3C4122-3920-4ADC-992A-5B7DFBFC24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11</xdr:col>
      <xdr:colOff>409575</xdr:colOff>
      <xdr:row>2</xdr:row>
      <xdr:rowOff>360000</xdr:rowOff>
    </xdr:to>
    <xdr:sp macro="" textlink="">
      <xdr:nvSpPr>
        <xdr:cNvPr id="4" name="Rechteck: abgerundete Eck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B4FE4-0884-48ED-BE46-5C10530C0ADE}"/>
            </a:ext>
          </a:extLst>
        </xdr:cNvPr>
        <xdr:cNvSpPr/>
      </xdr:nvSpPr>
      <xdr:spPr>
        <a:xfrm flipH="1">
          <a:off x="7219950" y="323850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161924</xdr:rowOff>
    </xdr:from>
    <xdr:to>
      <xdr:col>11</xdr:col>
      <xdr:colOff>409575</xdr:colOff>
      <xdr:row>2</xdr:row>
      <xdr:rowOff>359999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2B207-A73D-4FC2-8A1E-1C983BBD2F91}"/>
            </a:ext>
          </a:extLst>
        </xdr:cNvPr>
        <xdr:cNvSpPr/>
      </xdr:nvSpPr>
      <xdr:spPr>
        <a:xfrm flipH="1">
          <a:off x="7219950" y="323849"/>
          <a:ext cx="1590675" cy="36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50"/>
            <a:t>Go back to overview</a:t>
          </a:r>
          <a:endParaRPr lang="de-DE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861176" cy="564296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9E26-3CA6-4368-BE3D-8E2495272B20}">
  <dimension ref="A1:B23"/>
  <sheetViews>
    <sheetView zoomScale="115" zoomScaleNormal="115" workbookViewId="0">
      <selection sqref="A1:B1"/>
    </sheetView>
  </sheetViews>
  <sheetFormatPr baseColWidth="10" defaultRowHeight="12.75" x14ac:dyDescent="0.2"/>
  <cols>
    <col min="1" max="1" width="73.140625" style="2" customWidth="1"/>
    <col min="2" max="16384" width="11.42578125" style="2"/>
  </cols>
  <sheetData>
    <row r="1" spans="1:2" ht="65.25" customHeight="1" x14ac:dyDescent="0.3">
      <c r="A1" s="69" t="s">
        <v>74</v>
      </c>
      <c r="B1" s="70"/>
    </row>
    <row r="2" spans="1:2" ht="9.75" customHeight="1" x14ac:dyDescent="0.2">
      <c r="A2" s="27"/>
      <c r="B2" s="27"/>
    </row>
    <row r="3" spans="1:2" ht="111" customHeight="1" x14ac:dyDescent="0.2">
      <c r="A3" s="68" t="s">
        <v>76</v>
      </c>
      <c r="B3" s="68"/>
    </row>
    <row r="4" spans="1:2" x14ac:dyDescent="0.2">
      <c r="A4" s="53"/>
      <c r="B4" s="52"/>
    </row>
    <row r="5" spans="1:2" x14ac:dyDescent="0.2">
      <c r="A5" s="52"/>
      <c r="B5" s="52"/>
    </row>
    <row r="6" spans="1:2" x14ac:dyDescent="0.2">
      <c r="A6" s="52"/>
      <c r="B6" s="52"/>
    </row>
    <row r="7" spans="1:2" x14ac:dyDescent="0.2">
      <c r="A7" s="52"/>
      <c r="B7" s="52"/>
    </row>
    <row r="8" spans="1:2" x14ac:dyDescent="0.2">
      <c r="A8" s="52"/>
      <c r="B8" s="52"/>
    </row>
    <row r="9" spans="1:2" x14ac:dyDescent="0.2">
      <c r="A9" s="52"/>
      <c r="B9" s="52"/>
    </row>
    <row r="10" spans="1:2" x14ac:dyDescent="0.2">
      <c r="A10" s="52"/>
      <c r="B10" s="52"/>
    </row>
    <row r="11" spans="1:2" x14ac:dyDescent="0.2">
      <c r="A11" s="52"/>
      <c r="B11" s="52"/>
    </row>
    <row r="12" spans="1:2" x14ac:dyDescent="0.2">
      <c r="A12" s="52"/>
      <c r="B12" s="52"/>
    </row>
    <row r="13" spans="1:2" x14ac:dyDescent="0.2">
      <c r="A13" s="52"/>
      <c r="B13" s="52"/>
    </row>
    <row r="14" spans="1:2" x14ac:dyDescent="0.2">
      <c r="A14" s="52"/>
      <c r="B14" s="52"/>
    </row>
    <row r="15" spans="1:2" x14ac:dyDescent="0.2">
      <c r="A15" s="52"/>
      <c r="B15" s="52"/>
    </row>
    <row r="16" spans="1:2" x14ac:dyDescent="0.2">
      <c r="A16" s="52"/>
      <c r="B16" s="52"/>
    </row>
    <row r="17" spans="1:2" x14ac:dyDescent="0.2">
      <c r="A17" s="52"/>
      <c r="B17" s="52"/>
    </row>
    <row r="18" spans="1:2" x14ac:dyDescent="0.2">
      <c r="A18" s="52"/>
      <c r="B18" s="52"/>
    </row>
    <row r="19" spans="1:2" x14ac:dyDescent="0.2">
      <c r="A19" s="52"/>
      <c r="B19" s="52"/>
    </row>
    <row r="20" spans="1:2" x14ac:dyDescent="0.2">
      <c r="A20" s="52"/>
      <c r="B20" s="52"/>
    </row>
    <row r="21" spans="1:2" x14ac:dyDescent="0.2">
      <c r="A21" s="52"/>
      <c r="B21" s="52"/>
    </row>
    <row r="22" spans="1:2" x14ac:dyDescent="0.2">
      <c r="A22" s="52"/>
      <c r="B22" s="52"/>
    </row>
    <row r="23" spans="1:2" ht="101.25" customHeight="1" x14ac:dyDescent="0.2">
      <c r="A23" s="67" t="s">
        <v>75</v>
      </c>
      <c r="B23" s="67"/>
    </row>
  </sheetData>
  <mergeCells count="3">
    <mergeCell ref="A23:B23"/>
    <mergeCell ref="A3:B3"/>
    <mergeCell ref="A1:B1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pageSetUpPr fitToPage="1"/>
  </sheetPr>
  <dimension ref="A1:W125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9.2851562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96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129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">
      <c r="A3" s="75" t="s">
        <v>116</v>
      </c>
      <c r="B3" s="75"/>
      <c r="C3" s="75"/>
      <c r="D3" s="21"/>
      <c r="E3" s="21"/>
      <c r="F3" s="21"/>
      <c r="G3" s="21"/>
      <c r="H3" s="21"/>
      <c r="I3" s="21"/>
      <c r="J3" s="21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96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 t="s">
        <v>29</v>
      </c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0</v>
      </c>
      <c r="D16" s="14">
        <v>0.2</v>
      </c>
      <c r="E16" s="14">
        <v>0.4</v>
      </c>
      <c r="F16" s="14">
        <v>0.6</v>
      </c>
      <c r="G16" s="14">
        <v>0.8</v>
      </c>
      <c r="H16" s="14"/>
      <c r="I16" s="14"/>
      <c r="J16" s="14"/>
      <c r="K16" s="14"/>
      <c r="L16" s="14"/>
    </row>
    <row r="17" spans="1:23" ht="13.5" thickBot="1" x14ac:dyDescent="0.25">
      <c r="A17" s="1"/>
      <c r="B17" s="13" t="s">
        <v>4</v>
      </c>
      <c r="C17" s="18">
        <v>1</v>
      </c>
      <c r="D17" s="18">
        <v>1</v>
      </c>
      <c r="E17" s="18">
        <v>1</v>
      </c>
      <c r="F17" s="18">
        <v>1</v>
      </c>
      <c r="G17" s="18">
        <v>1</v>
      </c>
      <c r="H17" s="18">
        <v>1</v>
      </c>
      <c r="I17" s="18">
        <v>1</v>
      </c>
      <c r="J17" s="18">
        <v>1</v>
      </c>
      <c r="K17" s="18">
        <v>1</v>
      </c>
      <c r="L17" s="18">
        <v>1</v>
      </c>
    </row>
    <row r="18" spans="1:23" hidden="1" x14ac:dyDescent="0.2">
      <c r="A18" s="1"/>
      <c r="B18" s="13"/>
      <c r="C18" s="16" t="str">
        <f>IF(C15="","",$B$16 &amp; C$16 &amp; "/" &amp; $B$17 &amp; C$17)</f>
        <v>a= 0/c= 1</v>
      </c>
      <c r="D18" s="16" t="str">
        <f t="shared" ref="D18:L18" si="0">IF(D15="","",$B$16 &amp; D$16 &amp; "/" &amp; $B$17 &amp; D$17)</f>
        <v>a= 0,2/c= 1</v>
      </c>
      <c r="E18" s="16" t="str">
        <f t="shared" si="0"/>
        <v>a= 0,4/c= 1</v>
      </c>
      <c r="F18" s="16" t="str">
        <f t="shared" si="0"/>
        <v>a= 0,6/c= 1</v>
      </c>
      <c r="G18" s="16" t="str">
        <f t="shared" si="0"/>
        <v>a= 0,8/c= 1</v>
      </c>
      <c r="H18" s="16" t="str">
        <f t="shared" si="0"/>
        <v/>
      </c>
      <c r="I18" s="16" t="str">
        <f t="shared" si="0"/>
        <v/>
      </c>
      <c r="J18" s="16" t="str">
        <f t="shared" si="0"/>
        <v/>
      </c>
      <c r="K18" s="16" t="str">
        <f t="shared" si="0"/>
        <v/>
      </c>
      <c r="L18" s="16" t="str">
        <f t="shared" si="0"/>
        <v/>
      </c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23" ht="15" thickBot="1" x14ac:dyDescent="0.3">
      <c r="A20" s="13" t="s">
        <v>37</v>
      </c>
      <c r="B20" s="1"/>
      <c r="C20" s="17">
        <f>1000*3.6/C21</f>
        <v>1</v>
      </c>
      <c r="D20" s="17">
        <f t="shared" ref="D20:L20" si="1">1000*3.6/D21</f>
        <v>1</v>
      </c>
      <c r="E20" s="17">
        <f t="shared" si="1"/>
        <v>1</v>
      </c>
      <c r="F20" s="17">
        <f t="shared" si="1"/>
        <v>1</v>
      </c>
      <c r="G20" s="17">
        <f t="shared" si="1"/>
        <v>1</v>
      </c>
      <c r="H20" s="17">
        <f t="shared" si="1"/>
        <v>1</v>
      </c>
      <c r="I20" s="17">
        <f t="shared" si="1"/>
        <v>1</v>
      </c>
      <c r="J20" s="17">
        <f t="shared" si="1"/>
        <v>1</v>
      </c>
      <c r="K20" s="17">
        <f t="shared" si="1"/>
        <v>1</v>
      </c>
      <c r="L20" s="17">
        <f t="shared" si="1"/>
        <v>1</v>
      </c>
    </row>
    <row r="21" spans="1:23" ht="15" thickBot="1" x14ac:dyDescent="0.3">
      <c r="A21" s="13" t="s">
        <v>40</v>
      </c>
      <c r="B21" s="1"/>
      <c r="C21" s="18">
        <v>3600</v>
      </c>
      <c r="D21" s="18">
        <v>3600</v>
      </c>
      <c r="E21" s="18">
        <v>3600</v>
      </c>
      <c r="F21" s="18">
        <v>3600</v>
      </c>
      <c r="G21" s="18">
        <v>3600</v>
      </c>
      <c r="H21" s="18">
        <v>3600</v>
      </c>
      <c r="I21" s="18">
        <v>3600</v>
      </c>
      <c r="J21" s="18">
        <v>3600</v>
      </c>
      <c r="K21" s="18">
        <v>3600</v>
      </c>
      <c r="L21" s="18">
        <v>3600</v>
      </c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23" x14ac:dyDescent="0.2">
      <c r="A23" s="13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23" ht="14.25" x14ac:dyDescent="0.25">
      <c r="A24" s="1"/>
      <c r="B24" s="1" t="s">
        <v>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"/>
      <c r="B25" s="19">
        <f>$B$9</f>
        <v>0</v>
      </c>
      <c r="C25" s="4">
        <f>IF(C$16="",10000,IF(($B25/C$17) &lt;= 1, C$20*(1.1-C$16*($B25/C$17))/(1.1-($B25/C$17)), C$20*((1.1-C$16)/0.1*($B25/C$17)^2)))</f>
        <v>1</v>
      </c>
      <c r="D25" s="4">
        <f t="shared" ref="D25:L40" si="2">IF(D$16="",10000,IF(($B25/D$17) &lt;= 1, D$20*(1.1-D$16*($B25/D$17))/(1.1-($B25/D$17)), D$20*((1.1-D$16)/0.1*($B25/D$17)^2)))</f>
        <v>1</v>
      </c>
      <c r="E25" s="4">
        <f t="shared" si="2"/>
        <v>1</v>
      </c>
      <c r="F25" s="4">
        <f t="shared" si="2"/>
        <v>1</v>
      </c>
      <c r="G25" s="4">
        <f t="shared" si="2"/>
        <v>1</v>
      </c>
      <c r="H25" s="4">
        <f t="shared" si="2"/>
        <v>10000</v>
      </c>
      <c r="I25" s="4">
        <f t="shared" si="2"/>
        <v>10000</v>
      </c>
      <c r="J25" s="4">
        <f t="shared" si="2"/>
        <v>10000</v>
      </c>
      <c r="K25" s="4">
        <f t="shared" si="2"/>
        <v>10000</v>
      </c>
      <c r="L25" s="4">
        <f t="shared" si="2"/>
        <v>10000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"/>
      <c r="B26" s="19">
        <f t="shared" ref="B26:B57" si="3">$B25+$B$11</f>
        <v>0.02</v>
      </c>
      <c r="C26" s="4">
        <f t="shared" ref="C26:L57" si="4">IF(C$16="",10000,IF(($B26/C$17) &lt;= 1, C$20*(1.1-C$16*($B26/C$17))/(1.1-($B26/C$17)), C$20*((1.1-C$16)/0.1*($B26/C$17)^2)))</f>
        <v>1.0185185185185186</v>
      </c>
      <c r="D26" s="4">
        <f t="shared" si="2"/>
        <v>1.0148148148148148</v>
      </c>
      <c r="E26" s="4">
        <f t="shared" si="2"/>
        <v>1.0111111111111111</v>
      </c>
      <c r="F26" s="4">
        <f t="shared" si="2"/>
        <v>1.0074074074074073</v>
      </c>
      <c r="G26" s="4">
        <f t="shared" si="2"/>
        <v>1.0037037037037038</v>
      </c>
      <c r="H26" s="4">
        <f t="shared" si="2"/>
        <v>10000</v>
      </c>
      <c r="I26" s="4">
        <f t="shared" si="2"/>
        <v>10000</v>
      </c>
      <c r="J26" s="4">
        <f t="shared" si="2"/>
        <v>10000</v>
      </c>
      <c r="K26" s="4">
        <f t="shared" si="2"/>
        <v>10000</v>
      </c>
      <c r="L26" s="4">
        <f t="shared" si="2"/>
        <v>10000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7"/>
    </row>
    <row r="27" spans="1:23" x14ac:dyDescent="0.2">
      <c r="A27" s="1"/>
      <c r="B27" s="19">
        <f t="shared" si="3"/>
        <v>0.04</v>
      </c>
      <c r="C27" s="4">
        <f t="shared" si="4"/>
        <v>1.0377358490566038</v>
      </c>
      <c r="D27" s="4">
        <f t="shared" si="2"/>
        <v>1.030188679245283</v>
      </c>
      <c r="E27" s="4">
        <f t="shared" si="2"/>
        <v>1.0226415094339623</v>
      </c>
      <c r="F27" s="4">
        <f t="shared" si="2"/>
        <v>1.0150943396226415</v>
      </c>
      <c r="G27" s="4">
        <f t="shared" si="2"/>
        <v>1.0075471698113208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</row>
    <row r="28" spans="1:23" x14ac:dyDescent="0.2">
      <c r="A28" s="1"/>
      <c r="B28" s="19">
        <f t="shared" si="3"/>
        <v>0.06</v>
      </c>
      <c r="C28" s="4">
        <f t="shared" si="4"/>
        <v>1.0576923076923077</v>
      </c>
      <c r="D28" s="4">
        <f t="shared" si="2"/>
        <v>1.0461538461538462</v>
      </c>
      <c r="E28" s="4">
        <f t="shared" si="2"/>
        <v>1.0346153846153847</v>
      </c>
      <c r="F28" s="4">
        <f t="shared" si="2"/>
        <v>1.023076923076923</v>
      </c>
      <c r="G28" s="4">
        <f t="shared" si="2"/>
        <v>1.0115384615384615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si="3"/>
        <v>0.08</v>
      </c>
      <c r="C29" s="4">
        <f t="shared" si="4"/>
        <v>1.0784313725490198</v>
      </c>
      <c r="D29" s="4">
        <f t="shared" si="2"/>
        <v>1.0627450980392157</v>
      </c>
      <c r="E29" s="4">
        <f t="shared" si="2"/>
        <v>1.0470588235294118</v>
      </c>
      <c r="F29" s="4">
        <f t="shared" si="2"/>
        <v>1.031372549019608</v>
      </c>
      <c r="G29" s="4">
        <f t="shared" si="2"/>
        <v>1.0156862745098039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0.1</v>
      </c>
      <c r="C30" s="4">
        <f t="shared" si="4"/>
        <v>1.1000000000000001</v>
      </c>
      <c r="D30" s="4">
        <f t="shared" si="2"/>
        <v>1.08</v>
      </c>
      <c r="E30" s="4">
        <f t="shared" si="2"/>
        <v>1.06</v>
      </c>
      <c r="F30" s="4">
        <f t="shared" si="2"/>
        <v>1.04</v>
      </c>
      <c r="G30" s="4">
        <f t="shared" si="2"/>
        <v>1.02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0.12000000000000001</v>
      </c>
      <c r="C31" s="4">
        <f t="shared" si="4"/>
        <v>1.1224489795918366</v>
      </c>
      <c r="D31" s="4">
        <f t="shared" si="2"/>
        <v>1.0979591836734695</v>
      </c>
      <c r="E31" s="4">
        <f t="shared" si="2"/>
        <v>1.073469387755102</v>
      </c>
      <c r="F31" s="4">
        <f t="shared" si="2"/>
        <v>1.0489795918367346</v>
      </c>
      <c r="G31" s="4">
        <f t="shared" si="2"/>
        <v>1.0244897959183672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0.14000000000000001</v>
      </c>
      <c r="C32" s="4">
        <f t="shared" si="4"/>
        <v>1.1458333333333333</v>
      </c>
      <c r="D32" s="4">
        <f t="shared" si="2"/>
        <v>1.1166666666666667</v>
      </c>
      <c r="E32" s="4">
        <f t="shared" si="2"/>
        <v>1.0874999999999999</v>
      </c>
      <c r="F32" s="4">
        <f t="shared" si="2"/>
        <v>1.0583333333333333</v>
      </c>
      <c r="G32" s="4">
        <f t="shared" si="2"/>
        <v>1.0291666666666668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0.16</v>
      </c>
      <c r="C33" s="4">
        <f t="shared" si="4"/>
        <v>1.1702127659574468</v>
      </c>
      <c r="D33" s="4">
        <f t="shared" si="2"/>
        <v>1.1361702127659574</v>
      </c>
      <c r="E33" s="4">
        <f t="shared" si="2"/>
        <v>1.102127659574468</v>
      </c>
      <c r="F33" s="4">
        <f t="shared" si="2"/>
        <v>1.0680851063829786</v>
      </c>
      <c r="G33" s="4">
        <f t="shared" si="2"/>
        <v>1.0340425531914894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0.18</v>
      </c>
      <c r="C34" s="4">
        <f t="shared" si="4"/>
        <v>1.1956521739130435</v>
      </c>
      <c r="D34" s="4">
        <f t="shared" si="2"/>
        <v>1.1565217391304345</v>
      </c>
      <c r="E34" s="4">
        <f t="shared" si="2"/>
        <v>1.1173913043478259</v>
      </c>
      <c r="F34" s="4">
        <f t="shared" si="2"/>
        <v>1.0782608695652174</v>
      </c>
      <c r="G34" s="4">
        <f t="shared" si="2"/>
        <v>1.0391304347826087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0.19999999999999998</v>
      </c>
      <c r="C35" s="4">
        <f t="shared" si="4"/>
        <v>1.2222222222222221</v>
      </c>
      <c r="D35" s="4">
        <f t="shared" si="2"/>
        <v>1.1777777777777776</v>
      </c>
      <c r="E35" s="4">
        <f t="shared" si="2"/>
        <v>1.1333333333333331</v>
      </c>
      <c r="F35" s="4">
        <f t="shared" si="2"/>
        <v>1.0888888888888888</v>
      </c>
      <c r="G35" s="4">
        <f t="shared" si="2"/>
        <v>1.0444444444444443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0.21999999999999997</v>
      </c>
      <c r="C36" s="4">
        <f t="shared" si="4"/>
        <v>1.25</v>
      </c>
      <c r="D36" s="4">
        <f t="shared" si="2"/>
        <v>1.2</v>
      </c>
      <c r="E36" s="4">
        <f t="shared" si="2"/>
        <v>1.1499999999999999</v>
      </c>
      <c r="F36" s="4">
        <f t="shared" si="2"/>
        <v>1.0999999999999999</v>
      </c>
      <c r="G36" s="4">
        <f t="shared" si="2"/>
        <v>1.05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0.23999999999999996</v>
      </c>
      <c r="C37" s="4">
        <f t="shared" si="4"/>
        <v>1.2790697674418605</v>
      </c>
      <c r="D37" s="4">
        <f t="shared" si="2"/>
        <v>1.2232558139534884</v>
      </c>
      <c r="E37" s="4">
        <f t="shared" si="2"/>
        <v>1.1674418604651162</v>
      </c>
      <c r="F37" s="4">
        <f t="shared" si="2"/>
        <v>1.1116279069767443</v>
      </c>
      <c r="G37" s="4">
        <f t="shared" si="2"/>
        <v>1.0558139534883721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0.25999999999999995</v>
      </c>
      <c r="C38" s="4">
        <f t="shared" si="4"/>
        <v>1.3095238095238095</v>
      </c>
      <c r="D38" s="4">
        <f t="shared" si="2"/>
        <v>1.2476190476190476</v>
      </c>
      <c r="E38" s="4">
        <f t="shared" si="2"/>
        <v>1.1857142857142857</v>
      </c>
      <c r="F38" s="4">
        <f t="shared" si="2"/>
        <v>1.1238095238095238</v>
      </c>
      <c r="G38" s="4">
        <f t="shared" si="2"/>
        <v>1.0619047619047619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0.27999999999999997</v>
      </c>
      <c r="C39" s="4">
        <f t="shared" si="4"/>
        <v>1.3414634146341464</v>
      </c>
      <c r="D39" s="4">
        <f t="shared" si="2"/>
        <v>1.2731707317073171</v>
      </c>
      <c r="E39" s="4">
        <f t="shared" si="2"/>
        <v>1.2048780487804878</v>
      </c>
      <c r="F39" s="4">
        <f t="shared" si="2"/>
        <v>1.1365853658536587</v>
      </c>
      <c r="G39" s="4">
        <f t="shared" si="2"/>
        <v>1.0682926829268293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0.3</v>
      </c>
      <c r="C40" s="4">
        <f t="shared" si="4"/>
        <v>1.375</v>
      </c>
      <c r="D40" s="4">
        <f t="shared" si="2"/>
        <v>1.3</v>
      </c>
      <c r="E40" s="4">
        <f t="shared" si="2"/>
        <v>1.2250000000000001</v>
      </c>
      <c r="F40" s="4">
        <f t="shared" si="2"/>
        <v>1.1500000000000001</v>
      </c>
      <c r="G40" s="4">
        <f t="shared" si="2"/>
        <v>1.075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0.32</v>
      </c>
      <c r="C41" s="4">
        <f t="shared" si="4"/>
        <v>1.4102564102564104</v>
      </c>
      <c r="D41" s="4">
        <f t="shared" si="4"/>
        <v>1.3282051282051281</v>
      </c>
      <c r="E41" s="4">
        <f t="shared" si="4"/>
        <v>1.2461538461538462</v>
      </c>
      <c r="F41" s="4">
        <f t="shared" si="4"/>
        <v>1.1641025641025642</v>
      </c>
      <c r="G41" s="4">
        <f t="shared" si="4"/>
        <v>1.0820512820512822</v>
      </c>
      <c r="H41" s="4">
        <f t="shared" si="4"/>
        <v>10000</v>
      </c>
      <c r="I41" s="4">
        <f t="shared" si="4"/>
        <v>10000</v>
      </c>
      <c r="J41" s="4">
        <f t="shared" si="4"/>
        <v>10000</v>
      </c>
      <c r="K41" s="4">
        <f t="shared" si="4"/>
        <v>10000</v>
      </c>
      <c r="L41" s="4">
        <f t="shared" si="4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0.34</v>
      </c>
      <c r="C42" s="4">
        <f t="shared" si="4"/>
        <v>1.4473684210526316</v>
      </c>
      <c r="D42" s="4">
        <f t="shared" si="4"/>
        <v>1.3578947368421053</v>
      </c>
      <c r="E42" s="4">
        <f t="shared" si="4"/>
        <v>1.2684210526315791</v>
      </c>
      <c r="F42" s="4">
        <f t="shared" si="4"/>
        <v>1.1789473684210527</v>
      </c>
      <c r="G42" s="4">
        <f t="shared" si="4"/>
        <v>1.0894736842105264</v>
      </c>
      <c r="H42" s="4">
        <f t="shared" si="4"/>
        <v>10000</v>
      </c>
      <c r="I42" s="4">
        <f t="shared" si="4"/>
        <v>10000</v>
      </c>
      <c r="J42" s="4">
        <f t="shared" si="4"/>
        <v>10000</v>
      </c>
      <c r="K42" s="4">
        <f t="shared" si="4"/>
        <v>10000</v>
      </c>
      <c r="L42" s="4">
        <f t="shared" si="4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0.36000000000000004</v>
      </c>
      <c r="C43" s="4">
        <f t="shared" si="4"/>
        <v>1.4864864864864866</v>
      </c>
      <c r="D43" s="4">
        <f t="shared" si="4"/>
        <v>1.3891891891891892</v>
      </c>
      <c r="E43" s="4">
        <f t="shared" si="4"/>
        <v>1.291891891891892</v>
      </c>
      <c r="F43" s="4">
        <f t="shared" si="4"/>
        <v>1.1945945945945948</v>
      </c>
      <c r="G43" s="4">
        <f t="shared" si="4"/>
        <v>1.0972972972972974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0.38000000000000006</v>
      </c>
      <c r="C44" s="4">
        <f t="shared" si="4"/>
        <v>1.5277777777777779</v>
      </c>
      <c r="D44" s="4">
        <f t="shared" si="4"/>
        <v>1.4222222222222223</v>
      </c>
      <c r="E44" s="4">
        <f t="shared" si="4"/>
        <v>1.3166666666666669</v>
      </c>
      <c r="F44" s="4">
        <f t="shared" si="4"/>
        <v>1.2111111111111112</v>
      </c>
      <c r="G44" s="4">
        <f t="shared" si="4"/>
        <v>1.1055555555555556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0.40000000000000008</v>
      </c>
      <c r="C45" s="4">
        <f t="shared" si="4"/>
        <v>1.5714285714285716</v>
      </c>
      <c r="D45" s="4">
        <f t="shared" si="4"/>
        <v>1.4571428571428573</v>
      </c>
      <c r="E45" s="4">
        <f t="shared" si="4"/>
        <v>1.342857142857143</v>
      </c>
      <c r="F45" s="4">
        <f t="shared" si="4"/>
        <v>1.2285714285714289</v>
      </c>
      <c r="G45" s="4">
        <f t="shared" si="4"/>
        <v>1.1142857142857143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0.4200000000000001</v>
      </c>
      <c r="C46" s="4">
        <f t="shared" si="4"/>
        <v>1.6176470588235297</v>
      </c>
      <c r="D46" s="4">
        <f t="shared" si="4"/>
        <v>1.4941176470588238</v>
      </c>
      <c r="E46" s="4">
        <f t="shared" si="4"/>
        <v>1.3705882352941179</v>
      </c>
      <c r="F46" s="4">
        <f t="shared" si="4"/>
        <v>1.247058823529412</v>
      </c>
      <c r="G46" s="4">
        <f t="shared" si="4"/>
        <v>1.1235294117647061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0.44000000000000011</v>
      </c>
      <c r="C47" s="4">
        <f t="shared" si="4"/>
        <v>1.666666666666667</v>
      </c>
      <c r="D47" s="4">
        <f t="shared" si="4"/>
        <v>1.5333333333333334</v>
      </c>
      <c r="E47" s="4">
        <f t="shared" si="4"/>
        <v>1.4000000000000001</v>
      </c>
      <c r="F47" s="4">
        <f t="shared" si="4"/>
        <v>1.2666666666666668</v>
      </c>
      <c r="G47" s="4">
        <f t="shared" si="4"/>
        <v>1.1333333333333335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0.46000000000000013</v>
      </c>
      <c r="C48" s="4">
        <f t="shared" si="4"/>
        <v>1.7187500000000004</v>
      </c>
      <c r="D48" s="4">
        <f t="shared" si="4"/>
        <v>1.5750000000000002</v>
      </c>
      <c r="E48" s="4">
        <f t="shared" si="4"/>
        <v>1.4312500000000004</v>
      </c>
      <c r="F48" s="4">
        <f t="shared" si="4"/>
        <v>1.2875000000000003</v>
      </c>
      <c r="G48" s="4">
        <f t="shared" si="4"/>
        <v>1.14375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0.48000000000000015</v>
      </c>
      <c r="C49" s="4">
        <f t="shared" si="4"/>
        <v>1.7741935483870972</v>
      </c>
      <c r="D49" s="4">
        <f t="shared" si="4"/>
        <v>1.6193548387096777</v>
      </c>
      <c r="E49" s="4">
        <f t="shared" si="4"/>
        <v>1.4645161290322584</v>
      </c>
      <c r="F49" s="4">
        <f t="shared" si="4"/>
        <v>1.3096774193548391</v>
      </c>
      <c r="G49" s="4">
        <f t="shared" si="4"/>
        <v>1.1548387096774195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0.50000000000000011</v>
      </c>
      <c r="C50" s="4">
        <f t="shared" si="4"/>
        <v>1.8333333333333335</v>
      </c>
      <c r="D50" s="4">
        <f t="shared" si="4"/>
        <v>1.6666666666666667</v>
      </c>
      <c r="E50" s="4">
        <f t="shared" si="4"/>
        <v>1.5</v>
      </c>
      <c r="F50" s="4">
        <f t="shared" si="4"/>
        <v>1.3333333333333335</v>
      </c>
      <c r="G50" s="4">
        <f t="shared" si="4"/>
        <v>1.1666666666666667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0.52000000000000013</v>
      </c>
      <c r="C51" s="4">
        <f t="shared" si="4"/>
        <v>1.8965517241379313</v>
      </c>
      <c r="D51" s="4">
        <f t="shared" si="4"/>
        <v>1.7172413793103449</v>
      </c>
      <c r="E51" s="4">
        <f t="shared" si="4"/>
        <v>1.5379310344827588</v>
      </c>
      <c r="F51" s="4">
        <f t="shared" si="4"/>
        <v>1.3586206896551725</v>
      </c>
      <c r="G51" s="4">
        <f t="shared" si="4"/>
        <v>1.1793103448275861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0.54000000000000015</v>
      </c>
      <c r="C52" s="4">
        <f t="shared" si="4"/>
        <v>1.9642857142857146</v>
      </c>
      <c r="D52" s="4">
        <f t="shared" si="4"/>
        <v>1.7714285714285716</v>
      </c>
      <c r="E52" s="4">
        <f t="shared" si="4"/>
        <v>1.5785714285714287</v>
      </c>
      <c r="F52" s="4">
        <f t="shared" si="4"/>
        <v>1.3857142857142859</v>
      </c>
      <c r="G52" s="4">
        <f t="shared" si="4"/>
        <v>1.1928571428571428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0.56000000000000016</v>
      </c>
      <c r="C53" s="4">
        <f t="shared" si="4"/>
        <v>2.0370370370370376</v>
      </c>
      <c r="D53" s="4">
        <f t="shared" si="4"/>
        <v>1.8296296296296299</v>
      </c>
      <c r="E53" s="4">
        <f t="shared" si="4"/>
        <v>1.6222222222222225</v>
      </c>
      <c r="F53" s="4">
        <f t="shared" si="4"/>
        <v>1.414814814814815</v>
      </c>
      <c r="G53" s="4">
        <f t="shared" si="4"/>
        <v>1.2074074074074075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0.58000000000000018</v>
      </c>
      <c r="C54" s="4">
        <f t="shared" si="4"/>
        <v>2.1153846153846159</v>
      </c>
      <c r="D54" s="4">
        <f t="shared" si="4"/>
        <v>1.8923076923076927</v>
      </c>
      <c r="E54" s="4">
        <f t="shared" si="4"/>
        <v>1.6692307692307695</v>
      </c>
      <c r="F54" s="4">
        <f t="shared" si="4"/>
        <v>1.4461538461538463</v>
      </c>
      <c r="G54" s="4">
        <f t="shared" si="4"/>
        <v>1.2230769230769232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0.6000000000000002</v>
      </c>
      <c r="C55" s="4">
        <f t="shared" si="4"/>
        <v>2.2000000000000006</v>
      </c>
      <c r="D55" s="4">
        <f t="shared" si="4"/>
        <v>1.9600000000000004</v>
      </c>
      <c r="E55" s="4">
        <f t="shared" si="4"/>
        <v>1.7200000000000004</v>
      </c>
      <c r="F55" s="4">
        <f t="shared" si="4"/>
        <v>1.4800000000000002</v>
      </c>
      <c r="G55" s="4">
        <f t="shared" si="4"/>
        <v>1.24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0.62000000000000022</v>
      </c>
      <c r="C56" s="4">
        <f t="shared" si="4"/>
        <v>2.2916666666666674</v>
      </c>
      <c r="D56" s="4">
        <f t="shared" si="4"/>
        <v>2.0333333333333337</v>
      </c>
      <c r="E56" s="4">
        <f t="shared" si="4"/>
        <v>1.7750000000000004</v>
      </c>
      <c r="F56" s="4">
        <f t="shared" si="4"/>
        <v>1.5166666666666671</v>
      </c>
      <c r="G56" s="4">
        <f t="shared" si="4"/>
        <v>1.2583333333333333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0.64000000000000024</v>
      </c>
      <c r="C57" s="4">
        <f t="shared" si="4"/>
        <v>2.3913043478260878</v>
      </c>
      <c r="D57" s="4">
        <f t="shared" si="4"/>
        <v>2.1130434782608702</v>
      </c>
      <c r="E57" s="4">
        <f t="shared" si="4"/>
        <v>1.8347826086956527</v>
      </c>
      <c r="F57" s="4">
        <f t="shared" si="4"/>
        <v>1.5565217391304351</v>
      </c>
      <c r="G57" s="4">
        <f t="shared" si="4"/>
        <v>1.2782608695652176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ref="B58:B89" si="5">$B57+$B$11</f>
        <v>0.66000000000000025</v>
      </c>
      <c r="C58" s="4">
        <f t="shared" ref="C58:L83" si="6">IF(C$16="",10000,IF(($B58/C$17) &lt;= 1, C$20*(1.1-C$16*($B58/C$17))/(1.1-($B58/C$17)), C$20*((1.1-C$16)/0.1*($B58/C$17)^2)))</f>
        <v>2.5000000000000013</v>
      </c>
      <c r="D58" s="4">
        <f t="shared" si="6"/>
        <v>2.2000000000000006</v>
      </c>
      <c r="E58" s="4">
        <f t="shared" si="6"/>
        <v>1.9000000000000006</v>
      </c>
      <c r="F58" s="4">
        <f t="shared" si="6"/>
        <v>1.6000000000000005</v>
      </c>
      <c r="G58" s="4">
        <f t="shared" si="6"/>
        <v>1.3</v>
      </c>
      <c r="H58" s="4">
        <f t="shared" si="6"/>
        <v>10000</v>
      </c>
      <c r="I58" s="4">
        <f t="shared" si="6"/>
        <v>10000</v>
      </c>
      <c r="J58" s="4">
        <f t="shared" si="6"/>
        <v>10000</v>
      </c>
      <c r="K58" s="4">
        <f t="shared" si="6"/>
        <v>10000</v>
      </c>
      <c r="L58" s="4">
        <f t="shared" si="6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5"/>
        <v>0.68000000000000027</v>
      </c>
      <c r="C59" s="4">
        <f t="shared" si="6"/>
        <v>2.6190476190476204</v>
      </c>
      <c r="D59" s="4">
        <f t="shared" si="6"/>
        <v>2.295238095238096</v>
      </c>
      <c r="E59" s="4">
        <f t="shared" si="6"/>
        <v>1.9714285714285722</v>
      </c>
      <c r="F59" s="4">
        <f t="shared" si="6"/>
        <v>1.6476190476190482</v>
      </c>
      <c r="G59" s="4">
        <f t="shared" si="6"/>
        <v>1.323809523809524</v>
      </c>
      <c r="H59" s="4">
        <f t="shared" si="6"/>
        <v>10000</v>
      </c>
      <c r="I59" s="4">
        <f t="shared" si="6"/>
        <v>10000</v>
      </c>
      <c r="J59" s="4">
        <f t="shared" si="6"/>
        <v>10000</v>
      </c>
      <c r="K59" s="4">
        <f t="shared" si="6"/>
        <v>10000</v>
      </c>
      <c r="L59" s="4">
        <f t="shared" si="6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si="5"/>
        <v>0.70000000000000029</v>
      </c>
      <c r="C60" s="4">
        <f t="shared" si="6"/>
        <v>2.7500000000000018</v>
      </c>
      <c r="D60" s="4">
        <f t="shared" si="6"/>
        <v>2.4000000000000012</v>
      </c>
      <c r="E60" s="4">
        <f t="shared" si="6"/>
        <v>2.0500000000000007</v>
      </c>
      <c r="F60" s="4">
        <f t="shared" si="6"/>
        <v>1.7000000000000006</v>
      </c>
      <c r="G60" s="4">
        <f t="shared" si="6"/>
        <v>1.3500000000000003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si="5"/>
        <v>0.72000000000000031</v>
      </c>
      <c r="C61" s="4">
        <f t="shared" si="6"/>
        <v>2.8947368421052651</v>
      </c>
      <c r="D61" s="4">
        <f t="shared" si="6"/>
        <v>2.5157894736842117</v>
      </c>
      <c r="E61" s="4">
        <f t="shared" si="6"/>
        <v>2.1368421052631588</v>
      </c>
      <c r="F61" s="4">
        <f t="shared" si="6"/>
        <v>1.7578947368421061</v>
      </c>
      <c r="G61" s="4">
        <f t="shared" si="6"/>
        <v>1.3789473684210529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5"/>
        <v>0.74000000000000032</v>
      </c>
      <c r="C62" s="4">
        <f t="shared" si="6"/>
        <v>3.0555555555555576</v>
      </c>
      <c r="D62" s="4">
        <f t="shared" si="6"/>
        <v>2.6444444444444462</v>
      </c>
      <c r="E62" s="4">
        <f t="shared" si="6"/>
        <v>2.2333333333333347</v>
      </c>
      <c r="F62" s="4">
        <f t="shared" si="6"/>
        <v>1.8222222222222231</v>
      </c>
      <c r="G62" s="4">
        <f t="shared" si="6"/>
        <v>1.4111111111111114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0.76000000000000034</v>
      </c>
      <c r="C63" s="4">
        <f t="shared" si="6"/>
        <v>3.2352941176470615</v>
      </c>
      <c r="D63" s="4">
        <f t="shared" si="6"/>
        <v>2.7882352941176491</v>
      </c>
      <c r="E63" s="4">
        <f t="shared" si="6"/>
        <v>2.3411764705882367</v>
      </c>
      <c r="F63" s="4">
        <f t="shared" si="6"/>
        <v>1.8941176470588246</v>
      </c>
      <c r="G63" s="4">
        <f t="shared" si="6"/>
        <v>1.4470588235294122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0.78000000000000036</v>
      </c>
      <c r="C64" s="4">
        <f t="shared" si="6"/>
        <v>3.4375000000000031</v>
      </c>
      <c r="D64" s="4">
        <f t="shared" si="6"/>
        <v>2.9500000000000024</v>
      </c>
      <c r="E64" s="4">
        <f t="shared" si="6"/>
        <v>2.4625000000000017</v>
      </c>
      <c r="F64" s="4">
        <f t="shared" si="6"/>
        <v>1.9750000000000014</v>
      </c>
      <c r="G64" s="4">
        <f t="shared" si="6"/>
        <v>1.4875000000000005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0.80000000000000038</v>
      </c>
      <c r="C65" s="4">
        <f t="shared" si="6"/>
        <v>3.6666666666666705</v>
      </c>
      <c r="D65" s="4">
        <f t="shared" si="6"/>
        <v>3.133333333333336</v>
      </c>
      <c r="E65" s="4">
        <f t="shared" si="6"/>
        <v>2.6000000000000023</v>
      </c>
      <c r="F65" s="4">
        <f t="shared" si="6"/>
        <v>2.0666666666666682</v>
      </c>
      <c r="G65" s="4">
        <f t="shared" si="6"/>
        <v>1.5333333333333339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0.8200000000000004</v>
      </c>
      <c r="C66" s="4">
        <f t="shared" si="6"/>
        <v>3.9285714285714333</v>
      </c>
      <c r="D66" s="4">
        <f t="shared" si="6"/>
        <v>3.3428571428571465</v>
      </c>
      <c r="E66" s="4">
        <f t="shared" si="6"/>
        <v>2.7571428571428598</v>
      </c>
      <c r="F66" s="4">
        <f t="shared" si="6"/>
        <v>2.1714285714285735</v>
      </c>
      <c r="G66" s="4">
        <f t="shared" si="6"/>
        <v>1.5857142857142865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0.84000000000000041</v>
      </c>
      <c r="C67" s="4">
        <f t="shared" si="6"/>
        <v>4.2307692307692362</v>
      </c>
      <c r="D67" s="4">
        <f t="shared" si="6"/>
        <v>3.5846153846153888</v>
      </c>
      <c r="E67" s="4">
        <f t="shared" si="6"/>
        <v>2.9384615384615418</v>
      </c>
      <c r="F67" s="4">
        <f t="shared" si="6"/>
        <v>2.2923076923076948</v>
      </c>
      <c r="G67" s="4">
        <f t="shared" si="6"/>
        <v>1.6461538461538472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0.86000000000000043</v>
      </c>
      <c r="C68" s="4">
        <f t="shared" si="6"/>
        <v>4.5833333333333401</v>
      </c>
      <c r="D68" s="4">
        <f t="shared" si="6"/>
        <v>3.866666666666672</v>
      </c>
      <c r="E68" s="4">
        <f t="shared" si="6"/>
        <v>3.1500000000000039</v>
      </c>
      <c r="F68" s="4">
        <f t="shared" si="6"/>
        <v>2.4333333333333362</v>
      </c>
      <c r="G68" s="4">
        <f t="shared" si="6"/>
        <v>1.7166666666666679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0.88000000000000045</v>
      </c>
      <c r="C69" s="4">
        <f t="shared" si="6"/>
        <v>5.0000000000000089</v>
      </c>
      <c r="D69" s="4">
        <f t="shared" si="6"/>
        <v>4.2000000000000064</v>
      </c>
      <c r="E69" s="4">
        <f t="shared" si="6"/>
        <v>3.4000000000000052</v>
      </c>
      <c r="F69" s="4">
        <f t="shared" si="6"/>
        <v>2.6000000000000036</v>
      </c>
      <c r="G69" s="4">
        <f t="shared" si="6"/>
        <v>1.8000000000000016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0.90000000000000047</v>
      </c>
      <c r="C70" s="4">
        <f t="shared" si="6"/>
        <v>5.5000000000000107</v>
      </c>
      <c r="D70" s="4">
        <f t="shared" si="6"/>
        <v>4.6000000000000085</v>
      </c>
      <c r="E70" s="4">
        <f t="shared" si="6"/>
        <v>3.7000000000000064</v>
      </c>
      <c r="F70" s="4">
        <f t="shared" si="6"/>
        <v>2.8000000000000043</v>
      </c>
      <c r="G70" s="4">
        <f t="shared" si="6"/>
        <v>1.9000000000000019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0.92000000000000048</v>
      </c>
      <c r="C71" s="4">
        <f t="shared" si="6"/>
        <v>6.1111111111111249</v>
      </c>
      <c r="D71" s="4">
        <f t="shared" si="6"/>
        <v>5.0888888888888992</v>
      </c>
      <c r="E71" s="4">
        <f t="shared" si="6"/>
        <v>4.0666666666666753</v>
      </c>
      <c r="F71" s="4">
        <f t="shared" si="6"/>
        <v>3.0444444444444501</v>
      </c>
      <c r="G71" s="4">
        <f t="shared" si="6"/>
        <v>2.0222222222222248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0.9400000000000005</v>
      </c>
      <c r="C72" s="4">
        <f t="shared" si="6"/>
        <v>6.8750000000000187</v>
      </c>
      <c r="D72" s="4">
        <f t="shared" si="6"/>
        <v>5.7000000000000144</v>
      </c>
      <c r="E72" s="4">
        <f t="shared" si="6"/>
        <v>4.525000000000011</v>
      </c>
      <c r="F72" s="4">
        <f t="shared" si="6"/>
        <v>3.3500000000000076</v>
      </c>
      <c r="G72" s="4">
        <f t="shared" si="6"/>
        <v>2.1750000000000034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0.96000000000000052</v>
      </c>
      <c r="C73" s="4">
        <f t="shared" si="6"/>
        <v>7.8571428571428816</v>
      </c>
      <c r="D73" s="4">
        <f t="shared" si="6"/>
        <v>6.4857142857143053</v>
      </c>
      <c r="E73" s="4">
        <f t="shared" si="6"/>
        <v>5.114285714285729</v>
      </c>
      <c r="F73" s="4">
        <f t="shared" si="6"/>
        <v>3.7428571428571531</v>
      </c>
      <c r="G73" s="4">
        <f t="shared" si="6"/>
        <v>2.3714285714285759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0.98000000000000054</v>
      </c>
      <c r="C74" s="4">
        <f t="shared" si="6"/>
        <v>9.1666666666667016</v>
      </c>
      <c r="D74" s="4">
        <f t="shared" si="6"/>
        <v>7.5333333333333607</v>
      </c>
      <c r="E74" s="4">
        <f t="shared" si="6"/>
        <v>5.9000000000000208</v>
      </c>
      <c r="F74" s="4">
        <f t="shared" si="6"/>
        <v>4.2666666666666808</v>
      </c>
      <c r="G74" s="4">
        <f t="shared" si="6"/>
        <v>2.63333333333334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1.0000000000000004</v>
      </c>
      <c r="C75" s="4">
        <f t="shared" si="6"/>
        <v>11.000000000000039</v>
      </c>
      <c r="D75" s="4">
        <f t="shared" si="6"/>
        <v>9.000000000000032</v>
      </c>
      <c r="E75" s="4">
        <f t="shared" si="6"/>
        <v>7.0000000000000249</v>
      </c>
      <c r="F75" s="4">
        <f t="shared" si="6"/>
        <v>5.0000000000000169</v>
      </c>
      <c r="G75" s="4">
        <f t="shared" si="6"/>
        <v>3.000000000000008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1.0200000000000005</v>
      </c>
      <c r="C76" s="4">
        <f t="shared" si="6"/>
        <v>11.444400000000009</v>
      </c>
      <c r="D76" s="4">
        <f t="shared" si="6"/>
        <v>9.3636000000000088</v>
      </c>
      <c r="E76" s="4">
        <f t="shared" si="6"/>
        <v>7.2828000000000062</v>
      </c>
      <c r="F76" s="4">
        <f t="shared" si="6"/>
        <v>5.2020000000000053</v>
      </c>
      <c r="G76" s="4">
        <f t="shared" si="6"/>
        <v>3.1212000000000031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1.0400000000000005</v>
      </c>
      <c r="C77" s="4">
        <f t="shared" si="6"/>
        <v>11.897600000000011</v>
      </c>
      <c r="D77" s="4">
        <f t="shared" si="6"/>
        <v>9.7344000000000097</v>
      </c>
      <c r="E77" s="4">
        <f t="shared" si="6"/>
        <v>7.5712000000000073</v>
      </c>
      <c r="F77" s="4">
        <f t="shared" si="6"/>
        <v>5.4080000000000057</v>
      </c>
      <c r="G77" s="4">
        <f t="shared" si="6"/>
        <v>3.2448000000000037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1.0600000000000005</v>
      </c>
      <c r="C78" s="4">
        <f t="shared" si="6"/>
        <v>12.359600000000011</v>
      </c>
      <c r="D78" s="4">
        <f t="shared" si="6"/>
        <v>10.11240000000001</v>
      </c>
      <c r="E78" s="4">
        <f t="shared" si="6"/>
        <v>7.8652000000000069</v>
      </c>
      <c r="F78" s="4">
        <f t="shared" si="6"/>
        <v>5.6180000000000065</v>
      </c>
      <c r="G78" s="4">
        <f t="shared" si="6"/>
        <v>3.3708000000000036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1.0800000000000005</v>
      </c>
      <c r="C79" s="4">
        <f t="shared" si="6"/>
        <v>12.830400000000013</v>
      </c>
      <c r="D79" s="4">
        <f t="shared" si="6"/>
        <v>10.497600000000011</v>
      </c>
      <c r="E79" s="4">
        <f t="shared" si="6"/>
        <v>8.1648000000000085</v>
      </c>
      <c r="F79" s="4">
        <f t="shared" si="6"/>
        <v>5.832000000000007</v>
      </c>
      <c r="G79" s="4">
        <f t="shared" si="6"/>
        <v>3.4992000000000041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1.1000000000000005</v>
      </c>
      <c r="C80" s="4">
        <f t="shared" si="6"/>
        <v>13.310000000000011</v>
      </c>
      <c r="D80" s="4">
        <f t="shared" si="6"/>
        <v>10.890000000000009</v>
      </c>
      <c r="E80" s="4">
        <f t="shared" si="6"/>
        <v>8.4700000000000077</v>
      </c>
      <c r="F80" s="4">
        <f t="shared" si="6"/>
        <v>6.050000000000006</v>
      </c>
      <c r="G80" s="4">
        <f t="shared" si="6"/>
        <v>3.6300000000000039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1.1200000000000006</v>
      </c>
      <c r="C81" s="4">
        <f t="shared" si="6"/>
        <v>13.798400000000015</v>
      </c>
      <c r="D81" s="4">
        <f t="shared" si="6"/>
        <v>11.289600000000011</v>
      </c>
      <c r="E81" s="4">
        <f t="shared" si="6"/>
        <v>8.7808000000000099</v>
      </c>
      <c r="F81" s="4">
        <f t="shared" si="6"/>
        <v>6.2720000000000073</v>
      </c>
      <c r="G81" s="4">
        <f t="shared" si="6"/>
        <v>3.7632000000000043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1.1400000000000006</v>
      </c>
      <c r="C82" s="4">
        <f t="shared" si="6"/>
        <v>14.295600000000013</v>
      </c>
      <c r="D82" s="4">
        <f t="shared" si="6"/>
        <v>11.696400000000011</v>
      </c>
      <c r="E82" s="4">
        <f t="shared" si="6"/>
        <v>9.0972000000000079</v>
      </c>
      <c r="F82" s="4">
        <f t="shared" si="6"/>
        <v>6.4980000000000073</v>
      </c>
      <c r="G82" s="4">
        <f t="shared" si="6"/>
        <v>3.898800000000004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1.1600000000000006</v>
      </c>
      <c r="C83" s="4">
        <f t="shared" si="6"/>
        <v>14.801600000000017</v>
      </c>
      <c r="D83" s="4">
        <f t="shared" si="6"/>
        <v>12.110400000000013</v>
      </c>
      <c r="E83" s="4">
        <f t="shared" si="6"/>
        <v>9.4192000000000107</v>
      </c>
      <c r="F83" s="4">
        <f t="shared" si="6"/>
        <v>6.7280000000000086</v>
      </c>
      <c r="G83" s="4">
        <f t="shared" si="6"/>
        <v>4.0368000000000048</v>
      </c>
      <c r="H83" s="4">
        <f t="shared" ref="D83:L111" si="7">IF(H$16="",10000,IF(($B83/H$17) &lt;= 1, H$20*(1.1-H$16*($B83/H$17))/(1.1-($B83/H$17)), H$20*((1.1-H$16)/0.1*($B83/H$17)^2)))</f>
        <v>10000</v>
      </c>
      <c r="I83" s="4">
        <f t="shared" si="7"/>
        <v>10000</v>
      </c>
      <c r="J83" s="4">
        <f t="shared" si="7"/>
        <v>10000</v>
      </c>
      <c r="K83" s="4">
        <f t="shared" si="7"/>
        <v>10000</v>
      </c>
      <c r="L83" s="4">
        <f t="shared" si="7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1.1800000000000006</v>
      </c>
      <c r="C84" s="4">
        <f t="shared" ref="C84:C123" si="8">IF(C$16="",10000,IF(($B84/C$17) &lt;= 1, C$20*(1.1-C$16*($B84/C$17))/(1.1-($B84/C$17)), C$20*((1.1-C$16)/0.1*($B84/C$17)^2)))</f>
        <v>15.316400000000016</v>
      </c>
      <c r="D84" s="4">
        <f t="shared" si="7"/>
        <v>12.531600000000013</v>
      </c>
      <c r="E84" s="4">
        <f t="shared" si="7"/>
        <v>9.7468000000000092</v>
      </c>
      <c r="F84" s="4">
        <f t="shared" si="7"/>
        <v>6.9620000000000086</v>
      </c>
      <c r="G84" s="4">
        <f t="shared" si="7"/>
        <v>4.1772000000000045</v>
      </c>
      <c r="H84" s="4">
        <f t="shared" si="7"/>
        <v>10000</v>
      </c>
      <c r="I84" s="4">
        <f t="shared" si="7"/>
        <v>10000</v>
      </c>
      <c r="J84" s="4">
        <f t="shared" si="7"/>
        <v>10000</v>
      </c>
      <c r="K84" s="4">
        <f t="shared" si="7"/>
        <v>10000</v>
      </c>
      <c r="L84" s="4">
        <f t="shared" si="7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1.2000000000000006</v>
      </c>
      <c r="C85" s="4">
        <f t="shared" si="8"/>
        <v>15.840000000000016</v>
      </c>
      <c r="D85" s="4">
        <f t="shared" si="7"/>
        <v>12.960000000000013</v>
      </c>
      <c r="E85" s="4">
        <f t="shared" si="7"/>
        <v>10.080000000000011</v>
      </c>
      <c r="F85" s="4">
        <f t="shared" si="7"/>
        <v>7.2000000000000091</v>
      </c>
      <c r="G85" s="4">
        <f t="shared" si="7"/>
        <v>4.3200000000000047</v>
      </c>
      <c r="H85" s="4">
        <f t="shared" si="7"/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1.2200000000000006</v>
      </c>
      <c r="C86" s="4">
        <f t="shared" si="8"/>
        <v>16.372400000000017</v>
      </c>
      <c r="D86" s="4">
        <f t="shared" si="7"/>
        <v>13.395600000000014</v>
      </c>
      <c r="E86" s="4">
        <f t="shared" si="7"/>
        <v>10.41880000000001</v>
      </c>
      <c r="F86" s="4">
        <f t="shared" si="7"/>
        <v>7.4420000000000091</v>
      </c>
      <c r="G86" s="4">
        <f t="shared" si="7"/>
        <v>4.4652000000000047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1.2400000000000007</v>
      </c>
      <c r="C87" s="4">
        <f t="shared" si="8"/>
        <v>16.913600000000017</v>
      </c>
      <c r="D87" s="4">
        <f t="shared" si="7"/>
        <v>13.838400000000014</v>
      </c>
      <c r="E87" s="4">
        <f t="shared" si="7"/>
        <v>10.763200000000012</v>
      </c>
      <c r="F87" s="4">
        <f t="shared" si="7"/>
        <v>7.6880000000000095</v>
      </c>
      <c r="G87" s="4">
        <f t="shared" si="7"/>
        <v>4.6128000000000053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1.2600000000000007</v>
      </c>
      <c r="C88" s="4">
        <f t="shared" si="8"/>
        <v>17.463600000000017</v>
      </c>
      <c r="D88" s="4">
        <f t="shared" si="7"/>
        <v>14.288400000000015</v>
      </c>
      <c r="E88" s="4">
        <f t="shared" si="7"/>
        <v>11.113200000000012</v>
      </c>
      <c r="F88" s="4">
        <f t="shared" si="7"/>
        <v>7.9380000000000095</v>
      </c>
      <c r="G88" s="4">
        <f t="shared" si="7"/>
        <v>4.7628000000000057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1.2800000000000007</v>
      </c>
      <c r="C89" s="4">
        <f t="shared" si="8"/>
        <v>18.022400000000019</v>
      </c>
      <c r="D89" s="4">
        <f t="shared" si="7"/>
        <v>14.745600000000017</v>
      </c>
      <c r="E89" s="4">
        <f t="shared" si="7"/>
        <v>11.468800000000012</v>
      </c>
      <c r="F89" s="4">
        <f t="shared" si="7"/>
        <v>8.1920000000000108</v>
      </c>
      <c r="G89" s="4">
        <f t="shared" si="7"/>
        <v>4.9152000000000067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ref="B90:B123" si="9">$B89+$B$11</f>
        <v>1.3000000000000007</v>
      </c>
      <c r="C90" s="4">
        <f t="shared" si="8"/>
        <v>18.590000000000021</v>
      </c>
      <c r="D90" s="4">
        <f t="shared" si="7"/>
        <v>15.210000000000017</v>
      </c>
      <c r="E90" s="4">
        <f t="shared" si="7"/>
        <v>11.830000000000014</v>
      </c>
      <c r="F90" s="4">
        <f t="shared" si="7"/>
        <v>8.4500000000000117</v>
      </c>
      <c r="G90" s="4">
        <f t="shared" si="7"/>
        <v>5.0700000000000065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9"/>
        <v>1.3200000000000007</v>
      </c>
      <c r="C91" s="4">
        <f t="shared" si="8"/>
        <v>19.166400000000021</v>
      </c>
      <c r="D91" s="4">
        <f t="shared" si="7"/>
        <v>15.681600000000017</v>
      </c>
      <c r="E91" s="4">
        <f t="shared" si="7"/>
        <v>12.196800000000014</v>
      </c>
      <c r="F91" s="4">
        <f t="shared" si="7"/>
        <v>8.7120000000000104</v>
      </c>
      <c r="G91" s="4">
        <f t="shared" si="7"/>
        <v>5.227200000000007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si="9"/>
        <v>1.3400000000000007</v>
      </c>
      <c r="C92" s="4">
        <f t="shared" si="8"/>
        <v>19.751600000000025</v>
      </c>
      <c r="D92" s="4">
        <f t="shared" si="7"/>
        <v>16.160400000000017</v>
      </c>
      <c r="E92" s="4">
        <f t="shared" si="7"/>
        <v>12.569200000000015</v>
      </c>
      <c r="F92" s="4">
        <f t="shared" si="7"/>
        <v>8.9780000000000122</v>
      </c>
      <c r="G92" s="4">
        <f t="shared" si="7"/>
        <v>5.3868000000000071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si="9"/>
        <v>1.3600000000000008</v>
      </c>
      <c r="C93" s="4">
        <f t="shared" si="8"/>
        <v>20.345600000000022</v>
      </c>
      <c r="D93" s="4">
        <f t="shared" si="7"/>
        <v>16.646400000000018</v>
      </c>
      <c r="E93" s="4">
        <f t="shared" si="7"/>
        <v>12.947200000000015</v>
      </c>
      <c r="F93" s="4">
        <f t="shared" si="7"/>
        <v>9.2480000000000118</v>
      </c>
      <c r="G93" s="4">
        <f t="shared" si="7"/>
        <v>5.5488000000000071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9"/>
        <v>1.3800000000000008</v>
      </c>
      <c r="C94" s="4">
        <f t="shared" si="8"/>
        <v>20.948400000000024</v>
      </c>
      <c r="D94" s="4">
        <f t="shared" si="7"/>
        <v>17.139600000000019</v>
      </c>
      <c r="E94" s="4">
        <f t="shared" si="7"/>
        <v>13.330800000000014</v>
      </c>
      <c r="F94" s="4">
        <f t="shared" si="7"/>
        <v>9.5220000000000127</v>
      </c>
      <c r="G94" s="4">
        <f t="shared" si="7"/>
        <v>5.7132000000000067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1.4000000000000008</v>
      </c>
      <c r="C95" s="4">
        <f t="shared" si="8"/>
        <v>21.560000000000024</v>
      </c>
      <c r="D95" s="4">
        <f t="shared" si="7"/>
        <v>17.640000000000018</v>
      </c>
      <c r="E95" s="4">
        <f t="shared" si="7"/>
        <v>13.720000000000015</v>
      </c>
      <c r="F95" s="4">
        <f t="shared" si="7"/>
        <v>9.8000000000000131</v>
      </c>
      <c r="G95" s="4">
        <f t="shared" si="7"/>
        <v>5.880000000000007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1.4200000000000008</v>
      </c>
      <c r="C96" s="4">
        <f t="shared" si="8"/>
        <v>22.180400000000024</v>
      </c>
      <c r="D96" s="4">
        <f t="shared" si="7"/>
        <v>18.147600000000018</v>
      </c>
      <c r="E96" s="4">
        <f t="shared" si="7"/>
        <v>14.114800000000015</v>
      </c>
      <c r="F96" s="4">
        <f t="shared" si="7"/>
        <v>10.082000000000013</v>
      </c>
      <c r="G96" s="4">
        <f t="shared" si="7"/>
        <v>6.0492000000000079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1.4400000000000008</v>
      </c>
      <c r="C97" s="4">
        <f t="shared" si="8"/>
        <v>22.809600000000028</v>
      </c>
      <c r="D97" s="4">
        <f t="shared" si="7"/>
        <v>18.662400000000023</v>
      </c>
      <c r="E97" s="4">
        <f t="shared" si="7"/>
        <v>14.515200000000018</v>
      </c>
      <c r="F97" s="4">
        <f t="shared" si="7"/>
        <v>10.368000000000015</v>
      </c>
      <c r="G97" s="4">
        <f t="shared" si="7"/>
        <v>6.2208000000000085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1.4600000000000009</v>
      </c>
      <c r="C98" s="4">
        <f t="shared" si="8"/>
        <v>23.447600000000026</v>
      </c>
      <c r="D98" s="4">
        <f t="shared" si="7"/>
        <v>19.184400000000021</v>
      </c>
      <c r="E98" s="4">
        <f t="shared" si="7"/>
        <v>14.921200000000017</v>
      </c>
      <c r="F98" s="4">
        <f t="shared" si="7"/>
        <v>10.658000000000014</v>
      </c>
      <c r="G98" s="4">
        <f t="shared" si="7"/>
        <v>6.394800000000008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1.4800000000000009</v>
      </c>
      <c r="C99" s="4">
        <f t="shared" si="8"/>
        <v>24.094400000000029</v>
      </c>
      <c r="D99" s="4">
        <f t="shared" si="7"/>
        <v>19.713600000000024</v>
      </c>
      <c r="E99" s="4">
        <f t="shared" si="7"/>
        <v>15.332800000000018</v>
      </c>
      <c r="F99" s="4">
        <f t="shared" si="7"/>
        <v>10.952000000000014</v>
      </c>
      <c r="G99" s="4">
        <f t="shared" si="7"/>
        <v>6.571200000000009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1.5000000000000009</v>
      </c>
      <c r="C100" s="4">
        <f t="shared" si="8"/>
        <v>24.750000000000028</v>
      </c>
      <c r="D100" s="4">
        <f t="shared" si="7"/>
        <v>20.250000000000025</v>
      </c>
      <c r="E100" s="4">
        <f t="shared" si="7"/>
        <v>15.750000000000018</v>
      </c>
      <c r="F100" s="4">
        <f t="shared" si="7"/>
        <v>11.250000000000016</v>
      </c>
      <c r="G100" s="4">
        <f t="shared" si="7"/>
        <v>6.7500000000000089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1.5200000000000009</v>
      </c>
      <c r="C101" s="4">
        <f t="shared" si="8"/>
        <v>25.414400000000029</v>
      </c>
      <c r="D101" s="4">
        <f t="shared" si="7"/>
        <v>20.793600000000023</v>
      </c>
      <c r="E101" s="4">
        <f t="shared" si="7"/>
        <v>16.17280000000002</v>
      </c>
      <c r="F101" s="4">
        <f t="shared" si="7"/>
        <v>11.552000000000016</v>
      </c>
      <c r="G101" s="4">
        <f t="shared" si="7"/>
        <v>6.9312000000000094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1.5400000000000009</v>
      </c>
      <c r="C102" s="4">
        <f t="shared" si="8"/>
        <v>26.087600000000034</v>
      </c>
      <c r="D102" s="4">
        <f t="shared" si="7"/>
        <v>21.344400000000029</v>
      </c>
      <c r="E102" s="4">
        <f t="shared" si="7"/>
        <v>16.60120000000002</v>
      </c>
      <c r="F102" s="4">
        <f t="shared" si="7"/>
        <v>11.858000000000017</v>
      </c>
      <c r="G102" s="4">
        <f t="shared" si="7"/>
        <v>7.1148000000000104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1.5600000000000009</v>
      </c>
      <c r="C103" s="4">
        <f t="shared" si="8"/>
        <v>26.769600000000032</v>
      </c>
      <c r="D103" s="4">
        <f t="shared" si="7"/>
        <v>21.902400000000025</v>
      </c>
      <c r="E103" s="4">
        <f t="shared" si="7"/>
        <v>17.035200000000021</v>
      </c>
      <c r="F103" s="4">
        <f t="shared" si="7"/>
        <v>12.168000000000017</v>
      </c>
      <c r="G103" s="4">
        <f t="shared" si="7"/>
        <v>7.3008000000000095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1.580000000000001</v>
      </c>
      <c r="C104" s="4">
        <f t="shared" si="8"/>
        <v>27.460400000000035</v>
      </c>
      <c r="D104" s="4">
        <f t="shared" si="7"/>
        <v>22.467600000000026</v>
      </c>
      <c r="E104" s="4">
        <f t="shared" si="7"/>
        <v>17.474800000000023</v>
      </c>
      <c r="F104" s="4">
        <f t="shared" si="7"/>
        <v>12.482000000000017</v>
      </c>
      <c r="G104" s="4">
        <f t="shared" si="7"/>
        <v>7.4892000000000101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1.600000000000001</v>
      </c>
      <c r="C105" s="4">
        <f t="shared" si="8"/>
        <v>28.160000000000036</v>
      </c>
      <c r="D105" s="4">
        <f t="shared" si="7"/>
        <v>23.040000000000028</v>
      </c>
      <c r="E105" s="4">
        <f t="shared" si="7"/>
        <v>17.920000000000023</v>
      </c>
      <c r="F105" s="4">
        <f t="shared" si="7"/>
        <v>12.800000000000018</v>
      </c>
      <c r="G105" s="4">
        <f t="shared" si="7"/>
        <v>7.6800000000000104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1.620000000000001</v>
      </c>
      <c r="C106" s="4">
        <f t="shared" si="8"/>
        <v>28.868400000000037</v>
      </c>
      <c r="D106" s="4">
        <f t="shared" si="7"/>
        <v>23.619600000000027</v>
      </c>
      <c r="E106" s="4">
        <f t="shared" si="7"/>
        <v>18.370800000000024</v>
      </c>
      <c r="F106" s="4">
        <f t="shared" si="7"/>
        <v>13.122000000000018</v>
      </c>
      <c r="G106" s="4">
        <f t="shared" si="7"/>
        <v>7.8732000000000104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1.640000000000001</v>
      </c>
      <c r="C107" s="4">
        <f t="shared" si="8"/>
        <v>29.585600000000035</v>
      </c>
      <c r="D107" s="4">
        <f t="shared" si="7"/>
        <v>24.206400000000027</v>
      </c>
      <c r="E107" s="4">
        <f t="shared" si="7"/>
        <v>18.827200000000023</v>
      </c>
      <c r="F107" s="4">
        <f t="shared" si="7"/>
        <v>13.448000000000018</v>
      </c>
      <c r="G107" s="4">
        <f t="shared" si="7"/>
        <v>8.0688000000000102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1.660000000000001</v>
      </c>
      <c r="C108" s="4">
        <f t="shared" si="8"/>
        <v>30.311600000000038</v>
      </c>
      <c r="D108" s="4">
        <f t="shared" si="7"/>
        <v>24.800400000000032</v>
      </c>
      <c r="E108" s="4">
        <f t="shared" si="7"/>
        <v>19.289200000000022</v>
      </c>
      <c r="F108" s="4">
        <f t="shared" si="7"/>
        <v>13.77800000000002</v>
      </c>
      <c r="G108" s="4">
        <f t="shared" si="7"/>
        <v>8.2668000000000106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1.680000000000001</v>
      </c>
      <c r="C109" s="4">
        <f t="shared" si="8"/>
        <v>31.046400000000041</v>
      </c>
      <c r="D109" s="4">
        <f t="shared" si="7"/>
        <v>25.40160000000003</v>
      </c>
      <c r="E109" s="4">
        <f t="shared" si="7"/>
        <v>19.756800000000027</v>
      </c>
      <c r="F109" s="4">
        <f t="shared" si="7"/>
        <v>14.11200000000002</v>
      </c>
      <c r="G109" s="4">
        <f t="shared" si="7"/>
        <v>8.4672000000000125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1.7000000000000011</v>
      </c>
      <c r="C110" s="4">
        <f t="shared" si="8"/>
        <v>31.790000000000042</v>
      </c>
      <c r="D110" s="4">
        <f t="shared" si="7"/>
        <v>26.010000000000034</v>
      </c>
      <c r="E110" s="4">
        <f t="shared" si="7"/>
        <v>20.230000000000025</v>
      </c>
      <c r="F110" s="4">
        <f t="shared" si="7"/>
        <v>14.450000000000021</v>
      </c>
      <c r="G110" s="4">
        <f t="shared" si="7"/>
        <v>8.6700000000000124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1.7200000000000011</v>
      </c>
      <c r="C111" s="4">
        <f t="shared" si="8"/>
        <v>32.542400000000043</v>
      </c>
      <c r="D111" s="4">
        <f t="shared" si="7"/>
        <v>26.625600000000034</v>
      </c>
      <c r="E111" s="4">
        <f t="shared" si="7"/>
        <v>20.708800000000025</v>
      </c>
      <c r="F111" s="4">
        <f t="shared" si="7"/>
        <v>14.792000000000021</v>
      </c>
      <c r="G111" s="4">
        <f t="shared" si="7"/>
        <v>8.875200000000012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ref="D111:L123" si="10">IF(K$16="",10000,IF(($B111/K$17) &lt;= 1, K$20*(1.1-K$16*($B111/K$17))/(1.1-($B111/K$17)), K$20*((1.1-K$16)/0.1*($B111/K$17)^2)))</f>
        <v>10000</v>
      </c>
      <c r="L111" s="4">
        <f t="shared" si="10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1.7400000000000011</v>
      </c>
      <c r="C112" s="4">
        <f t="shared" si="8"/>
        <v>33.303600000000039</v>
      </c>
      <c r="D112" s="4">
        <f t="shared" si="10"/>
        <v>27.248400000000032</v>
      </c>
      <c r="E112" s="4">
        <f t="shared" si="10"/>
        <v>21.193200000000026</v>
      </c>
      <c r="F112" s="4">
        <f t="shared" si="10"/>
        <v>15.138000000000021</v>
      </c>
      <c r="G112" s="4">
        <f t="shared" si="10"/>
        <v>9.0828000000000131</v>
      </c>
      <c r="H112" s="4">
        <f t="shared" si="10"/>
        <v>10000</v>
      </c>
      <c r="I112" s="4">
        <f t="shared" si="10"/>
        <v>10000</v>
      </c>
      <c r="J112" s="4">
        <f t="shared" si="10"/>
        <v>10000</v>
      </c>
      <c r="K112" s="4">
        <f t="shared" si="10"/>
        <v>10000</v>
      </c>
      <c r="L112" s="4">
        <f t="shared" si="10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1.7600000000000011</v>
      </c>
      <c r="C113" s="4">
        <f t="shared" si="8"/>
        <v>34.073600000000042</v>
      </c>
      <c r="D113" s="4">
        <f t="shared" si="10"/>
        <v>27.878400000000035</v>
      </c>
      <c r="E113" s="4">
        <f t="shared" si="10"/>
        <v>21.683200000000028</v>
      </c>
      <c r="F113" s="4">
        <f t="shared" si="10"/>
        <v>15.488000000000023</v>
      </c>
      <c r="G113" s="4">
        <f t="shared" si="10"/>
        <v>9.2928000000000139</v>
      </c>
      <c r="H113" s="4">
        <f t="shared" si="10"/>
        <v>10000</v>
      </c>
      <c r="I113" s="4">
        <f t="shared" si="10"/>
        <v>10000</v>
      </c>
      <c r="J113" s="4">
        <f t="shared" si="10"/>
        <v>10000</v>
      </c>
      <c r="K113" s="4">
        <f t="shared" si="10"/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1.7800000000000011</v>
      </c>
      <c r="C114" s="4">
        <f t="shared" si="8"/>
        <v>34.852400000000046</v>
      </c>
      <c r="D114" s="4">
        <f t="shared" si="10"/>
        <v>28.515600000000038</v>
      </c>
      <c r="E114" s="4">
        <f t="shared" si="10"/>
        <v>22.178800000000027</v>
      </c>
      <c r="F114" s="4">
        <f t="shared" si="10"/>
        <v>15.842000000000024</v>
      </c>
      <c r="G114" s="4">
        <f t="shared" si="10"/>
        <v>9.5052000000000145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1.8000000000000012</v>
      </c>
      <c r="C115" s="4">
        <f t="shared" si="8"/>
        <v>35.640000000000043</v>
      </c>
      <c r="D115" s="4">
        <f t="shared" si="10"/>
        <v>29.160000000000039</v>
      </c>
      <c r="E115" s="4">
        <f t="shared" si="10"/>
        <v>22.680000000000028</v>
      </c>
      <c r="F115" s="4">
        <f t="shared" si="10"/>
        <v>16.200000000000024</v>
      </c>
      <c r="G115" s="4">
        <f t="shared" si="10"/>
        <v>9.7200000000000149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1.8200000000000012</v>
      </c>
      <c r="C116" s="4">
        <f t="shared" si="8"/>
        <v>36.436400000000049</v>
      </c>
      <c r="D116" s="4">
        <f t="shared" si="10"/>
        <v>29.811600000000038</v>
      </c>
      <c r="E116" s="4">
        <f t="shared" si="10"/>
        <v>23.18680000000003</v>
      </c>
      <c r="F116" s="4">
        <f t="shared" si="10"/>
        <v>16.562000000000022</v>
      </c>
      <c r="G116" s="4">
        <f t="shared" si="10"/>
        <v>9.9372000000000149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1.8400000000000012</v>
      </c>
      <c r="C117" s="4">
        <f t="shared" si="8"/>
        <v>37.241600000000048</v>
      </c>
      <c r="D117" s="4">
        <f t="shared" si="10"/>
        <v>30.470400000000037</v>
      </c>
      <c r="E117" s="4">
        <f t="shared" si="10"/>
        <v>23.69920000000003</v>
      </c>
      <c r="F117" s="4">
        <f t="shared" si="10"/>
        <v>16.928000000000022</v>
      </c>
      <c r="G117" s="4">
        <f t="shared" si="10"/>
        <v>10.156800000000015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1.8600000000000012</v>
      </c>
      <c r="C118" s="4">
        <f t="shared" si="8"/>
        <v>38.055600000000048</v>
      </c>
      <c r="D118" s="4">
        <f t="shared" si="10"/>
        <v>31.136400000000041</v>
      </c>
      <c r="E118" s="4">
        <f t="shared" si="10"/>
        <v>24.21720000000003</v>
      </c>
      <c r="F118" s="4">
        <f t="shared" si="10"/>
        <v>17.298000000000027</v>
      </c>
      <c r="G118" s="4">
        <f t="shared" si="10"/>
        <v>10.378800000000014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1.8800000000000012</v>
      </c>
      <c r="C119" s="4">
        <f t="shared" si="8"/>
        <v>38.878400000000049</v>
      </c>
      <c r="D119" s="4">
        <f t="shared" si="10"/>
        <v>31.809600000000042</v>
      </c>
      <c r="E119" s="4">
        <f t="shared" si="10"/>
        <v>24.740800000000032</v>
      </c>
      <c r="F119" s="4">
        <f t="shared" si="10"/>
        <v>17.672000000000025</v>
      </c>
      <c r="G119" s="4">
        <f t="shared" si="10"/>
        <v>10.603200000000015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1.9000000000000012</v>
      </c>
      <c r="C120" s="4">
        <f t="shared" si="8"/>
        <v>39.710000000000051</v>
      </c>
      <c r="D120" s="4">
        <f t="shared" si="10"/>
        <v>32.490000000000045</v>
      </c>
      <c r="E120" s="4">
        <f t="shared" si="10"/>
        <v>25.270000000000032</v>
      </c>
      <c r="F120" s="4">
        <f t="shared" si="10"/>
        <v>18.050000000000026</v>
      </c>
      <c r="G120" s="4">
        <f t="shared" si="10"/>
        <v>10.830000000000016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1.9200000000000013</v>
      </c>
      <c r="C121" s="4">
        <f t="shared" si="8"/>
        <v>40.550400000000053</v>
      </c>
      <c r="D121" s="4">
        <f t="shared" si="10"/>
        <v>33.177600000000041</v>
      </c>
      <c r="E121" s="4">
        <f t="shared" si="10"/>
        <v>25.804800000000032</v>
      </c>
      <c r="F121" s="4">
        <f t="shared" si="10"/>
        <v>18.432000000000027</v>
      </c>
      <c r="G121" s="4">
        <f t="shared" si="10"/>
        <v>11.059200000000017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1.9400000000000013</v>
      </c>
      <c r="C122" s="4">
        <f t="shared" si="8"/>
        <v>41.399600000000056</v>
      </c>
      <c r="D122" s="4">
        <f t="shared" si="10"/>
        <v>33.872400000000049</v>
      </c>
      <c r="E122" s="4">
        <f t="shared" si="10"/>
        <v>26.345200000000037</v>
      </c>
      <c r="F122" s="4">
        <f t="shared" si="10"/>
        <v>18.81800000000003</v>
      </c>
      <c r="G122" s="4">
        <f t="shared" si="10"/>
        <v>11.290800000000017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1.9600000000000013</v>
      </c>
      <c r="C123" s="4">
        <f t="shared" si="8"/>
        <v>42.257600000000053</v>
      </c>
      <c r="D123" s="4">
        <f t="shared" si="10"/>
        <v>34.574400000000047</v>
      </c>
      <c r="E123" s="4">
        <f t="shared" si="10"/>
        <v>26.891200000000033</v>
      </c>
      <c r="F123" s="4">
        <f t="shared" si="10"/>
        <v>19.208000000000027</v>
      </c>
      <c r="G123" s="4">
        <f t="shared" si="10"/>
        <v>11.524800000000017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x14ac:dyDescent="0.2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</sheetData>
  <mergeCells count="2">
    <mergeCell ref="B7:L7"/>
    <mergeCell ref="A3:C3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4D4F-FB75-4CBD-8635-CE8A32F2FB8C}">
  <sheetPr>
    <pageSetUpPr fitToPage="1"/>
  </sheetPr>
  <dimension ref="A1:W124"/>
  <sheetViews>
    <sheetView tabSelected="1" workbookViewId="0">
      <selection activeCell="B7" sqref="B7:L7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9.2851562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97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130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5">
      <c r="A3" s="75" t="s">
        <v>117</v>
      </c>
      <c r="B3" s="75"/>
      <c r="C3" s="76" t="s">
        <v>45</v>
      </c>
      <c r="D3" s="76"/>
      <c r="E3" s="76"/>
      <c r="F3" s="21"/>
      <c r="G3" s="21"/>
      <c r="H3" s="21"/>
      <c r="I3" s="21"/>
      <c r="J3" s="21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100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44</v>
      </c>
      <c r="C16" s="14">
        <v>0.5</v>
      </c>
      <c r="D16" s="14">
        <v>0.8</v>
      </c>
      <c r="E16" s="14">
        <v>1</v>
      </c>
      <c r="F16" s="14">
        <v>1.2</v>
      </c>
      <c r="G16" s="14"/>
      <c r="H16" s="14"/>
      <c r="I16" s="14"/>
      <c r="J16" s="14"/>
      <c r="K16" s="14"/>
      <c r="L16" s="14"/>
    </row>
    <row r="17" spans="1:23" hidden="1" x14ac:dyDescent="0.2">
      <c r="A17" s="1"/>
      <c r="B17" s="13"/>
      <c r="C17" s="16" t="str">
        <f>IF(C16="","",$B$16 &amp; C$16)</f>
        <v>c = 0,5</v>
      </c>
      <c r="D17" s="16" t="str">
        <f t="shared" ref="D17:L17" si="0">IF(D16="","",$B$16 &amp; D$16)</f>
        <v>c = 0,8</v>
      </c>
      <c r="E17" s="16" t="str">
        <f t="shared" si="0"/>
        <v>c = 1</v>
      </c>
      <c r="F17" s="16" t="str">
        <f t="shared" si="0"/>
        <v>c = 1,2</v>
      </c>
      <c r="G17" s="16" t="str">
        <f t="shared" si="0"/>
        <v/>
      </c>
      <c r="H17" s="16" t="str">
        <f t="shared" si="0"/>
        <v/>
      </c>
      <c r="I17" s="16" t="str">
        <f t="shared" si="0"/>
        <v/>
      </c>
      <c r="J17" s="16" t="str">
        <f t="shared" si="0"/>
        <v/>
      </c>
      <c r="K17" s="16" t="str">
        <f t="shared" si="0"/>
        <v/>
      </c>
      <c r="L17" s="16" t="str">
        <f t="shared" si="0"/>
        <v/>
      </c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23" ht="15" thickBot="1" x14ac:dyDescent="0.3">
      <c r="A19" s="13" t="s">
        <v>37</v>
      </c>
      <c r="B19" s="1"/>
      <c r="C19" s="17">
        <f>1000*3.6/C20</f>
        <v>1</v>
      </c>
      <c r="D19" s="17">
        <f t="shared" ref="D19:L19" si="1">1000*3.6/D20</f>
        <v>1</v>
      </c>
      <c r="E19" s="17">
        <f t="shared" si="1"/>
        <v>1</v>
      </c>
      <c r="F19" s="17">
        <f t="shared" si="1"/>
        <v>1</v>
      </c>
      <c r="G19" s="17">
        <f t="shared" si="1"/>
        <v>1</v>
      </c>
      <c r="H19" s="17">
        <f t="shared" si="1"/>
        <v>1</v>
      </c>
      <c r="I19" s="17">
        <f t="shared" si="1"/>
        <v>1</v>
      </c>
      <c r="J19" s="17">
        <f t="shared" si="1"/>
        <v>1</v>
      </c>
      <c r="K19" s="17">
        <f t="shared" si="1"/>
        <v>1</v>
      </c>
      <c r="L19" s="17">
        <f t="shared" si="1"/>
        <v>1</v>
      </c>
    </row>
    <row r="20" spans="1:23" ht="15" thickBot="1" x14ac:dyDescent="0.3">
      <c r="A20" s="13" t="s">
        <v>40</v>
      </c>
      <c r="B20" s="1"/>
      <c r="C20" s="18">
        <v>3600</v>
      </c>
      <c r="D20" s="18">
        <v>3600</v>
      </c>
      <c r="E20" s="18">
        <v>3600</v>
      </c>
      <c r="F20" s="18">
        <v>3600</v>
      </c>
      <c r="G20" s="18">
        <v>3600</v>
      </c>
      <c r="H20" s="18">
        <v>3600</v>
      </c>
      <c r="I20" s="18">
        <v>3600</v>
      </c>
      <c r="J20" s="18">
        <v>3600</v>
      </c>
      <c r="K20" s="18">
        <v>3600</v>
      </c>
      <c r="L20" s="18">
        <v>3600</v>
      </c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3" x14ac:dyDescent="0.2">
      <c r="A22" s="13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23" ht="14.25" x14ac:dyDescent="0.25">
      <c r="A23" s="1"/>
      <c r="B23" s="1" t="s">
        <v>38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"/>
      <c r="B24" s="19">
        <f>$B$9</f>
        <v>0</v>
      </c>
      <c r="C24" s="4">
        <f>IF(C$16="",10000,IF(($B24/C$16) &lt;= (C$19/3600), C$19, 3600*$B24/C$16))</f>
        <v>1</v>
      </c>
      <c r="D24" s="4">
        <f t="shared" ref="D24:L39" si="2">IF(D$16="",10000,IF(($B24/D$16) &lt;= (D$19/3600), D$19, 3600*$B24/D$16))</f>
        <v>1</v>
      </c>
      <c r="E24" s="4">
        <f t="shared" si="2"/>
        <v>1</v>
      </c>
      <c r="F24" s="4">
        <f t="shared" si="2"/>
        <v>1</v>
      </c>
      <c r="G24" s="4">
        <f t="shared" si="2"/>
        <v>10000</v>
      </c>
      <c r="H24" s="4">
        <f t="shared" si="2"/>
        <v>10000</v>
      </c>
      <c r="I24" s="4">
        <f t="shared" si="2"/>
        <v>10000</v>
      </c>
      <c r="J24" s="4">
        <f t="shared" si="2"/>
        <v>10000</v>
      </c>
      <c r="K24" s="4">
        <f t="shared" si="2"/>
        <v>10000</v>
      </c>
      <c r="L24" s="4">
        <f t="shared" si="2"/>
        <v>10000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x14ac:dyDescent="0.2">
      <c r="A25" s="1"/>
      <c r="B25" s="19">
        <f t="shared" ref="B25:B88" si="3">$B24+$B$11</f>
        <v>0.02</v>
      </c>
      <c r="C25" s="4">
        <f t="shared" ref="C25:L56" si="4">IF(C$16="",10000,IF(($B25/C$16) &lt;= (C$19/3600), C$19, 3600*$B25/C$16))</f>
        <v>144</v>
      </c>
      <c r="D25" s="4">
        <f t="shared" si="2"/>
        <v>90</v>
      </c>
      <c r="E25" s="4">
        <f t="shared" si="2"/>
        <v>72</v>
      </c>
      <c r="F25" s="4">
        <f t="shared" si="2"/>
        <v>60</v>
      </c>
      <c r="G25" s="4">
        <f t="shared" si="2"/>
        <v>10000</v>
      </c>
      <c r="H25" s="4">
        <f t="shared" si="2"/>
        <v>10000</v>
      </c>
      <c r="I25" s="4">
        <f t="shared" si="2"/>
        <v>10000</v>
      </c>
      <c r="J25" s="4">
        <f t="shared" si="2"/>
        <v>10000</v>
      </c>
      <c r="K25" s="4">
        <f t="shared" si="2"/>
        <v>10000</v>
      </c>
      <c r="L25" s="4">
        <f t="shared" si="2"/>
        <v>10000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7"/>
    </row>
    <row r="26" spans="1:23" x14ac:dyDescent="0.2">
      <c r="A26" s="1"/>
      <c r="B26" s="19">
        <f t="shared" si="3"/>
        <v>0.04</v>
      </c>
      <c r="C26" s="4">
        <f t="shared" si="4"/>
        <v>288</v>
      </c>
      <c r="D26" s="4">
        <f t="shared" si="2"/>
        <v>180</v>
      </c>
      <c r="E26" s="4">
        <f t="shared" si="2"/>
        <v>144</v>
      </c>
      <c r="F26" s="4">
        <f t="shared" si="2"/>
        <v>120</v>
      </c>
      <c r="G26" s="4">
        <f t="shared" si="2"/>
        <v>10000</v>
      </c>
      <c r="H26" s="4">
        <f t="shared" si="2"/>
        <v>10000</v>
      </c>
      <c r="I26" s="4">
        <f t="shared" si="2"/>
        <v>10000</v>
      </c>
      <c r="J26" s="4">
        <f t="shared" si="2"/>
        <v>10000</v>
      </c>
      <c r="K26" s="4">
        <f t="shared" si="2"/>
        <v>10000</v>
      </c>
      <c r="L26" s="4">
        <f t="shared" si="2"/>
        <v>10000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7"/>
    </row>
    <row r="27" spans="1:23" x14ac:dyDescent="0.2">
      <c r="A27" s="1"/>
      <c r="B27" s="19">
        <f t="shared" si="3"/>
        <v>0.06</v>
      </c>
      <c r="C27" s="4">
        <f t="shared" si="4"/>
        <v>432</v>
      </c>
      <c r="D27" s="4">
        <f t="shared" si="2"/>
        <v>270</v>
      </c>
      <c r="E27" s="4">
        <f t="shared" si="2"/>
        <v>216</v>
      </c>
      <c r="F27" s="4">
        <f t="shared" si="2"/>
        <v>180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</row>
    <row r="28" spans="1:23" x14ac:dyDescent="0.2">
      <c r="A28" s="1"/>
      <c r="B28" s="19">
        <f t="shared" si="3"/>
        <v>0.08</v>
      </c>
      <c r="C28" s="4">
        <f t="shared" si="4"/>
        <v>576</v>
      </c>
      <c r="D28" s="4">
        <f t="shared" si="2"/>
        <v>360</v>
      </c>
      <c r="E28" s="4">
        <f t="shared" si="2"/>
        <v>288</v>
      </c>
      <c r="F28" s="4">
        <f t="shared" si="2"/>
        <v>240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si="3"/>
        <v>0.1</v>
      </c>
      <c r="C29" s="4">
        <f t="shared" si="4"/>
        <v>720</v>
      </c>
      <c r="D29" s="4">
        <f t="shared" si="2"/>
        <v>450</v>
      </c>
      <c r="E29" s="4">
        <f t="shared" si="2"/>
        <v>360</v>
      </c>
      <c r="F29" s="4">
        <f t="shared" si="2"/>
        <v>300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0.12000000000000001</v>
      </c>
      <c r="C30" s="4">
        <f t="shared" si="4"/>
        <v>864.00000000000011</v>
      </c>
      <c r="D30" s="4">
        <f t="shared" si="2"/>
        <v>540</v>
      </c>
      <c r="E30" s="4">
        <f t="shared" si="2"/>
        <v>432.00000000000006</v>
      </c>
      <c r="F30" s="4">
        <f t="shared" si="2"/>
        <v>360.00000000000006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0.14000000000000001</v>
      </c>
      <c r="C31" s="4">
        <f t="shared" si="4"/>
        <v>1008.0000000000001</v>
      </c>
      <c r="D31" s="4">
        <f t="shared" si="2"/>
        <v>630</v>
      </c>
      <c r="E31" s="4">
        <f t="shared" si="2"/>
        <v>504.00000000000006</v>
      </c>
      <c r="F31" s="4">
        <f t="shared" si="2"/>
        <v>420.00000000000006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0.16</v>
      </c>
      <c r="C32" s="4">
        <f t="shared" si="4"/>
        <v>1152</v>
      </c>
      <c r="D32" s="4">
        <f t="shared" si="2"/>
        <v>720</v>
      </c>
      <c r="E32" s="4">
        <f t="shared" si="2"/>
        <v>576</v>
      </c>
      <c r="F32" s="4">
        <f t="shared" si="2"/>
        <v>480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0.18</v>
      </c>
      <c r="C33" s="4">
        <f t="shared" si="4"/>
        <v>1296</v>
      </c>
      <c r="D33" s="4">
        <f t="shared" si="2"/>
        <v>810</v>
      </c>
      <c r="E33" s="4">
        <f t="shared" si="2"/>
        <v>648</v>
      </c>
      <c r="F33" s="4">
        <f t="shared" si="2"/>
        <v>540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0.19999999999999998</v>
      </c>
      <c r="C34" s="4">
        <f t="shared" si="4"/>
        <v>1439.9999999999998</v>
      </c>
      <c r="D34" s="4">
        <f t="shared" si="2"/>
        <v>899.99999999999977</v>
      </c>
      <c r="E34" s="4">
        <f t="shared" si="2"/>
        <v>719.99999999999989</v>
      </c>
      <c r="F34" s="4">
        <f t="shared" si="2"/>
        <v>599.99999999999989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0.21999999999999997</v>
      </c>
      <c r="C35" s="4">
        <f t="shared" si="4"/>
        <v>1583.9999999999998</v>
      </c>
      <c r="D35" s="4">
        <f t="shared" si="2"/>
        <v>989.99999999999977</v>
      </c>
      <c r="E35" s="4">
        <f t="shared" si="2"/>
        <v>791.99999999999989</v>
      </c>
      <c r="F35" s="4">
        <f t="shared" si="2"/>
        <v>659.99999999999989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0.23999999999999996</v>
      </c>
      <c r="C36" s="4">
        <f t="shared" si="4"/>
        <v>1727.9999999999998</v>
      </c>
      <c r="D36" s="4">
        <f t="shared" si="2"/>
        <v>1079.9999999999998</v>
      </c>
      <c r="E36" s="4">
        <f t="shared" si="2"/>
        <v>863.99999999999989</v>
      </c>
      <c r="F36" s="4">
        <f t="shared" si="2"/>
        <v>719.99999999999989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0.25999999999999995</v>
      </c>
      <c r="C37" s="4">
        <f t="shared" si="4"/>
        <v>1871.9999999999998</v>
      </c>
      <c r="D37" s="4">
        <f t="shared" si="2"/>
        <v>1169.9999999999998</v>
      </c>
      <c r="E37" s="4">
        <f t="shared" si="2"/>
        <v>935.99999999999989</v>
      </c>
      <c r="F37" s="4">
        <f t="shared" si="2"/>
        <v>779.99999999999989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0.27999999999999997</v>
      </c>
      <c r="C38" s="4">
        <f t="shared" si="4"/>
        <v>2015.9999999999998</v>
      </c>
      <c r="D38" s="4">
        <f t="shared" si="2"/>
        <v>1259.9999999999998</v>
      </c>
      <c r="E38" s="4">
        <f t="shared" si="2"/>
        <v>1007.9999999999999</v>
      </c>
      <c r="F38" s="4">
        <f t="shared" si="2"/>
        <v>839.99999999999989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0.3</v>
      </c>
      <c r="C39" s="4">
        <f t="shared" si="4"/>
        <v>2160</v>
      </c>
      <c r="D39" s="4">
        <f t="shared" si="2"/>
        <v>1350</v>
      </c>
      <c r="E39" s="4">
        <f t="shared" si="2"/>
        <v>1080</v>
      </c>
      <c r="F39" s="4">
        <f t="shared" si="2"/>
        <v>900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0.32</v>
      </c>
      <c r="C40" s="4">
        <f t="shared" si="4"/>
        <v>2304</v>
      </c>
      <c r="D40" s="4">
        <f t="shared" si="4"/>
        <v>1440</v>
      </c>
      <c r="E40" s="4">
        <f t="shared" si="4"/>
        <v>1152</v>
      </c>
      <c r="F40" s="4">
        <f t="shared" si="4"/>
        <v>960</v>
      </c>
      <c r="G40" s="4">
        <f t="shared" si="4"/>
        <v>10000</v>
      </c>
      <c r="H40" s="4">
        <f t="shared" si="4"/>
        <v>10000</v>
      </c>
      <c r="I40" s="4">
        <f t="shared" si="4"/>
        <v>10000</v>
      </c>
      <c r="J40" s="4">
        <f t="shared" si="4"/>
        <v>10000</v>
      </c>
      <c r="K40" s="4">
        <f t="shared" si="4"/>
        <v>10000</v>
      </c>
      <c r="L40" s="4">
        <f t="shared" si="4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0.34</v>
      </c>
      <c r="C41" s="4">
        <f t="shared" si="4"/>
        <v>2448</v>
      </c>
      <c r="D41" s="4">
        <f t="shared" si="4"/>
        <v>1530</v>
      </c>
      <c r="E41" s="4">
        <f t="shared" si="4"/>
        <v>1224</v>
      </c>
      <c r="F41" s="4">
        <f t="shared" si="4"/>
        <v>1020</v>
      </c>
      <c r="G41" s="4">
        <f t="shared" si="4"/>
        <v>10000</v>
      </c>
      <c r="H41" s="4">
        <f t="shared" si="4"/>
        <v>10000</v>
      </c>
      <c r="I41" s="4">
        <f t="shared" si="4"/>
        <v>10000</v>
      </c>
      <c r="J41" s="4">
        <f t="shared" si="4"/>
        <v>10000</v>
      </c>
      <c r="K41" s="4">
        <f t="shared" si="4"/>
        <v>10000</v>
      </c>
      <c r="L41" s="4">
        <f t="shared" si="4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0.36000000000000004</v>
      </c>
      <c r="C42" s="4">
        <f t="shared" si="4"/>
        <v>2592.0000000000005</v>
      </c>
      <c r="D42" s="4">
        <f t="shared" si="4"/>
        <v>1620.0000000000002</v>
      </c>
      <c r="E42" s="4">
        <f t="shared" si="4"/>
        <v>1296.0000000000002</v>
      </c>
      <c r="F42" s="4">
        <f t="shared" si="4"/>
        <v>1080.0000000000002</v>
      </c>
      <c r="G42" s="4">
        <f t="shared" si="4"/>
        <v>10000</v>
      </c>
      <c r="H42" s="4">
        <f t="shared" si="4"/>
        <v>10000</v>
      </c>
      <c r="I42" s="4">
        <f t="shared" si="4"/>
        <v>10000</v>
      </c>
      <c r="J42" s="4">
        <f t="shared" si="4"/>
        <v>10000</v>
      </c>
      <c r="K42" s="4">
        <f t="shared" si="4"/>
        <v>10000</v>
      </c>
      <c r="L42" s="4">
        <f t="shared" si="4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0.38000000000000006</v>
      </c>
      <c r="C43" s="4">
        <f t="shared" si="4"/>
        <v>2736.0000000000005</v>
      </c>
      <c r="D43" s="4">
        <f t="shared" si="4"/>
        <v>1710.0000000000002</v>
      </c>
      <c r="E43" s="4">
        <f t="shared" si="4"/>
        <v>1368.0000000000002</v>
      </c>
      <c r="F43" s="4">
        <f t="shared" si="4"/>
        <v>1140.0000000000002</v>
      </c>
      <c r="G43" s="4">
        <f t="shared" si="4"/>
        <v>10000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0.40000000000000008</v>
      </c>
      <c r="C44" s="4">
        <f t="shared" si="4"/>
        <v>2880.0000000000005</v>
      </c>
      <c r="D44" s="4">
        <f t="shared" si="4"/>
        <v>1800.0000000000002</v>
      </c>
      <c r="E44" s="4">
        <f t="shared" si="4"/>
        <v>1440.0000000000002</v>
      </c>
      <c r="F44" s="4">
        <f t="shared" si="4"/>
        <v>1200.0000000000002</v>
      </c>
      <c r="G44" s="4">
        <f t="shared" si="4"/>
        <v>10000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0.4200000000000001</v>
      </c>
      <c r="C45" s="4">
        <f t="shared" si="4"/>
        <v>3024.0000000000009</v>
      </c>
      <c r="D45" s="4">
        <f t="shared" si="4"/>
        <v>1890.0000000000005</v>
      </c>
      <c r="E45" s="4">
        <f t="shared" si="4"/>
        <v>1512.0000000000005</v>
      </c>
      <c r="F45" s="4">
        <f t="shared" si="4"/>
        <v>1260.0000000000005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0.44000000000000011</v>
      </c>
      <c r="C46" s="4">
        <f t="shared" si="4"/>
        <v>3168.0000000000009</v>
      </c>
      <c r="D46" s="4">
        <f t="shared" si="4"/>
        <v>1980.0000000000005</v>
      </c>
      <c r="E46" s="4">
        <f t="shared" si="4"/>
        <v>1584.0000000000005</v>
      </c>
      <c r="F46" s="4">
        <f t="shared" si="4"/>
        <v>1320.0000000000005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0.46000000000000013</v>
      </c>
      <c r="C47" s="4">
        <f t="shared" si="4"/>
        <v>3312.0000000000009</v>
      </c>
      <c r="D47" s="4">
        <f t="shared" si="4"/>
        <v>2070.0000000000005</v>
      </c>
      <c r="E47" s="4">
        <f t="shared" si="4"/>
        <v>1656.0000000000005</v>
      </c>
      <c r="F47" s="4">
        <f t="shared" si="4"/>
        <v>1380.0000000000005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0.48000000000000015</v>
      </c>
      <c r="C48" s="4">
        <f t="shared" si="4"/>
        <v>3456.0000000000009</v>
      </c>
      <c r="D48" s="4">
        <f t="shared" si="4"/>
        <v>2160.0000000000005</v>
      </c>
      <c r="E48" s="4">
        <f t="shared" si="4"/>
        <v>1728.0000000000005</v>
      </c>
      <c r="F48" s="4">
        <f t="shared" si="4"/>
        <v>1440.0000000000005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0.50000000000000011</v>
      </c>
      <c r="C49" s="4">
        <f t="shared" si="4"/>
        <v>3600.0000000000009</v>
      </c>
      <c r="D49" s="4">
        <f t="shared" si="4"/>
        <v>2250.0000000000005</v>
      </c>
      <c r="E49" s="4">
        <f t="shared" si="4"/>
        <v>1800.0000000000005</v>
      </c>
      <c r="F49" s="4">
        <f t="shared" si="4"/>
        <v>1500.0000000000005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0.52000000000000013</v>
      </c>
      <c r="C50" s="4">
        <f t="shared" si="4"/>
        <v>3744.0000000000009</v>
      </c>
      <c r="D50" s="4">
        <f t="shared" si="4"/>
        <v>2340.0000000000005</v>
      </c>
      <c r="E50" s="4">
        <f t="shared" si="4"/>
        <v>1872.0000000000005</v>
      </c>
      <c r="F50" s="4">
        <f t="shared" si="4"/>
        <v>1560.0000000000005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0.54000000000000015</v>
      </c>
      <c r="C51" s="4">
        <f t="shared" si="4"/>
        <v>3888.0000000000009</v>
      </c>
      <c r="D51" s="4">
        <f t="shared" si="4"/>
        <v>2430.0000000000005</v>
      </c>
      <c r="E51" s="4">
        <f t="shared" si="4"/>
        <v>1944.0000000000005</v>
      </c>
      <c r="F51" s="4">
        <f t="shared" si="4"/>
        <v>1620.0000000000005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0.56000000000000016</v>
      </c>
      <c r="C52" s="4">
        <f t="shared" si="4"/>
        <v>4032.0000000000014</v>
      </c>
      <c r="D52" s="4">
        <f t="shared" si="4"/>
        <v>2520.0000000000009</v>
      </c>
      <c r="E52" s="4">
        <f t="shared" si="4"/>
        <v>2016.0000000000007</v>
      </c>
      <c r="F52" s="4">
        <f t="shared" si="4"/>
        <v>1680.0000000000007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0.58000000000000018</v>
      </c>
      <c r="C53" s="4">
        <f t="shared" si="4"/>
        <v>4176.0000000000009</v>
      </c>
      <c r="D53" s="4">
        <f t="shared" si="4"/>
        <v>2610.0000000000005</v>
      </c>
      <c r="E53" s="4">
        <f t="shared" si="4"/>
        <v>2088.0000000000005</v>
      </c>
      <c r="F53" s="4">
        <f t="shared" si="4"/>
        <v>1740.0000000000005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0.6000000000000002</v>
      </c>
      <c r="C54" s="4">
        <f t="shared" si="4"/>
        <v>4320.0000000000018</v>
      </c>
      <c r="D54" s="4">
        <f t="shared" si="4"/>
        <v>2700.0000000000009</v>
      </c>
      <c r="E54" s="4">
        <f t="shared" si="4"/>
        <v>2160.0000000000009</v>
      </c>
      <c r="F54" s="4">
        <f t="shared" si="4"/>
        <v>1800.0000000000009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0.62000000000000022</v>
      </c>
      <c r="C55" s="4">
        <f t="shared" si="4"/>
        <v>4464.0000000000018</v>
      </c>
      <c r="D55" s="4">
        <f t="shared" si="4"/>
        <v>2790.0000000000009</v>
      </c>
      <c r="E55" s="4">
        <f t="shared" si="4"/>
        <v>2232.0000000000009</v>
      </c>
      <c r="F55" s="4">
        <f t="shared" si="4"/>
        <v>1860.0000000000009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0.64000000000000024</v>
      </c>
      <c r="C56" s="4">
        <f t="shared" si="4"/>
        <v>4608.0000000000018</v>
      </c>
      <c r="D56" s="4">
        <f t="shared" si="4"/>
        <v>2880.0000000000009</v>
      </c>
      <c r="E56" s="4">
        <f t="shared" si="4"/>
        <v>2304.0000000000009</v>
      </c>
      <c r="F56" s="4">
        <f t="shared" si="4"/>
        <v>1920.0000000000009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0.66000000000000025</v>
      </c>
      <c r="C57" s="4">
        <f t="shared" ref="C57:L82" si="5">IF(C$16="",10000,IF(($B57/C$16) &lt;= (C$19/3600), C$19, 3600*$B57/C$16))</f>
        <v>4752.0000000000018</v>
      </c>
      <c r="D57" s="4">
        <f t="shared" si="5"/>
        <v>2970.0000000000009</v>
      </c>
      <c r="E57" s="4">
        <f t="shared" si="5"/>
        <v>2376.0000000000009</v>
      </c>
      <c r="F57" s="4">
        <f t="shared" si="5"/>
        <v>1980.0000000000009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0.68000000000000027</v>
      </c>
      <c r="C58" s="4">
        <f t="shared" si="5"/>
        <v>4896.0000000000018</v>
      </c>
      <c r="D58" s="4">
        <f t="shared" si="5"/>
        <v>3060.0000000000009</v>
      </c>
      <c r="E58" s="4">
        <f t="shared" si="5"/>
        <v>2448.0000000000009</v>
      </c>
      <c r="F58" s="4">
        <f t="shared" si="5"/>
        <v>2040.0000000000009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0.70000000000000029</v>
      </c>
      <c r="C59" s="4">
        <f t="shared" si="5"/>
        <v>5040.0000000000018</v>
      </c>
      <c r="D59" s="4">
        <f t="shared" si="5"/>
        <v>3150.0000000000009</v>
      </c>
      <c r="E59" s="4">
        <f t="shared" si="5"/>
        <v>2520.0000000000009</v>
      </c>
      <c r="F59" s="4">
        <f t="shared" si="5"/>
        <v>2100.0000000000009</v>
      </c>
      <c r="G59" s="4">
        <f t="shared" si="5"/>
        <v>10000</v>
      </c>
      <c r="H59" s="4">
        <f t="shared" si="5"/>
        <v>10000</v>
      </c>
      <c r="I59" s="4">
        <f t="shared" si="5"/>
        <v>10000</v>
      </c>
      <c r="J59" s="4">
        <f t="shared" si="5"/>
        <v>10000</v>
      </c>
      <c r="K59" s="4">
        <f t="shared" si="5"/>
        <v>10000</v>
      </c>
      <c r="L59" s="4">
        <f t="shared" si="5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si="3"/>
        <v>0.72000000000000031</v>
      </c>
      <c r="C60" s="4">
        <f t="shared" si="5"/>
        <v>5184.0000000000018</v>
      </c>
      <c r="D60" s="4">
        <f t="shared" si="5"/>
        <v>3240.0000000000009</v>
      </c>
      <c r="E60" s="4">
        <f t="shared" si="5"/>
        <v>2592.0000000000009</v>
      </c>
      <c r="F60" s="4">
        <f t="shared" si="5"/>
        <v>2160.0000000000009</v>
      </c>
      <c r="G60" s="4">
        <f t="shared" si="5"/>
        <v>10000</v>
      </c>
      <c r="H60" s="4">
        <f t="shared" si="5"/>
        <v>10000</v>
      </c>
      <c r="I60" s="4">
        <f t="shared" si="5"/>
        <v>10000</v>
      </c>
      <c r="J60" s="4">
        <f t="shared" si="5"/>
        <v>10000</v>
      </c>
      <c r="K60" s="4">
        <f t="shared" si="5"/>
        <v>10000</v>
      </c>
      <c r="L60" s="4">
        <f t="shared" si="5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si="3"/>
        <v>0.74000000000000032</v>
      </c>
      <c r="C61" s="4">
        <f t="shared" si="5"/>
        <v>5328.0000000000027</v>
      </c>
      <c r="D61" s="4">
        <f t="shared" si="5"/>
        <v>3330.0000000000014</v>
      </c>
      <c r="E61" s="4">
        <f t="shared" si="5"/>
        <v>2664.0000000000014</v>
      </c>
      <c r="F61" s="4">
        <f t="shared" si="5"/>
        <v>2220.0000000000014</v>
      </c>
      <c r="G61" s="4">
        <f t="shared" si="5"/>
        <v>10000</v>
      </c>
      <c r="H61" s="4">
        <f t="shared" si="5"/>
        <v>10000</v>
      </c>
      <c r="I61" s="4">
        <f t="shared" si="5"/>
        <v>10000</v>
      </c>
      <c r="J61" s="4">
        <f t="shared" si="5"/>
        <v>10000</v>
      </c>
      <c r="K61" s="4">
        <f t="shared" si="5"/>
        <v>10000</v>
      </c>
      <c r="L61" s="4">
        <f t="shared" si="5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3"/>
        <v>0.76000000000000034</v>
      </c>
      <c r="C62" s="4">
        <f t="shared" si="5"/>
        <v>5472.0000000000027</v>
      </c>
      <c r="D62" s="4">
        <f t="shared" si="5"/>
        <v>3420.0000000000014</v>
      </c>
      <c r="E62" s="4">
        <f t="shared" si="5"/>
        <v>2736.0000000000014</v>
      </c>
      <c r="F62" s="4">
        <f t="shared" si="5"/>
        <v>2280.0000000000014</v>
      </c>
      <c r="G62" s="4">
        <f t="shared" si="5"/>
        <v>10000</v>
      </c>
      <c r="H62" s="4">
        <f t="shared" si="5"/>
        <v>10000</v>
      </c>
      <c r="I62" s="4">
        <f t="shared" si="5"/>
        <v>10000</v>
      </c>
      <c r="J62" s="4">
        <f t="shared" si="5"/>
        <v>10000</v>
      </c>
      <c r="K62" s="4">
        <f t="shared" si="5"/>
        <v>10000</v>
      </c>
      <c r="L62" s="4">
        <f t="shared" si="5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3"/>
        <v>0.78000000000000036</v>
      </c>
      <c r="C63" s="4">
        <f t="shared" si="5"/>
        <v>5616.0000000000027</v>
      </c>
      <c r="D63" s="4">
        <f t="shared" si="5"/>
        <v>3510.0000000000014</v>
      </c>
      <c r="E63" s="4">
        <f t="shared" si="5"/>
        <v>2808.0000000000014</v>
      </c>
      <c r="F63" s="4">
        <f t="shared" si="5"/>
        <v>2340.0000000000014</v>
      </c>
      <c r="G63" s="4">
        <f t="shared" si="5"/>
        <v>10000</v>
      </c>
      <c r="H63" s="4">
        <f t="shared" si="5"/>
        <v>10000</v>
      </c>
      <c r="I63" s="4">
        <f t="shared" si="5"/>
        <v>10000</v>
      </c>
      <c r="J63" s="4">
        <f t="shared" si="5"/>
        <v>10000</v>
      </c>
      <c r="K63" s="4">
        <f t="shared" si="5"/>
        <v>10000</v>
      </c>
      <c r="L63" s="4">
        <f t="shared" si="5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3"/>
        <v>0.80000000000000038</v>
      </c>
      <c r="C64" s="4">
        <f t="shared" si="5"/>
        <v>5760.0000000000027</v>
      </c>
      <c r="D64" s="4">
        <f t="shared" si="5"/>
        <v>3600.0000000000014</v>
      </c>
      <c r="E64" s="4">
        <f t="shared" si="5"/>
        <v>2880.0000000000014</v>
      </c>
      <c r="F64" s="4">
        <f t="shared" si="5"/>
        <v>2400.0000000000014</v>
      </c>
      <c r="G64" s="4">
        <f t="shared" si="5"/>
        <v>10000</v>
      </c>
      <c r="H64" s="4">
        <f t="shared" si="5"/>
        <v>10000</v>
      </c>
      <c r="I64" s="4">
        <f t="shared" si="5"/>
        <v>10000</v>
      </c>
      <c r="J64" s="4">
        <f t="shared" si="5"/>
        <v>10000</v>
      </c>
      <c r="K64" s="4">
        <f t="shared" si="5"/>
        <v>10000</v>
      </c>
      <c r="L64" s="4">
        <f t="shared" si="5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3"/>
        <v>0.8200000000000004</v>
      </c>
      <c r="C65" s="4">
        <f t="shared" si="5"/>
        <v>5904.0000000000027</v>
      </c>
      <c r="D65" s="4">
        <f t="shared" si="5"/>
        <v>3690.0000000000014</v>
      </c>
      <c r="E65" s="4">
        <f t="shared" si="5"/>
        <v>2952.0000000000014</v>
      </c>
      <c r="F65" s="4">
        <f t="shared" si="5"/>
        <v>2460.0000000000014</v>
      </c>
      <c r="G65" s="4">
        <f t="shared" si="5"/>
        <v>10000</v>
      </c>
      <c r="H65" s="4">
        <f t="shared" si="5"/>
        <v>10000</v>
      </c>
      <c r="I65" s="4">
        <f t="shared" si="5"/>
        <v>10000</v>
      </c>
      <c r="J65" s="4">
        <f t="shared" si="5"/>
        <v>10000</v>
      </c>
      <c r="K65" s="4">
        <f t="shared" si="5"/>
        <v>10000</v>
      </c>
      <c r="L65" s="4">
        <f t="shared" si="5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3"/>
        <v>0.84000000000000041</v>
      </c>
      <c r="C66" s="4">
        <f t="shared" si="5"/>
        <v>6048.0000000000027</v>
      </c>
      <c r="D66" s="4">
        <f t="shared" si="5"/>
        <v>3780.0000000000014</v>
      </c>
      <c r="E66" s="4">
        <f t="shared" si="5"/>
        <v>3024.0000000000014</v>
      </c>
      <c r="F66" s="4">
        <f t="shared" si="5"/>
        <v>2520.0000000000014</v>
      </c>
      <c r="G66" s="4">
        <f t="shared" si="5"/>
        <v>10000</v>
      </c>
      <c r="H66" s="4">
        <f t="shared" si="5"/>
        <v>10000</v>
      </c>
      <c r="I66" s="4">
        <f t="shared" si="5"/>
        <v>10000</v>
      </c>
      <c r="J66" s="4">
        <f t="shared" si="5"/>
        <v>10000</v>
      </c>
      <c r="K66" s="4">
        <f t="shared" si="5"/>
        <v>10000</v>
      </c>
      <c r="L66" s="4">
        <f t="shared" si="5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3"/>
        <v>0.86000000000000043</v>
      </c>
      <c r="C67" s="4">
        <f t="shared" si="5"/>
        <v>6192.0000000000027</v>
      </c>
      <c r="D67" s="4">
        <f t="shared" si="5"/>
        <v>3870.0000000000014</v>
      </c>
      <c r="E67" s="4">
        <f t="shared" si="5"/>
        <v>3096.0000000000014</v>
      </c>
      <c r="F67" s="4">
        <f t="shared" si="5"/>
        <v>2580.0000000000014</v>
      </c>
      <c r="G67" s="4">
        <f t="shared" si="5"/>
        <v>10000</v>
      </c>
      <c r="H67" s="4">
        <f t="shared" si="5"/>
        <v>10000</v>
      </c>
      <c r="I67" s="4">
        <f t="shared" si="5"/>
        <v>10000</v>
      </c>
      <c r="J67" s="4">
        <f t="shared" si="5"/>
        <v>10000</v>
      </c>
      <c r="K67" s="4">
        <f t="shared" si="5"/>
        <v>10000</v>
      </c>
      <c r="L67" s="4">
        <f t="shared" si="5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3"/>
        <v>0.88000000000000045</v>
      </c>
      <c r="C68" s="4">
        <f t="shared" si="5"/>
        <v>6336.0000000000036</v>
      </c>
      <c r="D68" s="4">
        <f t="shared" si="5"/>
        <v>3960.0000000000023</v>
      </c>
      <c r="E68" s="4">
        <f t="shared" si="5"/>
        <v>3168.0000000000018</v>
      </c>
      <c r="F68" s="4">
        <f t="shared" si="5"/>
        <v>2640.0000000000018</v>
      </c>
      <c r="G68" s="4">
        <f t="shared" si="5"/>
        <v>10000</v>
      </c>
      <c r="H68" s="4">
        <f t="shared" si="5"/>
        <v>10000</v>
      </c>
      <c r="I68" s="4">
        <f t="shared" si="5"/>
        <v>10000</v>
      </c>
      <c r="J68" s="4">
        <f t="shared" si="5"/>
        <v>10000</v>
      </c>
      <c r="K68" s="4">
        <f t="shared" si="5"/>
        <v>10000</v>
      </c>
      <c r="L68" s="4">
        <f t="shared" si="5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3"/>
        <v>0.90000000000000047</v>
      </c>
      <c r="C69" s="4">
        <f t="shared" si="5"/>
        <v>6480.0000000000036</v>
      </c>
      <c r="D69" s="4">
        <f t="shared" si="5"/>
        <v>4050.0000000000023</v>
      </c>
      <c r="E69" s="4">
        <f t="shared" si="5"/>
        <v>3240.0000000000018</v>
      </c>
      <c r="F69" s="4">
        <f t="shared" si="5"/>
        <v>2700.0000000000018</v>
      </c>
      <c r="G69" s="4">
        <f t="shared" si="5"/>
        <v>10000</v>
      </c>
      <c r="H69" s="4">
        <f t="shared" si="5"/>
        <v>10000</v>
      </c>
      <c r="I69" s="4">
        <f t="shared" si="5"/>
        <v>10000</v>
      </c>
      <c r="J69" s="4">
        <f t="shared" si="5"/>
        <v>10000</v>
      </c>
      <c r="K69" s="4">
        <f t="shared" si="5"/>
        <v>10000</v>
      </c>
      <c r="L69" s="4">
        <f t="shared" si="5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3"/>
        <v>0.92000000000000048</v>
      </c>
      <c r="C70" s="4">
        <f t="shared" si="5"/>
        <v>6624.0000000000036</v>
      </c>
      <c r="D70" s="4">
        <f t="shared" si="5"/>
        <v>4140.0000000000018</v>
      </c>
      <c r="E70" s="4">
        <f t="shared" si="5"/>
        <v>3312.0000000000018</v>
      </c>
      <c r="F70" s="4">
        <f t="shared" si="5"/>
        <v>2760.0000000000018</v>
      </c>
      <c r="G70" s="4">
        <f t="shared" si="5"/>
        <v>10000</v>
      </c>
      <c r="H70" s="4">
        <f t="shared" si="5"/>
        <v>10000</v>
      </c>
      <c r="I70" s="4">
        <f t="shared" si="5"/>
        <v>10000</v>
      </c>
      <c r="J70" s="4">
        <f t="shared" si="5"/>
        <v>10000</v>
      </c>
      <c r="K70" s="4">
        <f t="shared" si="5"/>
        <v>10000</v>
      </c>
      <c r="L70" s="4">
        <f t="shared" si="5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3"/>
        <v>0.9400000000000005</v>
      </c>
      <c r="C71" s="4">
        <f t="shared" si="5"/>
        <v>6768.0000000000036</v>
      </c>
      <c r="D71" s="4">
        <f t="shared" si="5"/>
        <v>4230.0000000000018</v>
      </c>
      <c r="E71" s="4">
        <f t="shared" si="5"/>
        <v>3384.0000000000018</v>
      </c>
      <c r="F71" s="4">
        <f t="shared" si="5"/>
        <v>2820.0000000000018</v>
      </c>
      <c r="G71" s="4">
        <f t="shared" si="5"/>
        <v>10000</v>
      </c>
      <c r="H71" s="4">
        <f t="shared" si="5"/>
        <v>10000</v>
      </c>
      <c r="I71" s="4">
        <f t="shared" si="5"/>
        <v>10000</v>
      </c>
      <c r="J71" s="4">
        <f t="shared" si="5"/>
        <v>10000</v>
      </c>
      <c r="K71" s="4">
        <f t="shared" si="5"/>
        <v>10000</v>
      </c>
      <c r="L71" s="4">
        <f t="shared" si="5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3"/>
        <v>0.96000000000000052</v>
      </c>
      <c r="C72" s="4">
        <f t="shared" si="5"/>
        <v>6912.0000000000036</v>
      </c>
      <c r="D72" s="4">
        <f t="shared" si="5"/>
        <v>4320.0000000000018</v>
      </c>
      <c r="E72" s="4">
        <f t="shared" si="5"/>
        <v>3456.0000000000018</v>
      </c>
      <c r="F72" s="4">
        <f t="shared" si="5"/>
        <v>2880.0000000000018</v>
      </c>
      <c r="G72" s="4">
        <f t="shared" si="5"/>
        <v>10000</v>
      </c>
      <c r="H72" s="4">
        <f t="shared" si="5"/>
        <v>10000</v>
      </c>
      <c r="I72" s="4">
        <f t="shared" si="5"/>
        <v>10000</v>
      </c>
      <c r="J72" s="4">
        <f t="shared" si="5"/>
        <v>10000</v>
      </c>
      <c r="K72" s="4">
        <f t="shared" si="5"/>
        <v>10000</v>
      </c>
      <c r="L72" s="4">
        <f t="shared" si="5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3"/>
        <v>0.98000000000000054</v>
      </c>
      <c r="C73" s="4">
        <f t="shared" si="5"/>
        <v>7056.0000000000036</v>
      </c>
      <c r="D73" s="4">
        <f t="shared" si="5"/>
        <v>4410.0000000000018</v>
      </c>
      <c r="E73" s="4">
        <f t="shared" si="5"/>
        <v>3528.0000000000018</v>
      </c>
      <c r="F73" s="4">
        <f t="shared" si="5"/>
        <v>2940.0000000000018</v>
      </c>
      <c r="G73" s="4">
        <f t="shared" si="5"/>
        <v>10000</v>
      </c>
      <c r="H73" s="4">
        <f t="shared" si="5"/>
        <v>10000</v>
      </c>
      <c r="I73" s="4">
        <f t="shared" si="5"/>
        <v>10000</v>
      </c>
      <c r="J73" s="4">
        <f t="shared" si="5"/>
        <v>10000</v>
      </c>
      <c r="K73" s="4">
        <f t="shared" si="5"/>
        <v>10000</v>
      </c>
      <c r="L73" s="4">
        <f t="shared" si="5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3"/>
        <v>1.0000000000000004</v>
      </c>
      <c r="C74" s="4">
        <f t="shared" si="5"/>
        <v>7200.0000000000036</v>
      </c>
      <c r="D74" s="4">
        <f t="shared" si="5"/>
        <v>4500.0000000000018</v>
      </c>
      <c r="E74" s="4">
        <f t="shared" si="5"/>
        <v>3600.0000000000018</v>
      </c>
      <c r="F74" s="4">
        <f t="shared" si="5"/>
        <v>3000.0000000000018</v>
      </c>
      <c r="G74" s="4">
        <f t="shared" si="5"/>
        <v>10000</v>
      </c>
      <c r="H74" s="4">
        <f t="shared" si="5"/>
        <v>10000</v>
      </c>
      <c r="I74" s="4">
        <f t="shared" si="5"/>
        <v>10000</v>
      </c>
      <c r="J74" s="4">
        <f t="shared" si="5"/>
        <v>10000</v>
      </c>
      <c r="K74" s="4">
        <f t="shared" si="5"/>
        <v>10000</v>
      </c>
      <c r="L74" s="4">
        <f t="shared" si="5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3"/>
        <v>1.0200000000000005</v>
      </c>
      <c r="C75" s="4">
        <f t="shared" si="5"/>
        <v>7344.0000000000036</v>
      </c>
      <c r="D75" s="4">
        <f t="shared" si="5"/>
        <v>4590.0000000000018</v>
      </c>
      <c r="E75" s="4">
        <f t="shared" si="5"/>
        <v>3672.0000000000018</v>
      </c>
      <c r="F75" s="4">
        <f t="shared" si="5"/>
        <v>3060.0000000000018</v>
      </c>
      <c r="G75" s="4">
        <f t="shared" si="5"/>
        <v>10000</v>
      </c>
      <c r="H75" s="4">
        <f t="shared" si="5"/>
        <v>10000</v>
      </c>
      <c r="I75" s="4">
        <f t="shared" si="5"/>
        <v>10000</v>
      </c>
      <c r="J75" s="4">
        <f t="shared" si="5"/>
        <v>10000</v>
      </c>
      <c r="K75" s="4">
        <f t="shared" si="5"/>
        <v>10000</v>
      </c>
      <c r="L75" s="4">
        <f t="shared" si="5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3"/>
        <v>1.0400000000000005</v>
      </c>
      <c r="C76" s="4">
        <f t="shared" si="5"/>
        <v>7488.0000000000036</v>
      </c>
      <c r="D76" s="4">
        <f t="shared" si="5"/>
        <v>4680.0000000000018</v>
      </c>
      <c r="E76" s="4">
        <f t="shared" si="5"/>
        <v>3744.0000000000018</v>
      </c>
      <c r="F76" s="4">
        <f t="shared" si="5"/>
        <v>3120.0000000000018</v>
      </c>
      <c r="G76" s="4">
        <f t="shared" si="5"/>
        <v>10000</v>
      </c>
      <c r="H76" s="4">
        <f t="shared" si="5"/>
        <v>10000</v>
      </c>
      <c r="I76" s="4">
        <f t="shared" si="5"/>
        <v>10000</v>
      </c>
      <c r="J76" s="4">
        <f t="shared" si="5"/>
        <v>10000</v>
      </c>
      <c r="K76" s="4">
        <f t="shared" si="5"/>
        <v>10000</v>
      </c>
      <c r="L76" s="4">
        <f t="shared" si="5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3"/>
        <v>1.0600000000000005</v>
      </c>
      <c r="C77" s="4">
        <f t="shared" si="5"/>
        <v>7632.0000000000036</v>
      </c>
      <c r="D77" s="4">
        <f t="shared" si="5"/>
        <v>4770.0000000000018</v>
      </c>
      <c r="E77" s="4">
        <f t="shared" si="5"/>
        <v>3816.0000000000018</v>
      </c>
      <c r="F77" s="4">
        <f t="shared" si="5"/>
        <v>3180.0000000000018</v>
      </c>
      <c r="G77" s="4">
        <f t="shared" si="5"/>
        <v>10000</v>
      </c>
      <c r="H77" s="4">
        <f t="shared" si="5"/>
        <v>10000</v>
      </c>
      <c r="I77" s="4">
        <f t="shared" si="5"/>
        <v>10000</v>
      </c>
      <c r="J77" s="4">
        <f t="shared" si="5"/>
        <v>10000</v>
      </c>
      <c r="K77" s="4">
        <f t="shared" si="5"/>
        <v>10000</v>
      </c>
      <c r="L77" s="4">
        <f t="shared" si="5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3"/>
        <v>1.0800000000000005</v>
      </c>
      <c r="C78" s="4">
        <f t="shared" si="5"/>
        <v>7776.0000000000036</v>
      </c>
      <c r="D78" s="4">
        <f t="shared" si="5"/>
        <v>4860.0000000000018</v>
      </c>
      <c r="E78" s="4">
        <f t="shared" si="5"/>
        <v>3888.0000000000018</v>
      </c>
      <c r="F78" s="4">
        <f t="shared" si="5"/>
        <v>3240.0000000000018</v>
      </c>
      <c r="G78" s="4">
        <f t="shared" si="5"/>
        <v>10000</v>
      </c>
      <c r="H78" s="4">
        <f t="shared" si="5"/>
        <v>10000</v>
      </c>
      <c r="I78" s="4">
        <f t="shared" si="5"/>
        <v>10000</v>
      </c>
      <c r="J78" s="4">
        <f t="shared" si="5"/>
        <v>10000</v>
      </c>
      <c r="K78" s="4">
        <f t="shared" si="5"/>
        <v>10000</v>
      </c>
      <c r="L78" s="4">
        <f t="shared" si="5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3"/>
        <v>1.1000000000000005</v>
      </c>
      <c r="C79" s="4">
        <f t="shared" si="5"/>
        <v>7920.0000000000036</v>
      </c>
      <c r="D79" s="4">
        <f t="shared" si="5"/>
        <v>4950.0000000000018</v>
      </c>
      <c r="E79" s="4">
        <f t="shared" si="5"/>
        <v>3960.0000000000018</v>
      </c>
      <c r="F79" s="4">
        <f t="shared" si="5"/>
        <v>3300.0000000000018</v>
      </c>
      <c r="G79" s="4">
        <f t="shared" si="5"/>
        <v>10000</v>
      </c>
      <c r="H79" s="4">
        <f t="shared" si="5"/>
        <v>10000</v>
      </c>
      <c r="I79" s="4">
        <f t="shared" si="5"/>
        <v>10000</v>
      </c>
      <c r="J79" s="4">
        <f t="shared" si="5"/>
        <v>10000</v>
      </c>
      <c r="K79" s="4">
        <f t="shared" si="5"/>
        <v>10000</v>
      </c>
      <c r="L79" s="4">
        <f t="shared" si="5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3"/>
        <v>1.1200000000000006</v>
      </c>
      <c r="C80" s="4">
        <f t="shared" si="5"/>
        <v>8064.0000000000036</v>
      </c>
      <c r="D80" s="4">
        <f t="shared" si="5"/>
        <v>5040.0000000000018</v>
      </c>
      <c r="E80" s="4">
        <f t="shared" si="5"/>
        <v>4032.0000000000018</v>
      </c>
      <c r="F80" s="4">
        <f t="shared" si="5"/>
        <v>3360.0000000000018</v>
      </c>
      <c r="G80" s="4">
        <f t="shared" si="5"/>
        <v>10000</v>
      </c>
      <c r="H80" s="4">
        <f t="shared" si="5"/>
        <v>10000</v>
      </c>
      <c r="I80" s="4">
        <f t="shared" si="5"/>
        <v>10000</v>
      </c>
      <c r="J80" s="4">
        <f t="shared" si="5"/>
        <v>10000</v>
      </c>
      <c r="K80" s="4">
        <f t="shared" si="5"/>
        <v>10000</v>
      </c>
      <c r="L80" s="4">
        <f t="shared" si="5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3"/>
        <v>1.1400000000000006</v>
      </c>
      <c r="C81" s="4">
        <f t="shared" si="5"/>
        <v>8208.0000000000036</v>
      </c>
      <c r="D81" s="4">
        <f t="shared" si="5"/>
        <v>5130.0000000000018</v>
      </c>
      <c r="E81" s="4">
        <f t="shared" si="5"/>
        <v>4104.0000000000018</v>
      </c>
      <c r="F81" s="4">
        <f t="shared" si="5"/>
        <v>3420.0000000000018</v>
      </c>
      <c r="G81" s="4">
        <f t="shared" si="5"/>
        <v>10000</v>
      </c>
      <c r="H81" s="4">
        <f t="shared" si="5"/>
        <v>10000</v>
      </c>
      <c r="I81" s="4">
        <f t="shared" si="5"/>
        <v>10000</v>
      </c>
      <c r="J81" s="4">
        <f t="shared" si="5"/>
        <v>10000</v>
      </c>
      <c r="K81" s="4">
        <f t="shared" si="5"/>
        <v>10000</v>
      </c>
      <c r="L81" s="4">
        <f t="shared" si="5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3"/>
        <v>1.1600000000000006</v>
      </c>
      <c r="C82" s="4">
        <f t="shared" si="5"/>
        <v>8352.0000000000036</v>
      </c>
      <c r="D82" s="4">
        <f t="shared" si="5"/>
        <v>5220.0000000000018</v>
      </c>
      <c r="E82" s="4">
        <f t="shared" si="5"/>
        <v>4176.0000000000018</v>
      </c>
      <c r="F82" s="4">
        <f t="shared" si="5"/>
        <v>3480.0000000000018</v>
      </c>
      <c r="G82" s="4">
        <f t="shared" si="5"/>
        <v>10000</v>
      </c>
      <c r="H82" s="4">
        <f t="shared" ref="D82:L110" si="6">IF(H$16="",10000,IF(($B82/H$16) &lt;= (H$19/3600), H$19, 3600*$B82/H$16))</f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3"/>
        <v>1.1800000000000006</v>
      </c>
      <c r="C83" s="4">
        <f t="shared" ref="C83:C122" si="7">IF(C$16="",10000,IF(($B83/C$16) &lt;= (C$19/3600), C$19, 3600*$B83/C$16))</f>
        <v>8496.0000000000036</v>
      </c>
      <c r="D83" s="4">
        <f t="shared" si="6"/>
        <v>5310.0000000000018</v>
      </c>
      <c r="E83" s="4">
        <f t="shared" si="6"/>
        <v>4248.0000000000018</v>
      </c>
      <c r="F83" s="4">
        <f t="shared" si="6"/>
        <v>3540.0000000000018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3"/>
        <v>1.2000000000000006</v>
      </c>
      <c r="C84" s="4">
        <f t="shared" si="7"/>
        <v>8640.0000000000036</v>
      </c>
      <c r="D84" s="4">
        <f t="shared" si="6"/>
        <v>5400.0000000000018</v>
      </c>
      <c r="E84" s="4">
        <f t="shared" si="6"/>
        <v>4320.0000000000018</v>
      </c>
      <c r="F84" s="4">
        <f t="shared" si="6"/>
        <v>3600.0000000000018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3"/>
        <v>1.2200000000000006</v>
      </c>
      <c r="C85" s="4">
        <f t="shared" si="7"/>
        <v>8784.0000000000055</v>
      </c>
      <c r="D85" s="4">
        <f t="shared" si="6"/>
        <v>5490.0000000000027</v>
      </c>
      <c r="E85" s="4">
        <f t="shared" si="6"/>
        <v>4392.0000000000027</v>
      </c>
      <c r="F85" s="4">
        <f t="shared" si="6"/>
        <v>3660.0000000000023</v>
      </c>
      <c r="G85" s="4">
        <f t="shared" si="6"/>
        <v>10000</v>
      </c>
      <c r="H85" s="4">
        <f t="shared" si="6"/>
        <v>10000</v>
      </c>
      <c r="I85" s="4">
        <f t="shared" si="6"/>
        <v>10000</v>
      </c>
      <c r="J85" s="4">
        <f t="shared" si="6"/>
        <v>10000</v>
      </c>
      <c r="K85" s="4">
        <f t="shared" si="6"/>
        <v>10000</v>
      </c>
      <c r="L85" s="4">
        <f t="shared" si="6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3"/>
        <v>1.2400000000000007</v>
      </c>
      <c r="C86" s="4">
        <f t="shared" si="7"/>
        <v>8928.0000000000055</v>
      </c>
      <c r="D86" s="4">
        <f t="shared" si="6"/>
        <v>5580.0000000000027</v>
      </c>
      <c r="E86" s="4">
        <f t="shared" si="6"/>
        <v>4464.0000000000027</v>
      </c>
      <c r="F86" s="4">
        <f t="shared" si="6"/>
        <v>3720.0000000000023</v>
      </c>
      <c r="G86" s="4">
        <f t="shared" si="6"/>
        <v>10000</v>
      </c>
      <c r="H86" s="4">
        <f t="shared" si="6"/>
        <v>10000</v>
      </c>
      <c r="I86" s="4">
        <f t="shared" si="6"/>
        <v>10000</v>
      </c>
      <c r="J86" s="4">
        <f t="shared" si="6"/>
        <v>10000</v>
      </c>
      <c r="K86" s="4">
        <f t="shared" si="6"/>
        <v>10000</v>
      </c>
      <c r="L86" s="4">
        <f t="shared" si="6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3"/>
        <v>1.2600000000000007</v>
      </c>
      <c r="C87" s="4">
        <f t="shared" si="7"/>
        <v>9072.0000000000055</v>
      </c>
      <c r="D87" s="4">
        <f t="shared" si="6"/>
        <v>5670.0000000000027</v>
      </c>
      <c r="E87" s="4">
        <f t="shared" si="6"/>
        <v>4536.0000000000027</v>
      </c>
      <c r="F87" s="4">
        <f t="shared" si="6"/>
        <v>3780.0000000000023</v>
      </c>
      <c r="G87" s="4">
        <f t="shared" si="6"/>
        <v>10000</v>
      </c>
      <c r="H87" s="4">
        <f t="shared" si="6"/>
        <v>10000</v>
      </c>
      <c r="I87" s="4">
        <f t="shared" si="6"/>
        <v>10000</v>
      </c>
      <c r="J87" s="4">
        <f t="shared" si="6"/>
        <v>10000</v>
      </c>
      <c r="K87" s="4">
        <f t="shared" si="6"/>
        <v>10000</v>
      </c>
      <c r="L87" s="4">
        <f t="shared" si="6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3"/>
        <v>1.2800000000000007</v>
      </c>
      <c r="C88" s="4">
        <f t="shared" si="7"/>
        <v>9216.0000000000055</v>
      </c>
      <c r="D88" s="4">
        <f t="shared" si="6"/>
        <v>5760.0000000000027</v>
      </c>
      <c r="E88" s="4">
        <f t="shared" si="6"/>
        <v>4608.0000000000027</v>
      </c>
      <c r="F88" s="4">
        <f t="shared" si="6"/>
        <v>3840.0000000000023</v>
      </c>
      <c r="G88" s="4">
        <f t="shared" si="6"/>
        <v>10000</v>
      </c>
      <c r="H88" s="4">
        <f t="shared" si="6"/>
        <v>10000</v>
      </c>
      <c r="I88" s="4">
        <f t="shared" si="6"/>
        <v>10000</v>
      </c>
      <c r="J88" s="4">
        <f t="shared" si="6"/>
        <v>10000</v>
      </c>
      <c r="K88" s="4">
        <f t="shared" si="6"/>
        <v>10000</v>
      </c>
      <c r="L88" s="4">
        <f t="shared" si="6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ref="B89:B122" si="8">$B88+$B$11</f>
        <v>1.3000000000000007</v>
      </c>
      <c r="C89" s="4">
        <f t="shared" si="7"/>
        <v>9360.0000000000055</v>
      </c>
      <c r="D89" s="4">
        <f t="shared" si="6"/>
        <v>5850.0000000000027</v>
      </c>
      <c r="E89" s="4">
        <f t="shared" si="6"/>
        <v>4680.0000000000027</v>
      </c>
      <c r="F89" s="4">
        <f t="shared" si="6"/>
        <v>3900.0000000000023</v>
      </c>
      <c r="G89" s="4">
        <f t="shared" si="6"/>
        <v>10000</v>
      </c>
      <c r="H89" s="4">
        <f t="shared" si="6"/>
        <v>10000</v>
      </c>
      <c r="I89" s="4">
        <f t="shared" si="6"/>
        <v>10000</v>
      </c>
      <c r="J89" s="4">
        <f t="shared" si="6"/>
        <v>10000</v>
      </c>
      <c r="K89" s="4">
        <f t="shared" si="6"/>
        <v>10000</v>
      </c>
      <c r="L89" s="4">
        <f t="shared" si="6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8"/>
        <v>1.3200000000000007</v>
      </c>
      <c r="C90" s="4">
        <f t="shared" si="7"/>
        <v>9504.0000000000055</v>
      </c>
      <c r="D90" s="4">
        <f t="shared" si="6"/>
        <v>5940.0000000000027</v>
      </c>
      <c r="E90" s="4">
        <f t="shared" si="6"/>
        <v>4752.0000000000027</v>
      </c>
      <c r="F90" s="4">
        <f t="shared" si="6"/>
        <v>3960.0000000000023</v>
      </c>
      <c r="G90" s="4">
        <f t="shared" si="6"/>
        <v>10000</v>
      </c>
      <c r="H90" s="4">
        <f t="shared" si="6"/>
        <v>10000</v>
      </c>
      <c r="I90" s="4">
        <f t="shared" si="6"/>
        <v>10000</v>
      </c>
      <c r="J90" s="4">
        <f t="shared" si="6"/>
        <v>10000</v>
      </c>
      <c r="K90" s="4">
        <f t="shared" si="6"/>
        <v>10000</v>
      </c>
      <c r="L90" s="4">
        <f t="shared" si="6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8"/>
        <v>1.3400000000000007</v>
      </c>
      <c r="C91" s="4">
        <f t="shared" si="7"/>
        <v>9648.0000000000055</v>
      </c>
      <c r="D91" s="4">
        <f t="shared" si="6"/>
        <v>6030.0000000000027</v>
      </c>
      <c r="E91" s="4">
        <f t="shared" si="6"/>
        <v>4824.0000000000027</v>
      </c>
      <c r="F91" s="4">
        <f t="shared" si="6"/>
        <v>4020.0000000000023</v>
      </c>
      <c r="G91" s="4">
        <f t="shared" si="6"/>
        <v>10000</v>
      </c>
      <c r="H91" s="4">
        <f t="shared" si="6"/>
        <v>10000</v>
      </c>
      <c r="I91" s="4">
        <f t="shared" si="6"/>
        <v>10000</v>
      </c>
      <c r="J91" s="4">
        <f t="shared" si="6"/>
        <v>10000</v>
      </c>
      <c r="K91" s="4">
        <f t="shared" si="6"/>
        <v>10000</v>
      </c>
      <c r="L91" s="4">
        <f t="shared" si="6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si="8"/>
        <v>1.3600000000000008</v>
      </c>
      <c r="C92" s="4">
        <f t="shared" si="7"/>
        <v>9792.0000000000055</v>
      </c>
      <c r="D92" s="4">
        <f t="shared" si="6"/>
        <v>6120.0000000000027</v>
      </c>
      <c r="E92" s="4">
        <f t="shared" si="6"/>
        <v>4896.0000000000027</v>
      </c>
      <c r="F92" s="4">
        <f t="shared" si="6"/>
        <v>4080.0000000000023</v>
      </c>
      <c r="G92" s="4">
        <f t="shared" si="6"/>
        <v>10000</v>
      </c>
      <c r="H92" s="4">
        <f t="shared" si="6"/>
        <v>10000</v>
      </c>
      <c r="I92" s="4">
        <f t="shared" si="6"/>
        <v>10000</v>
      </c>
      <c r="J92" s="4">
        <f t="shared" si="6"/>
        <v>10000</v>
      </c>
      <c r="K92" s="4">
        <f t="shared" si="6"/>
        <v>10000</v>
      </c>
      <c r="L92" s="4">
        <f t="shared" si="6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si="8"/>
        <v>1.3800000000000008</v>
      </c>
      <c r="C93" s="4">
        <f t="shared" si="7"/>
        <v>9936.0000000000055</v>
      </c>
      <c r="D93" s="4">
        <f t="shared" si="6"/>
        <v>6210.0000000000027</v>
      </c>
      <c r="E93" s="4">
        <f t="shared" si="6"/>
        <v>4968.0000000000027</v>
      </c>
      <c r="F93" s="4">
        <f t="shared" si="6"/>
        <v>4140.0000000000027</v>
      </c>
      <c r="G93" s="4">
        <f t="shared" si="6"/>
        <v>10000</v>
      </c>
      <c r="H93" s="4">
        <f t="shared" si="6"/>
        <v>10000</v>
      </c>
      <c r="I93" s="4">
        <f t="shared" si="6"/>
        <v>10000</v>
      </c>
      <c r="J93" s="4">
        <f t="shared" si="6"/>
        <v>10000</v>
      </c>
      <c r="K93" s="4">
        <f t="shared" si="6"/>
        <v>10000</v>
      </c>
      <c r="L93" s="4">
        <f t="shared" si="6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8"/>
        <v>1.4000000000000008</v>
      </c>
      <c r="C94" s="4">
        <f t="shared" si="7"/>
        <v>10080.000000000005</v>
      </c>
      <c r="D94" s="4">
        <f t="shared" si="6"/>
        <v>6300.0000000000027</v>
      </c>
      <c r="E94" s="4">
        <f t="shared" si="6"/>
        <v>5040.0000000000027</v>
      </c>
      <c r="F94" s="4">
        <f t="shared" si="6"/>
        <v>4200.0000000000027</v>
      </c>
      <c r="G94" s="4">
        <f t="shared" si="6"/>
        <v>10000</v>
      </c>
      <c r="H94" s="4">
        <f t="shared" si="6"/>
        <v>10000</v>
      </c>
      <c r="I94" s="4">
        <f t="shared" si="6"/>
        <v>10000</v>
      </c>
      <c r="J94" s="4">
        <f t="shared" si="6"/>
        <v>10000</v>
      </c>
      <c r="K94" s="4">
        <f t="shared" si="6"/>
        <v>10000</v>
      </c>
      <c r="L94" s="4">
        <f t="shared" si="6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8"/>
        <v>1.4200000000000008</v>
      </c>
      <c r="C95" s="4">
        <f t="shared" si="7"/>
        <v>10224.000000000005</v>
      </c>
      <c r="D95" s="4">
        <f t="shared" si="6"/>
        <v>6390.0000000000027</v>
      </c>
      <c r="E95" s="4">
        <f t="shared" si="6"/>
        <v>5112.0000000000027</v>
      </c>
      <c r="F95" s="4">
        <f t="shared" si="6"/>
        <v>4260.0000000000027</v>
      </c>
      <c r="G95" s="4">
        <f t="shared" si="6"/>
        <v>10000</v>
      </c>
      <c r="H95" s="4">
        <f t="shared" si="6"/>
        <v>10000</v>
      </c>
      <c r="I95" s="4">
        <f t="shared" si="6"/>
        <v>10000</v>
      </c>
      <c r="J95" s="4">
        <f t="shared" si="6"/>
        <v>10000</v>
      </c>
      <c r="K95" s="4">
        <f t="shared" si="6"/>
        <v>10000</v>
      </c>
      <c r="L95" s="4">
        <f t="shared" si="6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8"/>
        <v>1.4400000000000008</v>
      </c>
      <c r="C96" s="4">
        <f t="shared" si="7"/>
        <v>10368.000000000005</v>
      </c>
      <c r="D96" s="4">
        <f t="shared" si="6"/>
        <v>6480.0000000000027</v>
      </c>
      <c r="E96" s="4">
        <f t="shared" si="6"/>
        <v>5184.0000000000027</v>
      </c>
      <c r="F96" s="4">
        <f t="shared" si="6"/>
        <v>4320.0000000000027</v>
      </c>
      <c r="G96" s="4">
        <f t="shared" si="6"/>
        <v>10000</v>
      </c>
      <c r="H96" s="4">
        <f t="shared" si="6"/>
        <v>10000</v>
      </c>
      <c r="I96" s="4">
        <f t="shared" si="6"/>
        <v>10000</v>
      </c>
      <c r="J96" s="4">
        <f t="shared" si="6"/>
        <v>10000</v>
      </c>
      <c r="K96" s="4">
        <f t="shared" si="6"/>
        <v>10000</v>
      </c>
      <c r="L96" s="4">
        <f t="shared" si="6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8"/>
        <v>1.4600000000000009</v>
      </c>
      <c r="C97" s="4">
        <f t="shared" si="7"/>
        <v>10512.000000000005</v>
      </c>
      <c r="D97" s="4">
        <f t="shared" si="6"/>
        <v>6570.0000000000027</v>
      </c>
      <c r="E97" s="4">
        <f t="shared" si="6"/>
        <v>5256.0000000000027</v>
      </c>
      <c r="F97" s="4">
        <f t="shared" si="6"/>
        <v>4380.0000000000027</v>
      </c>
      <c r="G97" s="4">
        <f t="shared" si="6"/>
        <v>10000</v>
      </c>
      <c r="H97" s="4">
        <f t="shared" si="6"/>
        <v>10000</v>
      </c>
      <c r="I97" s="4">
        <f t="shared" si="6"/>
        <v>10000</v>
      </c>
      <c r="J97" s="4">
        <f t="shared" si="6"/>
        <v>10000</v>
      </c>
      <c r="K97" s="4">
        <f t="shared" si="6"/>
        <v>10000</v>
      </c>
      <c r="L97" s="4">
        <f t="shared" si="6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8"/>
        <v>1.4800000000000009</v>
      </c>
      <c r="C98" s="4">
        <f t="shared" si="7"/>
        <v>10656.000000000005</v>
      </c>
      <c r="D98" s="4">
        <f t="shared" si="6"/>
        <v>6660.0000000000027</v>
      </c>
      <c r="E98" s="4">
        <f t="shared" si="6"/>
        <v>5328.0000000000027</v>
      </c>
      <c r="F98" s="4">
        <f t="shared" si="6"/>
        <v>4440.0000000000027</v>
      </c>
      <c r="G98" s="4">
        <f t="shared" si="6"/>
        <v>10000</v>
      </c>
      <c r="H98" s="4">
        <f t="shared" si="6"/>
        <v>10000</v>
      </c>
      <c r="I98" s="4">
        <f t="shared" si="6"/>
        <v>10000</v>
      </c>
      <c r="J98" s="4">
        <f t="shared" si="6"/>
        <v>10000</v>
      </c>
      <c r="K98" s="4">
        <f t="shared" si="6"/>
        <v>10000</v>
      </c>
      <c r="L98" s="4">
        <f t="shared" si="6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8"/>
        <v>1.5000000000000009</v>
      </c>
      <c r="C99" s="4">
        <f t="shared" si="7"/>
        <v>10800.000000000007</v>
      </c>
      <c r="D99" s="4">
        <f t="shared" si="6"/>
        <v>6750.0000000000045</v>
      </c>
      <c r="E99" s="4">
        <f t="shared" si="6"/>
        <v>5400.0000000000036</v>
      </c>
      <c r="F99" s="4">
        <f t="shared" si="6"/>
        <v>4500.0000000000036</v>
      </c>
      <c r="G99" s="4">
        <f t="shared" si="6"/>
        <v>10000</v>
      </c>
      <c r="H99" s="4">
        <f t="shared" si="6"/>
        <v>10000</v>
      </c>
      <c r="I99" s="4">
        <f t="shared" si="6"/>
        <v>10000</v>
      </c>
      <c r="J99" s="4">
        <f t="shared" si="6"/>
        <v>10000</v>
      </c>
      <c r="K99" s="4">
        <f t="shared" si="6"/>
        <v>10000</v>
      </c>
      <c r="L99" s="4">
        <f t="shared" si="6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8"/>
        <v>1.5200000000000009</v>
      </c>
      <c r="C100" s="4">
        <f t="shared" si="7"/>
        <v>10944.000000000007</v>
      </c>
      <c r="D100" s="4">
        <f t="shared" si="6"/>
        <v>6840.0000000000045</v>
      </c>
      <c r="E100" s="4">
        <f t="shared" si="6"/>
        <v>5472.0000000000036</v>
      </c>
      <c r="F100" s="4">
        <f t="shared" si="6"/>
        <v>4560.0000000000036</v>
      </c>
      <c r="G100" s="4">
        <f t="shared" si="6"/>
        <v>10000</v>
      </c>
      <c r="H100" s="4">
        <f t="shared" si="6"/>
        <v>10000</v>
      </c>
      <c r="I100" s="4">
        <f t="shared" si="6"/>
        <v>10000</v>
      </c>
      <c r="J100" s="4">
        <f t="shared" si="6"/>
        <v>10000</v>
      </c>
      <c r="K100" s="4">
        <f t="shared" si="6"/>
        <v>10000</v>
      </c>
      <c r="L100" s="4">
        <f t="shared" si="6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8"/>
        <v>1.5400000000000009</v>
      </c>
      <c r="C101" s="4">
        <f t="shared" si="7"/>
        <v>11088.000000000007</v>
      </c>
      <c r="D101" s="4">
        <f t="shared" si="6"/>
        <v>6930.0000000000045</v>
      </c>
      <c r="E101" s="4">
        <f t="shared" si="6"/>
        <v>5544.0000000000036</v>
      </c>
      <c r="F101" s="4">
        <f t="shared" si="6"/>
        <v>4620.0000000000036</v>
      </c>
      <c r="G101" s="4">
        <f t="shared" si="6"/>
        <v>10000</v>
      </c>
      <c r="H101" s="4">
        <f t="shared" si="6"/>
        <v>10000</v>
      </c>
      <c r="I101" s="4">
        <f t="shared" si="6"/>
        <v>10000</v>
      </c>
      <c r="J101" s="4">
        <f t="shared" si="6"/>
        <v>10000</v>
      </c>
      <c r="K101" s="4">
        <f t="shared" si="6"/>
        <v>10000</v>
      </c>
      <c r="L101" s="4">
        <f t="shared" si="6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8"/>
        <v>1.5600000000000009</v>
      </c>
      <c r="C102" s="4">
        <f t="shared" si="7"/>
        <v>11232.000000000007</v>
      </c>
      <c r="D102" s="4">
        <f t="shared" si="6"/>
        <v>7020.0000000000045</v>
      </c>
      <c r="E102" s="4">
        <f t="shared" si="6"/>
        <v>5616.0000000000036</v>
      </c>
      <c r="F102" s="4">
        <f t="shared" si="6"/>
        <v>4680.0000000000036</v>
      </c>
      <c r="G102" s="4">
        <f t="shared" si="6"/>
        <v>10000</v>
      </c>
      <c r="H102" s="4">
        <f t="shared" si="6"/>
        <v>10000</v>
      </c>
      <c r="I102" s="4">
        <f t="shared" si="6"/>
        <v>10000</v>
      </c>
      <c r="J102" s="4">
        <f t="shared" si="6"/>
        <v>10000</v>
      </c>
      <c r="K102" s="4">
        <f t="shared" si="6"/>
        <v>10000</v>
      </c>
      <c r="L102" s="4">
        <f t="shared" si="6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8"/>
        <v>1.580000000000001</v>
      </c>
      <c r="C103" s="4">
        <f t="shared" si="7"/>
        <v>11376.000000000007</v>
      </c>
      <c r="D103" s="4">
        <f t="shared" si="6"/>
        <v>7110.0000000000045</v>
      </c>
      <c r="E103" s="4">
        <f t="shared" si="6"/>
        <v>5688.0000000000036</v>
      </c>
      <c r="F103" s="4">
        <f t="shared" si="6"/>
        <v>4740.0000000000036</v>
      </c>
      <c r="G103" s="4">
        <f t="shared" si="6"/>
        <v>10000</v>
      </c>
      <c r="H103" s="4">
        <f t="shared" si="6"/>
        <v>10000</v>
      </c>
      <c r="I103" s="4">
        <f t="shared" si="6"/>
        <v>10000</v>
      </c>
      <c r="J103" s="4">
        <f t="shared" si="6"/>
        <v>10000</v>
      </c>
      <c r="K103" s="4">
        <f t="shared" si="6"/>
        <v>10000</v>
      </c>
      <c r="L103" s="4">
        <f t="shared" si="6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8"/>
        <v>1.600000000000001</v>
      </c>
      <c r="C104" s="4">
        <f t="shared" si="7"/>
        <v>11520.000000000007</v>
      </c>
      <c r="D104" s="4">
        <f t="shared" si="6"/>
        <v>7200.0000000000045</v>
      </c>
      <c r="E104" s="4">
        <f t="shared" si="6"/>
        <v>5760.0000000000036</v>
      </c>
      <c r="F104" s="4">
        <f t="shared" si="6"/>
        <v>4800.0000000000036</v>
      </c>
      <c r="G104" s="4">
        <f t="shared" si="6"/>
        <v>10000</v>
      </c>
      <c r="H104" s="4">
        <f t="shared" si="6"/>
        <v>10000</v>
      </c>
      <c r="I104" s="4">
        <f t="shared" si="6"/>
        <v>10000</v>
      </c>
      <c r="J104" s="4">
        <f t="shared" si="6"/>
        <v>10000</v>
      </c>
      <c r="K104" s="4">
        <f t="shared" si="6"/>
        <v>10000</v>
      </c>
      <c r="L104" s="4">
        <f t="shared" si="6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8"/>
        <v>1.620000000000001</v>
      </c>
      <c r="C105" s="4">
        <f t="shared" si="7"/>
        <v>11664.000000000007</v>
      </c>
      <c r="D105" s="4">
        <f t="shared" si="6"/>
        <v>7290.0000000000045</v>
      </c>
      <c r="E105" s="4">
        <f t="shared" si="6"/>
        <v>5832.0000000000036</v>
      </c>
      <c r="F105" s="4">
        <f t="shared" si="6"/>
        <v>4860.0000000000036</v>
      </c>
      <c r="G105" s="4">
        <f t="shared" si="6"/>
        <v>10000</v>
      </c>
      <c r="H105" s="4">
        <f t="shared" si="6"/>
        <v>10000</v>
      </c>
      <c r="I105" s="4">
        <f t="shared" si="6"/>
        <v>10000</v>
      </c>
      <c r="J105" s="4">
        <f t="shared" si="6"/>
        <v>10000</v>
      </c>
      <c r="K105" s="4">
        <f t="shared" si="6"/>
        <v>10000</v>
      </c>
      <c r="L105" s="4">
        <f t="shared" si="6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8"/>
        <v>1.640000000000001</v>
      </c>
      <c r="C106" s="4">
        <f t="shared" si="7"/>
        <v>11808.000000000007</v>
      </c>
      <c r="D106" s="4">
        <f t="shared" si="6"/>
        <v>7380.0000000000045</v>
      </c>
      <c r="E106" s="4">
        <f t="shared" si="6"/>
        <v>5904.0000000000036</v>
      </c>
      <c r="F106" s="4">
        <f t="shared" si="6"/>
        <v>4920.0000000000036</v>
      </c>
      <c r="G106" s="4">
        <f t="shared" si="6"/>
        <v>10000</v>
      </c>
      <c r="H106" s="4">
        <f t="shared" si="6"/>
        <v>10000</v>
      </c>
      <c r="I106" s="4">
        <f t="shared" si="6"/>
        <v>10000</v>
      </c>
      <c r="J106" s="4">
        <f t="shared" si="6"/>
        <v>10000</v>
      </c>
      <c r="K106" s="4">
        <f t="shared" si="6"/>
        <v>10000</v>
      </c>
      <c r="L106" s="4">
        <f t="shared" si="6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8"/>
        <v>1.660000000000001</v>
      </c>
      <c r="C107" s="4">
        <f t="shared" si="7"/>
        <v>11952.000000000007</v>
      </c>
      <c r="D107" s="4">
        <f t="shared" si="6"/>
        <v>7470.0000000000045</v>
      </c>
      <c r="E107" s="4">
        <f t="shared" si="6"/>
        <v>5976.0000000000036</v>
      </c>
      <c r="F107" s="4">
        <f t="shared" si="6"/>
        <v>4980.0000000000036</v>
      </c>
      <c r="G107" s="4">
        <f t="shared" si="6"/>
        <v>10000</v>
      </c>
      <c r="H107" s="4">
        <f t="shared" si="6"/>
        <v>10000</v>
      </c>
      <c r="I107" s="4">
        <f t="shared" si="6"/>
        <v>10000</v>
      </c>
      <c r="J107" s="4">
        <f t="shared" si="6"/>
        <v>10000</v>
      </c>
      <c r="K107" s="4">
        <f t="shared" si="6"/>
        <v>10000</v>
      </c>
      <c r="L107" s="4">
        <f t="shared" si="6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8"/>
        <v>1.680000000000001</v>
      </c>
      <c r="C108" s="4">
        <f t="shared" si="7"/>
        <v>12096.000000000007</v>
      </c>
      <c r="D108" s="4">
        <f t="shared" si="6"/>
        <v>7560.0000000000045</v>
      </c>
      <c r="E108" s="4">
        <f t="shared" si="6"/>
        <v>6048.0000000000036</v>
      </c>
      <c r="F108" s="4">
        <f t="shared" si="6"/>
        <v>5040.0000000000036</v>
      </c>
      <c r="G108" s="4">
        <f t="shared" si="6"/>
        <v>10000</v>
      </c>
      <c r="H108" s="4">
        <f t="shared" si="6"/>
        <v>10000</v>
      </c>
      <c r="I108" s="4">
        <f t="shared" si="6"/>
        <v>10000</v>
      </c>
      <c r="J108" s="4">
        <f t="shared" si="6"/>
        <v>10000</v>
      </c>
      <c r="K108" s="4">
        <f t="shared" si="6"/>
        <v>10000</v>
      </c>
      <c r="L108" s="4">
        <f t="shared" si="6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8"/>
        <v>1.7000000000000011</v>
      </c>
      <c r="C109" s="4">
        <f t="shared" si="7"/>
        <v>12240.000000000007</v>
      </c>
      <c r="D109" s="4">
        <f t="shared" si="6"/>
        <v>7650.0000000000045</v>
      </c>
      <c r="E109" s="4">
        <f t="shared" si="6"/>
        <v>6120.0000000000036</v>
      </c>
      <c r="F109" s="4">
        <f t="shared" si="6"/>
        <v>5100.0000000000036</v>
      </c>
      <c r="G109" s="4">
        <f t="shared" si="6"/>
        <v>10000</v>
      </c>
      <c r="H109" s="4">
        <f t="shared" si="6"/>
        <v>10000</v>
      </c>
      <c r="I109" s="4">
        <f t="shared" si="6"/>
        <v>10000</v>
      </c>
      <c r="J109" s="4">
        <f t="shared" si="6"/>
        <v>10000</v>
      </c>
      <c r="K109" s="4">
        <f t="shared" si="6"/>
        <v>10000</v>
      </c>
      <c r="L109" s="4">
        <f t="shared" si="6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8"/>
        <v>1.7200000000000011</v>
      </c>
      <c r="C110" s="4">
        <f t="shared" si="7"/>
        <v>12384.000000000007</v>
      </c>
      <c r="D110" s="4">
        <f t="shared" si="6"/>
        <v>7740.0000000000045</v>
      </c>
      <c r="E110" s="4">
        <f t="shared" si="6"/>
        <v>6192.0000000000036</v>
      </c>
      <c r="F110" s="4">
        <f t="shared" si="6"/>
        <v>5160.0000000000036</v>
      </c>
      <c r="G110" s="4">
        <f t="shared" si="6"/>
        <v>10000</v>
      </c>
      <c r="H110" s="4">
        <f t="shared" si="6"/>
        <v>10000</v>
      </c>
      <c r="I110" s="4">
        <f t="shared" si="6"/>
        <v>10000</v>
      </c>
      <c r="J110" s="4">
        <f t="shared" si="6"/>
        <v>10000</v>
      </c>
      <c r="K110" s="4">
        <f t="shared" ref="D110:L122" si="9">IF(K$16="",10000,IF(($B110/K$16) &lt;= (K$19/3600), K$19, 3600*$B110/K$16))</f>
        <v>10000</v>
      </c>
      <c r="L110" s="4">
        <f t="shared" si="9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8"/>
        <v>1.7400000000000011</v>
      </c>
      <c r="C111" s="4">
        <f t="shared" si="7"/>
        <v>12528.000000000007</v>
      </c>
      <c r="D111" s="4">
        <f t="shared" si="9"/>
        <v>7830.0000000000045</v>
      </c>
      <c r="E111" s="4">
        <f t="shared" si="9"/>
        <v>6264.0000000000036</v>
      </c>
      <c r="F111" s="4">
        <f t="shared" si="9"/>
        <v>5220.0000000000036</v>
      </c>
      <c r="G111" s="4">
        <f t="shared" si="9"/>
        <v>10000</v>
      </c>
      <c r="H111" s="4">
        <f t="shared" si="9"/>
        <v>10000</v>
      </c>
      <c r="I111" s="4">
        <f t="shared" si="9"/>
        <v>10000</v>
      </c>
      <c r="J111" s="4">
        <f t="shared" si="9"/>
        <v>10000</v>
      </c>
      <c r="K111" s="4">
        <f t="shared" si="9"/>
        <v>10000</v>
      </c>
      <c r="L111" s="4">
        <f t="shared" si="9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8"/>
        <v>1.7600000000000011</v>
      </c>
      <c r="C112" s="4">
        <f t="shared" si="7"/>
        <v>12672.000000000007</v>
      </c>
      <c r="D112" s="4">
        <f t="shared" si="9"/>
        <v>7920.0000000000045</v>
      </c>
      <c r="E112" s="4">
        <f t="shared" si="9"/>
        <v>6336.0000000000036</v>
      </c>
      <c r="F112" s="4">
        <f t="shared" si="9"/>
        <v>5280.0000000000036</v>
      </c>
      <c r="G112" s="4">
        <f t="shared" si="9"/>
        <v>10000</v>
      </c>
      <c r="H112" s="4">
        <f t="shared" si="9"/>
        <v>10000</v>
      </c>
      <c r="I112" s="4">
        <f t="shared" si="9"/>
        <v>10000</v>
      </c>
      <c r="J112" s="4">
        <f t="shared" si="9"/>
        <v>10000</v>
      </c>
      <c r="K112" s="4">
        <f t="shared" si="9"/>
        <v>10000</v>
      </c>
      <c r="L112" s="4">
        <f t="shared" si="9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8"/>
        <v>1.7800000000000011</v>
      </c>
      <c r="C113" s="4">
        <f t="shared" si="7"/>
        <v>12816.000000000007</v>
      </c>
      <c r="D113" s="4">
        <f t="shared" si="9"/>
        <v>8010.0000000000045</v>
      </c>
      <c r="E113" s="4">
        <f t="shared" si="9"/>
        <v>6408.0000000000036</v>
      </c>
      <c r="F113" s="4">
        <f t="shared" si="9"/>
        <v>5340.0000000000036</v>
      </c>
      <c r="G113" s="4">
        <f t="shared" si="9"/>
        <v>10000</v>
      </c>
      <c r="H113" s="4">
        <f t="shared" si="9"/>
        <v>10000</v>
      </c>
      <c r="I113" s="4">
        <f t="shared" si="9"/>
        <v>10000</v>
      </c>
      <c r="J113" s="4">
        <f t="shared" si="9"/>
        <v>10000</v>
      </c>
      <c r="K113" s="4">
        <f t="shared" si="9"/>
        <v>10000</v>
      </c>
      <c r="L113" s="4">
        <f t="shared" si="9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8"/>
        <v>1.8000000000000012</v>
      </c>
      <c r="C114" s="4">
        <f t="shared" si="7"/>
        <v>12960.000000000009</v>
      </c>
      <c r="D114" s="4">
        <f t="shared" si="9"/>
        <v>8100.0000000000055</v>
      </c>
      <c r="E114" s="4">
        <f t="shared" si="9"/>
        <v>6480.0000000000045</v>
      </c>
      <c r="F114" s="4">
        <f t="shared" si="9"/>
        <v>5400.0000000000036</v>
      </c>
      <c r="G114" s="4">
        <f t="shared" si="9"/>
        <v>10000</v>
      </c>
      <c r="H114" s="4">
        <f t="shared" si="9"/>
        <v>10000</v>
      </c>
      <c r="I114" s="4">
        <f t="shared" si="9"/>
        <v>10000</v>
      </c>
      <c r="J114" s="4">
        <f t="shared" si="9"/>
        <v>10000</v>
      </c>
      <c r="K114" s="4">
        <f t="shared" si="9"/>
        <v>10000</v>
      </c>
      <c r="L114" s="4">
        <f t="shared" si="9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8"/>
        <v>1.8200000000000012</v>
      </c>
      <c r="C115" s="4">
        <f t="shared" si="7"/>
        <v>13104.000000000009</v>
      </c>
      <c r="D115" s="4">
        <f t="shared" si="9"/>
        <v>8190.0000000000055</v>
      </c>
      <c r="E115" s="4">
        <f t="shared" si="9"/>
        <v>6552.0000000000045</v>
      </c>
      <c r="F115" s="4">
        <f t="shared" si="9"/>
        <v>5460.0000000000036</v>
      </c>
      <c r="G115" s="4">
        <f t="shared" si="9"/>
        <v>10000</v>
      </c>
      <c r="H115" s="4">
        <f t="shared" si="9"/>
        <v>10000</v>
      </c>
      <c r="I115" s="4">
        <f t="shared" si="9"/>
        <v>10000</v>
      </c>
      <c r="J115" s="4">
        <f t="shared" si="9"/>
        <v>10000</v>
      </c>
      <c r="K115" s="4">
        <f t="shared" si="9"/>
        <v>10000</v>
      </c>
      <c r="L115" s="4">
        <f t="shared" si="9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8"/>
        <v>1.8400000000000012</v>
      </c>
      <c r="C116" s="4">
        <f t="shared" si="7"/>
        <v>13248.000000000009</v>
      </c>
      <c r="D116" s="4">
        <f t="shared" si="9"/>
        <v>8280.0000000000055</v>
      </c>
      <c r="E116" s="4">
        <f t="shared" si="9"/>
        <v>6624.0000000000045</v>
      </c>
      <c r="F116" s="4">
        <f t="shared" si="9"/>
        <v>5520.0000000000036</v>
      </c>
      <c r="G116" s="4">
        <f t="shared" si="9"/>
        <v>10000</v>
      </c>
      <c r="H116" s="4">
        <f t="shared" si="9"/>
        <v>10000</v>
      </c>
      <c r="I116" s="4">
        <f t="shared" si="9"/>
        <v>10000</v>
      </c>
      <c r="J116" s="4">
        <f t="shared" si="9"/>
        <v>10000</v>
      </c>
      <c r="K116" s="4">
        <f t="shared" si="9"/>
        <v>10000</v>
      </c>
      <c r="L116" s="4">
        <f t="shared" si="9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8"/>
        <v>1.8600000000000012</v>
      </c>
      <c r="C117" s="4">
        <f t="shared" si="7"/>
        <v>13392.000000000009</v>
      </c>
      <c r="D117" s="4">
        <f t="shared" si="9"/>
        <v>8370.0000000000055</v>
      </c>
      <c r="E117" s="4">
        <f t="shared" si="9"/>
        <v>6696.0000000000045</v>
      </c>
      <c r="F117" s="4">
        <f t="shared" si="9"/>
        <v>5580.0000000000036</v>
      </c>
      <c r="G117" s="4">
        <f t="shared" si="9"/>
        <v>10000</v>
      </c>
      <c r="H117" s="4">
        <f t="shared" si="9"/>
        <v>10000</v>
      </c>
      <c r="I117" s="4">
        <f t="shared" si="9"/>
        <v>10000</v>
      </c>
      <c r="J117" s="4">
        <f t="shared" si="9"/>
        <v>10000</v>
      </c>
      <c r="K117" s="4">
        <f t="shared" si="9"/>
        <v>10000</v>
      </c>
      <c r="L117" s="4">
        <f t="shared" si="9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8"/>
        <v>1.8800000000000012</v>
      </c>
      <c r="C118" s="4">
        <f t="shared" si="7"/>
        <v>13536.000000000009</v>
      </c>
      <c r="D118" s="4">
        <f t="shared" si="9"/>
        <v>8460.0000000000055</v>
      </c>
      <c r="E118" s="4">
        <f t="shared" si="9"/>
        <v>6768.0000000000045</v>
      </c>
      <c r="F118" s="4">
        <f t="shared" si="9"/>
        <v>5640.0000000000036</v>
      </c>
      <c r="G118" s="4">
        <f t="shared" si="9"/>
        <v>10000</v>
      </c>
      <c r="H118" s="4">
        <f t="shared" si="9"/>
        <v>10000</v>
      </c>
      <c r="I118" s="4">
        <f t="shared" si="9"/>
        <v>10000</v>
      </c>
      <c r="J118" s="4">
        <f t="shared" si="9"/>
        <v>10000</v>
      </c>
      <c r="K118" s="4">
        <f t="shared" si="9"/>
        <v>10000</v>
      </c>
      <c r="L118" s="4">
        <f t="shared" si="9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8"/>
        <v>1.9000000000000012</v>
      </c>
      <c r="C119" s="4">
        <f t="shared" si="7"/>
        <v>13680.000000000009</v>
      </c>
      <c r="D119" s="4">
        <f t="shared" si="9"/>
        <v>8550.0000000000055</v>
      </c>
      <c r="E119" s="4">
        <f t="shared" si="9"/>
        <v>6840.0000000000045</v>
      </c>
      <c r="F119" s="4">
        <f t="shared" si="9"/>
        <v>5700.0000000000036</v>
      </c>
      <c r="G119" s="4">
        <f t="shared" si="9"/>
        <v>10000</v>
      </c>
      <c r="H119" s="4">
        <f t="shared" si="9"/>
        <v>10000</v>
      </c>
      <c r="I119" s="4">
        <f t="shared" si="9"/>
        <v>10000</v>
      </c>
      <c r="J119" s="4">
        <f t="shared" si="9"/>
        <v>10000</v>
      </c>
      <c r="K119" s="4">
        <f t="shared" si="9"/>
        <v>10000</v>
      </c>
      <c r="L119" s="4">
        <f t="shared" si="9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8"/>
        <v>1.9200000000000013</v>
      </c>
      <c r="C120" s="4">
        <f t="shared" si="7"/>
        <v>13824.000000000009</v>
      </c>
      <c r="D120" s="4">
        <f t="shared" si="9"/>
        <v>8640.0000000000055</v>
      </c>
      <c r="E120" s="4">
        <f t="shared" si="9"/>
        <v>6912.0000000000045</v>
      </c>
      <c r="F120" s="4">
        <f t="shared" si="9"/>
        <v>5760.0000000000036</v>
      </c>
      <c r="G120" s="4">
        <f t="shared" si="9"/>
        <v>10000</v>
      </c>
      <c r="H120" s="4">
        <f t="shared" si="9"/>
        <v>10000</v>
      </c>
      <c r="I120" s="4">
        <f t="shared" si="9"/>
        <v>10000</v>
      </c>
      <c r="J120" s="4">
        <f t="shared" si="9"/>
        <v>10000</v>
      </c>
      <c r="K120" s="4">
        <f t="shared" si="9"/>
        <v>10000</v>
      </c>
      <c r="L120" s="4">
        <f t="shared" si="9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8"/>
        <v>1.9400000000000013</v>
      </c>
      <c r="C121" s="4">
        <f t="shared" si="7"/>
        <v>13968.000000000009</v>
      </c>
      <c r="D121" s="4">
        <f t="shared" si="9"/>
        <v>8730.0000000000055</v>
      </c>
      <c r="E121" s="4">
        <f t="shared" si="9"/>
        <v>6984.0000000000045</v>
      </c>
      <c r="F121" s="4">
        <f t="shared" si="9"/>
        <v>5820.0000000000036</v>
      </c>
      <c r="G121" s="4">
        <f t="shared" si="9"/>
        <v>10000</v>
      </c>
      <c r="H121" s="4">
        <f t="shared" si="9"/>
        <v>10000</v>
      </c>
      <c r="I121" s="4">
        <f t="shared" si="9"/>
        <v>10000</v>
      </c>
      <c r="J121" s="4">
        <f t="shared" si="9"/>
        <v>10000</v>
      </c>
      <c r="K121" s="4">
        <f t="shared" si="9"/>
        <v>10000</v>
      </c>
      <c r="L121" s="4">
        <f t="shared" si="9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8"/>
        <v>1.9600000000000013</v>
      </c>
      <c r="C122" s="4">
        <f t="shared" si="7"/>
        <v>14112.000000000009</v>
      </c>
      <c r="D122" s="4">
        <f t="shared" si="9"/>
        <v>8820.0000000000055</v>
      </c>
      <c r="E122" s="4">
        <f t="shared" si="9"/>
        <v>7056.0000000000045</v>
      </c>
      <c r="F122" s="4">
        <f t="shared" si="9"/>
        <v>5880.0000000000036</v>
      </c>
      <c r="G122" s="4">
        <f t="shared" si="9"/>
        <v>10000</v>
      </c>
      <c r="H122" s="4">
        <f t="shared" si="9"/>
        <v>10000</v>
      </c>
      <c r="I122" s="4">
        <f t="shared" si="9"/>
        <v>10000</v>
      </c>
      <c r="J122" s="4">
        <f t="shared" si="9"/>
        <v>10000</v>
      </c>
      <c r="K122" s="4">
        <f t="shared" si="9"/>
        <v>10000</v>
      </c>
      <c r="L122" s="4">
        <f t="shared" si="9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x14ac:dyDescent="0.2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</sheetData>
  <mergeCells count="3">
    <mergeCell ref="B7:L7"/>
    <mergeCell ref="A3:B3"/>
    <mergeCell ref="C3:E3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6">
    <pageSetUpPr fitToPage="1"/>
  </sheetPr>
  <dimension ref="A1:W127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23" x14ac:dyDescent="0.2">
      <c r="A1" s="1" t="s">
        <v>58</v>
      </c>
      <c r="B1" s="1"/>
      <c r="C1" s="5" t="s">
        <v>98</v>
      </c>
      <c r="D1" s="1"/>
      <c r="E1" s="1"/>
      <c r="F1" s="1"/>
      <c r="G1" s="1"/>
      <c r="H1" s="1"/>
      <c r="I1" s="1"/>
      <c r="J1" s="1"/>
      <c r="K1" s="1"/>
      <c r="L1" s="1"/>
    </row>
    <row r="2" spans="1:23" x14ac:dyDescent="0.2">
      <c r="A2" s="3"/>
      <c r="B2" s="1"/>
      <c r="C2" s="1" t="s">
        <v>131</v>
      </c>
      <c r="D2" s="1"/>
      <c r="E2" s="1"/>
      <c r="F2" s="1"/>
      <c r="G2" s="1"/>
      <c r="H2" s="1"/>
      <c r="I2" s="1"/>
      <c r="J2" s="1"/>
      <c r="K2" s="1"/>
      <c r="L2" s="1"/>
    </row>
    <row r="3" spans="1:23" ht="50.1" customHeight="1" x14ac:dyDescent="0.25">
      <c r="A3" s="5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x14ac:dyDescent="0.2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23" ht="13.5" thickBot="1" x14ac:dyDescent="0.25">
      <c r="A7" s="30" t="s">
        <v>6</v>
      </c>
      <c r="B7" s="71" t="s">
        <v>99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2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2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3.5" thickBo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thickBot="1" x14ac:dyDescent="0.25">
      <c r="A16" s="1"/>
      <c r="B16" s="30" t="s">
        <v>7</v>
      </c>
      <c r="C16" s="12" t="s">
        <v>20</v>
      </c>
      <c r="D16" s="12" t="s">
        <v>21</v>
      </c>
      <c r="E16" s="12" t="s">
        <v>22</v>
      </c>
      <c r="F16" s="12" t="s">
        <v>23</v>
      </c>
      <c r="G16" s="12"/>
      <c r="H16" s="12"/>
      <c r="I16" s="12"/>
      <c r="J16" s="12"/>
      <c r="K16" s="12"/>
      <c r="L16" s="12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3.5" thickBot="1" x14ac:dyDescent="0.25">
      <c r="A17" s="13" t="s">
        <v>0</v>
      </c>
      <c r="B17" s="13" t="s">
        <v>46</v>
      </c>
      <c r="C17" s="14">
        <v>1</v>
      </c>
      <c r="D17" s="14">
        <v>1</v>
      </c>
      <c r="E17" s="14">
        <v>1</v>
      </c>
      <c r="F17" s="14">
        <v>1</v>
      </c>
      <c r="G17" s="14"/>
      <c r="H17" s="14"/>
      <c r="I17" s="14"/>
      <c r="J17" s="14"/>
      <c r="K17" s="14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3.5" thickBot="1" x14ac:dyDescent="0.25">
      <c r="A18" s="1"/>
      <c r="B18" s="13" t="s">
        <v>47</v>
      </c>
      <c r="C18" s="18">
        <v>1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3.5" thickBot="1" x14ac:dyDescent="0.25">
      <c r="A19" s="1"/>
      <c r="B19" s="13" t="s">
        <v>44</v>
      </c>
      <c r="C19" s="18">
        <v>1</v>
      </c>
      <c r="D19" s="18">
        <v>1</v>
      </c>
      <c r="E19" s="18">
        <v>1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thickBot="1" x14ac:dyDescent="0.25">
      <c r="A20" s="1"/>
      <c r="B20" s="13" t="s">
        <v>48</v>
      </c>
      <c r="C20" s="18">
        <v>2</v>
      </c>
      <c r="D20" s="18">
        <v>3</v>
      </c>
      <c r="E20" s="18">
        <v>4</v>
      </c>
      <c r="F20" s="18">
        <v>5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2.75" customHeight="1" thickBot="1" x14ac:dyDescent="0.25">
      <c r="A21" s="1"/>
      <c r="B21" s="13" t="s">
        <v>49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1.25" hidden="1" customHeight="1" x14ac:dyDescent="0.2">
      <c r="A22" s="1"/>
      <c r="B22" s="13"/>
      <c r="C22" s="16" t="str">
        <f>IF(C17="","",$B$17 &amp; C$17 &amp; "/" &amp; $B$18 &amp; C$18 &amp; "/" &amp;  $B$19 &amp; C$19 &amp; "/" &amp; $B$20 &amp; C$20 &amp; "/" &amp; $B$21 &amp; C$21)</f>
        <v>a = 1/b = 1/c = 1/d = 2/f = 1</v>
      </c>
      <c r="D22" s="16" t="str">
        <f t="shared" ref="D22:L22" si="0">IF(D17="","",$B$17 &amp; D$17 &amp; "/" &amp; $B$18 &amp; D$18 &amp; "/" &amp;  $B$19 &amp; D$19 &amp; "/" &amp; $B$20 &amp; D$20 &amp; "/" &amp; $B$21 &amp; D$21)</f>
        <v>a = 1/b = 1/c = 1/d = 3/f = 1</v>
      </c>
      <c r="E22" s="16" t="str">
        <f t="shared" si="0"/>
        <v>a = 1/b = 1/c = 1/d = 4/f = 1</v>
      </c>
      <c r="F22" s="16" t="str">
        <f t="shared" si="0"/>
        <v>a = 1/b = 1/c = 1/d = 5/f = 1</v>
      </c>
      <c r="G22" s="16" t="str">
        <f t="shared" si="0"/>
        <v/>
      </c>
      <c r="H22" s="16" t="str">
        <f t="shared" si="0"/>
        <v/>
      </c>
      <c r="I22" s="16" t="str">
        <f t="shared" si="0"/>
        <v/>
      </c>
      <c r="J22" s="16" t="str">
        <f t="shared" si="0"/>
        <v/>
      </c>
      <c r="K22" s="16" t="str">
        <f t="shared" si="0"/>
        <v/>
      </c>
      <c r="L22" s="16" t="str">
        <f t="shared" si="0"/>
        <v/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" thickBot="1" x14ac:dyDescent="0.3">
      <c r="A24" s="13" t="s">
        <v>37</v>
      </c>
      <c r="B24" s="1"/>
      <c r="C24" s="17">
        <f>1000*3.6/C25</f>
        <v>1</v>
      </c>
      <c r="D24" s="17">
        <f t="shared" ref="D24:L24" si="1">1000*3.6/D25</f>
        <v>1</v>
      </c>
      <c r="E24" s="17">
        <f t="shared" si="1"/>
        <v>1</v>
      </c>
      <c r="F24" s="17">
        <f t="shared" si="1"/>
        <v>1</v>
      </c>
      <c r="G24" s="17">
        <f t="shared" si="1"/>
        <v>1</v>
      </c>
      <c r="H24" s="17">
        <f t="shared" si="1"/>
        <v>1</v>
      </c>
      <c r="I24" s="17">
        <f t="shared" si="1"/>
        <v>1</v>
      </c>
      <c r="J24" s="17">
        <f t="shared" si="1"/>
        <v>1</v>
      </c>
      <c r="K24" s="17">
        <f t="shared" si="1"/>
        <v>1</v>
      </c>
      <c r="L24" s="17">
        <f t="shared" si="1"/>
        <v>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" thickBot="1" x14ac:dyDescent="0.3">
      <c r="A25" s="13" t="s">
        <v>40</v>
      </c>
      <c r="B25" s="1"/>
      <c r="C25" s="18">
        <v>3600</v>
      </c>
      <c r="D25" s="18">
        <v>3600</v>
      </c>
      <c r="E25" s="18">
        <v>3600</v>
      </c>
      <c r="F25" s="18">
        <v>3600</v>
      </c>
      <c r="G25" s="18">
        <v>3600</v>
      </c>
      <c r="H25" s="18">
        <v>3600</v>
      </c>
      <c r="I25" s="18">
        <v>3600</v>
      </c>
      <c r="J25" s="18">
        <v>3600</v>
      </c>
      <c r="K25" s="18">
        <v>3600</v>
      </c>
      <c r="L25" s="18">
        <v>3600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">
      <c r="A27" s="13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4.25" x14ac:dyDescent="0.25">
      <c r="A28" s="1"/>
      <c r="B28" s="1" t="s">
        <v>38</v>
      </c>
      <c r="C28" s="1" t="s">
        <v>31</v>
      </c>
      <c r="D28" s="1"/>
      <c r="E28" s="1"/>
      <c r="F28" s="1"/>
      <c r="G28" s="1"/>
      <c r="H28" s="1"/>
      <c r="I28" s="1"/>
      <c r="J28" s="1"/>
      <c r="K28" s="1"/>
      <c r="L28" s="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">
      <c r="A29" s="1"/>
      <c r="B29" s="19">
        <f>$B$9</f>
        <v>0</v>
      </c>
      <c r="C29" s="4">
        <f>IF(C$17="",10000,C$24+(C$17/(1+C$21*EXP(C$18-(C$20*$B29/C$19)))))</f>
        <v>1.2689414213699952</v>
      </c>
      <c r="D29" s="4">
        <f t="shared" ref="D29:L44" si="2">IF(D$17="",10000,D$24+(D$17/(1+D$21*EXP(D$18-(D$20*$B29/D$19)))))</f>
        <v>1.2689414213699952</v>
      </c>
      <c r="E29" s="4">
        <f t="shared" si="2"/>
        <v>1.2689414213699952</v>
      </c>
      <c r="F29" s="4">
        <f t="shared" si="2"/>
        <v>1.2689414213699952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x14ac:dyDescent="0.2">
      <c r="A30" s="1"/>
      <c r="B30" s="19">
        <f t="shared" ref="B30:B61" si="3">$B29+$B$11</f>
        <v>0.02</v>
      </c>
      <c r="C30" s="4">
        <f t="shared" ref="C30:L61" si="4">IF(C$17="",10000,C$24+(C$17/(1+C$21*EXP(C$18-(C$20*$B30/C$19)))))</f>
        <v>1.2768781948756103</v>
      </c>
      <c r="D30" s="4">
        <f t="shared" si="2"/>
        <v>1.2809003425836161</v>
      </c>
      <c r="E30" s="4">
        <f t="shared" si="2"/>
        <v>1.2849578942990103</v>
      </c>
      <c r="F30" s="4">
        <f t="shared" si="2"/>
        <v>1.2890504973749959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0.04</v>
      </c>
      <c r="C31" s="4">
        <f t="shared" si="4"/>
        <v>1.2849578942990103</v>
      </c>
      <c r="D31" s="4">
        <f t="shared" si="2"/>
        <v>1.2931777789064325</v>
      </c>
      <c r="E31" s="4">
        <f t="shared" si="2"/>
        <v>1.3015347839974614</v>
      </c>
      <c r="F31" s="4">
        <f t="shared" si="2"/>
        <v>1.3100255188723875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0.06</v>
      </c>
      <c r="C32" s="4">
        <f t="shared" si="4"/>
        <v>1.2931777789064325</v>
      </c>
      <c r="D32" s="4">
        <f t="shared" si="2"/>
        <v>1.3057636598919695</v>
      </c>
      <c r="E32" s="4">
        <f t="shared" si="2"/>
        <v>1.3186462662109744</v>
      </c>
      <c r="F32" s="4">
        <f t="shared" si="2"/>
        <v>1.3318122278318338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0.08</v>
      </c>
      <c r="C33" s="4">
        <f t="shared" si="4"/>
        <v>1.3015347839974614</v>
      </c>
      <c r="D33" s="4">
        <f t="shared" si="2"/>
        <v>1.3186462662109744</v>
      </c>
      <c r="E33" s="4">
        <f t="shared" si="2"/>
        <v>1.3362613025956473</v>
      </c>
      <c r="F33" s="4">
        <f t="shared" si="2"/>
        <v>1.3543436937742046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</v>
      </c>
      <c r="C34" s="4">
        <f t="shared" si="4"/>
        <v>1.3100255188723875</v>
      </c>
      <c r="D34" s="4">
        <f t="shared" si="2"/>
        <v>1.3318122278318338</v>
      </c>
      <c r="E34" s="4">
        <f t="shared" si="2"/>
        <v>1.3543436937742046</v>
      </c>
      <c r="F34" s="4">
        <f t="shared" si="2"/>
        <v>1.3775406687981455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0.12000000000000001</v>
      </c>
      <c r="C35" s="4">
        <f t="shared" si="4"/>
        <v>1.3186462662109744</v>
      </c>
      <c r="D35" s="4">
        <f t="shared" si="2"/>
        <v>1.3452465393936808</v>
      </c>
      <c r="E35" s="4">
        <f t="shared" si="2"/>
        <v>1.3728522336868045</v>
      </c>
      <c r="F35" s="4">
        <f t="shared" si="2"/>
        <v>1.401312339887548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0.14000000000000001</v>
      </c>
      <c r="C36" s="4">
        <f t="shared" si="4"/>
        <v>1.3273929829322395</v>
      </c>
      <c r="D36" s="4">
        <f t="shared" si="2"/>
        <v>1.358932593665183</v>
      </c>
      <c r="E36" s="4">
        <f t="shared" si="2"/>
        <v>1.3917409692534857</v>
      </c>
      <c r="F36" s="4">
        <f t="shared" si="2"/>
        <v>1.4255574831883411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0.16</v>
      </c>
      <c r="C37" s="4">
        <f t="shared" si="4"/>
        <v>1.3362613025956473</v>
      </c>
      <c r="D37" s="4">
        <f t="shared" si="2"/>
        <v>1.3728522336868045</v>
      </c>
      <c r="E37" s="4">
        <f t="shared" si="2"/>
        <v>1.4109595659413348</v>
      </c>
      <c r="F37" s="4">
        <f t="shared" si="2"/>
        <v>1.450166002687522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0.18</v>
      </c>
      <c r="C38" s="4">
        <f t="shared" si="4"/>
        <v>1.3452465393936808</v>
      </c>
      <c r="D38" s="4">
        <f t="shared" si="2"/>
        <v>1.3869858238606645</v>
      </c>
      <c r="E38" s="4">
        <f t="shared" si="2"/>
        <v>1.430453776060771</v>
      </c>
      <c r="F38" s="4">
        <f t="shared" si="2"/>
        <v>1.47502081252106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0.19999999999999998</v>
      </c>
      <c r="C39" s="4">
        <f t="shared" si="4"/>
        <v>1.3543436937742046</v>
      </c>
      <c r="D39" s="4">
        <f t="shared" si="2"/>
        <v>1.401312339887548</v>
      </c>
      <c r="E39" s="4">
        <f t="shared" si="2"/>
        <v>1.450166002687522</v>
      </c>
      <c r="F39" s="4">
        <f t="shared" si="2"/>
        <v>1.5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0.21999999999999997</v>
      </c>
      <c r="C40" s="4">
        <f t="shared" si="4"/>
        <v>1.3635474597184336</v>
      </c>
      <c r="D40" s="4">
        <f t="shared" si="2"/>
        <v>1.4158094770645926</v>
      </c>
      <c r="E40" s="4">
        <f t="shared" si="2"/>
        <v>1.4700359482354282</v>
      </c>
      <c r="F40" s="4">
        <f t="shared" si="2"/>
        <v>1.52497918747894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0.23999999999999996</v>
      </c>
      <c r="C41" s="4">
        <f t="shared" si="4"/>
        <v>1.3728522336868045</v>
      </c>
      <c r="D41" s="4">
        <f t="shared" si="2"/>
        <v>1.430453776060771</v>
      </c>
      <c r="E41" s="4">
        <f t="shared" si="2"/>
        <v>1.4900013331200346</v>
      </c>
      <c r="F41" s="4">
        <f t="shared" si="2"/>
        <v>1.549833997312478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0.25999999999999995</v>
      </c>
      <c r="C42" s="4">
        <f t="shared" si="4"/>
        <v>1.3822521252307509</v>
      </c>
      <c r="D42" s="4">
        <f t="shared" si="2"/>
        <v>1.4452207648927851</v>
      </c>
      <c r="E42" s="4">
        <f t="shared" si="2"/>
        <v>1.5099986668799654</v>
      </c>
      <c r="F42" s="4">
        <f t="shared" si="2"/>
        <v>1.5744425168116589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0.27999999999999997</v>
      </c>
      <c r="C43" s="4">
        <f t="shared" si="4"/>
        <v>1.3917409692534857</v>
      </c>
      <c r="D43" s="4">
        <f t="shared" si="2"/>
        <v>1.4600851154444343</v>
      </c>
      <c r="E43" s="4">
        <f t="shared" si="2"/>
        <v>1.5299640517645718</v>
      </c>
      <c r="F43" s="4">
        <f t="shared" si="2"/>
        <v>1.598687660112452</v>
      </c>
      <c r="G43" s="4">
        <f t="shared" si="2"/>
        <v>10000</v>
      </c>
      <c r="H43" s="4">
        <f t="shared" si="2"/>
        <v>10000</v>
      </c>
      <c r="I43" s="4">
        <f t="shared" si="2"/>
        <v>10000</v>
      </c>
      <c r="J43" s="4">
        <f t="shared" si="2"/>
        <v>10000</v>
      </c>
      <c r="K43" s="4">
        <f t="shared" si="2"/>
        <v>10000</v>
      </c>
      <c r="L43" s="4">
        <f t="shared" si="2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</v>
      </c>
      <c r="C44" s="4">
        <f t="shared" si="4"/>
        <v>1.401312339887548</v>
      </c>
      <c r="D44" s="4">
        <f t="shared" si="2"/>
        <v>1.47502081252106</v>
      </c>
      <c r="E44" s="4">
        <f t="shared" si="2"/>
        <v>1.549833997312478</v>
      </c>
      <c r="F44" s="4">
        <f t="shared" si="2"/>
        <v>1.6224593312018545</v>
      </c>
      <c r="G44" s="4">
        <f t="shared" si="2"/>
        <v>10000</v>
      </c>
      <c r="H44" s="4">
        <f t="shared" si="2"/>
        <v>10000</v>
      </c>
      <c r="I44" s="4">
        <f t="shared" si="2"/>
        <v>10000</v>
      </c>
      <c r="J44" s="4">
        <f t="shared" si="2"/>
        <v>10000</v>
      </c>
      <c r="K44" s="4">
        <f t="shared" si="2"/>
        <v>10000</v>
      </c>
      <c r="L44" s="4">
        <f t="shared" si="2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0.32</v>
      </c>
      <c r="C45" s="4">
        <f t="shared" si="4"/>
        <v>1.4109595659413348</v>
      </c>
      <c r="D45" s="4">
        <f t="shared" si="4"/>
        <v>1.4900013331200346</v>
      </c>
      <c r="E45" s="4">
        <f t="shared" si="4"/>
        <v>1.569546223939229</v>
      </c>
      <c r="F45" s="4">
        <f t="shared" si="4"/>
        <v>1.6456563062257954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0.34</v>
      </c>
      <c r="C46" s="4">
        <f t="shared" si="4"/>
        <v>1.4206757478512506</v>
      </c>
      <c r="D46" s="4">
        <f t="shared" si="4"/>
        <v>1.5049998333399999</v>
      </c>
      <c r="E46" s="4">
        <f t="shared" si="4"/>
        <v>1.5890404340586652</v>
      </c>
      <c r="F46" s="4">
        <f t="shared" si="4"/>
        <v>1.6681877721681662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0.36000000000000004</v>
      </c>
      <c r="C47" s="4">
        <f t="shared" si="4"/>
        <v>1.430453776060771</v>
      </c>
      <c r="D47" s="4">
        <f t="shared" si="4"/>
        <v>1.5199893401555817</v>
      </c>
      <c r="E47" s="4">
        <f t="shared" si="4"/>
        <v>1.6082590307465146</v>
      </c>
      <c r="F47" s="4">
        <f t="shared" si="4"/>
        <v>1.6899744811276125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0.38000000000000006</v>
      </c>
      <c r="C48" s="4">
        <f t="shared" si="4"/>
        <v>1.4402863507328072</v>
      </c>
      <c r="D48" s="4">
        <f t="shared" si="4"/>
        <v>1.5349429451582144</v>
      </c>
      <c r="E48" s="4">
        <f t="shared" si="4"/>
        <v>1.6271477663131955</v>
      </c>
      <c r="F48" s="4">
        <f t="shared" si="4"/>
        <v>1.7109495026250041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0.40000000000000008</v>
      </c>
      <c r="C49" s="4">
        <f t="shared" si="4"/>
        <v>1.450166002687522</v>
      </c>
      <c r="D49" s="4">
        <f t="shared" si="4"/>
        <v>1.549833997312478</v>
      </c>
      <c r="E49" s="4">
        <f t="shared" si="4"/>
        <v>1.6456563062257956</v>
      </c>
      <c r="F49" s="4">
        <f t="shared" si="4"/>
        <v>1.731058578630005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0.4200000000000001</v>
      </c>
      <c r="C50" s="4">
        <f t="shared" si="4"/>
        <v>1.4600851154444343</v>
      </c>
      <c r="D50" s="4">
        <f t="shared" si="4"/>
        <v>1.5646362918030292</v>
      </c>
      <c r="E50" s="4">
        <f t="shared" si="4"/>
        <v>1.6637386974043529</v>
      </c>
      <c r="F50" s="4">
        <f t="shared" si="4"/>
        <v>1.7502601055951177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0.44000000000000011</v>
      </c>
      <c r="C51" s="4">
        <f t="shared" si="4"/>
        <v>1.4700359482354282</v>
      </c>
      <c r="D51" s="4">
        <f t="shared" si="4"/>
        <v>1.5793242521487496</v>
      </c>
      <c r="E51" s="4">
        <f t="shared" si="4"/>
        <v>1.6813537337890256</v>
      </c>
      <c r="F51" s="4">
        <f t="shared" si="4"/>
        <v>1.7685247834990179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0.46000000000000013</v>
      </c>
      <c r="C52" s="4">
        <f t="shared" si="4"/>
        <v>1.4800106598444183</v>
      </c>
      <c r="D52" s="4">
        <f t="shared" si="4"/>
        <v>1.5938731029341429</v>
      </c>
      <c r="E52" s="4">
        <f t="shared" si="4"/>
        <v>1.6984652160025389</v>
      </c>
      <c r="F52" s="4">
        <f t="shared" si="4"/>
        <v>1.7858349830425586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0.48000000000000015</v>
      </c>
      <c r="C53" s="4">
        <f t="shared" si="4"/>
        <v>1.4900013331200346</v>
      </c>
      <c r="D53" s="4">
        <f t="shared" si="4"/>
        <v>1.6082590307465146</v>
      </c>
      <c r="E53" s="4">
        <f t="shared" si="4"/>
        <v>1.7150421057009899</v>
      </c>
      <c r="F53" s="4">
        <f t="shared" si="4"/>
        <v>1.8021838885585817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0.50000000000000011</v>
      </c>
      <c r="C54" s="4">
        <f t="shared" si="4"/>
        <v>1.5</v>
      </c>
      <c r="D54" s="4">
        <f t="shared" si="4"/>
        <v>1.6224593312018547</v>
      </c>
      <c r="E54" s="4">
        <f t="shared" si="4"/>
        <v>1.731058578630005</v>
      </c>
      <c r="F54" s="4">
        <f t="shared" si="4"/>
        <v>1.8175744761936437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0.52000000000000013</v>
      </c>
      <c r="C55" s="4">
        <f t="shared" si="4"/>
        <v>1.5099986668799654</v>
      </c>
      <c r="D55" s="4">
        <f t="shared" si="4"/>
        <v>1.6364525402815664</v>
      </c>
      <c r="E55" s="4">
        <f t="shared" si="4"/>
        <v>1.7464939833376623</v>
      </c>
      <c r="F55" s="4">
        <f t="shared" si="4"/>
        <v>1.8320183851339245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0.54000000000000015</v>
      </c>
      <c r="C56" s="4">
        <f t="shared" si="4"/>
        <v>1.5199893401555817</v>
      </c>
      <c r="D56" s="4">
        <f t="shared" si="4"/>
        <v>1.6502185485738272</v>
      </c>
      <c r="E56" s="4">
        <f t="shared" si="4"/>
        <v>1.7613327148429105</v>
      </c>
      <c r="F56" s="4">
        <f t="shared" si="4"/>
        <v>1.8455347349164655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0.56000000000000016</v>
      </c>
      <c r="C57" s="4">
        <f t="shared" si="4"/>
        <v>1.5299640517645718</v>
      </c>
      <c r="D57" s="4">
        <f t="shared" si="4"/>
        <v>1.6637386974043529</v>
      </c>
      <c r="E57" s="4">
        <f t="shared" si="4"/>
        <v>1.7755640142690736</v>
      </c>
      <c r="F57" s="4">
        <f t="shared" si="4"/>
        <v>1.8581489350995124</v>
      </c>
      <c r="G57" s="4">
        <f t="shared" si="4"/>
        <v>10000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0.58000000000000018</v>
      </c>
      <c r="C58" s="4">
        <f t="shared" si="4"/>
        <v>1.5399148845555657</v>
      </c>
      <c r="D58" s="4">
        <f t="shared" si="4"/>
        <v>1.6769958562385232</v>
      </c>
      <c r="E58" s="4">
        <f t="shared" si="4"/>
        <v>1.7891817065222528</v>
      </c>
      <c r="F58" s="4">
        <f t="shared" si="4"/>
        <v>1.8698915256370023</v>
      </c>
      <c r="G58" s="4">
        <f t="shared" si="4"/>
        <v>10000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0.6000000000000002</v>
      </c>
      <c r="C59" s="4">
        <f t="shared" si="4"/>
        <v>1.549833997312478</v>
      </c>
      <c r="D59" s="4">
        <f t="shared" si="4"/>
        <v>1.6899744811276127</v>
      </c>
      <c r="E59" s="4">
        <f t="shared" si="4"/>
        <v>1.8021838885585817</v>
      </c>
      <c r="F59" s="4">
        <f t="shared" si="4"/>
        <v>1.8807970779778826</v>
      </c>
      <c r="G59" s="4">
        <f t="shared" si="4"/>
        <v>10000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si="3"/>
        <v>0.62000000000000022</v>
      </c>
      <c r="C60" s="4">
        <f t="shared" si="4"/>
        <v>1.5597136492671932</v>
      </c>
      <c r="D60" s="4">
        <f t="shared" si="4"/>
        <v>1.7026606543447316</v>
      </c>
      <c r="E60" s="4">
        <f t="shared" si="4"/>
        <v>1.8145725807070179</v>
      </c>
      <c r="F60" s="4">
        <f t="shared" si="4"/>
        <v>1.8909031788043871</v>
      </c>
      <c r="G60" s="4">
        <f t="shared" si="4"/>
        <v>10000</v>
      </c>
      <c r="H60" s="4">
        <f t="shared" si="4"/>
        <v>10000</v>
      </c>
      <c r="I60" s="4">
        <f t="shared" si="4"/>
        <v>10000</v>
      </c>
      <c r="J60" s="4">
        <f t="shared" si="4"/>
        <v>10000</v>
      </c>
      <c r="K60" s="4">
        <f t="shared" si="4"/>
        <v>10000</v>
      </c>
      <c r="L60" s="4">
        <f t="shared" si="4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si="3"/>
        <v>0.64000000000000024</v>
      </c>
      <c r="C61" s="4">
        <f t="shared" si="4"/>
        <v>1.5695462239392293</v>
      </c>
      <c r="D61" s="4">
        <f t="shared" si="4"/>
        <v>1.7150421057009899</v>
      </c>
      <c r="E61" s="4">
        <f t="shared" si="4"/>
        <v>1.8263533529809952</v>
      </c>
      <c r="F61" s="4">
        <f t="shared" si="4"/>
        <v>1.900249510880315</v>
      </c>
      <c r="G61" s="4">
        <f t="shared" si="4"/>
        <v>10000</v>
      </c>
      <c r="H61" s="4">
        <f t="shared" si="4"/>
        <v>10000</v>
      </c>
      <c r="I61" s="4">
        <f t="shared" si="4"/>
        <v>10000</v>
      </c>
      <c r="J61" s="4">
        <f t="shared" si="4"/>
        <v>10000</v>
      </c>
      <c r="K61" s="4">
        <f t="shared" si="4"/>
        <v>10000</v>
      </c>
      <c r="L61" s="4">
        <f t="shared" si="4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ref="B62:B93" si="5">$B61+$B$11</f>
        <v>0.66000000000000025</v>
      </c>
      <c r="C62" s="4">
        <f t="shared" ref="C62:L87" si="6">IF(C$17="",10000,C$24+(C$17/(1+C$21*EXP(C$18-(C$20*$B62/C$19)))))</f>
        <v>1.5793242521487496</v>
      </c>
      <c r="D62" s="4">
        <f t="shared" si="6"/>
        <v>1.7271082163411298</v>
      </c>
      <c r="E62" s="4">
        <f t="shared" si="6"/>
        <v>1.8375349374193042</v>
      </c>
      <c r="F62" s="4">
        <f t="shared" si="6"/>
        <v>1.9088770389851439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0.68000000000000027</v>
      </c>
      <c r="C63" s="4">
        <f t="shared" si="6"/>
        <v>1.5890404340586652</v>
      </c>
      <c r="D63" s="4">
        <f t="shared" si="6"/>
        <v>1.7388500060842493</v>
      </c>
      <c r="E63" s="4">
        <f t="shared" si="6"/>
        <v>1.8481288363433408</v>
      </c>
      <c r="F63" s="4">
        <f t="shared" si="6"/>
        <v>1.9168273035060777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0.70000000000000029</v>
      </c>
      <c r="C64" s="4">
        <f t="shared" si="6"/>
        <v>1.5986876601124522</v>
      </c>
      <c r="D64" s="4">
        <f t="shared" si="6"/>
        <v>1.7502601055951179</v>
      </c>
      <c r="E64" s="4">
        <f t="shared" si="6"/>
        <v>1.8581489350995124</v>
      </c>
      <c r="F64" s="4">
        <f t="shared" si="6"/>
        <v>1.9241418199787566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0.72000000000000031</v>
      </c>
      <c r="C65" s="4">
        <f t="shared" si="6"/>
        <v>1.6082590307465146</v>
      </c>
      <c r="D65" s="4">
        <f t="shared" si="6"/>
        <v>1.7613327148429105</v>
      </c>
      <c r="E65" s="4">
        <f t="shared" si="6"/>
        <v>1.8676111264579347</v>
      </c>
      <c r="F65" s="4">
        <f t="shared" si="6"/>
        <v>1.9308615796566533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0.74000000000000032</v>
      </c>
      <c r="C66" s="4">
        <f t="shared" si="6"/>
        <v>1.6177478747692491</v>
      </c>
      <c r="D66" s="4">
        <f t="shared" si="6"/>
        <v>1.772063549426784</v>
      </c>
      <c r="E66" s="4">
        <f t="shared" si="6"/>
        <v>1.876532952434776</v>
      </c>
      <c r="F66" s="4">
        <f t="shared" si="6"/>
        <v>1.9370266439430035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0.76000000000000034</v>
      </c>
      <c r="C67" s="4">
        <f t="shared" si="6"/>
        <v>1.6271477663131959</v>
      </c>
      <c r="D67" s="4">
        <f t="shared" si="6"/>
        <v>1.7824497764231126</v>
      </c>
      <c r="E67" s="4">
        <f t="shared" si="6"/>
        <v>1.8849332679544504</v>
      </c>
      <c r="F67" s="4">
        <f t="shared" si="6"/>
        <v>1.9426758241011313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0.78000000000000036</v>
      </c>
      <c r="C68" s="4">
        <f t="shared" si="6"/>
        <v>1.6364525402815666</v>
      </c>
      <c r="D68" s="4">
        <f t="shared" si="6"/>
        <v>1.7924899414403646</v>
      </c>
      <c r="E68" s="4">
        <f t="shared" si="6"/>
        <v>1.8928319295134719</v>
      </c>
      <c r="F68" s="4">
        <f t="shared" si="6"/>
        <v>1.9478464369215822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0.80000000000000038</v>
      </c>
      <c r="C69" s="4">
        <f t="shared" si="6"/>
        <v>1.6456563062257956</v>
      </c>
      <c r="D69" s="4">
        <f t="shared" si="6"/>
        <v>1.8021838885585821</v>
      </c>
      <c r="E69" s="4">
        <f t="shared" si="6"/>
        <v>1.900249510880315</v>
      </c>
      <c r="F69" s="4">
        <f t="shared" si="6"/>
        <v>1.9525741268224333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0.8200000000000004</v>
      </c>
      <c r="C70" s="4">
        <f t="shared" si="6"/>
        <v>1.6547534606063194</v>
      </c>
      <c r="D70" s="4">
        <f t="shared" si="6"/>
        <v>1.8115326747861809</v>
      </c>
      <c r="E70" s="4">
        <f t="shared" si="6"/>
        <v>1.907207046882843</v>
      </c>
      <c r="F70" s="4">
        <f t="shared" si="6"/>
        <v>1.956892745058914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0.84000000000000041</v>
      </c>
      <c r="C71" s="4">
        <f t="shared" si="6"/>
        <v>1.6637386974043529</v>
      </c>
      <c r="D71" s="4">
        <f t="shared" si="6"/>
        <v>1.8205384805926734</v>
      </c>
      <c r="E71" s="4">
        <f t="shared" si="6"/>
        <v>1.9137258055040833</v>
      </c>
      <c r="F71" s="4">
        <f t="shared" si="6"/>
        <v>1.9608342772032357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0.86000000000000043</v>
      </c>
      <c r="C72" s="4">
        <f t="shared" si="6"/>
        <v>1.6726070170677607</v>
      </c>
      <c r="D72" s="4">
        <f t="shared" si="6"/>
        <v>1.8292045179776257</v>
      </c>
      <c r="E72" s="4">
        <f t="shared" si="6"/>
        <v>1.9198270878271879</v>
      </c>
      <c r="F72" s="4">
        <f t="shared" si="6"/>
        <v>1.9644288107273638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0.88000000000000045</v>
      </c>
      <c r="C73" s="4">
        <f t="shared" si="6"/>
        <v>1.6813537337890259</v>
      </c>
      <c r="D73" s="4">
        <f t="shared" si="6"/>
        <v>1.8375349374193042</v>
      </c>
      <c r="E73" s="4">
        <f t="shared" si="6"/>
        <v>1.9255320548339721</v>
      </c>
      <c r="F73" s="4">
        <f t="shared" si="6"/>
        <v>1.9677045353015497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0.90000000000000047</v>
      </c>
      <c r="C74" s="4">
        <f t="shared" si="6"/>
        <v>1.6899744811276127</v>
      </c>
      <c r="D74" s="4">
        <f t="shared" si="6"/>
        <v>1.8455347349164655</v>
      </c>
      <c r="E74" s="4">
        <f t="shared" si="6"/>
        <v>1.9308615796566533</v>
      </c>
      <c r="F74" s="4">
        <f t="shared" si="6"/>
        <v>1.9706877692486438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0.92000000000000048</v>
      </c>
      <c r="C75" s="4">
        <f t="shared" si="6"/>
        <v>1.6984652160025391</v>
      </c>
      <c r="D75" s="4">
        <f t="shared" si="6"/>
        <v>1.8532096601986177</v>
      </c>
      <c r="E75" s="4">
        <f t="shared" si="6"/>
        <v>1.9358361235948263</v>
      </c>
      <c r="F75" s="4">
        <f t="shared" si="6"/>
        <v>1.9734030064231343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0.9400000000000005</v>
      </c>
      <c r="C76" s="4">
        <f t="shared" si="6"/>
        <v>1.7068222210935677</v>
      </c>
      <c r="D76" s="4">
        <f t="shared" si="6"/>
        <v>1.86056612703835</v>
      </c>
      <c r="E76" s="4">
        <f t="shared" si="6"/>
        <v>1.9404756340234988</v>
      </c>
      <c r="F76" s="4">
        <f t="shared" si="6"/>
        <v>1.9758729785823308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0.96000000000000052</v>
      </c>
      <c r="C77" s="4">
        <f t="shared" si="6"/>
        <v>1.7150421057009899</v>
      </c>
      <c r="D77" s="4">
        <f t="shared" si="6"/>
        <v>1.8676111264579347</v>
      </c>
      <c r="E77" s="4">
        <f t="shared" si="6"/>
        <v>1.9447994622170659</v>
      </c>
      <c r="F77" s="4">
        <f t="shared" si="6"/>
        <v>1.9781187290638695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0.98000000000000054</v>
      </c>
      <c r="C78" s="4">
        <f t="shared" si="6"/>
        <v>1.7231218051243902</v>
      </c>
      <c r="D78" s="4">
        <f t="shared" si="6"/>
        <v>1.8743521434846544</v>
      </c>
      <c r="E78" s="4">
        <f t="shared" si="6"/>
        <v>1.9488262990829084</v>
      </c>
      <c r="F78" s="4">
        <f t="shared" si="6"/>
        <v>1.9801596942659225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1.0000000000000004</v>
      </c>
      <c r="C79" s="4">
        <f t="shared" si="6"/>
        <v>1.7310585786300052</v>
      </c>
      <c r="D79" s="4">
        <f t="shared" si="6"/>
        <v>1.8807970779778826</v>
      </c>
      <c r="E79" s="4">
        <f t="shared" si="6"/>
        <v>1.9525741268224333</v>
      </c>
      <c r="F79" s="4">
        <f t="shared" si="6"/>
        <v>1.9820137900379085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1.0200000000000005</v>
      </c>
      <c r="C80" s="4">
        <f t="shared" si="6"/>
        <v>1.7388500060842493</v>
      </c>
      <c r="D80" s="4">
        <f t="shared" si="6"/>
        <v>1.8869541699279213</v>
      </c>
      <c r="E80" s="4">
        <f t="shared" si="6"/>
        <v>1.9560601846038588</v>
      </c>
      <c r="F80" s="4">
        <f t="shared" si="6"/>
        <v>1.9836975006285591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1.0400000000000005</v>
      </c>
      <c r="C81" s="4">
        <f t="shared" si="6"/>
        <v>1.7464939833376625</v>
      </c>
      <c r="D81" s="4">
        <f t="shared" si="6"/>
        <v>1.8928319295134719</v>
      </c>
      <c r="E81" s="4">
        <f t="shared" si="6"/>
        <v>1.9593009464285336</v>
      </c>
      <c r="F81" s="4">
        <f t="shared" si="6"/>
        <v>1.985225968306727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1.0600000000000005</v>
      </c>
      <c r="C82" s="4">
        <f t="shared" si="6"/>
        <v>1.7539887164489483</v>
      </c>
      <c r="D82" s="4">
        <f t="shared" si="6"/>
        <v>1.8984390721023634</v>
      </c>
      <c r="E82" s="4">
        <f t="shared" si="6"/>
        <v>1.962312109491394</v>
      </c>
      <c r="F82" s="4">
        <f t="shared" si="6"/>
        <v>1.9866130821723351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1.0800000000000005</v>
      </c>
      <c r="C83" s="4">
        <f t="shared" si="6"/>
        <v>1.7613327148429105</v>
      </c>
      <c r="D83" s="4">
        <f t="shared" si="6"/>
        <v>1.9037844582893073</v>
      </c>
      <c r="E83" s="4">
        <f t="shared" si="6"/>
        <v>1.9651085914682633</v>
      </c>
      <c r="F83" s="4">
        <f t="shared" si="6"/>
        <v>1.9878715650157257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1.1000000000000005</v>
      </c>
      <c r="C84" s="4">
        <f t="shared" si="6"/>
        <v>1.7685247834990179</v>
      </c>
      <c r="D84" s="4">
        <f t="shared" si="6"/>
        <v>1.9088770389851439</v>
      </c>
      <c r="E84" s="4">
        <f t="shared" si="6"/>
        <v>1.9677045353015497</v>
      </c>
      <c r="F84" s="4">
        <f t="shared" si="6"/>
        <v>1.9890130573694069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1.1200000000000006</v>
      </c>
      <c r="C85" s="4">
        <f t="shared" si="6"/>
        <v>1.7755640142690736</v>
      </c>
      <c r="D85" s="4">
        <f t="shared" si="6"/>
        <v>1.9137258055040833</v>
      </c>
      <c r="E85" s="4">
        <f t="shared" si="6"/>
        <v>1.9701133201963639</v>
      </c>
      <c r="F85" s="4">
        <f t="shared" si="6"/>
        <v>1.9900481981330957</v>
      </c>
      <c r="G85" s="4">
        <f t="shared" si="6"/>
        <v>10000</v>
      </c>
      <c r="H85" s="4">
        <f t="shared" si="6"/>
        <v>10000</v>
      </c>
      <c r="I85" s="4">
        <f t="shared" si="6"/>
        <v>10000</v>
      </c>
      <c r="J85" s="4">
        <f t="shared" si="6"/>
        <v>10000</v>
      </c>
      <c r="K85" s="4">
        <f t="shared" si="6"/>
        <v>10000</v>
      </c>
      <c r="L85" s="4">
        <f t="shared" si="6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1.1400000000000006</v>
      </c>
      <c r="C86" s="4">
        <f t="shared" si="6"/>
        <v>1.7824497764231126</v>
      </c>
      <c r="D86" s="4">
        <f t="shared" si="6"/>
        <v>1.9183397445384056</v>
      </c>
      <c r="E86" s="4">
        <f t="shared" si="6"/>
        <v>1.9723475776771768</v>
      </c>
      <c r="F86" s="4">
        <f t="shared" si="6"/>
        <v>1.9909867013471521</v>
      </c>
      <c r="G86" s="4">
        <f t="shared" si="6"/>
        <v>10000</v>
      </c>
      <c r="H86" s="4">
        <f t="shared" si="6"/>
        <v>10000</v>
      </c>
      <c r="I86" s="4">
        <f t="shared" si="6"/>
        <v>10000</v>
      </c>
      <c r="J86" s="4">
        <f t="shared" si="6"/>
        <v>10000</v>
      </c>
      <c r="K86" s="4">
        <f t="shared" si="6"/>
        <v>10000</v>
      </c>
      <c r="L86" s="4">
        <f t="shared" si="6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1.1600000000000006</v>
      </c>
      <c r="C87" s="4">
        <f t="shared" si="6"/>
        <v>1.7891817065222531</v>
      </c>
      <c r="D87" s="4">
        <f t="shared" si="6"/>
        <v>1.9227277978633404</v>
      </c>
      <c r="E87" s="4">
        <f t="shared" si="6"/>
        <v>1.9744192116879924</v>
      </c>
      <c r="F87" s="4">
        <f t="shared" si="6"/>
        <v>1.9918374288468401</v>
      </c>
      <c r="G87" s="4">
        <f t="shared" si="6"/>
        <v>10000</v>
      </c>
      <c r="H87" s="4">
        <f t="shared" ref="D87:L115" si="7">IF(H$17="",10000,H$24+(H$17/(1+H$21*EXP(H$18-(H$20*$B87/H$19)))))</f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1.1800000000000006</v>
      </c>
      <c r="C88" s="4">
        <f t="shared" ref="C88:C127" si="8">IF(C$17="",10000,C$24+(C$17/(1+C$21*EXP(C$18-(C$20*$B88/C$19)))))</f>
        <v>1.7957596977159085</v>
      </c>
      <c r="D88" s="4">
        <f t="shared" si="7"/>
        <v>1.9268988265776219</v>
      </c>
      <c r="E88" s="4">
        <f t="shared" si="7"/>
        <v>1.9763394218445387</v>
      </c>
      <c r="F88" s="4">
        <f t="shared" si="7"/>
        <v>1.992608458655718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1.2000000000000006</v>
      </c>
      <c r="C89" s="4">
        <f t="shared" si="8"/>
        <v>1.8021838885585821</v>
      </c>
      <c r="D89" s="4">
        <f t="shared" si="7"/>
        <v>1.9308615796566533</v>
      </c>
      <c r="E89" s="4">
        <f t="shared" si="7"/>
        <v>1.9781187290638695</v>
      </c>
      <c r="F89" s="4">
        <f t="shared" si="7"/>
        <v>1.9933071490757153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5"/>
        <v>1.2200000000000006</v>
      </c>
      <c r="C90" s="4">
        <f t="shared" si="8"/>
        <v>1.8084546514385327</v>
      </c>
      <c r="D90" s="4">
        <f t="shared" si="7"/>
        <v>1.9346246665744276</v>
      </c>
      <c r="E90" s="4">
        <f t="shared" si="7"/>
        <v>1.9797670029042145</v>
      </c>
      <c r="F90" s="4">
        <f t="shared" si="7"/>
        <v>1.993940198508416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5"/>
        <v>1.2400000000000007</v>
      </c>
      <c r="C91" s="4">
        <f t="shared" si="8"/>
        <v>1.8145725807070179</v>
      </c>
      <c r="D91" s="4">
        <f t="shared" si="7"/>
        <v>1.9381965337364115</v>
      </c>
      <c r="E91" s="4">
        <f t="shared" si="7"/>
        <v>1.9812934900456454</v>
      </c>
      <c r="F91" s="4">
        <f t="shared" si="7"/>
        <v>1.9945137011005496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si="5"/>
        <v>1.2600000000000007</v>
      </c>
      <c r="C92" s="4">
        <f t="shared" si="8"/>
        <v>1.8205384805926734</v>
      </c>
      <c r="D92" s="4">
        <f t="shared" si="7"/>
        <v>1.9415854444576039</v>
      </c>
      <c r="E92" s="4">
        <f t="shared" si="7"/>
        <v>1.9827068434300945</v>
      </c>
      <c r="F92" s="4">
        <f t="shared" si="7"/>
        <v>1.995033198349943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si="5"/>
        <v>1.2800000000000007</v>
      </c>
      <c r="C93" s="4">
        <f t="shared" si="8"/>
        <v>1.8263533529809952</v>
      </c>
      <c r="D93" s="4">
        <f t="shared" si="7"/>
        <v>1.9447994622170659</v>
      </c>
      <c r="E93" s="4">
        <f t="shared" si="7"/>
        <v>1.9840151516577973</v>
      </c>
      <c r="F93" s="4">
        <f t="shared" si="7"/>
        <v>1.995503726839059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ref="B94:B127" si="9">$B93+$B$11</f>
        <v>1.3000000000000007</v>
      </c>
      <c r="C94" s="4">
        <f t="shared" si="8"/>
        <v>1.8320183851339245</v>
      </c>
      <c r="D94" s="4">
        <f t="shared" si="7"/>
        <v>1.9478464369215822</v>
      </c>
      <c r="E94" s="4">
        <f t="shared" si="7"/>
        <v>1.985225968306727</v>
      </c>
      <c r="F94" s="4">
        <f t="shared" si="7"/>
        <v>1.995929862284104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1.3200000000000007</v>
      </c>
      <c r="C95" s="4">
        <f t="shared" si="8"/>
        <v>1.8375349374193042</v>
      </c>
      <c r="D95" s="4">
        <f t="shared" si="7"/>
        <v>1.9507339939159736</v>
      </c>
      <c r="E95" s="4">
        <f t="shared" si="7"/>
        <v>1.9863463409026489</v>
      </c>
      <c r="F95" s="4">
        <f t="shared" si="7"/>
        <v>1.9963157601005641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1.3400000000000007</v>
      </c>
      <c r="C96" s="4">
        <f t="shared" si="8"/>
        <v>1.8429045311145476</v>
      </c>
      <c r="D96" s="4">
        <f t="shared" si="7"/>
        <v>1.9534695254852688</v>
      </c>
      <c r="E96" s="4">
        <f t="shared" si="7"/>
        <v>1.9873828393206612</v>
      </c>
      <c r="F96" s="4">
        <f t="shared" si="7"/>
        <v>1.9966651926925867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1.3600000000000008</v>
      </c>
      <c r="C97" s="4">
        <f t="shared" si="8"/>
        <v>1.8481288363433408</v>
      </c>
      <c r="D97" s="4">
        <f t="shared" si="7"/>
        <v>1.9560601846038588</v>
      </c>
      <c r="E97" s="4">
        <f t="shared" si="7"/>
        <v>1.988341583445167</v>
      </c>
      <c r="F97" s="4">
        <f t="shared" si="7"/>
        <v>1.9969815836752915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1.3800000000000008</v>
      </c>
      <c r="C98" s="4">
        <f t="shared" si="8"/>
        <v>1.8532096601986177</v>
      </c>
      <c r="D98" s="4">
        <f t="shared" si="7"/>
        <v>1.9585128806983043</v>
      </c>
      <c r="E98" s="4">
        <f t="shared" si="7"/>
        <v>1.9892282699548585</v>
      </c>
      <c r="F98" s="4">
        <f t="shared" si="7"/>
        <v>1.997268039236989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1.4000000000000008</v>
      </c>
      <c r="C99" s="4">
        <f t="shared" si="8"/>
        <v>1.8581489350995124</v>
      </c>
      <c r="D99" s="4">
        <f t="shared" si="7"/>
        <v>1.9608342772032357</v>
      </c>
      <c r="E99" s="4">
        <f t="shared" si="7"/>
        <v>1.9900481981330957</v>
      </c>
      <c r="F99" s="4">
        <f t="shared" si="7"/>
        <v>1.9975273768433652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1.4200000000000008</v>
      </c>
      <c r="C100" s="4">
        <f t="shared" si="8"/>
        <v>1.8629487074245406</v>
      </c>
      <c r="D100" s="4">
        <f t="shared" si="7"/>
        <v>1.9630307907033231</v>
      </c>
      <c r="E100" s="4">
        <f t="shared" si="7"/>
        <v>1.9908062946327121</v>
      </c>
      <c r="F100" s="4">
        <f t="shared" si="7"/>
        <v>1.9977621514787236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1.4400000000000008</v>
      </c>
      <c r="C101" s="4">
        <f t="shared" si="8"/>
        <v>1.8676111264579347</v>
      </c>
      <c r="D101" s="4">
        <f t="shared" si="7"/>
        <v>1.9651085914682633</v>
      </c>
      <c r="E101" s="4">
        <f t="shared" si="7"/>
        <v>1.9915071371483557</v>
      </c>
      <c r="F101" s="4">
        <f t="shared" si="7"/>
        <v>1.9979746796109501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1.4600000000000009</v>
      </c>
      <c r="C102" s="4">
        <f t="shared" si="8"/>
        <v>1.8721384336809188</v>
      </c>
      <c r="D102" s="4">
        <f t="shared" si="7"/>
        <v>1.9670736052018638</v>
      </c>
      <c r="E102" s="4">
        <f t="shared" si="7"/>
        <v>1.9921549769695446</v>
      </c>
      <c r="F102" s="4">
        <f t="shared" si="7"/>
        <v>1.9981670610575071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1.4800000000000009</v>
      </c>
      <c r="C103" s="4">
        <f t="shared" si="8"/>
        <v>1.876532952434776</v>
      </c>
      <c r="D103" s="4">
        <f t="shared" si="7"/>
        <v>1.9689315158403327</v>
      </c>
      <c r="E103" s="4">
        <f t="shared" si="7"/>
        <v>1.9927537604041687</v>
      </c>
      <c r="F103" s="4">
        <f t="shared" si="7"/>
        <v>1.9983411989198254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1.5000000000000009</v>
      </c>
      <c r="C104" s="4">
        <f t="shared" si="8"/>
        <v>1.8807970779778826</v>
      </c>
      <c r="D104" s="4">
        <f t="shared" si="7"/>
        <v>1.9706877692486438</v>
      </c>
      <c r="E104" s="4">
        <f t="shared" si="7"/>
        <v>1.9933071490757153</v>
      </c>
      <c r="F104" s="4">
        <f t="shared" si="7"/>
        <v>1.998498817743263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1.5200000000000009</v>
      </c>
      <c r="C105" s="4">
        <f t="shared" si="8"/>
        <v>1.8849332679544504</v>
      </c>
      <c r="D105" s="4">
        <f t="shared" si="7"/>
        <v>1.9723475776771768</v>
      </c>
      <c r="E105" s="4">
        <f t="shared" si="7"/>
        <v>1.9938185391083889</v>
      </c>
      <c r="F105" s="4">
        <f t="shared" si="7"/>
        <v>1.9986414800495711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1.5400000000000009</v>
      </c>
      <c r="C106" s="4">
        <f t="shared" si="8"/>
        <v>1.8889440332885927</v>
      </c>
      <c r="D106" s="4">
        <f t="shared" si="7"/>
        <v>1.9739159248536171</v>
      </c>
      <c r="E106" s="4">
        <f t="shared" si="7"/>
        <v>1.9942910792229767</v>
      </c>
      <c r="F106" s="4">
        <f t="shared" si="7"/>
        <v>1.9987706013787228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1.5600000000000009</v>
      </c>
      <c r="C107" s="4">
        <f t="shared" si="8"/>
        <v>1.8928319295134721</v>
      </c>
      <c r="D107" s="4">
        <f t="shared" si="7"/>
        <v>1.9753975715972607</v>
      </c>
      <c r="E107" s="4">
        <f t="shared" si="7"/>
        <v>1.9947276877730513</v>
      </c>
      <c r="F107" s="4">
        <f t="shared" si="7"/>
        <v>1.9988874639671397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1.580000000000001</v>
      </c>
      <c r="C108" s="4">
        <f t="shared" si="8"/>
        <v>1.8965995485417504</v>
      </c>
      <c r="D108" s="4">
        <f t="shared" si="7"/>
        <v>1.976797061854356</v>
      </c>
      <c r="E108" s="4">
        <f t="shared" si="7"/>
        <v>1.9951310687562414</v>
      </c>
      <c r="F108" s="4">
        <f t="shared" si="7"/>
        <v>1.9989932291799144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1.600000000000001</v>
      </c>
      <c r="C109" s="4">
        <f t="shared" si="8"/>
        <v>1.900249510880315</v>
      </c>
      <c r="D109" s="4">
        <f t="shared" si="7"/>
        <v>1.9781187290638695</v>
      </c>
      <c r="E109" s="4">
        <f t="shared" si="7"/>
        <v>1.995503726839059</v>
      </c>
      <c r="F109" s="4">
        <f t="shared" si="7"/>
        <v>1.9990889488055994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1.620000000000001</v>
      </c>
      <c r="C110" s="4">
        <f t="shared" si="8"/>
        <v>1.9037844582893073</v>
      </c>
      <c r="D110" s="4">
        <f t="shared" si="7"/>
        <v>1.9793667027730937</v>
      </c>
      <c r="E110" s="4">
        <f t="shared" si="7"/>
        <v>1.9958479814363992</v>
      </c>
      <c r="F110" s="4">
        <f t="shared" si="7"/>
        <v>1.9991755753136018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1.640000000000001</v>
      </c>
      <c r="C111" s="4">
        <f t="shared" si="8"/>
        <v>1.9072070468828433</v>
      </c>
      <c r="D111" s="4">
        <f t="shared" si="7"/>
        <v>1.9805449154318071</v>
      </c>
      <c r="E111" s="4">
        <f t="shared" si="7"/>
        <v>1.9961659798885028</v>
      </c>
      <c r="F111" s="4">
        <f t="shared" si="7"/>
        <v>1.9992539711661634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1.660000000000001</v>
      </c>
      <c r="C112" s="4">
        <f t="shared" si="8"/>
        <v>1.9105199406664388</v>
      </c>
      <c r="D112" s="4">
        <f t="shared" si="7"/>
        <v>1.9816571093022568</v>
      </c>
      <c r="E112" s="4">
        <f t="shared" si="7"/>
        <v>1.9964597097790535</v>
      </c>
      <c r="F112" s="4">
        <f t="shared" si="7"/>
        <v>1.9993249172693672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1.680000000000001</v>
      </c>
      <c r="C113" s="4">
        <f t="shared" si="8"/>
        <v>1.9137258055040836</v>
      </c>
      <c r="D113" s="4">
        <f t="shared" si="7"/>
        <v>1.9827068434300945</v>
      </c>
      <c r="E113" s="4">
        <f t="shared" si="7"/>
        <v>1.9967310104383613</v>
      </c>
      <c r="F113" s="4">
        <f t="shared" si="7"/>
        <v>1.9993891206405656</v>
      </c>
      <c r="G113" s="4">
        <f t="shared" si="7"/>
        <v>10000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si="7"/>
        <v>10000</v>
      </c>
      <c r="L113" s="4">
        <f t="shared" si="7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1.7000000000000011</v>
      </c>
      <c r="C114" s="4">
        <f t="shared" si="8"/>
        <v>1.9168273035060779</v>
      </c>
      <c r="D114" s="4">
        <f t="shared" si="7"/>
        <v>1.9836975006285591</v>
      </c>
      <c r="E114" s="4">
        <f t="shared" si="7"/>
        <v>1.9969815836752915</v>
      </c>
      <c r="F114" s="4">
        <f t="shared" si="7"/>
        <v>1.9994472213630763</v>
      </c>
      <c r="G114" s="4">
        <f t="shared" si="7"/>
        <v>10000</v>
      </c>
      <c r="H114" s="4">
        <f t="shared" si="7"/>
        <v>10000</v>
      </c>
      <c r="I114" s="4">
        <f t="shared" si="7"/>
        <v>10000</v>
      </c>
      <c r="J114" s="4">
        <f t="shared" si="7"/>
        <v>10000</v>
      </c>
      <c r="K114" s="4">
        <f t="shared" si="7"/>
        <v>10000</v>
      </c>
      <c r="L114" s="4">
        <f t="shared" si="7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1.7200000000000011</v>
      </c>
      <c r="C115" s="4">
        <f t="shared" si="8"/>
        <v>1.9198270878271879</v>
      </c>
      <c r="D115" s="4">
        <f t="shared" si="7"/>
        <v>1.9846322944347246</v>
      </c>
      <c r="E115" s="4">
        <f t="shared" si="7"/>
        <v>1.9972130037809577</v>
      </c>
      <c r="F115" s="4">
        <f t="shared" si="7"/>
        <v>1.9994997988929204</v>
      </c>
      <c r="G115" s="4">
        <f t="shared" si="7"/>
        <v>10000</v>
      </c>
      <c r="H115" s="4">
        <f t="shared" si="7"/>
        <v>10000</v>
      </c>
      <c r="I115" s="4">
        <f t="shared" si="7"/>
        <v>10000</v>
      </c>
      <c r="J115" s="4">
        <f t="shared" si="7"/>
        <v>10000</v>
      </c>
      <c r="K115" s="4">
        <f t="shared" ref="D115:L127" si="10">IF(K$17="",10000,K$24+(K$17/(1+K$21*EXP(K$18-(K$20*$B115/K$19)))))</f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1.7400000000000011</v>
      </c>
      <c r="C116" s="4">
        <f t="shared" si="8"/>
        <v>1.9227277978633404</v>
      </c>
      <c r="D116" s="4">
        <f t="shared" si="10"/>
        <v>1.9855142760025331</v>
      </c>
      <c r="E116" s="4">
        <f t="shared" si="10"/>
        <v>1.9974267268461898</v>
      </c>
      <c r="F116" s="4">
        <f t="shared" si="10"/>
        <v>1.9995473777767594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1.7600000000000011</v>
      </c>
      <c r="C117" s="4">
        <f t="shared" si="8"/>
        <v>1.9255320548339721</v>
      </c>
      <c r="D117" s="4">
        <f t="shared" si="10"/>
        <v>1.9863463409026489</v>
      </c>
      <c r="E117" s="4">
        <f t="shared" si="10"/>
        <v>1.997624099433555</v>
      </c>
      <c r="F117" s="4">
        <f t="shared" si="10"/>
        <v>1.999590432835014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1.7800000000000011</v>
      </c>
      <c r="C118" s="4">
        <f t="shared" si="8"/>
        <v>1.9282424577362489</v>
      </c>
      <c r="D118" s="4">
        <f t="shared" si="10"/>
        <v>1.9871312358039477</v>
      </c>
      <c r="E118" s="4">
        <f t="shared" si="10"/>
        <v>1.9978063666432913</v>
      </c>
      <c r="F118" s="4">
        <f t="shared" si="10"/>
        <v>1.9996293938593737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1.8000000000000012</v>
      </c>
      <c r="C119" s="4">
        <f t="shared" si="8"/>
        <v>1.9308615796566533</v>
      </c>
      <c r="D119" s="4">
        <f t="shared" si="10"/>
        <v>1.9878715650157257</v>
      </c>
      <c r="E119" s="4">
        <f t="shared" si="10"/>
        <v>1.9979746796109501</v>
      </c>
      <c r="F119" s="4">
        <f t="shared" si="10"/>
        <v>1.9996646498695336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1.8200000000000012</v>
      </c>
      <c r="C120" s="4">
        <f t="shared" si="8"/>
        <v>1.9333919644249096</v>
      </c>
      <c r="D120" s="4">
        <f t="shared" si="10"/>
        <v>1.9885697968735294</v>
      </c>
      <c r="E120" s="4">
        <f t="shared" si="10"/>
        <v>1.9981301024729159</v>
      </c>
      <c r="F120" s="4">
        <f t="shared" si="10"/>
        <v>1.9996965529699713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1.8400000000000012</v>
      </c>
      <c r="C121" s="4">
        <f t="shared" si="8"/>
        <v>1.9358361235948263</v>
      </c>
      <c r="D121" s="4">
        <f t="shared" si="10"/>
        <v>1.9892282699548585</v>
      </c>
      <c r="E121" s="4">
        <f t="shared" si="10"/>
        <v>1.9982736188342627</v>
      </c>
      <c r="F121" s="4">
        <f t="shared" si="10"/>
        <v>1.9997254218438987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1.8600000000000012</v>
      </c>
      <c r="C122" s="4">
        <f t="shared" si="8"/>
        <v>1.9381965337364115</v>
      </c>
      <c r="D122" s="4">
        <f t="shared" si="10"/>
        <v>1.9898491991140075</v>
      </c>
      <c r="E122" s="4">
        <f t="shared" si="10"/>
        <v>1.9984061377716968</v>
      </c>
      <c r="F122" s="4">
        <f t="shared" si="10"/>
        <v>1.9997515449181607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1.8800000000000012</v>
      </c>
      <c r="C123" s="4">
        <f t="shared" si="8"/>
        <v>1.9404756340234988</v>
      </c>
      <c r="D123" s="4">
        <f t="shared" si="10"/>
        <v>1.9904346813279084</v>
      </c>
      <c r="E123" s="4">
        <f t="shared" si="10"/>
        <v>1.9985284994026105</v>
      </c>
      <c r="F123" s="4">
        <f t="shared" si="10"/>
        <v>1.9997751832297666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/>
      <c r="B124" s="19">
        <f t="shared" si="9"/>
        <v>1.9000000000000012</v>
      </c>
      <c r="C124" s="4">
        <f t="shared" si="8"/>
        <v>1.9426758241011315</v>
      </c>
      <c r="D124" s="4">
        <f t="shared" si="10"/>
        <v>1.9909867013471521</v>
      </c>
      <c r="E124" s="4">
        <f t="shared" si="10"/>
        <v>1.9986414800495711</v>
      </c>
      <c r="F124" s="4">
        <f t="shared" si="10"/>
        <v>1.9997965730219449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</row>
    <row r="125" spans="1:23" x14ac:dyDescent="0.2">
      <c r="A125" s="1"/>
      <c r="B125" s="19">
        <f t="shared" si="9"/>
        <v>1.9200000000000013</v>
      </c>
      <c r="C125" s="4">
        <f t="shared" si="8"/>
        <v>1.9447994622170659</v>
      </c>
      <c r="D125" s="4">
        <f t="shared" si="10"/>
        <v>1.9915071371483557</v>
      </c>
      <c r="E125" s="4">
        <f t="shared" si="10"/>
        <v>1.9987457970279032</v>
      </c>
      <c r="F125" s="4">
        <f t="shared" si="10"/>
        <v>1.9998159280950367</v>
      </c>
      <c r="G125" s="4">
        <f t="shared" si="10"/>
        <v>10000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</row>
    <row r="126" spans="1:23" x14ac:dyDescent="0.2">
      <c r="A126" s="1"/>
      <c r="B126" s="19">
        <f t="shared" si="9"/>
        <v>1.9400000000000013</v>
      </c>
      <c r="C126" s="4">
        <f t="shared" si="8"/>
        <v>1.9468488636019363</v>
      </c>
      <c r="D126" s="4">
        <f t="shared" si="10"/>
        <v>1.9919977651857836</v>
      </c>
      <c r="E126" s="4">
        <f t="shared" si="10"/>
        <v>1.9988421130823903</v>
      </c>
      <c r="F126" s="4">
        <f t="shared" si="10"/>
        <v>1.9998334419352228</v>
      </c>
      <c r="G126" s="4">
        <f t="shared" si="10"/>
        <v>10000</v>
      </c>
      <c r="H126" s="4">
        <f t="shared" si="10"/>
        <v>10000</v>
      </c>
      <c r="I126" s="4">
        <f t="shared" si="10"/>
        <v>10000</v>
      </c>
      <c r="J126" s="4">
        <f t="shared" si="10"/>
        <v>10000</v>
      </c>
      <c r="K126" s="4">
        <f t="shared" si="10"/>
        <v>10000</v>
      </c>
      <c r="L126" s="4">
        <f t="shared" si="10"/>
        <v>10000</v>
      </c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7"/>
    </row>
    <row r="127" spans="1:23" x14ac:dyDescent="0.2">
      <c r="A127" s="1"/>
      <c r="B127" s="19">
        <f t="shared" si="9"/>
        <v>1.9600000000000013</v>
      </c>
      <c r="C127" s="4">
        <f t="shared" si="8"/>
        <v>1.9488262990829084</v>
      </c>
      <c r="D127" s="4">
        <f t="shared" si="10"/>
        <v>1.9924602654416266</v>
      </c>
      <c r="E127" s="4">
        <f t="shared" si="10"/>
        <v>1.998931040497558</v>
      </c>
      <c r="F127" s="4">
        <f t="shared" si="10"/>
        <v>1.9998492896419404</v>
      </c>
      <c r="G127" s="4">
        <f t="shared" si="10"/>
        <v>10000</v>
      </c>
      <c r="H127" s="4">
        <f t="shared" si="10"/>
        <v>10000</v>
      </c>
      <c r="I127" s="4">
        <f t="shared" si="10"/>
        <v>10000</v>
      </c>
      <c r="J127" s="4">
        <f t="shared" si="10"/>
        <v>10000</v>
      </c>
      <c r="K127" s="4">
        <f t="shared" si="10"/>
        <v>10000</v>
      </c>
      <c r="L127" s="4">
        <f t="shared" si="10"/>
        <v>10000</v>
      </c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7"/>
    </row>
  </sheetData>
  <mergeCells count="1">
    <mergeCell ref="B7:L7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E9A1-0194-4BF1-B86C-8F9D790BBD52}">
  <sheetPr>
    <pageSetUpPr fitToPage="1"/>
  </sheetPr>
  <dimension ref="A1:X125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101</v>
      </c>
      <c r="D1" s="1"/>
      <c r="E1" s="1"/>
      <c r="F1" s="1"/>
      <c r="G1" s="1"/>
      <c r="H1" s="1"/>
      <c r="I1" s="1"/>
      <c r="J1" s="1"/>
      <c r="K1" s="1"/>
      <c r="L1" s="1"/>
    </row>
    <row r="2" spans="1:13" ht="14.25" x14ac:dyDescent="0.25">
      <c r="A2" s="3"/>
      <c r="B2" s="1"/>
      <c r="C2" s="21" t="s">
        <v>132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5">
      <c r="A3" s="75" t="s">
        <v>118</v>
      </c>
      <c r="B3" s="75"/>
      <c r="C3" s="75"/>
      <c r="D3" s="75"/>
      <c r="E3" s="75"/>
      <c r="F3" s="75"/>
      <c r="G3" s="75"/>
      <c r="H3" s="75"/>
      <c r="I3" s="26"/>
      <c r="J3" s="26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101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ht="13.5" thickBot="1" x14ac:dyDescent="0.25">
      <c r="A12" s="54"/>
      <c r="B12" s="25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" thickBot="1" x14ac:dyDescent="0.3">
      <c r="A13" s="54" t="s">
        <v>42</v>
      </c>
      <c r="B13" s="24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3.5" thickBot="1" x14ac:dyDescent="0.25">
      <c r="A15" s="1"/>
      <c r="B15" s="1"/>
      <c r="C15" s="11" t="s">
        <v>8</v>
      </c>
      <c r="D15" s="11" t="s">
        <v>9</v>
      </c>
      <c r="E15" s="11" t="s">
        <v>10</v>
      </c>
      <c r="F15" s="11" t="s">
        <v>11</v>
      </c>
      <c r="G15" s="11" t="s">
        <v>12</v>
      </c>
      <c r="H15" s="11" t="s">
        <v>13</v>
      </c>
      <c r="I15" s="11" t="s">
        <v>14</v>
      </c>
      <c r="J15" s="11" t="s">
        <v>15</v>
      </c>
      <c r="K15" s="11" t="s">
        <v>16</v>
      </c>
      <c r="L15" s="11" t="s">
        <v>17</v>
      </c>
    </row>
    <row r="16" spans="1:13" ht="13.5" thickBot="1" x14ac:dyDescent="0.25">
      <c r="A16" s="1"/>
      <c r="B16" s="30" t="s">
        <v>7</v>
      </c>
      <c r="C16" s="12" t="s">
        <v>20</v>
      </c>
      <c r="D16" s="12" t="s">
        <v>21</v>
      </c>
      <c r="E16" s="12" t="s">
        <v>22</v>
      </c>
      <c r="F16" s="12" t="s">
        <v>23</v>
      </c>
      <c r="G16" s="12"/>
      <c r="H16" s="12"/>
      <c r="I16" s="12"/>
      <c r="J16" s="12"/>
      <c r="K16" s="12"/>
      <c r="L16" s="12"/>
    </row>
    <row r="17" spans="1:24" ht="13.5" thickBot="1" x14ac:dyDescent="0.25">
      <c r="A17" s="13" t="s">
        <v>0</v>
      </c>
      <c r="B17" s="13" t="s">
        <v>46</v>
      </c>
      <c r="C17" s="18">
        <v>1</v>
      </c>
      <c r="D17" s="18">
        <v>2</v>
      </c>
      <c r="E17" s="18">
        <v>3</v>
      </c>
      <c r="F17" s="18">
        <v>4</v>
      </c>
      <c r="G17" s="18"/>
      <c r="H17" s="18"/>
      <c r="I17" s="18"/>
      <c r="J17" s="18"/>
      <c r="K17" s="18"/>
      <c r="L17" s="18"/>
    </row>
    <row r="18" spans="1:24" ht="13.5" thickBot="1" x14ac:dyDescent="0.25">
      <c r="A18" s="1"/>
      <c r="B18" s="13" t="s">
        <v>47</v>
      </c>
      <c r="C18" s="28">
        <v>15</v>
      </c>
      <c r="D18" s="28">
        <v>20</v>
      </c>
      <c r="E18" s="28">
        <v>25</v>
      </c>
      <c r="F18" s="28">
        <v>30</v>
      </c>
      <c r="G18" s="28">
        <f t="shared" ref="G18:L18" si="0">(2*G17-1)/(2*G17-2)</f>
        <v>0.5</v>
      </c>
      <c r="H18" s="28">
        <f t="shared" si="0"/>
        <v>0.5</v>
      </c>
      <c r="I18" s="28">
        <f t="shared" si="0"/>
        <v>0.5</v>
      </c>
      <c r="J18" s="28">
        <f t="shared" si="0"/>
        <v>0.5</v>
      </c>
      <c r="K18" s="28">
        <f t="shared" si="0"/>
        <v>0.5</v>
      </c>
      <c r="L18" s="28">
        <f t="shared" si="0"/>
        <v>0.5</v>
      </c>
    </row>
    <row r="19" spans="1:24" ht="13.5" thickBot="1" x14ac:dyDescent="0.25">
      <c r="A19" s="1"/>
      <c r="B19" s="13" t="s">
        <v>44</v>
      </c>
      <c r="C19" s="29">
        <v>1</v>
      </c>
      <c r="D19" s="29">
        <v>1</v>
      </c>
      <c r="E19" s="29">
        <v>1</v>
      </c>
      <c r="F19" s="29">
        <v>1</v>
      </c>
      <c r="G19" s="29">
        <v>1</v>
      </c>
      <c r="H19" s="29">
        <v>1</v>
      </c>
      <c r="I19" s="29">
        <v>1</v>
      </c>
      <c r="J19" s="29">
        <v>1</v>
      </c>
      <c r="K19" s="29">
        <v>1</v>
      </c>
      <c r="L19" s="29">
        <v>1</v>
      </c>
    </row>
    <row r="20" spans="1:24" hidden="1" x14ac:dyDescent="0.2">
      <c r="A20" s="1"/>
      <c r="B20" s="1"/>
      <c r="C20" s="1" t="str">
        <f>IF(C17="","",$B$17 &amp; C$17 &amp; "/" &amp; $B$18 &amp; C$18 &amp; "/" &amp; $B$19 &amp; C$19)</f>
        <v>a = 1/b = 15/c = 1</v>
      </c>
      <c r="D20" s="1" t="str">
        <f t="shared" ref="D20:L20" si="1">IF(D17="","",$B$17 &amp; D$17 &amp; "/" &amp; $B$18 &amp; D$18 &amp; "/" &amp; $B$19 &amp; D$19)</f>
        <v>a = 2/b = 20/c = 1</v>
      </c>
      <c r="E20" s="1" t="str">
        <f t="shared" si="1"/>
        <v>a = 3/b = 25/c = 1</v>
      </c>
      <c r="F20" s="1" t="str">
        <f t="shared" si="1"/>
        <v>a = 4/b = 30/c = 1</v>
      </c>
      <c r="G20" s="1" t="str">
        <f t="shared" si="1"/>
        <v/>
      </c>
      <c r="H20" s="1" t="str">
        <f t="shared" si="1"/>
        <v/>
      </c>
      <c r="I20" s="1" t="str">
        <f t="shared" si="1"/>
        <v/>
      </c>
      <c r="J20" s="1" t="str">
        <f t="shared" si="1"/>
        <v/>
      </c>
      <c r="K20" s="1" t="str">
        <f t="shared" si="1"/>
        <v/>
      </c>
      <c r="L20" s="1" t="str">
        <f t="shared" si="1"/>
        <v/>
      </c>
    </row>
    <row r="21" spans="1: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4" ht="13.5" thickBot="1" x14ac:dyDescent="0.25">
      <c r="A22" s="13" t="s">
        <v>43</v>
      </c>
      <c r="B22" s="1"/>
      <c r="C22" s="17">
        <f>1000*3.6/C23</f>
        <v>1</v>
      </c>
      <c r="D22" s="17">
        <f t="shared" ref="D22:L22" si="2">1000*3.6/D23</f>
        <v>1</v>
      </c>
      <c r="E22" s="17">
        <f t="shared" si="2"/>
        <v>1</v>
      </c>
      <c r="F22" s="17">
        <f t="shared" si="2"/>
        <v>1</v>
      </c>
      <c r="G22" s="17">
        <f t="shared" si="2"/>
        <v>1</v>
      </c>
      <c r="H22" s="17">
        <f t="shared" si="2"/>
        <v>1</v>
      </c>
      <c r="I22" s="17">
        <f t="shared" si="2"/>
        <v>1</v>
      </c>
      <c r="J22" s="17">
        <f t="shared" si="2"/>
        <v>1</v>
      </c>
      <c r="K22" s="17">
        <f t="shared" si="2"/>
        <v>1</v>
      </c>
      <c r="L22" s="17">
        <f t="shared" si="2"/>
        <v>1</v>
      </c>
    </row>
    <row r="23" spans="1:24" ht="15" thickBot="1" x14ac:dyDescent="0.3">
      <c r="A23" s="13" t="s">
        <v>40</v>
      </c>
      <c r="B23" s="1"/>
      <c r="C23" s="18">
        <v>3600</v>
      </c>
      <c r="D23" s="18">
        <v>3600</v>
      </c>
      <c r="E23" s="18">
        <v>3600</v>
      </c>
      <c r="F23" s="18">
        <v>3600</v>
      </c>
      <c r="G23" s="18">
        <v>3600</v>
      </c>
      <c r="H23" s="18">
        <v>3600</v>
      </c>
      <c r="I23" s="18">
        <v>3600</v>
      </c>
      <c r="J23" s="18">
        <v>3600</v>
      </c>
      <c r="K23" s="18">
        <v>3600</v>
      </c>
      <c r="L23" s="18">
        <v>3600</v>
      </c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4" x14ac:dyDescent="0.2">
      <c r="A25" s="13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4" ht="14.25" x14ac:dyDescent="0.25">
      <c r="A26" s="1"/>
      <c r="B26" s="1" t="s">
        <v>38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7"/>
    </row>
    <row r="27" spans="1:24" x14ac:dyDescent="0.2">
      <c r="A27" s="1"/>
      <c r="B27" s="19">
        <f>$B$9</f>
        <v>0</v>
      </c>
      <c r="C27" s="4">
        <f>IF(C$17="",10000,IF(($B27/C$19) &lt;= $B$13, C$22*(1+C$17*($B27/C$19)^C$18), C$22*(1+C$17*$B$13^C$18)+C$17*C$18*C$22*$B$13^(C$18-1)*($B27/C$19-$B$13)))</f>
        <v>1</v>
      </c>
      <c r="D27" s="4">
        <f t="shared" ref="D27:L42" si="3">IF(D$17="",10000,IF(($B27/D$19) &lt;= $B$13, D$22*(1+D$17*($B27/D$19)^D$18), D$22*(1+D$17*$B$13^D$18)+D$17*D$18*D$22*$B$13^(D$18-1)*($B27/D$19-$B$13)))</f>
        <v>1</v>
      </c>
      <c r="E27" s="4">
        <f t="shared" si="3"/>
        <v>1</v>
      </c>
      <c r="F27" s="4">
        <f t="shared" si="3"/>
        <v>1</v>
      </c>
      <c r="G27" s="4">
        <f t="shared" si="3"/>
        <v>10000</v>
      </c>
      <c r="H27" s="4">
        <f t="shared" si="3"/>
        <v>10000</v>
      </c>
      <c r="I27" s="4">
        <f t="shared" si="3"/>
        <v>10000</v>
      </c>
      <c r="J27" s="4">
        <f t="shared" si="3"/>
        <v>10000</v>
      </c>
      <c r="K27" s="4">
        <f t="shared" si="3"/>
        <v>10000</v>
      </c>
      <c r="L27" s="4">
        <f t="shared" si="3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  <c r="X27" s="7"/>
    </row>
    <row r="28" spans="1:24" x14ac:dyDescent="0.2">
      <c r="A28" s="1"/>
      <c r="B28" s="19">
        <f t="shared" ref="B28:B91" si="4">$B27+$B$11</f>
        <v>0.02</v>
      </c>
      <c r="C28" s="4">
        <f t="shared" ref="C28:L59" si="5">IF(C$17="",10000,IF(($B28/C$19) &lt;= $B$13, C$22*(1+C$17*($B28/C$19)^C$18), C$22*(1+C$17*$B$13^C$18)+C$17*C$18*C$22*$B$13^(C$18-1)*($B28/C$19-$B$13)))</f>
        <v>1</v>
      </c>
      <c r="D28" s="4">
        <f t="shared" si="3"/>
        <v>1</v>
      </c>
      <c r="E28" s="4">
        <f t="shared" si="3"/>
        <v>1</v>
      </c>
      <c r="F28" s="4">
        <f t="shared" si="3"/>
        <v>1</v>
      </c>
      <c r="G28" s="4">
        <f t="shared" si="3"/>
        <v>10000</v>
      </c>
      <c r="H28" s="4">
        <f t="shared" si="3"/>
        <v>10000</v>
      </c>
      <c r="I28" s="4">
        <f t="shared" si="3"/>
        <v>10000</v>
      </c>
      <c r="J28" s="4">
        <f t="shared" si="3"/>
        <v>10000</v>
      </c>
      <c r="K28" s="4">
        <f t="shared" si="3"/>
        <v>10000</v>
      </c>
      <c r="L28" s="4">
        <f t="shared" si="3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si="4"/>
        <v>0.04</v>
      </c>
      <c r="C29" s="4">
        <f t="shared" si="5"/>
        <v>1</v>
      </c>
      <c r="D29" s="4">
        <f t="shared" si="3"/>
        <v>1</v>
      </c>
      <c r="E29" s="4">
        <f t="shared" si="3"/>
        <v>1</v>
      </c>
      <c r="F29" s="4">
        <f t="shared" si="3"/>
        <v>1</v>
      </c>
      <c r="G29" s="4">
        <f t="shared" si="3"/>
        <v>10000</v>
      </c>
      <c r="H29" s="4">
        <f t="shared" si="3"/>
        <v>10000</v>
      </c>
      <c r="I29" s="4">
        <f t="shared" si="3"/>
        <v>10000</v>
      </c>
      <c r="J29" s="4">
        <f t="shared" si="3"/>
        <v>10000</v>
      </c>
      <c r="K29" s="4">
        <f t="shared" si="3"/>
        <v>10000</v>
      </c>
      <c r="L29" s="4">
        <f t="shared" si="3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4"/>
        <v>0.06</v>
      </c>
      <c r="C30" s="4">
        <f t="shared" si="5"/>
        <v>1</v>
      </c>
      <c r="D30" s="4">
        <f t="shared" si="3"/>
        <v>1</v>
      </c>
      <c r="E30" s="4">
        <f t="shared" si="3"/>
        <v>1</v>
      </c>
      <c r="F30" s="4">
        <f t="shared" si="3"/>
        <v>1</v>
      </c>
      <c r="G30" s="4">
        <f t="shared" si="3"/>
        <v>10000</v>
      </c>
      <c r="H30" s="4">
        <f t="shared" si="3"/>
        <v>10000</v>
      </c>
      <c r="I30" s="4">
        <f t="shared" si="3"/>
        <v>10000</v>
      </c>
      <c r="J30" s="4">
        <f t="shared" si="3"/>
        <v>10000</v>
      </c>
      <c r="K30" s="4">
        <f t="shared" si="3"/>
        <v>10000</v>
      </c>
      <c r="L30" s="4">
        <f t="shared" si="3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4"/>
        <v>0.08</v>
      </c>
      <c r="C31" s="4">
        <f t="shared" si="5"/>
        <v>1</v>
      </c>
      <c r="D31" s="4">
        <f t="shared" si="3"/>
        <v>1</v>
      </c>
      <c r="E31" s="4">
        <f t="shared" si="3"/>
        <v>1</v>
      </c>
      <c r="F31" s="4">
        <f t="shared" si="3"/>
        <v>1</v>
      </c>
      <c r="G31" s="4">
        <f t="shared" si="3"/>
        <v>10000</v>
      </c>
      <c r="H31" s="4">
        <f t="shared" si="3"/>
        <v>10000</v>
      </c>
      <c r="I31" s="4">
        <f t="shared" si="3"/>
        <v>10000</v>
      </c>
      <c r="J31" s="4">
        <f t="shared" si="3"/>
        <v>10000</v>
      </c>
      <c r="K31" s="4">
        <f t="shared" si="3"/>
        <v>10000</v>
      </c>
      <c r="L31" s="4">
        <f t="shared" si="3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4"/>
        <v>0.1</v>
      </c>
      <c r="C32" s="4">
        <f t="shared" si="5"/>
        <v>1.0000000000000011</v>
      </c>
      <c r="D32" s="4">
        <f t="shared" si="3"/>
        <v>1</v>
      </c>
      <c r="E32" s="4">
        <f t="shared" si="3"/>
        <v>1</v>
      </c>
      <c r="F32" s="4">
        <f t="shared" si="3"/>
        <v>1</v>
      </c>
      <c r="G32" s="4">
        <f t="shared" si="3"/>
        <v>10000</v>
      </c>
      <c r="H32" s="4">
        <f t="shared" si="3"/>
        <v>10000</v>
      </c>
      <c r="I32" s="4">
        <f t="shared" si="3"/>
        <v>10000</v>
      </c>
      <c r="J32" s="4">
        <f t="shared" si="3"/>
        <v>10000</v>
      </c>
      <c r="K32" s="4">
        <f t="shared" si="3"/>
        <v>10000</v>
      </c>
      <c r="L32" s="4">
        <f t="shared" si="3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4"/>
        <v>0.12000000000000001</v>
      </c>
      <c r="C33" s="4">
        <f t="shared" si="5"/>
        <v>1.0000000000000153</v>
      </c>
      <c r="D33" s="4">
        <f t="shared" si="3"/>
        <v>1</v>
      </c>
      <c r="E33" s="4">
        <f t="shared" si="3"/>
        <v>1</v>
      </c>
      <c r="F33" s="4">
        <f t="shared" si="3"/>
        <v>1</v>
      </c>
      <c r="G33" s="4">
        <f t="shared" si="3"/>
        <v>10000</v>
      </c>
      <c r="H33" s="4">
        <f t="shared" si="3"/>
        <v>10000</v>
      </c>
      <c r="I33" s="4">
        <f t="shared" si="3"/>
        <v>10000</v>
      </c>
      <c r="J33" s="4">
        <f t="shared" si="3"/>
        <v>10000</v>
      </c>
      <c r="K33" s="4">
        <f t="shared" si="3"/>
        <v>10000</v>
      </c>
      <c r="L33" s="4">
        <f t="shared" si="3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4"/>
        <v>0.14000000000000001</v>
      </c>
      <c r="C34" s="4">
        <f t="shared" si="5"/>
        <v>1.0000000000001557</v>
      </c>
      <c r="D34" s="4">
        <f t="shared" si="3"/>
        <v>1</v>
      </c>
      <c r="E34" s="4">
        <f t="shared" si="3"/>
        <v>1</v>
      </c>
      <c r="F34" s="4">
        <f t="shared" si="3"/>
        <v>1</v>
      </c>
      <c r="G34" s="4">
        <f t="shared" si="3"/>
        <v>10000</v>
      </c>
      <c r="H34" s="4">
        <f t="shared" si="3"/>
        <v>10000</v>
      </c>
      <c r="I34" s="4">
        <f t="shared" si="3"/>
        <v>10000</v>
      </c>
      <c r="J34" s="4">
        <f t="shared" si="3"/>
        <v>10000</v>
      </c>
      <c r="K34" s="4">
        <f t="shared" si="3"/>
        <v>10000</v>
      </c>
      <c r="L34" s="4">
        <f t="shared" si="3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4"/>
        <v>0.16</v>
      </c>
      <c r="C35" s="4">
        <f t="shared" si="5"/>
        <v>1.0000000000011529</v>
      </c>
      <c r="D35" s="4">
        <f t="shared" si="3"/>
        <v>1.0000000000000002</v>
      </c>
      <c r="E35" s="4">
        <f t="shared" si="3"/>
        <v>1</v>
      </c>
      <c r="F35" s="4">
        <f t="shared" si="3"/>
        <v>1</v>
      </c>
      <c r="G35" s="4">
        <f t="shared" si="3"/>
        <v>10000</v>
      </c>
      <c r="H35" s="4">
        <f t="shared" si="3"/>
        <v>10000</v>
      </c>
      <c r="I35" s="4">
        <f t="shared" si="3"/>
        <v>10000</v>
      </c>
      <c r="J35" s="4">
        <f t="shared" si="3"/>
        <v>10000</v>
      </c>
      <c r="K35" s="4">
        <f t="shared" si="3"/>
        <v>10000</v>
      </c>
      <c r="L35" s="4">
        <f t="shared" si="3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4"/>
        <v>0.18</v>
      </c>
      <c r="C36" s="4">
        <f t="shared" si="5"/>
        <v>1.0000000000067466</v>
      </c>
      <c r="D36" s="4">
        <f t="shared" si="3"/>
        <v>1.0000000000000024</v>
      </c>
      <c r="E36" s="4">
        <f t="shared" si="3"/>
        <v>1</v>
      </c>
      <c r="F36" s="4">
        <f t="shared" si="3"/>
        <v>1</v>
      </c>
      <c r="G36" s="4">
        <f t="shared" si="3"/>
        <v>10000</v>
      </c>
      <c r="H36" s="4">
        <f t="shared" si="3"/>
        <v>10000</v>
      </c>
      <c r="I36" s="4">
        <f t="shared" si="3"/>
        <v>10000</v>
      </c>
      <c r="J36" s="4">
        <f t="shared" si="3"/>
        <v>10000</v>
      </c>
      <c r="K36" s="4">
        <f t="shared" si="3"/>
        <v>10000</v>
      </c>
      <c r="L36" s="4">
        <f t="shared" si="3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4"/>
        <v>0.19999999999999998</v>
      </c>
      <c r="C37" s="4">
        <f t="shared" si="5"/>
        <v>1.000000000032768</v>
      </c>
      <c r="D37" s="4">
        <f t="shared" si="3"/>
        <v>1.0000000000000209</v>
      </c>
      <c r="E37" s="4">
        <f t="shared" si="3"/>
        <v>1</v>
      </c>
      <c r="F37" s="4">
        <f t="shared" si="3"/>
        <v>1</v>
      </c>
      <c r="G37" s="4">
        <f t="shared" si="3"/>
        <v>10000</v>
      </c>
      <c r="H37" s="4">
        <f t="shared" si="3"/>
        <v>10000</v>
      </c>
      <c r="I37" s="4">
        <f t="shared" si="3"/>
        <v>10000</v>
      </c>
      <c r="J37" s="4">
        <f t="shared" si="3"/>
        <v>10000</v>
      </c>
      <c r="K37" s="4">
        <f t="shared" si="3"/>
        <v>10000</v>
      </c>
      <c r="L37" s="4">
        <f t="shared" si="3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4"/>
        <v>0.21999999999999997</v>
      </c>
      <c r="C38" s="4">
        <f t="shared" si="5"/>
        <v>1.0000000001368801</v>
      </c>
      <c r="D38" s="4">
        <f t="shared" si="3"/>
        <v>1.000000000000141</v>
      </c>
      <c r="E38" s="4">
        <f t="shared" si="3"/>
        <v>1</v>
      </c>
      <c r="F38" s="4">
        <f t="shared" si="3"/>
        <v>1</v>
      </c>
      <c r="G38" s="4">
        <f t="shared" si="3"/>
        <v>10000</v>
      </c>
      <c r="H38" s="4">
        <f t="shared" si="3"/>
        <v>10000</v>
      </c>
      <c r="I38" s="4">
        <f t="shared" si="3"/>
        <v>10000</v>
      </c>
      <c r="J38" s="4">
        <f t="shared" si="3"/>
        <v>10000</v>
      </c>
      <c r="K38" s="4">
        <f t="shared" si="3"/>
        <v>10000</v>
      </c>
      <c r="L38" s="4">
        <f t="shared" si="3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4"/>
        <v>0.23999999999999996</v>
      </c>
      <c r="C39" s="4">
        <f t="shared" si="5"/>
        <v>1.0000000005048573</v>
      </c>
      <c r="D39" s="4">
        <f t="shared" si="3"/>
        <v>1.000000000000804</v>
      </c>
      <c r="E39" s="4">
        <f t="shared" si="3"/>
        <v>1.0000000000000009</v>
      </c>
      <c r="F39" s="4">
        <f t="shared" si="3"/>
        <v>1</v>
      </c>
      <c r="G39" s="4">
        <f t="shared" si="3"/>
        <v>10000</v>
      </c>
      <c r="H39" s="4">
        <f t="shared" si="3"/>
        <v>10000</v>
      </c>
      <c r="I39" s="4">
        <f t="shared" si="3"/>
        <v>10000</v>
      </c>
      <c r="J39" s="4">
        <f t="shared" si="3"/>
        <v>10000</v>
      </c>
      <c r="K39" s="4">
        <f t="shared" si="3"/>
        <v>10000</v>
      </c>
      <c r="L39" s="4">
        <f t="shared" si="3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4"/>
        <v>0.25999999999999995</v>
      </c>
      <c r="C40" s="4">
        <f t="shared" si="5"/>
        <v>1.0000000016772594</v>
      </c>
      <c r="D40" s="4">
        <f t="shared" si="3"/>
        <v>1.0000000000039857</v>
      </c>
      <c r="E40" s="4">
        <f t="shared" si="3"/>
        <v>1.0000000000000071</v>
      </c>
      <c r="F40" s="4">
        <f t="shared" si="3"/>
        <v>1</v>
      </c>
      <c r="G40" s="4">
        <f t="shared" si="3"/>
        <v>10000</v>
      </c>
      <c r="H40" s="4">
        <f t="shared" si="3"/>
        <v>10000</v>
      </c>
      <c r="I40" s="4">
        <f t="shared" si="3"/>
        <v>10000</v>
      </c>
      <c r="J40" s="4">
        <f t="shared" si="3"/>
        <v>10000</v>
      </c>
      <c r="K40" s="4">
        <f t="shared" si="3"/>
        <v>10000</v>
      </c>
      <c r="L40" s="4">
        <f t="shared" si="3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4"/>
        <v>0.27999999999999997</v>
      </c>
      <c r="C41" s="4">
        <f t="shared" si="5"/>
        <v>1.0000000050976554</v>
      </c>
      <c r="D41" s="4">
        <f t="shared" si="3"/>
        <v>1.0000000000175464</v>
      </c>
      <c r="E41" s="4">
        <f t="shared" si="3"/>
        <v>1.0000000000000453</v>
      </c>
      <c r="F41" s="4">
        <f t="shared" si="3"/>
        <v>1</v>
      </c>
      <c r="G41" s="4">
        <f t="shared" si="3"/>
        <v>10000</v>
      </c>
      <c r="H41" s="4">
        <f t="shared" si="3"/>
        <v>10000</v>
      </c>
      <c r="I41" s="4">
        <f t="shared" si="3"/>
        <v>10000</v>
      </c>
      <c r="J41" s="4">
        <f t="shared" si="3"/>
        <v>10000</v>
      </c>
      <c r="K41" s="4">
        <f t="shared" si="3"/>
        <v>10000</v>
      </c>
      <c r="L41" s="4">
        <f t="shared" si="3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4"/>
        <v>0.3</v>
      </c>
      <c r="C42" s="4">
        <f t="shared" si="5"/>
        <v>1.000000014348907</v>
      </c>
      <c r="D42" s="4">
        <f t="shared" si="3"/>
        <v>1.0000000000697358</v>
      </c>
      <c r="E42" s="4">
        <f t="shared" si="3"/>
        <v>1.0000000000002542</v>
      </c>
      <c r="F42" s="4">
        <f t="shared" si="3"/>
        <v>1.0000000000000009</v>
      </c>
      <c r="G42" s="4">
        <f t="shared" si="3"/>
        <v>10000</v>
      </c>
      <c r="H42" s="4">
        <f t="shared" si="3"/>
        <v>10000</v>
      </c>
      <c r="I42" s="4">
        <f t="shared" si="3"/>
        <v>10000</v>
      </c>
      <c r="J42" s="4">
        <f t="shared" si="3"/>
        <v>10000</v>
      </c>
      <c r="K42" s="4">
        <f t="shared" si="3"/>
        <v>10000</v>
      </c>
      <c r="L42" s="4">
        <f t="shared" si="3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4"/>
        <v>0.32</v>
      </c>
      <c r="C43" s="4">
        <f t="shared" si="5"/>
        <v>1.0000000377789318</v>
      </c>
      <c r="D43" s="4">
        <f t="shared" si="5"/>
        <v>1.0000000002535301</v>
      </c>
      <c r="E43" s="4">
        <f t="shared" si="5"/>
        <v>1.0000000000012761</v>
      </c>
      <c r="F43" s="4">
        <f t="shared" si="5"/>
        <v>1.0000000000000058</v>
      </c>
      <c r="G43" s="4">
        <f t="shared" si="5"/>
        <v>10000</v>
      </c>
      <c r="H43" s="4">
        <f t="shared" si="5"/>
        <v>10000</v>
      </c>
      <c r="I43" s="4">
        <f t="shared" si="5"/>
        <v>10000</v>
      </c>
      <c r="J43" s="4">
        <f t="shared" si="5"/>
        <v>10000</v>
      </c>
      <c r="K43" s="4">
        <f t="shared" si="5"/>
        <v>10000</v>
      </c>
      <c r="L43" s="4">
        <f t="shared" si="5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4"/>
        <v>0.34</v>
      </c>
      <c r="C44" s="4">
        <f t="shared" si="5"/>
        <v>1.0000000937958786</v>
      </c>
      <c r="D44" s="4">
        <f t="shared" si="5"/>
        <v>1.0000000008523311</v>
      </c>
      <c r="E44" s="4">
        <f t="shared" si="5"/>
        <v>1.0000000000058089</v>
      </c>
      <c r="F44" s="4">
        <f t="shared" si="5"/>
        <v>1.0000000000000351</v>
      </c>
      <c r="G44" s="4">
        <f t="shared" si="5"/>
        <v>10000</v>
      </c>
      <c r="H44" s="4">
        <f t="shared" si="5"/>
        <v>10000</v>
      </c>
      <c r="I44" s="4">
        <f t="shared" si="5"/>
        <v>10000</v>
      </c>
      <c r="J44" s="4">
        <f t="shared" si="5"/>
        <v>10000</v>
      </c>
      <c r="K44" s="4">
        <f t="shared" si="5"/>
        <v>10000</v>
      </c>
      <c r="L44" s="4">
        <f t="shared" si="5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4"/>
        <v>0.36000000000000004</v>
      </c>
      <c r="C45" s="4">
        <f t="shared" si="5"/>
        <v>1.0000002210739196</v>
      </c>
      <c r="D45" s="4">
        <f t="shared" si="5"/>
        <v>1.000000002673499</v>
      </c>
      <c r="E45" s="4">
        <f t="shared" si="5"/>
        <v>1.0000000000242484</v>
      </c>
      <c r="F45" s="4">
        <f t="shared" si="5"/>
        <v>1.0000000000001954</v>
      </c>
      <c r="G45" s="4">
        <f t="shared" si="5"/>
        <v>10000</v>
      </c>
      <c r="H45" s="4">
        <f t="shared" si="5"/>
        <v>10000</v>
      </c>
      <c r="I45" s="4">
        <f t="shared" si="5"/>
        <v>10000</v>
      </c>
      <c r="J45" s="4">
        <f t="shared" si="5"/>
        <v>10000</v>
      </c>
      <c r="K45" s="4">
        <f t="shared" si="5"/>
        <v>10000</v>
      </c>
      <c r="L45" s="4">
        <f t="shared" si="5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4"/>
        <v>0.38000000000000006</v>
      </c>
      <c r="C46" s="4">
        <f t="shared" si="5"/>
        <v>1.0000004974551706</v>
      </c>
      <c r="D46" s="4">
        <f t="shared" si="5"/>
        <v>1.0000000078831888</v>
      </c>
      <c r="E46" s="4">
        <f t="shared" si="5"/>
        <v>1.0000000000936939</v>
      </c>
      <c r="F46" s="4">
        <f t="shared" si="5"/>
        <v>1.0000000000009899</v>
      </c>
      <c r="G46" s="4">
        <f t="shared" si="5"/>
        <v>10000</v>
      </c>
      <c r="H46" s="4">
        <f t="shared" si="5"/>
        <v>10000</v>
      </c>
      <c r="I46" s="4">
        <f t="shared" si="5"/>
        <v>10000</v>
      </c>
      <c r="J46" s="4">
        <f t="shared" si="5"/>
        <v>10000</v>
      </c>
      <c r="K46" s="4">
        <f t="shared" si="5"/>
        <v>10000</v>
      </c>
      <c r="L46" s="4">
        <f t="shared" si="5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4"/>
        <v>0.40000000000000008</v>
      </c>
      <c r="C47" s="4">
        <f t="shared" si="5"/>
        <v>1.0000010737418239</v>
      </c>
      <c r="D47" s="4">
        <f t="shared" si="5"/>
        <v>1.0000000219902325</v>
      </c>
      <c r="E47" s="4">
        <f t="shared" si="5"/>
        <v>1.00000000033777</v>
      </c>
      <c r="F47" s="4">
        <f t="shared" si="5"/>
        <v>1.0000000000046116</v>
      </c>
      <c r="G47" s="4">
        <f t="shared" si="5"/>
        <v>10000</v>
      </c>
      <c r="H47" s="4">
        <f t="shared" si="5"/>
        <v>10000</v>
      </c>
      <c r="I47" s="4">
        <f t="shared" si="5"/>
        <v>10000</v>
      </c>
      <c r="J47" s="4">
        <f t="shared" si="5"/>
        <v>10000</v>
      </c>
      <c r="K47" s="4">
        <f t="shared" si="5"/>
        <v>10000</v>
      </c>
      <c r="L47" s="4">
        <f t="shared" si="5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4"/>
        <v>0.4200000000000001</v>
      </c>
      <c r="C48" s="4">
        <f t="shared" si="5"/>
        <v>1.0000022322321354</v>
      </c>
      <c r="D48" s="4">
        <f t="shared" si="5"/>
        <v>1.0000000583466335</v>
      </c>
      <c r="E48" s="4">
        <f t="shared" si="5"/>
        <v>1.000000001143809</v>
      </c>
      <c r="F48" s="4">
        <f t="shared" si="5"/>
        <v>1.0000000000199314</v>
      </c>
      <c r="G48" s="4">
        <f t="shared" si="5"/>
        <v>10000</v>
      </c>
      <c r="H48" s="4">
        <f t="shared" si="5"/>
        <v>10000</v>
      </c>
      <c r="I48" s="4">
        <f t="shared" si="5"/>
        <v>10000</v>
      </c>
      <c r="J48" s="4">
        <f t="shared" si="5"/>
        <v>10000</v>
      </c>
      <c r="K48" s="4">
        <f t="shared" si="5"/>
        <v>10000</v>
      </c>
      <c r="L48" s="4">
        <f t="shared" si="5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4"/>
        <v>0.44000000000000011</v>
      </c>
      <c r="C49" s="4">
        <f t="shared" si="5"/>
        <v>1.0000044852860688</v>
      </c>
      <c r="D49" s="4">
        <f t="shared" si="5"/>
        <v>1.0000001479392884</v>
      </c>
      <c r="E49" s="4">
        <f t="shared" si="5"/>
        <v>1.0000000036596384</v>
      </c>
      <c r="F49" s="4">
        <f t="shared" si="5"/>
        <v>1.0000000000804712</v>
      </c>
      <c r="G49" s="4">
        <f t="shared" si="5"/>
        <v>10000</v>
      </c>
      <c r="H49" s="4">
        <f t="shared" si="5"/>
        <v>10000</v>
      </c>
      <c r="I49" s="4">
        <f t="shared" si="5"/>
        <v>10000</v>
      </c>
      <c r="J49" s="4">
        <f t="shared" si="5"/>
        <v>10000</v>
      </c>
      <c r="K49" s="4">
        <f t="shared" si="5"/>
        <v>10000</v>
      </c>
      <c r="L49" s="4">
        <f t="shared" si="5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4"/>
        <v>0.46000000000000013</v>
      </c>
      <c r="C50" s="4">
        <f t="shared" si="5"/>
        <v>1.0000087371033957</v>
      </c>
      <c r="D50" s="4">
        <f t="shared" si="5"/>
        <v>1.0000003599039633</v>
      </c>
      <c r="E50" s="4">
        <f t="shared" si="5"/>
        <v>1.0000000111190337</v>
      </c>
      <c r="F50" s="4">
        <f t="shared" si="5"/>
        <v>1.000000000305348</v>
      </c>
      <c r="G50" s="4">
        <f t="shared" si="5"/>
        <v>10000</v>
      </c>
      <c r="H50" s="4">
        <f t="shared" si="5"/>
        <v>10000</v>
      </c>
      <c r="I50" s="4">
        <f t="shared" si="5"/>
        <v>10000</v>
      </c>
      <c r="J50" s="4">
        <f t="shared" si="5"/>
        <v>10000</v>
      </c>
      <c r="K50" s="4">
        <f t="shared" si="5"/>
        <v>10000</v>
      </c>
      <c r="L50" s="4">
        <f t="shared" si="5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4"/>
        <v>0.48000000000000015</v>
      </c>
      <c r="C51" s="4">
        <f t="shared" si="5"/>
        <v>1.000016543163448</v>
      </c>
      <c r="D51" s="4">
        <f t="shared" si="5"/>
        <v>1.0000008430527381</v>
      </c>
      <c r="E51" s="4">
        <f t="shared" si="5"/>
        <v>1.0000000322219775</v>
      </c>
      <c r="F51" s="4">
        <f t="shared" si="5"/>
        <v>1.000000001094705</v>
      </c>
      <c r="G51" s="4">
        <f t="shared" si="5"/>
        <v>10000</v>
      </c>
      <c r="H51" s="4">
        <f t="shared" si="5"/>
        <v>10000</v>
      </c>
      <c r="I51" s="4">
        <f t="shared" si="5"/>
        <v>10000</v>
      </c>
      <c r="J51" s="4">
        <f t="shared" si="5"/>
        <v>10000</v>
      </c>
      <c r="K51" s="4">
        <f t="shared" si="5"/>
        <v>10000</v>
      </c>
      <c r="L51" s="4">
        <f t="shared" si="5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4"/>
        <v>0.50000000000000011</v>
      </c>
      <c r="C52" s="4">
        <f t="shared" si="5"/>
        <v>1.000030517578125</v>
      </c>
      <c r="D52" s="4">
        <f t="shared" si="5"/>
        <v>1.0000019073486328</v>
      </c>
      <c r="E52" s="4">
        <f t="shared" si="5"/>
        <v>1.0000000894069672</v>
      </c>
      <c r="F52" s="4">
        <f t="shared" si="5"/>
        <v>1.0000000037252903</v>
      </c>
      <c r="G52" s="4">
        <f t="shared" si="5"/>
        <v>10000</v>
      </c>
      <c r="H52" s="4">
    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i="5"/>
        <v>10000</v>
      </c>
      <c r="L52" s="4">
        <f t="shared" si="5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4"/>
        <v>0.52000000000000013</v>
      </c>
      <c r="C53" s="4">
        <f t="shared" si="5"/>
        <v>1.000054960434128</v>
      </c>
      <c r="D53" s="4">
        <f t="shared" si="5"/>
        <v>1.0000041792357313</v>
      </c>
      <c r="E53" s="4">
        <f t="shared" si="5"/>
        <v>1.0000002383443414</v>
      </c>
      <c r="F53" s="4">
        <f t="shared" si="5"/>
        <v>1.0000000120825974</v>
      </c>
      <c r="G53" s="4">
        <f t="shared" si="5"/>
        <v>10000</v>
      </c>
      <c r="H53" s="4">
        <f t="shared" si="5"/>
        <v>10000</v>
      </c>
      <c r="I53" s="4">
        <f t="shared" si="5"/>
        <v>10000</v>
      </c>
      <c r="J53" s="4">
        <f t="shared" si="5"/>
        <v>10000</v>
      </c>
      <c r="K53" s="4">
        <f t="shared" si="5"/>
        <v>10000</v>
      </c>
      <c r="L53" s="4">
        <f t="shared" si="5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4"/>
        <v>0.54000000000000015</v>
      </c>
      <c r="C54" s="4">
        <f t="shared" si="5"/>
        <v>1.0000968069187683</v>
      </c>
      <c r="D54" s="4">
        <f t="shared" si="5"/>
        <v>1.000008890070236</v>
      </c>
      <c r="E54" s="4">
        <f t="shared" si="5"/>
        <v>1.0000006123013969</v>
      </c>
      <c r="F54" s="4">
        <f t="shared" si="5"/>
        <v>1.000000037486318</v>
      </c>
      <c r="G54" s="4">
        <f t="shared" si="5"/>
        <v>10000</v>
      </c>
      <c r="H54" s="4">
        <f t="shared" si="5"/>
        <v>10000</v>
      </c>
      <c r="I54" s="4">
        <f t="shared" si="5"/>
        <v>10000</v>
      </c>
      <c r="J54" s="4">
        <f t="shared" si="5"/>
        <v>10000</v>
      </c>
      <c r="K54" s="4">
        <f t="shared" si="5"/>
        <v>10000</v>
      </c>
      <c r="L54" s="4">
        <f t="shared" si="5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4"/>
        <v>0.56000000000000016</v>
      </c>
      <c r="C55" s="4">
        <f t="shared" si="5"/>
        <v>1.0001670399706803</v>
      </c>
      <c r="D55" s="4">
        <f t="shared" si="5"/>
        <v>1.0000183988439431</v>
      </c>
      <c r="E55" s="4">
        <f t="shared" si="5"/>
        <v>1.0000015199242003</v>
      </c>
      <c r="F55" s="4">
        <f t="shared" si="5"/>
        <v>1.0000001116094073</v>
      </c>
      <c r="G55" s="4">
        <f t="shared" si="5"/>
        <v>10000</v>
      </c>
      <c r="H55" s="4">
        <f t="shared" si="5"/>
        <v>10000</v>
      </c>
      <c r="I55" s="4">
        <f t="shared" si="5"/>
        <v>10000</v>
      </c>
      <c r="J55" s="4">
        <f t="shared" si="5"/>
        <v>10000</v>
      </c>
      <c r="K55" s="4">
        <f t="shared" si="5"/>
        <v>10000</v>
      </c>
      <c r="L55" s="4">
        <f t="shared" si="5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4"/>
        <v>0.58000000000000018</v>
      </c>
      <c r="C56" s="4">
        <f t="shared" si="5"/>
        <v>1.0002827612568812</v>
      </c>
      <c r="D56" s="4">
        <f t="shared" si="5"/>
        <v>1.0000371184529364</v>
      </c>
      <c r="E56" s="4">
        <f t="shared" si="5"/>
        <v>1.0000036544421704</v>
      </c>
      <c r="F56" s="4">
        <f t="shared" si="5"/>
        <v>1.0000003198157135</v>
      </c>
      <c r="G56" s="4">
        <f t="shared" si="5"/>
        <v>10000</v>
      </c>
      <c r="H56" s="4">
        <f t="shared" si="5"/>
        <v>10000</v>
      </c>
      <c r="I56" s="4">
        <f t="shared" si="5"/>
        <v>10000</v>
      </c>
      <c r="J56" s="4">
        <f t="shared" si="5"/>
        <v>10000</v>
      </c>
      <c r="K56" s="4">
        <f t="shared" si="5"/>
        <v>10000</v>
      </c>
      <c r="L56" s="4">
        <f t="shared" si="5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4"/>
        <v>0.6000000000000002</v>
      </c>
      <c r="C57" s="4">
        <f t="shared" si="5"/>
        <v>1.0004701849845761</v>
      </c>
      <c r="D57" s="4">
        <f t="shared" si="5"/>
        <v>1.0000731231688014</v>
      </c>
      <c r="E57" s="4">
        <f t="shared" si="5"/>
        <v>1.0000085290864089</v>
      </c>
      <c r="F57" s="4">
        <f t="shared" si="5"/>
        <v>1.0000008842956789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4"/>
        <v>0.62000000000000022</v>
      </c>
      <c r="C58" s="4">
        <f t="shared" si="5"/>
        <v>1.0007689097049488</v>
      </c>
      <c r="D58" s="4">
        <f t="shared" si="5"/>
        <v>1.0001408846851094</v>
      </c>
      <c r="E58" s="4">
        <f t="shared" si="5"/>
        <v>1.0000193603628331</v>
      </c>
      <c r="F58" s="4">
        <f t="shared" si="5"/>
        <v>1.0000023648885374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si="4"/>
        <v>0.64000000000000024</v>
      </c>
      <c r="C59" s="4">
        <f t="shared" si="5"/>
        <v>1.0012379400392855</v>
      </c>
      <c r="D59" s="4">
        <f t="shared" si="5"/>
        <v>1.0002658455991569</v>
      </c>
      <c r="E59" s="4">
        <f t="shared" si="5"/>
        <v>1.0000428174307812</v>
      </c>
      <c r="F59" s="4">
        <f t="shared" si="5"/>
        <v>1.0000061299821634</v>
      </c>
      <c r="G59" s="4">
        <f t="shared" si="5"/>
        <v>10000</v>
      </c>
      <c r="H59" s="4">
        <f t="shared" si="5"/>
        <v>10000</v>
      </c>
      <c r="I59" s="4">
        <f t="shared" si="5"/>
        <v>10000</v>
      </c>
      <c r="J59" s="4">
        <f t="shared" si="5"/>
        <v>10000</v>
      </c>
      <c r="K59" s="4">
        <f t="shared" si="5"/>
        <v>10000</v>
      </c>
      <c r="L59" s="4">
        <f t="shared" si="5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si="4"/>
        <v>0.66000000000000025</v>
      </c>
      <c r="C60" s="4">
        <f t="shared" ref="C60:L85" si="6">IF(C$17="",10000,IF(($B60/C$19) &lt;= $B$13, C$22*(1+C$17*($B60/C$19)^C$18), C$22*(1+C$17*$B$13^C$18)+C$17*C$18*C$22*$B$13^(C$18-1)*($B60/C$19-$B$13)))</f>
        <v>1.0019640793661069</v>
      </c>
      <c r="D60" s="4">
        <f t="shared" si="6"/>
        <v>1.0004919361144049</v>
      </c>
      <c r="E60" s="4">
        <f t="shared" si="6"/>
        <v>1.0000924101432069</v>
      </c>
      <c r="F60" s="4">
        <f t="shared" si="6"/>
        <v>1.0000154304310254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si="4"/>
        <v>0.68000000000000027</v>
      </c>
      <c r="C61" s="4">
        <f t="shared" si="6"/>
        <v>1.0030735033483877</v>
      </c>
      <c r="D61" s="4">
        <f t="shared" si="6"/>
        <v>1.0008937339379163</v>
      </c>
      <c r="E61" s="4">
        <f t="shared" si="6"/>
        <v>1.0001949144659796</v>
      </c>
      <c r="F61" s="4">
        <f t="shared" si="6"/>
        <v>1.0000377856913303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4"/>
        <v>0.70000000000000029</v>
      </c>
      <c r="C62" s="4">
        <f t="shared" si="6"/>
        <v>1.004747561509943</v>
      </c>
      <c r="D62" s="4">
        <f t="shared" si="6"/>
        <v>1.0015958453259524</v>
      </c>
      <c r="E62" s="4">
        <f t="shared" si="6"/>
        <v>1.0004023205858992</v>
      </c>
      <c r="F62" s="4">
        <f t="shared" si="6"/>
        <v>1.0000901573611627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4"/>
        <v>0.72000000000000031</v>
      </c>
      <c r="C63" s="4">
        <f t="shared" si="6"/>
        <v>1.0072441502014091</v>
      </c>
      <c r="D63" s="4">
        <f t="shared" si="6"/>
        <v>1.0028033667907126</v>
      </c>
      <c r="E63" s="4">
        <f t="shared" si="6"/>
        <v>1.0008136425748468</v>
      </c>
      <c r="F63" s="4">
        <f t="shared" si="6"/>
        <v>1.0002099108485623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4"/>
        <v>0.74000000000000032</v>
      </c>
      <c r="C64" s="4">
        <f t="shared" si="6"/>
        <v>1.0109263673082451</v>
      </c>
      <c r="D64" s="4">
        <f t="shared" si="6"/>
        <v>1.0048491362866507</v>
      </c>
      <c r="E64" s="4">
        <f t="shared" si="6"/>
        <v>1.0016140398311135</v>
      </c>
      <c r="F64" s="4">
        <f t="shared" si="6"/>
        <v>1.0004775420102188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4"/>
        <v>0.76000000000000034</v>
      </c>
      <c r="C65" s="4">
        <f t="shared" si="6"/>
        <v>1.0163006110274335</v>
      </c>
      <c r="D65" s="4">
        <f t="shared" si="6"/>
        <v>1.0082661225808727</v>
      </c>
      <c r="E65" s="4">
        <f t="shared" si="6"/>
        <v>1.0031438445347394</v>
      </c>
      <c r="F65" s="4">
        <f t="shared" si="6"/>
        <v>1.0010628396794707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4"/>
        <v>0.78000000000000036</v>
      </c>
      <c r="C66" s="4">
        <f t="shared" si="6"/>
        <v>1.0240668383173392</v>
      </c>
      <c r="D66" s="4">
        <f t="shared" si="6"/>
        <v>1.0138970317417244</v>
      </c>
      <c r="E66" s="4">
        <f t="shared" si="6"/>
        <v>1.0060184730753985</v>
      </c>
      <c r="F66" s="4">
        <f t="shared" si="6"/>
        <v>1.0023168508263718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4"/>
        <v>0.80000000000000038</v>
      </c>
      <c r="C67" s="4">
        <f t="shared" si="6"/>
        <v>1.0351843720888323</v>
      </c>
      <c r="D67" s="4">
        <f t="shared" si="6"/>
        <v>1.0230584300921373</v>
      </c>
      <c r="E67" s="4">
        <f t="shared" si="6"/>
        <v>1.0113336795588872</v>
      </c>
      <c r="F67" s="4">
        <f t="shared" si="6"/>
        <v>1.0049517601571416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4"/>
        <v>0.8200000000000004</v>
      </c>
      <c r="C68" s="4">
        <f t="shared" si="6"/>
        <v>1.0509574615856432</v>
      </c>
      <c r="D68" s="4">
        <f t="shared" si="6"/>
        <v>1.0377839226362628</v>
      </c>
      <c r="E68" s="4">
        <f t="shared" si="6"/>
        <v>1.0210120083304735</v>
      </c>
      <c r="F68" s="4">
        <f t="shared" si="6"/>
        <v>1.0103866515650091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4"/>
        <v>0.84000000000000041</v>
      </c>
      <c r="C69" s="4">
        <f t="shared" si="6"/>
        <v>1.0731457826103681</v>
      </c>
      <c r="D69" s="4">
        <f t="shared" si="6"/>
        <v>1.0611808796477005</v>
      </c>
      <c r="E69" s="4">
        <f t="shared" si="6"/>
        <v>1.0383798617728084</v>
      </c>
      <c r="F69" s="4">
        <f t="shared" si="6"/>
        <v>1.021401222054733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4"/>
        <v>0.86000000000000043</v>
      </c>
      <c r="C70" s="4">
        <f t="shared" si="6"/>
        <v>1.1041062417464682</v>
      </c>
      <c r="D70" s="4">
        <f t="shared" si="6"/>
        <v>1.0979487776366716</v>
      </c>
      <c r="E70" s="4">
        <f t="shared" si="6"/>
        <v>1.0691166270117776</v>
      </c>
      <c r="F70" s="4">
        <f t="shared" si="6"/>
        <v>1.0433524382822963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4"/>
        <v>0.88000000000000045</v>
      </c>
      <c r="C71" s="4">
        <f t="shared" si="6"/>
        <v>1.1469738539001137</v>
      </c>
      <c r="D71" s="4">
        <f t="shared" si="6"/>
        <v>1.1551255872763806</v>
      </c>
      <c r="E71" s="4">
        <f t="shared" si="6"/>
        <v>1.1227970852771354</v>
      </c>
      <c r="F71" s="4">
        <f t="shared" si="6"/>
        <v>1.0864052549210077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4"/>
        <v>0.90000000000000047</v>
      </c>
      <c r="C72" s="4">
        <f t="shared" si="6"/>
        <v>1.2058911320946506</v>
      </c>
      <c r="D72" s="4">
        <f t="shared" si="6"/>
        <v>1.2431533091811411</v>
      </c>
      <c r="E72" s="4">
        <f t="shared" si="6"/>
        <v>1.2153693963075587</v>
      </c>
      <c r="F72" s="4">
        <f t="shared" si="6"/>
        <v>1.1695646331008673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4"/>
        <v>0.92000000000000048</v>
      </c>
      <c r="C73" s="4">
        <f t="shared" si="6"/>
        <v>1.2862974040702073</v>
      </c>
      <c r="D73" s="4">
        <f t="shared" si="6"/>
        <v>1.3773866583255971</v>
      </c>
      <c r="E73" s="4">
        <f t="shared" si="6"/>
        <v>1.3730928604068897</v>
      </c>
      <c r="F73" s="4">
        <f t="shared" si="6"/>
        <v>1.3278648143093581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4"/>
        <v>0.9400000000000005</v>
      </c>
      <c r="C74" s="4">
        <f t="shared" si="6"/>
        <v>1.3952917987596851</v>
      </c>
      <c r="D74" s="4">
        <f t="shared" si="6"/>
        <v>1.58021248226293</v>
      </c>
      <c r="E74" s="4">
        <f t="shared" si="6"/>
        <v>1.6387304118691812</v>
      </c>
      <c r="F74" s="4">
        <f t="shared" si="6"/>
        <v>1.6250224246666696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4"/>
        <v>0.96000000000000052</v>
      </c>
      <c r="C75" s="4">
        <f t="shared" si="6"/>
        <v>1.5420863798609132</v>
      </c>
      <c r="D75" s="4">
        <f t="shared" si="6"/>
        <v>1.8840048677588246</v>
      </c>
      <c r="E75" s="4">
        <f t="shared" si="6"/>
        <v>2.0811901505740691</v>
      </c>
      <c r="F75" s="4">
        <f t="shared" si="6"/>
        <v>2.1754305729228411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4"/>
        <v>0.98000000000000054</v>
      </c>
      <c r="C76" s="4">
        <f t="shared" si="6"/>
        <v>1.73856910264541</v>
      </c>
      <c r="D76" s="4">
        <f t="shared" si="6"/>
        <v>2.3352159435102031</v>
      </c>
      <c r="E76" s="4">
        <f t="shared" si="6"/>
        <v>2.8103941893367148</v>
      </c>
      <c r="F76" s="4">
        <f t="shared" si="6"/>
        <v>3.1819372775297841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4"/>
        <v>1.0000000000000004</v>
      </c>
      <c r="C77" s="4">
        <f t="shared" si="6"/>
        <v>2.0000000000000067</v>
      </c>
      <c r="D77" s="4">
        <f t="shared" si="6"/>
        <v>3.0000000000000178</v>
      </c>
      <c r="E77" s="4">
        <f t="shared" si="6"/>
        <v>4.0000000000000338</v>
      </c>
      <c r="F77" s="4">
        <f t="shared" si="6"/>
        <v>5.0000000000000533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4"/>
        <v>1.0200000000000005</v>
      </c>
      <c r="C78" s="4">
        <f t="shared" si="6"/>
        <v>2.3000000000000069</v>
      </c>
      <c r="D78" s="4">
        <f t="shared" si="6"/>
        <v>3.8000000000000185</v>
      </c>
      <c r="E78" s="4">
        <f t="shared" si="6"/>
        <v>5.5000000000000346</v>
      </c>
      <c r="F78" s="4">
        <f t="shared" si="6"/>
        <v>7.4000000000000554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4"/>
        <v>1.0400000000000005</v>
      </c>
      <c r="C79" s="4">
        <f t="shared" si="6"/>
        <v>2.6000000000000072</v>
      </c>
      <c r="D79" s="4">
        <f t="shared" si="6"/>
        <v>4.6000000000000192</v>
      </c>
      <c r="E79" s="4">
        <f t="shared" si="6"/>
        <v>7.0000000000000355</v>
      </c>
      <c r="F79" s="4">
        <f t="shared" si="6"/>
        <v>9.8000000000000576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4"/>
        <v>1.0600000000000005</v>
      </c>
      <c r="C80" s="4">
        <f t="shared" si="6"/>
        <v>2.9000000000000075</v>
      </c>
      <c r="D80" s="4">
        <f t="shared" si="6"/>
        <v>5.4000000000000199</v>
      </c>
      <c r="E80" s="4">
        <f t="shared" si="6"/>
        <v>8.5000000000000373</v>
      </c>
      <c r="F80" s="4">
        <f t="shared" si="6"/>
        <v>12.20000000000006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4"/>
        <v>1.0800000000000005</v>
      </c>
      <c r="C81" s="4">
        <f t="shared" si="6"/>
        <v>3.2000000000000077</v>
      </c>
      <c r="D81" s="4">
        <f t="shared" si="6"/>
        <v>6.2000000000000206</v>
      </c>
      <c r="E81" s="4">
        <f t="shared" si="6"/>
        <v>10.000000000000039</v>
      </c>
      <c r="F81" s="4">
        <f t="shared" si="6"/>
        <v>14.600000000000062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4"/>
        <v>1.1000000000000005</v>
      </c>
      <c r="C82" s="4">
        <f t="shared" si="6"/>
        <v>3.500000000000008</v>
      </c>
      <c r="D82" s="4">
        <f t="shared" si="6"/>
        <v>7.0000000000000213</v>
      </c>
      <c r="E82" s="4">
        <f t="shared" si="6"/>
        <v>11.500000000000039</v>
      </c>
      <c r="F82" s="4">
        <f t="shared" si="6"/>
        <v>17.000000000000064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4"/>
        <v>1.1200000000000006</v>
      </c>
      <c r="C83" s="4">
        <f t="shared" si="6"/>
        <v>3.8000000000000083</v>
      </c>
      <c r="D83" s="4">
        <f t="shared" si="6"/>
        <v>7.800000000000022</v>
      </c>
      <c r="E83" s="4">
        <f t="shared" si="6"/>
        <v>13.000000000000041</v>
      </c>
      <c r="F83" s="4">
        <f t="shared" si="6"/>
        <v>19.400000000000066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4"/>
        <v>1.1400000000000006</v>
      </c>
      <c r="C84" s="4">
        <f t="shared" si="6"/>
        <v>4.1000000000000085</v>
      </c>
      <c r="D84" s="4">
        <f t="shared" si="6"/>
        <v>8.6000000000000227</v>
      </c>
      <c r="E84" s="4">
        <f t="shared" si="6"/>
        <v>14.500000000000043</v>
      </c>
      <c r="F84" s="4">
        <f t="shared" si="6"/>
        <v>21.800000000000068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4"/>
        <v>1.1600000000000006</v>
      </c>
      <c r="C85" s="4">
        <f t="shared" si="6"/>
        <v>4.4000000000000092</v>
      </c>
      <c r="D85" s="4">
        <f t="shared" si="6"/>
        <v>9.4000000000000234</v>
      </c>
      <c r="E85" s="4">
        <f t="shared" si="6"/>
        <v>16.000000000000043</v>
      </c>
      <c r="F85" s="4">
        <f t="shared" si="6"/>
        <v>24.20000000000007</v>
      </c>
      <c r="G85" s="4">
        <f t="shared" si="6"/>
        <v>10000</v>
      </c>
      <c r="H85" s="4">
        <f t="shared" ref="D85:L113" si="7">IF(H$17="",10000,IF(($B85/H$19) &lt;= $B$13, H$22*(1+H$17*($B85/H$19)^H$18), H$22*(1+H$17*$B$13^H$18)+H$17*H$18*H$22*$B$13^(H$18-1)*($B85/H$19-$B$13)))</f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4"/>
        <v>1.1800000000000006</v>
      </c>
      <c r="C86" s="4">
        <f t="shared" ref="C86:C125" si="8">IF(C$17="",10000,IF(($B86/C$19) &lt;= $B$13, C$22*(1+C$17*($B86/C$19)^C$18), C$22*(1+C$17*$B$13^C$18)+C$17*C$18*C$22*$B$13^(C$18-1)*($B86/C$19-$B$13)))</f>
        <v>4.7000000000000091</v>
      </c>
      <c r="D86" s="4">
        <f t="shared" si="7"/>
        <v>10.200000000000024</v>
      </c>
      <c r="E86" s="4">
        <f t="shared" si="7"/>
        <v>17.500000000000046</v>
      </c>
      <c r="F86" s="4">
        <f t="shared" si="7"/>
        <v>26.600000000000072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4"/>
        <v>1.2000000000000006</v>
      </c>
      <c r="C87" s="4">
        <f t="shared" si="8"/>
        <v>5.0000000000000089</v>
      </c>
      <c r="D87" s="4">
        <f t="shared" si="7"/>
        <v>11.000000000000025</v>
      </c>
      <c r="E87" s="4">
        <f t="shared" si="7"/>
        <v>19.000000000000046</v>
      </c>
      <c r="F87" s="4">
        <f t="shared" si="7"/>
        <v>29.000000000000075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4"/>
        <v>1.2200000000000006</v>
      </c>
      <c r="C88" s="4">
        <f t="shared" si="8"/>
        <v>5.3000000000000096</v>
      </c>
      <c r="D88" s="4">
        <f t="shared" si="7"/>
        <v>11.800000000000026</v>
      </c>
      <c r="E88" s="4">
        <f t="shared" si="7"/>
        <v>20.50000000000005</v>
      </c>
      <c r="F88" s="4">
        <f t="shared" si="7"/>
        <v>31.400000000000077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4"/>
        <v>1.2400000000000007</v>
      </c>
      <c r="C89" s="4">
        <f t="shared" si="8"/>
        <v>5.6000000000000103</v>
      </c>
      <c r="D89" s="4">
        <f t="shared" si="7"/>
        <v>12.600000000000026</v>
      </c>
      <c r="E89" s="4">
        <f t="shared" si="7"/>
        <v>22.00000000000005</v>
      </c>
      <c r="F89" s="4">
        <f t="shared" si="7"/>
        <v>33.800000000000082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4"/>
        <v>1.2600000000000007</v>
      </c>
      <c r="C90" s="4">
        <f t="shared" si="8"/>
        <v>5.9000000000000101</v>
      </c>
      <c r="D90" s="4">
        <f t="shared" si="7"/>
        <v>13.400000000000027</v>
      </c>
      <c r="E90" s="4">
        <f t="shared" si="7"/>
        <v>23.50000000000005</v>
      </c>
      <c r="F90" s="4">
        <f t="shared" si="7"/>
        <v>36.200000000000081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si="4"/>
        <v>1.2800000000000007</v>
      </c>
      <c r="C91" s="4">
        <f t="shared" si="8"/>
        <v>6.2000000000000099</v>
      </c>
      <c r="D91" s="4">
        <f t="shared" si="7"/>
        <v>14.200000000000028</v>
      </c>
      <c r="E91" s="4">
        <f t="shared" si="7"/>
        <v>25.000000000000053</v>
      </c>
      <c r="F91" s="4">
        <f t="shared" si="7"/>
        <v>38.60000000000008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ref="B92:B125" si="9">$B91+$B$11</f>
        <v>1.3000000000000007</v>
      </c>
      <c r="C92" s="4">
        <f t="shared" si="8"/>
        <v>6.5000000000000107</v>
      </c>
      <c r="D92" s="4">
        <f t="shared" si="7"/>
        <v>15.000000000000028</v>
      </c>
      <c r="E92" s="4">
        <f t="shared" si="7"/>
        <v>26.500000000000053</v>
      </c>
      <c r="F92" s="4">
        <f t="shared" si="7"/>
        <v>41.000000000000085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si="9"/>
        <v>1.3200000000000007</v>
      </c>
      <c r="C93" s="4">
        <f t="shared" si="8"/>
        <v>6.8000000000000114</v>
      </c>
      <c r="D93" s="4">
        <f t="shared" si="7"/>
        <v>15.800000000000029</v>
      </c>
      <c r="E93" s="4">
        <f t="shared" si="7"/>
        <v>28.000000000000053</v>
      </c>
      <c r="F93" s="4">
        <f t="shared" si="7"/>
        <v>43.400000000000091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9"/>
        <v>1.3400000000000007</v>
      </c>
      <c r="C94" s="4">
        <f t="shared" si="8"/>
        <v>7.1000000000000112</v>
      </c>
      <c r="D94" s="4">
        <f t="shared" si="7"/>
        <v>16.60000000000003</v>
      </c>
      <c r="E94" s="4">
        <f t="shared" si="7"/>
        <v>29.500000000000057</v>
      </c>
      <c r="F94" s="4">
        <f t="shared" si="7"/>
        <v>45.80000000000009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9"/>
        <v>1.3600000000000008</v>
      </c>
      <c r="C95" s="4">
        <f t="shared" si="8"/>
        <v>7.400000000000011</v>
      </c>
      <c r="D95" s="4">
        <f t="shared" si="7"/>
        <v>17.400000000000031</v>
      </c>
      <c r="E95" s="4">
        <f t="shared" si="7"/>
        <v>31.000000000000057</v>
      </c>
      <c r="F95" s="4">
        <f t="shared" si="7"/>
        <v>48.200000000000088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9"/>
        <v>1.3800000000000008</v>
      </c>
      <c r="C96" s="4">
        <f t="shared" si="8"/>
        <v>7.7000000000000117</v>
      </c>
      <c r="D96" s="4">
        <f t="shared" si="7"/>
        <v>18.200000000000031</v>
      </c>
      <c r="E96" s="4">
        <f t="shared" si="7"/>
        <v>32.500000000000057</v>
      </c>
      <c r="F96" s="4">
        <f t="shared" si="7"/>
        <v>50.600000000000094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9"/>
        <v>1.4000000000000008</v>
      </c>
      <c r="C97" s="4">
        <f t="shared" si="8"/>
        <v>8.0000000000000124</v>
      </c>
      <c r="D97" s="4">
        <f t="shared" si="7"/>
        <v>19.000000000000032</v>
      </c>
      <c r="E97" s="4">
        <f t="shared" si="7"/>
        <v>34.000000000000057</v>
      </c>
      <c r="F97" s="4">
        <f t="shared" si="7"/>
        <v>53.000000000000099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9"/>
        <v>1.4200000000000008</v>
      </c>
      <c r="C98" s="4">
        <f t="shared" si="8"/>
        <v>8.3000000000000114</v>
      </c>
      <c r="D98" s="4">
        <f t="shared" si="7"/>
        <v>19.800000000000033</v>
      </c>
      <c r="E98" s="4">
        <f t="shared" si="7"/>
        <v>35.500000000000057</v>
      </c>
      <c r="F98" s="4">
        <f t="shared" si="7"/>
        <v>55.400000000000098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9"/>
        <v>1.4400000000000008</v>
      </c>
      <c r="C99" s="4">
        <f t="shared" si="8"/>
        <v>8.6000000000000121</v>
      </c>
      <c r="D99" s="4">
        <f t="shared" si="7"/>
        <v>20.600000000000033</v>
      </c>
      <c r="E99" s="4">
        <f t="shared" si="7"/>
        <v>37.000000000000064</v>
      </c>
      <c r="F99" s="4">
        <f t="shared" si="7"/>
        <v>57.800000000000097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9"/>
        <v>1.4600000000000009</v>
      </c>
      <c r="C100" s="4">
        <f t="shared" si="8"/>
        <v>8.9000000000000128</v>
      </c>
      <c r="D100" s="4">
        <f t="shared" si="7"/>
        <v>21.400000000000034</v>
      </c>
      <c r="E100" s="4">
        <f t="shared" si="7"/>
        <v>38.500000000000064</v>
      </c>
      <c r="F100" s="4">
        <f t="shared" si="7"/>
        <v>60.200000000000102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9"/>
        <v>1.4800000000000009</v>
      </c>
      <c r="C101" s="4">
        <f t="shared" si="8"/>
        <v>9.2000000000000135</v>
      </c>
      <c r="D101" s="4">
        <f t="shared" si="7"/>
        <v>22.200000000000035</v>
      </c>
      <c r="E101" s="4">
        <f t="shared" si="7"/>
        <v>40.000000000000064</v>
      </c>
      <c r="F101" s="4">
        <f t="shared" si="7"/>
        <v>62.600000000000108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9"/>
        <v>1.5000000000000009</v>
      </c>
      <c r="C102" s="4">
        <f t="shared" si="8"/>
        <v>9.5000000000000142</v>
      </c>
      <c r="D102" s="4">
        <f t="shared" si="7"/>
        <v>23.000000000000036</v>
      </c>
      <c r="E102" s="4">
        <f t="shared" si="7"/>
        <v>41.500000000000064</v>
      </c>
      <c r="F102" s="4">
        <f t="shared" si="7"/>
        <v>65.000000000000114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9"/>
        <v>1.5200000000000009</v>
      </c>
      <c r="C103" s="4">
        <f t="shared" si="8"/>
        <v>9.8000000000000131</v>
      </c>
      <c r="D103" s="4">
        <f t="shared" si="7"/>
        <v>23.800000000000036</v>
      </c>
      <c r="E103" s="4">
        <f t="shared" si="7"/>
        <v>43.000000000000071</v>
      </c>
      <c r="F103" s="4">
        <f t="shared" si="7"/>
        <v>67.400000000000105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9"/>
        <v>1.5400000000000009</v>
      </c>
      <c r="C104" s="4">
        <f t="shared" si="8"/>
        <v>10.100000000000014</v>
      </c>
      <c r="D104" s="4">
        <f t="shared" si="7"/>
        <v>24.600000000000037</v>
      </c>
      <c r="E104" s="4">
        <f t="shared" si="7"/>
        <v>44.500000000000071</v>
      </c>
      <c r="F104" s="4">
        <f t="shared" si="7"/>
        <v>69.800000000000111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9"/>
        <v>1.5600000000000009</v>
      </c>
      <c r="C105" s="4">
        <f t="shared" si="8"/>
        <v>10.400000000000015</v>
      </c>
      <c r="D105" s="4">
        <f t="shared" si="7"/>
        <v>25.400000000000038</v>
      </c>
      <c r="E105" s="4">
        <f t="shared" si="7"/>
        <v>46.000000000000071</v>
      </c>
      <c r="F105" s="4">
        <f t="shared" si="7"/>
        <v>72.200000000000117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9"/>
        <v>1.580000000000001</v>
      </c>
      <c r="C106" s="4">
        <f t="shared" si="8"/>
        <v>10.700000000000014</v>
      </c>
      <c r="D106" s="4">
        <f t="shared" si="7"/>
        <v>26.200000000000038</v>
      </c>
      <c r="E106" s="4">
        <f t="shared" si="7"/>
        <v>47.500000000000071</v>
      </c>
      <c r="F106" s="4">
        <f t="shared" si="7"/>
        <v>74.600000000000108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9"/>
        <v>1.600000000000001</v>
      </c>
      <c r="C107" s="4">
        <f t="shared" si="8"/>
        <v>11.000000000000014</v>
      </c>
      <c r="D107" s="4">
        <f t="shared" si="7"/>
        <v>27.000000000000039</v>
      </c>
      <c r="E107" s="4">
        <f t="shared" si="7"/>
        <v>49.000000000000071</v>
      </c>
      <c r="F107" s="4">
        <f t="shared" si="7"/>
        <v>77.000000000000114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9"/>
        <v>1.620000000000001</v>
      </c>
      <c r="C108" s="4">
        <f t="shared" si="8"/>
        <v>11.300000000000015</v>
      </c>
      <c r="D108" s="4">
        <f t="shared" si="7"/>
        <v>27.80000000000004</v>
      </c>
      <c r="E108" s="4">
        <f t="shared" si="7"/>
        <v>50.500000000000071</v>
      </c>
      <c r="F108" s="4">
        <f t="shared" si="7"/>
        <v>79.400000000000119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9"/>
        <v>1.640000000000001</v>
      </c>
      <c r="C109" s="4">
        <f t="shared" si="8"/>
        <v>11.600000000000016</v>
      </c>
      <c r="D109" s="4">
        <f t="shared" si="7"/>
        <v>28.600000000000041</v>
      </c>
      <c r="E109" s="4">
        <f t="shared" si="7"/>
        <v>52.000000000000078</v>
      </c>
      <c r="F109" s="4">
        <f t="shared" si="7"/>
        <v>81.800000000000125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9"/>
        <v>1.660000000000001</v>
      </c>
      <c r="C110" s="4">
        <f t="shared" si="8"/>
        <v>11.900000000000016</v>
      </c>
      <c r="D110" s="4">
        <f t="shared" si="7"/>
        <v>29.400000000000041</v>
      </c>
      <c r="E110" s="4">
        <f t="shared" si="7"/>
        <v>53.500000000000078</v>
      </c>
      <c r="F110" s="4">
        <f t="shared" si="7"/>
        <v>84.200000000000131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9"/>
        <v>1.680000000000001</v>
      </c>
      <c r="C111" s="4">
        <f t="shared" si="8"/>
        <v>12.200000000000015</v>
      </c>
      <c r="D111" s="4">
        <f t="shared" si="7"/>
        <v>30.200000000000042</v>
      </c>
      <c r="E111" s="4">
        <f t="shared" si="7"/>
        <v>55.000000000000078</v>
      </c>
      <c r="F111" s="4">
        <f t="shared" si="7"/>
        <v>86.600000000000122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9"/>
        <v>1.7000000000000011</v>
      </c>
      <c r="C112" s="4">
        <f t="shared" si="8"/>
        <v>12.500000000000016</v>
      </c>
      <c r="D112" s="4">
        <f t="shared" si="7"/>
        <v>31.000000000000043</v>
      </c>
      <c r="E112" s="4">
        <f t="shared" si="7"/>
        <v>56.500000000000078</v>
      </c>
      <c r="F112" s="4">
        <f t="shared" si="7"/>
        <v>89.000000000000128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9"/>
        <v>1.7200000000000011</v>
      </c>
      <c r="C113" s="4">
        <f t="shared" si="8"/>
        <v>12.800000000000017</v>
      </c>
      <c r="D113" s="4">
        <f t="shared" si="7"/>
        <v>31.800000000000043</v>
      </c>
      <c r="E113" s="4">
        <f t="shared" si="7"/>
        <v>58.000000000000078</v>
      </c>
      <c r="F113" s="4">
        <f t="shared" si="7"/>
        <v>91.400000000000134</v>
      </c>
      <c r="G113" s="4">
        <f t="shared" si="7"/>
        <v>10000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ref="D113:L125" si="10">IF(K$17="",10000,IF(($B113/K$19) &lt;= $B$13, K$22*(1+K$17*($B113/K$19)^K$18), K$22*(1+K$17*$B$13^K$18)+K$17*K$18*K$22*$B$13^(K$18-1)*($B113/K$19-$B$13)))</f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9"/>
        <v>1.7400000000000011</v>
      </c>
      <c r="C114" s="4">
        <f t="shared" si="8"/>
        <v>13.100000000000016</v>
      </c>
      <c r="D114" s="4">
        <f t="shared" si="10"/>
        <v>32.600000000000044</v>
      </c>
      <c r="E114" s="4">
        <f t="shared" si="10"/>
        <v>59.500000000000085</v>
      </c>
      <c r="F114" s="4">
        <f t="shared" si="10"/>
        <v>93.800000000000125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9"/>
        <v>1.7600000000000011</v>
      </c>
      <c r="C115" s="4">
        <f t="shared" si="8"/>
        <v>13.400000000000016</v>
      </c>
      <c r="D115" s="4">
        <f t="shared" si="10"/>
        <v>33.400000000000048</v>
      </c>
      <c r="E115" s="4">
        <f t="shared" si="10"/>
        <v>61.000000000000085</v>
      </c>
      <c r="F115" s="4">
        <f t="shared" si="10"/>
        <v>96.200000000000131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9"/>
        <v>1.7800000000000011</v>
      </c>
      <c r="C116" s="4">
        <f t="shared" si="8"/>
        <v>13.700000000000017</v>
      </c>
      <c r="D116" s="4">
        <f t="shared" si="10"/>
        <v>34.200000000000045</v>
      </c>
      <c r="E116" s="4">
        <f t="shared" si="10"/>
        <v>62.500000000000085</v>
      </c>
      <c r="F116" s="4">
        <f t="shared" si="10"/>
        <v>98.600000000000136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9"/>
        <v>1.8000000000000012</v>
      </c>
      <c r="C117" s="4">
        <f t="shared" si="8"/>
        <v>14.000000000000018</v>
      </c>
      <c r="D117" s="4">
        <f t="shared" si="10"/>
        <v>35.000000000000043</v>
      </c>
      <c r="E117" s="4">
        <f t="shared" si="10"/>
        <v>64.000000000000085</v>
      </c>
      <c r="F117" s="4">
        <f t="shared" si="10"/>
        <v>101.00000000000014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9"/>
        <v>1.8200000000000012</v>
      </c>
      <c r="C118" s="4">
        <f t="shared" si="8"/>
        <v>14.300000000000018</v>
      </c>
      <c r="D118" s="4">
        <f t="shared" si="10"/>
        <v>35.800000000000047</v>
      </c>
      <c r="E118" s="4">
        <f t="shared" si="10"/>
        <v>65.500000000000085</v>
      </c>
      <c r="F118" s="4">
        <f t="shared" si="10"/>
        <v>103.40000000000015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9"/>
        <v>1.8400000000000012</v>
      </c>
      <c r="C119" s="4">
        <f t="shared" si="8"/>
        <v>14.600000000000017</v>
      </c>
      <c r="D119" s="4">
        <f t="shared" si="10"/>
        <v>36.600000000000051</v>
      </c>
      <c r="E119" s="4">
        <f t="shared" si="10"/>
        <v>67.000000000000085</v>
      </c>
      <c r="F119" s="4">
        <f t="shared" si="10"/>
        <v>105.80000000000014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9"/>
        <v>1.8600000000000012</v>
      </c>
      <c r="C120" s="4">
        <f t="shared" si="8"/>
        <v>14.900000000000018</v>
      </c>
      <c r="D120" s="4">
        <f t="shared" si="10"/>
        <v>37.400000000000048</v>
      </c>
      <c r="E120" s="4">
        <f t="shared" si="10"/>
        <v>68.500000000000085</v>
      </c>
      <c r="F120" s="4">
        <f t="shared" si="10"/>
        <v>108.20000000000014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9"/>
        <v>1.8800000000000012</v>
      </c>
      <c r="C121" s="4">
        <f t="shared" si="8"/>
        <v>15.200000000000019</v>
      </c>
      <c r="D121" s="4">
        <f t="shared" si="10"/>
        <v>38.200000000000045</v>
      </c>
      <c r="E121" s="4">
        <f t="shared" si="10"/>
        <v>70.000000000000085</v>
      </c>
      <c r="F121" s="4">
        <f t="shared" si="10"/>
        <v>110.60000000000015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9"/>
        <v>1.9000000000000012</v>
      </c>
      <c r="C122" s="4">
        <f t="shared" si="8"/>
        <v>15.500000000000018</v>
      </c>
      <c r="D122" s="4">
        <f t="shared" si="10"/>
        <v>39.00000000000005</v>
      </c>
      <c r="E122" s="4">
        <f t="shared" si="10"/>
        <v>71.500000000000099</v>
      </c>
      <c r="F122" s="4">
        <f t="shared" si="10"/>
        <v>113.00000000000014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9"/>
        <v>1.9200000000000013</v>
      </c>
      <c r="C123" s="4">
        <f t="shared" si="8"/>
        <v>15.800000000000018</v>
      </c>
      <c r="D123" s="4">
        <f t="shared" si="10"/>
        <v>39.800000000000054</v>
      </c>
      <c r="E123" s="4">
        <f t="shared" si="10"/>
        <v>73.000000000000099</v>
      </c>
      <c r="F123" s="4">
        <f t="shared" si="10"/>
        <v>115.40000000000015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9"/>
        <v>1.9400000000000013</v>
      </c>
      <c r="C124" s="4">
        <f t="shared" si="8"/>
        <v>16.100000000000019</v>
      </c>
      <c r="D124" s="4">
        <f t="shared" si="10"/>
        <v>40.600000000000051</v>
      </c>
      <c r="E124" s="4">
        <f t="shared" si="10"/>
        <v>74.500000000000099</v>
      </c>
      <c r="F124" s="4">
        <f t="shared" si="10"/>
        <v>117.80000000000015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A125" s="1"/>
      <c r="B125" s="19">
        <f t="shared" si="9"/>
        <v>1.9600000000000013</v>
      </c>
      <c r="C125" s="4">
        <f t="shared" si="8"/>
        <v>16.40000000000002</v>
      </c>
      <c r="D125" s="4">
        <f t="shared" si="10"/>
        <v>41.400000000000048</v>
      </c>
      <c r="E125" s="4">
        <f t="shared" si="10"/>
        <v>76.000000000000099</v>
      </c>
      <c r="F125" s="4">
        <f t="shared" si="10"/>
        <v>120.20000000000016</v>
      </c>
      <c r="G125" s="4">
        <f t="shared" si="10"/>
        <v>10000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</sheetData>
  <mergeCells count="2">
    <mergeCell ref="B7:L7"/>
    <mergeCell ref="A3:H3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1A68-4A92-4F08-9233-73AB335CFAC0}">
  <sheetPr>
    <pageSetUpPr fitToPage="1"/>
  </sheetPr>
  <dimension ref="A1:W125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9.28515625" style="2" customWidth="1"/>
    <col min="13" max="16384" width="11.42578125" style="2"/>
  </cols>
  <sheetData>
    <row r="1" spans="1:14" x14ac:dyDescent="0.2">
      <c r="A1" s="1" t="s">
        <v>58</v>
      </c>
      <c r="B1" s="21"/>
      <c r="C1" s="5" t="s">
        <v>102</v>
      </c>
      <c r="D1" s="1"/>
      <c r="E1" s="1"/>
      <c r="F1" s="1"/>
      <c r="G1" s="1"/>
      <c r="H1" s="1"/>
      <c r="I1" s="1"/>
      <c r="J1" s="1"/>
      <c r="K1" s="1"/>
      <c r="L1" s="1"/>
    </row>
    <row r="2" spans="1:14" x14ac:dyDescent="0.2">
      <c r="A2" s="3"/>
      <c r="B2" s="1"/>
      <c r="C2" s="21" t="s">
        <v>133</v>
      </c>
      <c r="D2" s="21"/>
      <c r="E2" s="21"/>
      <c r="F2" s="21"/>
      <c r="G2" s="21"/>
      <c r="H2" s="21"/>
      <c r="I2" s="21"/>
      <c r="J2" s="21"/>
      <c r="K2" s="21"/>
      <c r="L2" s="21"/>
    </row>
    <row r="3" spans="1:14" ht="50.1" customHeight="1" x14ac:dyDescent="0.25">
      <c r="A3" s="77" t="s">
        <v>51</v>
      </c>
      <c r="B3" s="77"/>
      <c r="C3" s="77"/>
      <c r="D3" s="77"/>
      <c r="E3" s="77"/>
      <c r="F3" s="21"/>
      <c r="G3" s="21"/>
      <c r="H3" s="21"/>
      <c r="I3" s="21"/>
      <c r="J3" s="21"/>
      <c r="K3" s="21"/>
      <c r="L3" s="21"/>
      <c r="N3"/>
    </row>
    <row r="4" spans="1:14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4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4" ht="13.5" thickBot="1" x14ac:dyDescent="0.25">
      <c r="A7" s="30" t="s">
        <v>6</v>
      </c>
      <c r="B7" s="71" t="s">
        <v>102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4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4" ht="16.5" thickBot="1" x14ac:dyDescent="0.3">
      <c r="A9" s="30" t="s">
        <v>36</v>
      </c>
      <c r="B9" s="10">
        <v>0</v>
      </c>
      <c r="C9" s="1"/>
      <c r="D9" s="56"/>
      <c r="E9" s="56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4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4" ht="13.5" thickBot="1" x14ac:dyDescent="0.25">
      <c r="A11" s="30" t="s">
        <v>19</v>
      </c>
      <c r="B11" s="10">
        <v>0.02</v>
      </c>
      <c r="C11" s="1"/>
      <c r="D11" s="56"/>
      <c r="E11" s="56"/>
      <c r="F11" s="56"/>
      <c r="G11" s="1"/>
      <c r="H11" s="1"/>
      <c r="I11" s="1"/>
      <c r="J11" s="1"/>
      <c r="K11" s="1"/>
      <c r="L11" s="1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4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4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4" ht="13.5" thickBot="1" x14ac:dyDescent="0.25">
      <c r="A16" s="13" t="s">
        <v>0</v>
      </c>
      <c r="B16" s="13" t="s">
        <v>52</v>
      </c>
      <c r="C16" s="14">
        <v>1</v>
      </c>
      <c r="D16" s="14">
        <v>1</v>
      </c>
      <c r="E16" s="14">
        <v>1</v>
      </c>
      <c r="F16" s="14">
        <v>1</v>
      </c>
      <c r="G16" s="14"/>
      <c r="H16" s="14"/>
      <c r="I16" s="14"/>
      <c r="J16" s="14"/>
      <c r="K16" s="14"/>
      <c r="L16" s="14"/>
    </row>
    <row r="17" spans="1:23" ht="13.5" thickBot="1" x14ac:dyDescent="0.25">
      <c r="A17" s="1"/>
      <c r="B17" s="32" t="s">
        <v>53</v>
      </c>
      <c r="C17" s="29">
        <v>1</v>
      </c>
      <c r="D17" s="29">
        <v>2</v>
      </c>
      <c r="E17" s="29">
        <v>4</v>
      </c>
      <c r="F17" s="29">
        <v>8</v>
      </c>
      <c r="G17" s="29">
        <v>1</v>
      </c>
      <c r="H17" s="29">
        <v>1</v>
      </c>
      <c r="I17" s="29">
        <v>1</v>
      </c>
      <c r="J17" s="29">
        <v>1</v>
      </c>
      <c r="K17" s="29">
        <v>1</v>
      </c>
      <c r="L17" s="29">
        <v>1</v>
      </c>
    </row>
    <row r="18" spans="1:23" ht="13.5" thickBot="1" x14ac:dyDescent="0.25">
      <c r="A18" s="1"/>
      <c r="B18" s="13" t="s">
        <v>54</v>
      </c>
      <c r="C18" s="24">
        <v>1</v>
      </c>
      <c r="D18" s="24">
        <v>1</v>
      </c>
      <c r="E18" s="24">
        <v>1</v>
      </c>
      <c r="F18" s="24">
        <v>1</v>
      </c>
      <c r="G18" s="24">
        <v>1</v>
      </c>
      <c r="H18" s="24">
        <v>1</v>
      </c>
      <c r="I18" s="24">
        <v>1</v>
      </c>
      <c r="J18" s="24">
        <v>1</v>
      </c>
      <c r="K18" s="24">
        <v>1</v>
      </c>
      <c r="L18" s="24">
        <v>1</v>
      </c>
    </row>
    <row r="19" spans="1:23" ht="13.5" thickBot="1" x14ac:dyDescent="0.25">
      <c r="A19" s="1"/>
      <c r="B19" s="13" t="s">
        <v>55</v>
      </c>
      <c r="C19" s="24">
        <v>1</v>
      </c>
      <c r="D19" s="24">
        <v>2</v>
      </c>
      <c r="E19" s="24">
        <v>3</v>
      </c>
      <c r="F19" s="24">
        <v>4</v>
      </c>
      <c r="G19" s="24">
        <v>1</v>
      </c>
      <c r="H19" s="24">
        <v>1</v>
      </c>
      <c r="I19" s="24">
        <v>1</v>
      </c>
      <c r="J19" s="24">
        <v>1</v>
      </c>
      <c r="K19" s="24">
        <v>1</v>
      </c>
      <c r="L19" s="24">
        <v>1</v>
      </c>
    </row>
    <row r="20" spans="1:23" hidden="1" x14ac:dyDescent="0.2">
      <c r="A20" s="1"/>
      <c r="B20" s="13"/>
      <c r="C20" s="33" t="str">
        <f>IF(C16="","",$B$16 &amp; C$16 &amp; "/" &amp;  $B$17 &amp; C$17 &amp; "/" &amp; $B$18 &amp; C$18 &amp; "/" &amp; $B$19 &amp; C$19)</f>
        <v>a =1/b =1/c =1/d =1</v>
      </c>
      <c r="D20" s="33" t="str">
        <f t="shared" ref="D20:L20" si="0">IF(D16="","",$B$16 &amp; D$16 &amp; "/" &amp;  $B$17 &amp; D$17 &amp; "/" &amp; $B$18 &amp; D$18 &amp; "/" &amp; $B$19 &amp; D$19)</f>
        <v>a =1/b =2/c =1/d =2</v>
      </c>
      <c r="E20" s="33" t="str">
        <f t="shared" si="0"/>
        <v>a =1/b =4/c =1/d =3</v>
      </c>
      <c r="F20" s="33" t="str">
        <f t="shared" si="0"/>
        <v>a =1/b =8/c =1/d =4</v>
      </c>
      <c r="G20" s="33" t="str">
        <f t="shared" si="0"/>
        <v/>
      </c>
      <c r="H20" s="33" t="str">
        <f t="shared" si="0"/>
        <v/>
      </c>
      <c r="I20" s="33" t="str">
        <f t="shared" si="0"/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3" ht="15" thickBot="1" x14ac:dyDescent="0.3">
      <c r="A22" s="13" t="s">
        <v>37</v>
      </c>
      <c r="B22" s="1"/>
      <c r="C22" s="17">
        <f>1000*3.6/C23</f>
        <v>1</v>
      </c>
      <c r="D22" s="17">
        <f t="shared" ref="D22:L22" si="1">1000*3.6/D23</f>
        <v>1</v>
      </c>
      <c r="E22" s="17">
        <f t="shared" si="1"/>
        <v>1</v>
      </c>
      <c r="F22" s="17">
        <f t="shared" si="1"/>
        <v>1</v>
      </c>
      <c r="G22" s="17">
        <f t="shared" si="1"/>
        <v>1</v>
      </c>
      <c r="H22" s="17">
        <f t="shared" si="1"/>
        <v>1</v>
      </c>
      <c r="I22" s="17">
        <f t="shared" si="1"/>
        <v>1</v>
      </c>
      <c r="J22" s="17">
        <f t="shared" si="1"/>
        <v>1</v>
      </c>
      <c r="K22" s="17">
        <f t="shared" si="1"/>
        <v>1</v>
      </c>
      <c r="L22" s="17">
        <f t="shared" si="1"/>
        <v>1</v>
      </c>
    </row>
    <row r="23" spans="1:23" ht="15" thickBot="1" x14ac:dyDescent="0.3">
      <c r="A23" s="13" t="s">
        <v>40</v>
      </c>
      <c r="B23" s="1"/>
      <c r="C23" s="18">
        <v>3600</v>
      </c>
      <c r="D23" s="18">
        <v>3600</v>
      </c>
      <c r="E23" s="18">
        <v>3600</v>
      </c>
      <c r="F23" s="18">
        <v>3600</v>
      </c>
      <c r="G23" s="18">
        <v>3600</v>
      </c>
      <c r="H23" s="18">
        <v>3600</v>
      </c>
      <c r="I23" s="18">
        <v>3600</v>
      </c>
      <c r="J23" s="18">
        <v>3600</v>
      </c>
      <c r="K23" s="18">
        <v>3600</v>
      </c>
      <c r="L23" s="18">
        <v>3600</v>
      </c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4.25" x14ac:dyDescent="0.25">
      <c r="A26" s="1"/>
      <c r="B26" s="1" t="s">
        <v>38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7"/>
    </row>
    <row r="27" spans="1:23" x14ac:dyDescent="0.2">
      <c r="A27" s="1"/>
      <c r="B27" s="19">
        <f>$B$9</f>
        <v>0</v>
      </c>
      <c r="C27" s="4">
        <f>IF(C$16="",10000,C$22+C$16+C$17*($B27/C$18)+C$19*($B27/C$18)^2)</f>
        <v>2</v>
      </c>
      <c r="D27" s="4">
        <f t="shared" ref="D27:L42" si="2">IF(D$16="",10000,D$22+D$16+D$17*($B27/D$18)+D$19*($B27/D$18)^2)</f>
        <v>2</v>
      </c>
      <c r="E27" s="4">
        <f t="shared" si="2"/>
        <v>2</v>
      </c>
      <c r="F27" s="4">
        <f t="shared" si="2"/>
        <v>2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</row>
    <row r="28" spans="1:23" x14ac:dyDescent="0.2">
      <c r="A28" s="1"/>
      <c r="B28" s="19">
        <f t="shared" ref="B28:B59" si="3">$B27+$B$11</f>
        <v>0.02</v>
      </c>
      <c r="C28" s="4">
        <f t="shared" ref="C28:L59" si="4">IF(C$16="",10000,C$22+C$16+C$17*($B28/C$18)+C$19*($B28/C$18)^2)</f>
        <v>2.0204</v>
      </c>
      <c r="D28" s="4">
        <f t="shared" si="2"/>
        <v>2.0407999999999999</v>
      </c>
      <c r="E28" s="4">
        <f t="shared" si="2"/>
        <v>2.0811999999999999</v>
      </c>
      <c r="F28" s="4">
        <f t="shared" si="2"/>
        <v>2.1616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si="3"/>
        <v>0.04</v>
      </c>
      <c r="C29" s="4">
        <f t="shared" si="4"/>
        <v>2.0415999999999999</v>
      </c>
      <c r="D29" s="4">
        <f t="shared" si="2"/>
        <v>2.0832000000000002</v>
      </c>
      <c r="E29" s="4">
        <f t="shared" si="2"/>
        <v>2.1648000000000001</v>
      </c>
      <c r="F29" s="4">
        <f t="shared" si="2"/>
        <v>2.3264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0.06</v>
      </c>
      <c r="C30" s="4">
        <f t="shared" si="4"/>
        <v>2.0636000000000001</v>
      </c>
      <c r="D30" s="4">
        <f t="shared" si="2"/>
        <v>2.1272000000000002</v>
      </c>
      <c r="E30" s="4">
        <f t="shared" si="2"/>
        <v>2.2508000000000004</v>
      </c>
      <c r="F30" s="4">
        <f t="shared" si="2"/>
        <v>2.4944000000000002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0.08</v>
      </c>
      <c r="C31" s="4">
        <f t="shared" si="4"/>
        <v>2.0864000000000003</v>
      </c>
      <c r="D31" s="4">
        <f t="shared" si="2"/>
        <v>2.1728000000000001</v>
      </c>
      <c r="E31" s="4">
        <f t="shared" si="2"/>
        <v>2.3391999999999999</v>
      </c>
      <c r="F31" s="4">
        <f t="shared" si="2"/>
        <v>2.6656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0.1</v>
      </c>
      <c r="C32" s="4">
        <f t="shared" si="4"/>
        <v>2.11</v>
      </c>
      <c r="D32" s="4">
        <f t="shared" si="2"/>
        <v>2.2200000000000002</v>
      </c>
      <c r="E32" s="4">
        <f t="shared" si="2"/>
        <v>2.4299999999999997</v>
      </c>
      <c r="F32" s="4">
        <f t="shared" si="2"/>
        <v>2.84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0.12000000000000001</v>
      </c>
      <c r="C33" s="4">
        <f t="shared" si="4"/>
        <v>2.1344000000000003</v>
      </c>
      <c r="D33" s="4">
        <f t="shared" si="2"/>
        <v>2.2688000000000001</v>
      </c>
      <c r="E33" s="4">
        <f t="shared" si="2"/>
        <v>2.5232000000000001</v>
      </c>
      <c r="F33" s="4">
        <f t="shared" si="2"/>
        <v>3.0175999999999998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0.14000000000000001</v>
      </c>
      <c r="C34" s="4">
        <f t="shared" si="4"/>
        <v>2.1596000000000002</v>
      </c>
      <c r="D34" s="4">
        <f t="shared" si="2"/>
        <v>2.3192000000000004</v>
      </c>
      <c r="E34" s="4">
        <f t="shared" si="2"/>
        <v>2.6188000000000002</v>
      </c>
      <c r="F34" s="4">
        <f t="shared" si="2"/>
        <v>3.1983999999999999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0.16</v>
      </c>
      <c r="C35" s="4">
        <f t="shared" si="4"/>
        <v>2.1856</v>
      </c>
      <c r="D35" s="4">
        <f t="shared" si="2"/>
        <v>2.3712</v>
      </c>
      <c r="E35" s="4">
        <f t="shared" si="2"/>
        <v>2.7168000000000001</v>
      </c>
      <c r="F35" s="4">
        <f t="shared" si="2"/>
        <v>3.3824000000000001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0.18</v>
      </c>
      <c r="C36" s="4">
        <f t="shared" si="4"/>
        <v>2.2124000000000001</v>
      </c>
      <c r="D36" s="4">
        <f t="shared" si="2"/>
        <v>2.4247999999999998</v>
      </c>
      <c r="E36" s="4">
        <f t="shared" si="2"/>
        <v>2.8171999999999997</v>
      </c>
      <c r="F36" s="4">
        <f t="shared" si="2"/>
        <v>3.5695999999999999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0.19999999999999998</v>
      </c>
      <c r="C37" s="4">
        <f t="shared" si="4"/>
        <v>2.2400000000000002</v>
      </c>
      <c r="D37" s="4">
        <f t="shared" si="2"/>
        <v>2.48</v>
      </c>
      <c r="E37" s="4">
        <f t="shared" si="2"/>
        <v>2.92</v>
      </c>
      <c r="F37" s="4">
        <f t="shared" si="2"/>
        <v>3.76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0.21999999999999997</v>
      </c>
      <c r="C38" s="4">
        <f t="shared" si="4"/>
        <v>2.2683999999999997</v>
      </c>
      <c r="D38" s="4">
        <f t="shared" si="2"/>
        <v>2.5367999999999999</v>
      </c>
      <c r="E38" s="4">
        <f t="shared" si="2"/>
        <v>3.0251999999999999</v>
      </c>
      <c r="F38" s="4">
        <f t="shared" si="2"/>
        <v>3.9535999999999998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0.23999999999999996</v>
      </c>
      <c r="C39" s="4">
        <f t="shared" si="4"/>
        <v>2.2975999999999996</v>
      </c>
      <c r="D39" s="4">
        <f t="shared" si="2"/>
        <v>2.5952000000000002</v>
      </c>
      <c r="E39" s="4">
        <f t="shared" si="2"/>
        <v>3.1328</v>
      </c>
      <c r="F39" s="4">
        <f t="shared" si="2"/>
        <v>4.1503999999999994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0.25999999999999995</v>
      </c>
      <c r="C40" s="4">
        <f t="shared" si="4"/>
        <v>2.3275999999999999</v>
      </c>
      <c r="D40" s="4">
        <f t="shared" si="2"/>
        <v>2.6551999999999998</v>
      </c>
      <c r="E40" s="4">
        <f t="shared" si="2"/>
        <v>3.2427999999999999</v>
      </c>
      <c r="F40" s="4">
        <f t="shared" si="2"/>
        <v>4.3503999999999996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0.27999999999999997</v>
      </c>
      <c r="C41" s="4">
        <f t="shared" si="4"/>
        <v>2.3583999999999996</v>
      </c>
      <c r="D41" s="4">
        <f t="shared" si="2"/>
        <v>2.7168000000000001</v>
      </c>
      <c r="E41" s="4">
        <f t="shared" si="2"/>
        <v>3.3552</v>
      </c>
      <c r="F41" s="4">
        <f t="shared" si="2"/>
        <v>4.5536000000000003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0.3</v>
      </c>
      <c r="C42" s="4">
        <f t="shared" si="4"/>
        <v>2.3899999999999997</v>
      </c>
      <c r="D42" s="4">
        <f t="shared" si="2"/>
        <v>2.7800000000000002</v>
      </c>
      <c r="E42" s="4">
        <f t="shared" si="2"/>
        <v>3.47</v>
      </c>
      <c r="F42" s="4">
        <f t="shared" si="2"/>
        <v>4.7600000000000007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0.32</v>
      </c>
      <c r="C43" s="4">
        <f t="shared" si="4"/>
        <v>2.4223999999999997</v>
      </c>
      <c r="D43" s="4">
        <f t="shared" si="4"/>
        <v>2.8448000000000002</v>
      </c>
      <c r="E43" s="4">
        <f t="shared" si="4"/>
        <v>3.5872000000000002</v>
      </c>
      <c r="F43" s="4">
        <f t="shared" si="4"/>
        <v>4.9696000000000007</v>
      </c>
      <c r="G43" s="4">
        <f t="shared" si="4"/>
        <v>10000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0.34</v>
      </c>
      <c r="C44" s="4">
        <f t="shared" si="4"/>
        <v>2.4556</v>
      </c>
      <c r="D44" s="4">
        <f t="shared" si="4"/>
        <v>2.9112</v>
      </c>
      <c r="E44" s="4">
        <f t="shared" si="4"/>
        <v>3.7068000000000003</v>
      </c>
      <c r="F44" s="4">
        <f t="shared" si="4"/>
        <v>5.1824000000000003</v>
      </c>
      <c r="G44" s="4">
        <f t="shared" si="4"/>
        <v>10000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0.36000000000000004</v>
      </c>
      <c r="C45" s="4">
        <f t="shared" si="4"/>
        <v>2.4895999999999998</v>
      </c>
      <c r="D45" s="4">
        <f t="shared" si="4"/>
        <v>2.9792000000000001</v>
      </c>
      <c r="E45" s="4">
        <f t="shared" si="4"/>
        <v>3.8288000000000002</v>
      </c>
      <c r="F45" s="4">
        <f t="shared" si="4"/>
        <v>5.3984000000000005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0.38000000000000006</v>
      </c>
      <c r="C46" s="4">
        <f t="shared" si="4"/>
        <v>2.5244</v>
      </c>
      <c r="D46" s="4">
        <f t="shared" si="4"/>
        <v>3.0488000000000004</v>
      </c>
      <c r="E46" s="4">
        <f t="shared" si="4"/>
        <v>3.9532000000000007</v>
      </c>
      <c r="F46" s="4">
        <f t="shared" si="4"/>
        <v>5.6176000000000013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0.40000000000000008</v>
      </c>
      <c r="C47" s="4">
        <f t="shared" si="4"/>
        <v>2.56</v>
      </c>
      <c r="D47" s="4">
        <f t="shared" si="4"/>
        <v>3.1200000000000006</v>
      </c>
      <c r="E47" s="4">
        <f t="shared" si="4"/>
        <v>4.080000000000001</v>
      </c>
      <c r="F47" s="4">
        <f t="shared" si="4"/>
        <v>5.8400000000000016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0.4200000000000001</v>
      </c>
      <c r="C48" s="4">
        <f t="shared" si="4"/>
        <v>2.5964</v>
      </c>
      <c r="D48" s="4">
        <f t="shared" si="4"/>
        <v>3.1928000000000005</v>
      </c>
      <c r="E48" s="4">
        <f t="shared" si="4"/>
        <v>4.2092000000000009</v>
      </c>
      <c r="F48" s="4">
        <f t="shared" si="4"/>
        <v>6.0656000000000017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0.44000000000000011</v>
      </c>
      <c r="C49" s="4">
        <f t="shared" si="4"/>
        <v>2.6335999999999999</v>
      </c>
      <c r="D49" s="4">
        <f t="shared" si="4"/>
        <v>3.2672000000000008</v>
      </c>
      <c r="E49" s="4">
        <f t="shared" si="4"/>
        <v>4.3408000000000007</v>
      </c>
      <c r="F49" s="4">
        <f t="shared" si="4"/>
        <v>6.2944000000000013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0.46000000000000013</v>
      </c>
      <c r="C50" s="4">
        <f t="shared" si="4"/>
        <v>2.6716000000000002</v>
      </c>
      <c r="D50" s="4">
        <f t="shared" si="4"/>
        <v>3.3432000000000004</v>
      </c>
      <c r="E50" s="4">
        <f t="shared" si="4"/>
        <v>4.474800000000001</v>
      </c>
      <c r="F50" s="4">
        <f t="shared" si="4"/>
        <v>6.5264000000000024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0.48000000000000015</v>
      </c>
      <c r="C51" s="4">
        <f t="shared" si="4"/>
        <v>2.7103999999999999</v>
      </c>
      <c r="D51" s="4">
        <f t="shared" si="4"/>
        <v>3.4208000000000007</v>
      </c>
      <c r="E51" s="4">
        <f t="shared" si="4"/>
        <v>4.6112000000000011</v>
      </c>
      <c r="F51" s="4">
        <f t="shared" si="4"/>
        <v>6.7616000000000023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0.50000000000000011</v>
      </c>
      <c r="C52" s="4">
        <f t="shared" si="4"/>
        <v>2.75</v>
      </c>
      <c r="D52" s="4">
        <f t="shared" si="4"/>
        <v>3.5</v>
      </c>
      <c r="E52" s="4">
        <f t="shared" si="4"/>
        <v>4.75</v>
      </c>
      <c r="F52" s="4">
        <f t="shared" si="4"/>
        <v>7.0000000000000018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0.52000000000000013</v>
      </c>
      <c r="C53" s="4">
        <f t="shared" si="4"/>
        <v>2.7904</v>
      </c>
      <c r="D53" s="4">
        <f t="shared" si="4"/>
        <v>3.5808000000000004</v>
      </c>
      <c r="E53" s="4">
        <f t="shared" si="4"/>
        <v>4.8912000000000004</v>
      </c>
      <c r="F53" s="4">
        <f t="shared" si="4"/>
        <v>7.2416000000000018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0.54000000000000015</v>
      </c>
      <c r="C54" s="4">
        <f t="shared" si="4"/>
        <v>2.8316000000000003</v>
      </c>
      <c r="D54" s="4">
        <f t="shared" si="4"/>
        <v>3.6632000000000002</v>
      </c>
      <c r="E54" s="4">
        <f t="shared" si="4"/>
        <v>5.0348000000000006</v>
      </c>
      <c r="F54" s="4">
        <f t="shared" si="4"/>
        <v>7.4864000000000015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0.56000000000000016</v>
      </c>
      <c r="C55" s="4">
        <f t="shared" si="4"/>
        <v>2.8736000000000002</v>
      </c>
      <c r="D55" s="4">
        <f t="shared" si="4"/>
        <v>3.7472000000000003</v>
      </c>
      <c r="E55" s="4">
        <f t="shared" si="4"/>
        <v>5.1808000000000005</v>
      </c>
      <c r="F55" s="4">
        <f t="shared" si="4"/>
        <v>7.7344000000000017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0.58000000000000018</v>
      </c>
      <c r="C56" s="4">
        <f t="shared" si="4"/>
        <v>2.9164000000000003</v>
      </c>
      <c r="D56" s="4">
        <f t="shared" si="4"/>
        <v>3.8328000000000007</v>
      </c>
      <c r="E56" s="4">
        <f t="shared" si="4"/>
        <v>5.329200000000001</v>
      </c>
      <c r="F56" s="4">
        <f t="shared" si="4"/>
        <v>7.9856000000000025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0.6000000000000002</v>
      </c>
      <c r="C57" s="4">
        <f t="shared" si="4"/>
        <v>2.9600000000000004</v>
      </c>
      <c r="D57" s="4">
        <f t="shared" si="4"/>
        <v>3.9200000000000008</v>
      </c>
      <c r="E57" s="4">
        <f t="shared" si="4"/>
        <v>5.4800000000000013</v>
      </c>
      <c r="F57" s="4">
        <f t="shared" si="4"/>
        <v>8.240000000000002</v>
      </c>
      <c r="G57" s="4">
        <f t="shared" si="4"/>
        <v>10000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0.62000000000000022</v>
      </c>
      <c r="C58" s="4">
        <f t="shared" si="4"/>
        <v>3.0044000000000004</v>
      </c>
      <c r="D58" s="4">
        <f t="shared" si="4"/>
        <v>4.0088000000000008</v>
      </c>
      <c r="E58" s="4">
        <f t="shared" si="4"/>
        <v>5.6332000000000013</v>
      </c>
      <c r="F58" s="4">
        <f t="shared" si="4"/>
        <v>8.497600000000002</v>
      </c>
      <c r="G58" s="4">
        <f t="shared" si="4"/>
        <v>10000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0.64000000000000024</v>
      </c>
      <c r="C59" s="4">
        <f t="shared" si="4"/>
        <v>3.0496000000000003</v>
      </c>
      <c r="D59" s="4">
        <f t="shared" si="4"/>
        <v>4.0992000000000006</v>
      </c>
      <c r="E59" s="4">
        <f t="shared" si="4"/>
        <v>5.7888000000000019</v>
      </c>
      <c r="F59" s="4">
        <f t="shared" si="4"/>
        <v>8.7584000000000035</v>
      </c>
      <c r="G59" s="4">
        <f t="shared" si="4"/>
        <v>10000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ref="B60:B91" si="5">$B59+$B$11</f>
        <v>0.66000000000000025</v>
      </c>
      <c r="C60" s="4">
        <f t="shared" ref="C60:L85" si="6">IF(C$16="",10000,C$22+C$16+C$17*($B60/C$18)+C$19*($B60/C$18)^2)</f>
        <v>3.0956000000000006</v>
      </c>
      <c r="D60" s="4">
        <f t="shared" si="6"/>
        <v>4.1912000000000011</v>
      </c>
      <c r="E60" s="4">
        <f t="shared" si="6"/>
        <v>5.9468000000000014</v>
      </c>
      <c r="F60" s="4">
        <f t="shared" si="6"/>
        <v>9.0224000000000029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si="5"/>
        <v>0.68000000000000027</v>
      </c>
      <c r="C61" s="4">
        <f t="shared" si="6"/>
        <v>3.1424000000000003</v>
      </c>
      <c r="D61" s="4">
        <f t="shared" si="6"/>
        <v>4.2848000000000006</v>
      </c>
      <c r="E61" s="4">
        <f t="shared" si="6"/>
        <v>6.1072000000000015</v>
      </c>
      <c r="F61" s="4">
        <f t="shared" si="6"/>
        <v>9.2896000000000036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5"/>
        <v>0.70000000000000029</v>
      </c>
      <c r="C62" s="4">
        <f t="shared" si="6"/>
        <v>3.1900000000000004</v>
      </c>
      <c r="D62" s="4">
        <f t="shared" si="6"/>
        <v>4.3800000000000008</v>
      </c>
      <c r="E62" s="4">
        <f t="shared" si="6"/>
        <v>6.2700000000000014</v>
      </c>
      <c r="F62" s="4">
        <f t="shared" si="6"/>
        <v>9.5600000000000041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0.72000000000000031</v>
      </c>
      <c r="C63" s="4">
        <f t="shared" si="6"/>
        <v>3.2384000000000004</v>
      </c>
      <c r="D63" s="4">
        <f t="shared" si="6"/>
        <v>4.4768000000000008</v>
      </c>
      <c r="E63" s="4">
        <f t="shared" si="6"/>
        <v>6.4352000000000018</v>
      </c>
      <c r="F63" s="4">
        <f t="shared" si="6"/>
        <v>9.8336000000000041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0.74000000000000032</v>
      </c>
      <c r="C64" s="4">
        <f t="shared" si="6"/>
        <v>3.2876000000000007</v>
      </c>
      <c r="D64" s="4">
        <f t="shared" si="6"/>
        <v>4.5752000000000015</v>
      </c>
      <c r="E64" s="4">
        <f t="shared" si="6"/>
        <v>6.602800000000002</v>
      </c>
      <c r="F64" s="4">
        <f t="shared" si="6"/>
        <v>10.110400000000006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0.76000000000000034</v>
      </c>
      <c r="C65" s="4">
        <f t="shared" si="6"/>
        <v>3.337600000000001</v>
      </c>
      <c r="D65" s="4">
        <f t="shared" si="6"/>
        <v>4.675200000000002</v>
      </c>
      <c r="E65" s="4">
        <f t="shared" si="6"/>
        <v>6.7728000000000028</v>
      </c>
      <c r="F65" s="4">
        <f t="shared" si="6"/>
        <v>10.390400000000003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0.78000000000000036</v>
      </c>
      <c r="C66" s="4">
        <f t="shared" si="6"/>
        <v>3.3884000000000007</v>
      </c>
      <c r="D66" s="4">
        <f t="shared" si="6"/>
        <v>4.7768000000000015</v>
      </c>
      <c r="E66" s="4">
        <f t="shared" si="6"/>
        <v>6.9452000000000034</v>
      </c>
      <c r="F66" s="4">
        <f t="shared" si="6"/>
        <v>10.673600000000004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0.80000000000000038</v>
      </c>
      <c r="C67" s="4">
        <f t="shared" si="6"/>
        <v>3.4400000000000008</v>
      </c>
      <c r="D67" s="4">
        <f t="shared" si="6"/>
        <v>4.8800000000000017</v>
      </c>
      <c r="E67" s="4">
        <f t="shared" si="6"/>
        <v>7.1200000000000028</v>
      </c>
      <c r="F67" s="4">
        <f t="shared" si="6"/>
        <v>10.960000000000004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0.8200000000000004</v>
      </c>
      <c r="C68" s="4">
        <f t="shared" si="6"/>
        <v>3.4924000000000008</v>
      </c>
      <c r="D68" s="4">
        <f t="shared" si="6"/>
        <v>4.9848000000000017</v>
      </c>
      <c r="E68" s="4">
        <f t="shared" si="6"/>
        <v>7.2972000000000037</v>
      </c>
      <c r="F68" s="4">
        <f t="shared" si="6"/>
        <v>11.249600000000004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0.84000000000000041</v>
      </c>
      <c r="C69" s="4">
        <f t="shared" si="6"/>
        <v>3.5456000000000012</v>
      </c>
      <c r="D69" s="4">
        <f t="shared" si="6"/>
        <v>5.0912000000000024</v>
      </c>
      <c r="E69" s="4">
        <f t="shared" si="6"/>
        <v>7.4768000000000034</v>
      </c>
      <c r="F69" s="4">
        <f t="shared" si="6"/>
        <v>11.542400000000004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0.86000000000000043</v>
      </c>
      <c r="C70" s="4">
        <f t="shared" si="6"/>
        <v>3.599600000000001</v>
      </c>
      <c r="D70" s="4">
        <f t="shared" si="6"/>
        <v>5.199200000000002</v>
      </c>
      <c r="E70" s="4">
        <f t="shared" si="6"/>
        <v>7.6588000000000029</v>
      </c>
      <c r="F70" s="4">
        <f t="shared" si="6"/>
        <v>11.838400000000005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0.88000000000000045</v>
      </c>
      <c r="C71" s="4">
        <f t="shared" si="6"/>
        <v>3.6544000000000012</v>
      </c>
      <c r="D71" s="4">
        <f t="shared" si="6"/>
        <v>5.3088000000000024</v>
      </c>
      <c r="E71" s="4">
        <f t="shared" si="6"/>
        <v>7.8432000000000031</v>
      </c>
      <c r="F71" s="4">
        <f t="shared" si="6"/>
        <v>12.137600000000006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0.90000000000000047</v>
      </c>
      <c r="C72" s="4">
        <f t="shared" si="6"/>
        <v>3.7100000000000013</v>
      </c>
      <c r="D72" s="4">
        <f t="shared" si="6"/>
        <v>5.4200000000000026</v>
      </c>
      <c r="E72" s="4">
        <f t="shared" si="6"/>
        <v>8.0300000000000047</v>
      </c>
      <c r="F72" s="4">
        <f t="shared" si="6"/>
        <v>12.440000000000007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0.92000000000000048</v>
      </c>
      <c r="C73" s="4">
        <f t="shared" si="6"/>
        <v>3.7664000000000013</v>
      </c>
      <c r="D73" s="4">
        <f t="shared" si="6"/>
        <v>5.5328000000000026</v>
      </c>
      <c r="E73" s="4">
        <f t="shared" si="6"/>
        <v>8.2192000000000043</v>
      </c>
      <c r="F73" s="4">
        <f t="shared" si="6"/>
        <v>12.745600000000007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0.9400000000000005</v>
      </c>
      <c r="C74" s="4">
        <f t="shared" si="6"/>
        <v>3.8236000000000012</v>
      </c>
      <c r="D74" s="4">
        <f t="shared" si="6"/>
        <v>5.6472000000000024</v>
      </c>
      <c r="E74" s="4">
        <f t="shared" si="6"/>
        <v>8.4108000000000054</v>
      </c>
      <c r="F74" s="4">
        <f t="shared" si="6"/>
        <v>13.054400000000006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0.96000000000000052</v>
      </c>
      <c r="C75" s="4">
        <f t="shared" si="6"/>
        <v>3.8816000000000015</v>
      </c>
      <c r="D75" s="4">
        <f t="shared" si="6"/>
        <v>5.763200000000003</v>
      </c>
      <c r="E75" s="4">
        <f t="shared" si="6"/>
        <v>8.6048000000000044</v>
      </c>
      <c r="F75" s="4">
        <f t="shared" si="6"/>
        <v>13.366400000000008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0.98000000000000054</v>
      </c>
      <c r="C76" s="4">
        <f t="shared" si="6"/>
        <v>3.9404000000000012</v>
      </c>
      <c r="D76" s="4">
        <f t="shared" si="6"/>
        <v>5.8808000000000025</v>
      </c>
      <c r="E76" s="4">
        <f t="shared" si="6"/>
        <v>8.801200000000005</v>
      </c>
      <c r="F76" s="4">
        <f t="shared" si="6"/>
        <v>13.681600000000007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1.0000000000000004</v>
      </c>
      <c r="C77" s="4">
        <f t="shared" si="6"/>
        <v>4.0000000000000018</v>
      </c>
      <c r="D77" s="4">
        <f t="shared" si="6"/>
        <v>6.0000000000000027</v>
      </c>
      <c r="E77" s="4">
        <f t="shared" si="6"/>
        <v>9.0000000000000036</v>
      </c>
      <c r="F77" s="4">
        <f t="shared" si="6"/>
        <v>14.000000000000007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1.0200000000000005</v>
      </c>
      <c r="C78" s="4">
        <f t="shared" si="6"/>
        <v>4.0604000000000013</v>
      </c>
      <c r="D78" s="4">
        <f t="shared" si="6"/>
        <v>6.1208000000000027</v>
      </c>
      <c r="E78" s="4">
        <f t="shared" si="6"/>
        <v>9.2012000000000036</v>
      </c>
      <c r="F78" s="4">
        <f t="shared" si="6"/>
        <v>14.321600000000007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1.0400000000000005</v>
      </c>
      <c r="C79" s="4">
        <f t="shared" si="6"/>
        <v>4.1216000000000017</v>
      </c>
      <c r="D79" s="4">
        <f t="shared" si="6"/>
        <v>6.2432000000000034</v>
      </c>
      <c r="E79" s="4">
        <f t="shared" si="6"/>
        <v>9.4048000000000052</v>
      </c>
      <c r="F79" s="4">
        <f t="shared" si="6"/>
        <v>14.646400000000007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1.0600000000000005</v>
      </c>
      <c r="C80" s="4">
        <f t="shared" si="6"/>
        <v>4.183600000000002</v>
      </c>
      <c r="D80" s="4">
        <f t="shared" si="6"/>
        <v>6.3672000000000031</v>
      </c>
      <c r="E80" s="4">
        <f t="shared" si="6"/>
        <v>9.6108000000000047</v>
      </c>
      <c r="F80" s="4">
        <f t="shared" si="6"/>
        <v>14.974400000000008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1.0800000000000005</v>
      </c>
      <c r="C81" s="4">
        <f t="shared" si="6"/>
        <v>4.2464000000000013</v>
      </c>
      <c r="D81" s="4">
        <f t="shared" si="6"/>
        <v>6.4928000000000035</v>
      </c>
      <c r="E81" s="4">
        <f t="shared" si="6"/>
        <v>9.8192000000000057</v>
      </c>
      <c r="F81" s="4">
        <f t="shared" si="6"/>
        <v>15.305600000000009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1.1000000000000005</v>
      </c>
      <c r="C82" s="4">
        <f t="shared" si="6"/>
        <v>4.3100000000000014</v>
      </c>
      <c r="D82" s="4">
        <f t="shared" si="6"/>
        <v>6.6200000000000028</v>
      </c>
      <c r="E82" s="4">
        <f t="shared" si="6"/>
        <v>10.030000000000005</v>
      </c>
      <c r="F82" s="4">
        <f t="shared" si="6"/>
        <v>15.640000000000008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1.1200000000000006</v>
      </c>
      <c r="C83" s="4">
        <f t="shared" si="6"/>
        <v>4.3744000000000014</v>
      </c>
      <c r="D83" s="4">
        <f t="shared" si="6"/>
        <v>6.7488000000000037</v>
      </c>
      <c r="E83" s="4">
        <f t="shared" si="6"/>
        <v>10.243200000000005</v>
      </c>
      <c r="F83" s="4">
        <f t="shared" si="6"/>
        <v>15.97760000000001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1.1400000000000006</v>
      </c>
      <c r="C84" s="4">
        <f t="shared" si="6"/>
        <v>4.4396000000000022</v>
      </c>
      <c r="D84" s="4">
        <f t="shared" si="6"/>
        <v>6.8792000000000035</v>
      </c>
      <c r="E84" s="4">
        <f t="shared" si="6"/>
        <v>10.458800000000005</v>
      </c>
      <c r="F84" s="4">
        <f t="shared" si="6"/>
        <v>16.318400000000011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1.1600000000000006</v>
      </c>
      <c r="C85" s="4">
        <f t="shared" si="6"/>
        <v>4.505600000000002</v>
      </c>
      <c r="D85" s="4">
        <f t="shared" si="6"/>
        <v>7.0112000000000041</v>
      </c>
      <c r="E85" s="4">
        <f t="shared" si="6"/>
        <v>10.676800000000007</v>
      </c>
      <c r="F85" s="4">
        <f t="shared" si="6"/>
        <v>16.662400000000012</v>
      </c>
      <c r="G85" s="4">
        <f t="shared" si="6"/>
        <v>10000</v>
      </c>
      <c r="H85" s="4">
        <f t="shared" ref="D85:L113" si="7">IF(H$16="",10000,H$22+H$16+H$17*($B85/H$18)+H$19*($B85/H$18)^2)</f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1.1800000000000006</v>
      </c>
      <c r="C86" s="4">
        <f t="shared" ref="C86:C125" si="8">IF(C$16="",10000,C$22+C$16+C$17*($B86/C$18)+C$19*($B86/C$18)^2)</f>
        <v>4.5724000000000018</v>
      </c>
      <c r="D86" s="4">
        <f t="shared" si="7"/>
        <v>7.1448000000000036</v>
      </c>
      <c r="E86" s="4">
        <f t="shared" si="7"/>
        <v>10.897200000000007</v>
      </c>
      <c r="F86" s="4">
        <f t="shared" si="7"/>
        <v>17.00960000000001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1.2000000000000006</v>
      </c>
      <c r="C87" s="4">
        <f t="shared" si="8"/>
        <v>4.6400000000000023</v>
      </c>
      <c r="D87" s="4">
        <f t="shared" si="7"/>
        <v>7.2800000000000047</v>
      </c>
      <c r="E87" s="4">
        <f t="shared" si="7"/>
        <v>11.120000000000008</v>
      </c>
      <c r="F87" s="4">
        <f t="shared" si="7"/>
        <v>17.36000000000001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1.2200000000000006</v>
      </c>
      <c r="C88" s="4">
        <f t="shared" si="8"/>
        <v>4.7084000000000019</v>
      </c>
      <c r="D88" s="4">
        <f t="shared" si="7"/>
        <v>7.4168000000000038</v>
      </c>
      <c r="E88" s="4">
        <f t="shared" si="7"/>
        <v>11.345200000000007</v>
      </c>
      <c r="F88" s="4">
        <f t="shared" si="7"/>
        <v>17.71360000000001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1.2400000000000007</v>
      </c>
      <c r="C89" s="4">
        <f t="shared" si="8"/>
        <v>4.7776000000000023</v>
      </c>
      <c r="D89" s="4">
        <f t="shared" si="7"/>
        <v>7.5552000000000046</v>
      </c>
      <c r="E89" s="4">
        <f t="shared" si="7"/>
        <v>11.572800000000008</v>
      </c>
      <c r="F89" s="4">
        <f t="shared" si="7"/>
        <v>18.070400000000014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5"/>
        <v>1.2600000000000007</v>
      </c>
      <c r="C90" s="4">
        <f t="shared" si="8"/>
        <v>4.8476000000000026</v>
      </c>
      <c r="D90" s="4">
        <f t="shared" si="7"/>
        <v>7.6952000000000051</v>
      </c>
      <c r="E90" s="4">
        <f t="shared" si="7"/>
        <v>11.802800000000008</v>
      </c>
      <c r="F90" s="4">
        <f t="shared" si="7"/>
        <v>18.430400000000013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5"/>
        <v>1.2800000000000007</v>
      </c>
      <c r="C91" s="4">
        <f t="shared" si="8"/>
        <v>4.9184000000000028</v>
      </c>
      <c r="D91" s="4">
        <f t="shared" si="7"/>
        <v>7.8368000000000055</v>
      </c>
      <c r="E91" s="4">
        <f t="shared" si="7"/>
        <v>12.035200000000009</v>
      </c>
      <c r="F91" s="4">
        <f t="shared" si="7"/>
        <v>18.793600000000012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ref="B92:B125" si="9">$B91+$B$11</f>
        <v>1.3000000000000007</v>
      </c>
      <c r="C92" s="4">
        <f t="shared" si="8"/>
        <v>4.9900000000000029</v>
      </c>
      <c r="D92" s="4">
        <f t="shared" si="7"/>
        <v>7.9800000000000058</v>
      </c>
      <c r="E92" s="4">
        <f t="shared" si="7"/>
        <v>12.270000000000008</v>
      </c>
      <c r="F92" s="4">
        <f t="shared" si="7"/>
        <v>19.160000000000014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si="9"/>
        <v>1.3200000000000007</v>
      </c>
      <c r="C93" s="4">
        <f t="shared" si="8"/>
        <v>5.0624000000000029</v>
      </c>
      <c r="D93" s="4">
        <f t="shared" si="7"/>
        <v>8.1248000000000058</v>
      </c>
      <c r="E93" s="4">
        <f t="shared" si="7"/>
        <v>12.507200000000008</v>
      </c>
      <c r="F93" s="4">
        <f t="shared" si="7"/>
        <v>19.529600000000013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9"/>
        <v>1.3400000000000007</v>
      </c>
      <c r="C94" s="4">
        <f t="shared" si="8"/>
        <v>5.1356000000000028</v>
      </c>
      <c r="D94" s="4">
        <f t="shared" si="7"/>
        <v>8.2712000000000057</v>
      </c>
      <c r="E94" s="4">
        <f t="shared" si="7"/>
        <v>12.746800000000009</v>
      </c>
      <c r="F94" s="4">
        <f t="shared" si="7"/>
        <v>19.902400000000014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1.3600000000000008</v>
      </c>
      <c r="C95" s="4">
        <f t="shared" si="8"/>
        <v>5.2096000000000027</v>
      </c>
      <c r="D95" s="4">
        <f t="shared" si="7"/>
        <v>8.4192000000000053</v>
      </c>
      <c r="E95" s="4">
        <f t="shared" si="7"/>
        <v>12.988800000000008</v>
      </c>
      <c r="F95" s="4">
        <f t="shared" si="7"/>
        <v>20.278400000000016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1.3800000000000008</v>
      </c>
      <c r="C96" s="4">
        <f t="shared" si="8"/>
        <v>5.2844000000000033</v>
      </c>
      <c r="D96" s="4">
        <f t="shared" si="7"/>
        <v>8.5688000000000066</v>
      </c>
      <c r="E96" s="4">
        <f t="shared" si="7"/>
        <v>13.233200000000009</v>
      </c>
      <c r="F96" s="4">
        <f t="shared" si="7"/>
        <v>20.657600000000016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1.4000000000000008</v>
      </c>
      <c r="C97" s="4">
        <f t="shared" si="8"/>
        <v>5.360000000000003</v>
      </c>
      <c r="D97" s="4">
        <f t="shared" si="7"/>
        <v>8.720000000000006</v>
      </c>
      <c r="E97" s="4">
        <f t="shared" si="7"/>
        <v>13.480000000000009</v>
      </c>
      <c r="F97" s="4">
        <f t="shared" si="7"/>
        <v>21.040000000000013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1.4200000000000008</v>
      </c>
      <c r="C98" s="4">
        <f t="shared" si="8"/>
        <v>5.4364000000000026</v>
      </c>
      <c r="D98" s="4">
        <f t="shared" si="7"/>
        <v>8.8728000000000051</v>
      </c>
      <c r="E98" s="4">
        <f t="shared" si="7"/>
        <v>13.729200000000009</v>
      </c>
      <c r="F98" s="4">
        <f t="shared" si="7"/>
        <v>21.425600000000017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1.4400000000000008</v>
      </c>
      <c r="C99" s="4">
        <f t="shared" si="8"/>
        <v>5.5136000000000038</v>
      </c>
      <c r="D99" s="4">
        <f t="shared" si="7"/>
        <v>9.0272000000000077</v>
      </c>
      <c r="E99" s="4">
        <f t="shared" si="7"/>
        <v>13.980800000000011</v>
      </c>
      <c r="F99" s="4">
        <f t="shared" si="7"/>
        <v>21.814400000000017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1.4600000000000009</v>
      </c>
      <c r="C100" s="4">
        <f t="shared" si="8"/>
        <v>5.5916000000000032</v>
      </c>
      <c r="D100" s="4">
        <f t="shared" si="7"/>
        <v>9.1832000000000065</v>
      </c>
      <c r="E100" s="4">
        <f t="shared" si="7"/>
        <v>14.234800000000011</v>
      </c>
      <c r="F100" s="4">
        <f t="shared" si="7"/>
        <v>22.206400000000016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1.4800000000000009</v>
      </c>
      <c r="C101" s="4">
        <f t="shared" si="8"/>
        <v>5.6704000000000034</v>
      </c>
      <c r="D101" s="4">
        <f t="shared" si="7"/>
        <v>9.3408000000000069</v>
      </c>
      <c r="E101" s="4">
        <f t="shared" si="7"/>
        <v>14.491200000000012</v>
      </c>
      <c r="F101" s="4">
        <f t="shared" si="7"/>
        <v>22.601600000000019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1.5000000000000009</v>
      </c>
      <c r="C102" s="4">
        <f t="shared" si="8"/>
        <v>5.7500000000000036</v>
      </c>
      <c r="D102" s="4">
        <f t="shared" si="7"/>
        <v>9.5000000000000071</v>
      </c>
      <c r="E102" s="4">
        <f t="shared" si="7"/>
        <v>14.750000000000011</v>
      </c>
      <c r="F102" s="4">
        <f t="shared" si="7"/>
        <v>23.000000000000018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1.5200000000000009</v>
      </c>
      <c r="C103" s="4">
        <f t="shared" si="8"/>
        <v>5.8304000000000036</v>
      </c>
      <c r="D103" s="4">
        <f t="shared" si="7"/>
        <v>9.6608000000000072</v>
      </c>
      <c r="E103" s="4">
        <f t="shared" si="7"/>
        <v>15.011200000000011</v>
      </c>
      <c r="F103" s="4">
        <f t="shared" si="7"/>
        <v>23.401600000000016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1.5400000000000009</v>
      </c>
      <c r="C104" s="4">
        <f t="shared" si="8"/>
        <v>5.9116000000000035</v>
      </c>
      <c r="D104" s="4">
        <f t="shared" si="7"/>
        <v>9.823200000000007</v>
      </c>
      <c r="E104" s="4">
        <f t="shared" si="7"/>
        <v>15.274800000000013</v>
      </c>
      <c r="F104" s="4">
        <f t="shared" si="7"/>
        <v>23.806400000000018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1.5600000000000009</v>
      </c>
      <c r="C105" s="4">
        <f t="shared" si="8"/>
        <v>5.9936000000000043</v>
      </c>
      <c r="D105" s="4">
        <f t="shared" si="7"/>
        <v>9.9872000000000085</v>
      </c>
      <c r="E105" s="4">
        <f t="shared" si="7"/>
        <v>15.540800000000011</v>
      </c>
      <c r="F105" s="4">
        <f t="shared" si="7"/>
        <v>24.214400000000019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1.580000000000001</v>
      </c>
      <c r="C106" s="4">
        <f t="shared" si="8"/>
        <v>6.076400000000004</v>
      </c>
      <c r="D106" s="4">
        <f t="shared" si="7"/>
        <v>10.152800000000008</v>
      </c>
      <c r="E106" s="4">
        <f t="shared" si="7"/>
        <v>15.809200000000013</v>
      </c>
      <c r="F106" s="4">
        <f t="shared" si="7"/>
        <v>24.62560000000002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1.600000000000001</v>
      </c>
      <c r="C107" s="4">
        <f t="shared" si="8"/>
        <v>6.1600000000000037</v>
      </c>
      <c r="D107" s="4">
        <f t="shared" si="7"/>
        <v>10.320000000000007</v>
      </c>
      <c r="E107" s="4">
        <f t="shared" si="7"/>
        <v>16.080000000000013</v>
      </c>
      <c r="F107" s="4">
        <f t="shared" si="7"/>
        <v>25.04000000000002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1.620000000000001</v>
      </c>
      <c r="C108" s="4">
        <f t="shared" si="8"/>
        <v>6.2444000000000042</v>
      </c>
      <c r="D108" s="4">
        <f t="shared" si="7"/>
        <v>10.488800000000008</v>
      </c>
      <c r="E108" s="4">
        <f t="shared" si="7"/>
        <v>16.353200000000015</v>
      </c>
      <c r="F108" s="4">
        <f t="shared" si="7"/>
        <v>25.457600000000021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1.640000000000001</v>
      </c>
      <c r="C109" s="4">
        <f t="shared" si="8"/>
        <v>6.3296000000000046</v>
      </c>
      <c r="D109" s="4">
        <f t="shared" si="7"/>
        <v>10.659200000000009</v>
      </c>
      <c r="E109" s="4">
        <f t="shared" si="7"/>
        <v>16.628800000000012</v>
      </c>
      <c r="F109" s="4">
        <f t="shared" si="7"/>
        <v>25.87840000000002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1.660000000000001</v>
      </c>
      <c r="C110" s="4">
        <f t="shared" si="8"/>
        <v>6.4156000000000049</v>
      </c>
      <c r="D110" s="4">
        <f t="shared" si="7"/>
        <v>10.83120000000001</v>
      </c>
      <c r="E110" s="4">
        <f t="shared" si="7"/>
        <v>16.906800000000015</v>
      </c>
      <c r="F110" s="4">
        <f t="shared" si="7"/>
        <v>26.30240000000002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1.680000000000001</v>
      </c>
      <c r="C111" s="4">
        <f t="shared" si="8"/>
        <v>6.5024000000000051</v>
      </c>
      <c r="D111" s="4">
        <f t="shared" si="7"/>
        <v>11.00480000000001</v>
      </c>
      <c r="E111" s="4">
        <f t="shared" si="7"/>
        <v>17.187200000000015</v>
      </c>
      <c r="F111" s="4">
        <f t="shared" si="7"/>
        <v>26.729600000000023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1.7000000000000011</v>
      </c>
      <c r="C112" s="4">
        <f t="shared" si="8"/>
        <v>6.5900000000000052</v>
      </c>
      <c r="D112" s="4">
        <f t="shared" si="7"/>
        <v>11.18000000000001</v>
      </c>
      <c r="E112" s="4">
        <f t="shared" si="7"/>
        <v>17.470000000000013</v>
      </c>
      <c r="F112" s="4">
        <f t="shared" si="7"/>
        <v>27.160000000000025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1.7200000000000011</v>
      </c>
      <c r="C113" s="4">
        <f t="shared" si="8"/>
        <v>6.6784000000000052</v>
      </c>
      <c r="D113" s="4">
        <f t="shared" si="7"/>
        <v>11.35680000000001</v>
      </c>
      <c r="E113" s="4">
        <f t="shared" si="7"/>
        <v>17.755200000000016</v>
      </c>
      <c r="F113" s="4">
        <f t="shared" si="7"/>
        <v>27.593600000000023</v>
      </c>
      <c r="G113" s="4">
        <f t="shared" si="7"/>
        <v>10000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ref="D113:L125" si="10">IF(K$16="",10000,K$22+K$16+K$17*($B113/K$18)+K$19*($B113/K$18)^2)</f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1.7400000000000011</v>
      </c>
      <c r="C114" s="4">
        <f t="shared" si="8"/>
        <v>6.7676000000000052</v>
      </c>
      <c r="D114" s="4">
        <f t="shared" si="10"/>
        <v>11.53520000000001</v>
      </c>
      <c r="E114" s="4">
        <f t="shared" si="10"/>
        <v>18.042800000000014</v>
      </c>
      <c r="F114" s="4">
        <f t="shared" si="10"/>
        <v>28.030400000000022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1.7600000000000011</v>
      </c>
      <c r="C115" s="4">
        <f t="shared" si="8"/>
        <v>6.857600000000005</v>
      </c>
      <c r="D115" s="4">
        <f t="shared" si="10"/>
        <v>11.71520000000001</v>
      </c>
      <c r="E115" s="4">
        <f t="shared" si="10"/>
        <v>18.332800000000017</v>
      </c>
      <c r="F115" s="4">
        <f t="shared" si="10"/>
        <v>28.470400000000026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1.7800000000000011</v>
      </c>
      <c r="C116" s="4">
        <f t="shared" si="8"/>
        <v>6.9484000000000048</v>
      </c>
      <c r="D116" s="4">
        <f t="shared" si="10"/>
        <v>11.89680000000001</v>
      </c>
      <c r="E116" s="4">
        <f t="shared" si="10"/>
        <v>18.625200000000017</v>
      </c>
      <c r="F116" s="4">
        <f t="shared" si="10"/>
        <v>28.913600000000024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1.8000000000000012</v>
      </c>
      <c r="C117" s="4">
        <f t="shared" si="8"/>
        <v>7.0400000000000054</v>
      </c>
      <c r="D117" s="4">
        <f t="shared" si="10"/>
        <v>12.080000000000011</v>
      </c>
      <c r="E117" s="4">
        <f t="shared" si="10"/>
        <v>18.920000000000016</v>
      </c>
      <c r="F117" s="4">
        <f t="shared" si="10"/>
        <v>29.360000000000028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1.8200000000000012</v>
      </c>
      <c r="C118" s="4">
        <f t="shared" si="8"/>
        <v>7.1324000000000058</v>
      </c>
      <c r="D118" s="4">
        <f t="shared" si="10"/>
        <v>12.264800000000012</v>
      </c>
      <c r="E118" s="4">
        <f t="shared" si="10"/>
        <v>19.21720000000002</v>
      </c>
      <c r="F118" s="4">
        <f t="shared" si="10"/>
        <v>29.809600000000025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1.8400000000000012</v>
      </c>
      <c r="C119" s="4">
        <f t="shared" si="8"/>
        <v>7.2256000000000054</v>
      </c>
      <c r="D119" s="4">
        <f t="shared" si="10"/>
        <v>12.451200000000011</v>
      </c>
      <c r="E119" s="4">
        <f t="shared" si="10"/>
        <v>19.516800000000018</v>
      </c>
      <c r="F119" s="4">
        <f t="shared" si="10"/>
        <v>30.262400000000028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1.8600000000000012</v>
      </c>
      <c r="C120" s="4">
        <f t="shared" si="8"/>
        <v>7.3196000000000057</v>
      </c>
      <c r="D120" s="4">
        <f t="shared" si="10"/>
        <v>12.639200000000011</v>
      </c>
      <c r="E120" s="4">
        <f t="shared" si="10"/>
        <v>19.818800000000017</v>
      </c>
      <c r="F120" s="4">
        <f t="shared" si="10"/>
        <v>30.718400000000027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1.8800000000000012</v>
      </c>
      <c r="C121" s="4">
        <f t="shared" si="8"/>
        <v>7.4144000000000059</v>
      </c>
      <c r="D121" s="4">
        <f t="shared" si="10"/>
        <v>12.828800000000012</v>
      </c>
      <c r="E121" s="4">
        <f t="shared" si="10"/>
        <v>20.123200000000018</v>
      </c>
      <c r="F121" s="4">
        <f t="shared" si="10"/>
        <v>31.177600000000027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1.9000000000000012</v>
      </c>
      <c r="C122" s="4">
        <f t="shared" si="8"/>
        <v>7.510000000000006</v>
      </c>
      <c r="D122" s="4">
        <f t="shared" si="10"/>
        <v>13.020000000000012</v>
      </c>
      <c r="E122" s="4">
        <f t="shared" si="10"/>
        <v>20.430000000000021</v>
      </c>
      <c r="F122" s="4">
        <f t="shared" si="10"/>
        <v>31.640000000000029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1.9200000000000013</v>
      </c>
      <c r="C123" s="4">
        <f t="shared" si="8"/>
        <v>7.606400000000006</v>
      </c>
      <c r="D123" s="4">
        <f t="shared" si="10"/>
        <v>13.212800000000012</v>
      </c>
      <c r="E123" s="4">
        <f t="shared" si="10"/>
        <v>20.739200000000018</v>
      </c>
      <c r="F123" s="4">
        <f t="shared" si="10"/>
        <v>32.105600000000031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/>
      <c r="B124" s="19">
        <f t="shared" si="9"/>
        <v>1.9400000000000013</v>
      </c>
      <c r="C124" s="4">
        <f t="shared" si="8"/>
        <v>7.7036000000000069</v>
      </c>
      <c r="D124" s="4">
        <f t="shared" si="10"/>
        <v>13.407200000000014</v>
      </c>
      <c r="E124" s="4">
        <f t="shared" si="10"/>
        <v>21.05080000000002</v>
      </c>
      <c r="F124" s="4">
        <f t="shared" si="10"/>
        <v>32.574400000000033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x14ac:dyDescent="0.2">
      <c r="A125" s="1"/>
      <c r="B125" s="19">
        <f t="shared" si="9"/>
        <v>1.9600000000000013</v>
      </c>
      <c r="C125" s="4">
        <f t="shared" si="8"/>
        <v>7.8016000000000059</v>
      </c>
      <c r="D125" s="4">
        <f t="shared" si="10"/>
        <v>13.603200000000012</v>
      </c>
      <c r="E125" s="4">
        <f t="shared" si="10"/>
        <v>21.36480000000002</v>
      </c>
      <c r="F125" s="4">
        <f t="shared" si="10"/>
        <v>33.046400000000034</v>
      </c>
      <c r="G125" s="4">
        <f t="shared" si="10"/>
        <v>10000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</sheetData>
  <mergeCells count="2">
    <mergeCell ref="B7:L7"/>
    <mergeCell ref="A3:E3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205E-5B15-425D-9607-0659951002F2}">
  <sheetPr>
    <pageSetUpPr fitToPage="1"/>
  </sheetPr>
  <dimension ref="A1:W126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9.2851562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103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134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5">
      <c r="A3" s="77" t="s">
        <v>104</v>
      </c>
      <c r="B3" s="77"/>
      <c r="C3" s="77"/>
      <c r="D3" s="77"/>
      <c r="E3" s="77"/>
      <c r="F3" s="21"/>
      <c r="G3" s="21"/>
      <c r="H3" s="21"/>
      <c r="I3" s="21"/>
      <c r="J3" s="21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103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6"/>
      <c r="E9" s="56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6"/>
      <c r="E11" s="56"/>
      <c r="F11" s="56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 t="s">
        <v>29</v>
      </c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52</v>
      </c>
      <c r="C16" s="14">
        <v>15</v>
      </c>
      <c r="D16" s="14">
        <v>15</v>
      </c>
      <c r="E16" s="14">
        <v>15</v>
      </c>
      <c r="F16" s="14">
        <v>15</v>
      </c>
      <c r="G16" s="14">
        <v>15</v>
      </c>
      <c r="H16" s="14"/>
      <c r="I16" s="14"/>
      <c r="J16" s="14"/>
      <c r="K16" s="14"/>
      <c r="L16" s="14"/>
    </row>
    <row r="17" spans="1:23" ht="13.5" thickBot="1" x14ac:dyDescent="0.25">
      <c r="A17" s="1"/>
      <c r="B17" s="13" t="s">
        <v>53</v>
      </c>
      <c r="C17" s="29">
        <v>1</v>
      </c>
      <c r="D17" s="29">
        <v>2</v>
      </c>
      <c r="E17" s="29">
        <v>4</v>
      </c>
      <c r="F17" s="29">
        <v>8</v>
      </c>
      <c r="G17" s="29">
        <v>1</v>
      </c>
      <c r="H17" s="29">
        <v>1</v>
      </c>
      <c r="I17" s="29">
        <v>1</v>
      </c>
      <c r="J17" s="29">
        <v>1</v>
      </c>
      <c r="K17" s="29">
        <v>1</v>
      </c>
      <c r="L17" s="29">
        <v>1</v>
      </c>
    </row>
    <row r="18" spans="1:23" ht="13.5" thickBot="1" x14ac:dyDescent="0.25">
      <c r="A18" s="1"/>
      <c r="B18" s="13" t="s">
        <v>54</v>
      </c>
      <c r="C18" s="24">
        <v>1</v>
      </c>
      <c r="D18" s="24">
        <v>1</v>
      </c>
      <c r="E18" s="24">
        <v>1</v>
      </c>
      <c r="F18" s="24">
        <v>1</v>
      </c>
      <c r="G18" s="24">
        <v>1</v>
      </c>
      <c r="H18" s="24">
        <v>1</v>
      </c>
      <c r="I18" s="24">
        <v>1</v>
      </c>
      <c r="J18" s="24">
        <v>1</v>
      </c>
      <c r="K18" s="24">
        <v>1</v>
      </c>
      <c r="L18" s="24">
        <v>1</v>
      </c>
    </row>
    <row r="19" spans="1:23" ht="13.5" thickBot="1" x14ac:dyDescent="0.25">
      <c r="A19" s="1"/>
      <c r="B19" s="13" t="s">
        <v>55</v>
      </c>
      <c r="C19" s="34">
        <v>5</v>
      </c>
      <c r="D19" s="34">
        <v>5</v>
      </c>
      <c r="E19" s="34">
        <v>5</v>
      </c>
      <c r="F19" s="34">
        <v>5</v>
      </c>
      <c r="G19" s="34">
        <v>4</v>
      </c>
      <c r="H19" s="34">
        <v>1</v>
      </c>
      <c r="I19" s="34">
        <v>1</v>
      </c>
      <c r="J19" s="34">
        <v>1</v>
      </c>
      <c r="K19" s="34">
        <v>1</v>
      </c>
      <c r="L19" s="34">
        <v>1</v>
      </c>
    </row>
    <row r="20" spans="1:23" ht="13.5" thickBot="1" x14ac:dyDescent="0.25">
      <c r="A20" s="1"/>
      <c r="B20" s="13" t="s">
        <v>56</v>
      </c>
      <c r="C20" s="23">
        <v>5</v>
      </c>
      <c r="D20" s="23">
        <v>5</v>
      </c>
      <c r="E20" s="23">
        <v>5</v>
      </c>
      <c r="F20" s="23">
        <v>5</v>
      </c>
      <c r="G20" s="23">
        <v>100</v>
      </c>
      <c r="H20" s="23">
        <v>1</v>
      </c>
      <c r="I20" s="23">
        <v>1</v>
      </c>
      <c r="J20" s="23">
        <v>1</v>
      </c>
      <c r="K20" s="23">
        <v>1</v>
      </c>
      <c r="L20" s="23">
        <v>1</v>
      </c>
    </row>
    <row r="21" spans="1:23" hidden="1" x14ac:dyDescent="0.2">
      <c r="A21" s="1"/>
      <c r="B21" s="13"/>
      <c r="C21" s="33" t="str">
        <f>IF(C16="","",$B$16 &amp; C$16 &amp; "/" &amp; $B$17 &amp; C$17 &amp; "/" &amp;  $B$18 &amp; C$18 &amp; "/" &amp; $B$19 &amp; C$19 &amp; "/" &amp; $B$20 &amp; C$20)</f>
        <v>a =15/b =1/c =1/d =5/f =5</v>
      </c>
      <c r="D21" s="33" t="str">
        <f t="shared" ref="D21:L21" si="0">IF(D16="","",$B$16 &amp; D$16 &amp; "/" &amp; $B$17 &amp; D$17 &amp; "/" &amp;  $B$18 &amp; D$18 &amp; "/" &amp; $B$19 &amp; D$19 &amp; "/" &amp; $B$20 &amp; D$20)</f>
        <v>a =15/b =2/c =1/d =5/f =5</v>
      </c>
      <c r="E21" s="33" t="str">
        <f t="shared" si="0"/>
        <v>a =15/b =4/c =1/d =5/f =5</v>
      </c>
      <c r="F21" s="33" t="str">
        <f t="shared" si="0"/>
        <v>a =15/b =8/c =1/d =5/f =5</v>
      </c>
      <c r="G21" s="33" t="str">
        <f t="shared" si="0"/>
        <v>a =15/b =1/c =1/d =4/f =100</v>
      </c>
      <c r="H21" s="33" t="str">
        <f t="shared" si="0"/>
        <v/>
      </c>
      <c r="I21" s="33" t="str">
        <f t="shared" si="0"/>
        <v/>
      </c>
      <c r="J21" s="33" t="str">
        <f t="shared" si="0"/>
        <v/>
      </c>
      <c r="K21" s="33" t="str">
        <f t="shared" si="0"/>
        <v/>
      </c>
      <c r="L21" s="33" t="str">
        <f t="shared" si="0"/>
        <v/>
      </c>
    </row>
    <row r="22" spans="1:23" x14ac:dyDescent="0.2">
      <c r="A22" s="1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23" ht="15" thickBot="1" x14ac:dyDescent="0.3">
      <c r="A23" s="13" t="s">
        <v>37</v>
      </c>
      <c r="B23" s="1"/>
      <c r="C23" s="17">
        <f>1000*3.6/C24</f>
        <v>1</v>
      </c>
      <c r="D23" s="17">
        <f t="shared" ref="D23:L23" si="1">1000*3.6/D24</f>
        <v>1</v>
      </c>
      <c r="E23" s="17">
        <f t="shared" si="1"/>
        <v>1</v>
      </c>
      <c r="F23" s="17">
        <f t="shared" si="1"/>
        <v>1</v>
      </c>
      <c r="G23" s="17">
        <f t="shared" si="1"/>
        <v>1</v>
      </c>
      <c r="H23" s="17">
        <f t="shared" si="1"/>
        <v>1</v>
      </c>
      <c r="I23" s="17">
        <f t="shared" si="1"/>
        <v>1</v>
      </c>
      <c r="J23" s="17">
        <f t="shared" si="1"/>
        <v>1</v>
      </c>
      <c r="K23" s="17">
        <f t="shared" si="1"/>
        <v>1</v>
      </c>
      <c r="L23" s="17">
        <f t="shared" si="1"/>
        <v>1</v>
      </c>
    </row>
    <row r="24" spans="1:23" ht="15" thickBot="1" x14ac:dyDescent="0.3">
      <c r="A24" s="13" t="s">
        <v>40</v>
      </c>
      <c r="B24" s="1"/>
      <c r="C24" s="18">
        <v>3600</v>
      </c>
      <c r="D24" s="18">
        <v>3600</v>
      </c>
      <c r="E24" s="18">
        <v>3600</v>
      </c>
      <c r="F24" s="18">
        <v>3600</v>
      </c>
      <c r="G24" s="18">
        <v>3600</v>
      </c>
      <c r="H24" s="18">
        <v>3600</v>
      </c>
      <c r="I24" s="18">
        <v>3600</v>
      </c>
      <c r="J24" s="18">
        <v>3600</v>
      </c>
      <c r="K24" s="18">
        <v>3600</v>
      </c>
      <c r="L24" s="18">
        <v>3600</v>
      </c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">
      <c r="A26" s="13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4.25" x14ac:dyDescent="0.25">
      <c r="A27" s="1"/>
      <c r="B27" s="1" t="s">
        <v>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</row>
    <row r="28" spans="1:23" x14ac:dyDescent="0.2">
      <c r="A28" s="1"/>
      <c r="B28" s="19">
        <f>$B$9</f>
        <v>0</v>
      </c>
      <c r="C28" s="4">
        <f>IF(C$16="",10000,C$23*(C$16*C$17+C$19*($B28/C$18)^C$20)/(C$17+($B28/C$18)^C$20))</f>
        <v>15</v>
      </c>
      <c r="D28" s="4">
        <f t="shared" ref="D28:L43" si="2">IF(D$16="",10000,D$23*(D$16*D$17+D$19*($B28/D$18)^D$20)/(D$17+($B28/D$18)^D$20))</f>
        <v>15</v>
      </c>
      <c r="E28" s="4">
        <f t="shared" si="2"/>
        <v>15</v>
      </c>
      <c r="F28" s="4">
        <f t="shared" si="2"/>
        <v>15</v>
      </c>
      <c r="G28" s="4">
        <f t="shared" si="2"/>
        <v>15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ref="B29:B60" si="3">$B28+$B$11</f>
        <v>0.02</v>
      </c>
      <c r="C29" s="4">
        <f t="shared" ref="C29:L60" si="4">IF(C$16="",10000,C$23*(C$16*C$17+C$19*($B29/C$18)^C$20)/(C$17+($B29/C$18)^C$20))</f>
        <v>14.999999967999999</v>
      </c>
      <c r="D29" s="4">
        <f t="shared" si="2"/>
        <v>14.999999984000002</v>
      </c>
      <c r="E29" s="4">
        <f t="shared" si="2"/>
        <v>14.999999991999999</v>
      </c>
      <c r="F29" s="4">
        <f t="shared" si="2"/>
        <v>14.999999996</v>
      </c>
      <c r="G29" s="4">
        <f t="shared" si="2"/>
        <v>15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0.04</v>
      </c>
      <c r="C30" s="4">
        <f t="shared" si="4"/>
        <v>14.999998976000104</v>
      </c>
      <c r="D30" s="4">
        <f t="shared" si="2"/>
        <v>14.999999488000025</v>
      </c>
      <c r="E30" s="4">
        <f t="shared" si="2"/>
        <v>14.999999744000007</v>
      </c>
      <c r="F30" s="4">
        <f t="shared" si="2"/>
        <v>14.999999872000002</v>
      </c>
      <c r="G30" s="4">
        <f t="shared" si="2"/>
        <v>15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0.06</v>
      </c>
      <c r="C31" s="4">
        <f t="shared" si="4"/>
        <v>14.999992224006048</v>
      </c>
      <c r="D31" s="4">
        <f t="shared" si="2"/>
        <v>14.999996112001512</v>
      </c>
      <c r="E31" s="4">
        <f t="shared" si="2"/>
        <v>14.999998056000377</v>
      </c>
      <c r="F31" s="4">
        <f t="shared" si="2"/>
        <v>14.999999028000094</v>
      </c>
      <c r="G31" s="4">
        <f t="shared" si="2"/>
        <v>15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0.08</v>
      </c>
      <c r="C32" s="4">
        <f t="shared" si="4"/>
        <v>14.999967232107373</v>
      </c>
      <c r="D32" s="4">
        <f t="shared" si="2"/>
        <v>14.999983616026844</v>
      </c>
      <c r="E32" s="4">
        <f t="shared" si="2"/>
        <v>14.99999180800671</v>
      </c>
      <c r="F32" s="4">
        <f t="shared" si="2"/>
        <v>14.999995904001679</v>
      </c>
      <c r="G32" s="4">
        <f t="shared" si="2"/>
        <v>15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</v>
      </c>
      <c r="C33" s="4">
        <f t="shared" si="4"/>
        <v>14.99990000099999</v>
      </c>
      <c r="D33" s="4">
        <f t="shared" si="2"/>
        <v>14.999950000249999</v>
      </c>
      <c r="E33" s="4">
        <f t="shared" si="2"/>
        <v>14.999975000062502</v>
      </c>
      <c r="F33" s="4">
        <f t="shared" si="2"/>
        <v>14.999987500015626</v>
      </c>
      <c r="G33" s="4">
        <f t="shared" si="2"/>
        <v>15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0.12000000000000001</v>
      </c>
      <c r="C34" s="4">
        <f t="shared" si="4"/>
        <v>14.999751174191582</v>
      </c>
      <c r="D34" s="4">
        <f t="shared" si="2"/>
        <v>14.999875585547914</v>
      </c>
      <c r="E34" s="4">
        <f t="shared" si="2"/>
        <v>14.99993779238698</v>
      </c>
      <c r="F34" s="4">
        <f t="shared" si="2"/>
        <v>14.999968896096746</v>
      </c>
      <c r="G34" s="4">
        <f t="shared" si="2"/>
        <v>15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0.14000000000000001</v>
      </c>
      <c r="C35" s="4">
        <f t="shared" si="4"/>
        <v>14.99946220492391</v>
      </c>
      <c r="D35" s="4">
        <f t="shared" si="2"/>
        <v>14.999731095231169</v>
      </c>
      <c r="E35" s="4">
        <f t="shared" si="2"/>
        <v>14.999865545807817</v>
      </c>
      <c r="F35" s="4">
        <f t="shared" si="2"/>
        <v>14.999932772451956</v>
      </c>
      <c r="G35" s="4">
        <f t="shared" si="2"/>
        <v>15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0.16</v>
      </c>
      <c r="C36" s="4">
        <f t="shared" si="4"/>
        <v>14.998951533939634</v>
      </c>
      <c r="D36" s="4">
        <f t="shared" si="2"/>
        <v>14.999475739486352</v>
      </c>
      <c r="E36" s="4">
        <f t="shared" si="2"/>
        <v>14.999737862871767</v>
      </c>
      <c r="F36" s="4">
        <f t="shared" si="2"/>
        <v>14.999868929717962</v>
      </c>
      <c r="G36" s="4">
        <f t="shared" si="2"/>
        <v>15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0.18</v>
      </c>
      <c r="C37" s="4">
        <f t="shared" si="4"/>
        <v>14.998110788979268</v>
      </c>
      <c r="D37" s="4">
        <f t="shared" si="2"/>
        <v>14.999055305253247</v>
      </c>
      <c r="E37" s="4">
        <f t="shared" si="2"/>
        <v>14.999527630314367</v>
      </c>
      <c r="F37" s="4">
        <f t="shared" si="2"/>
        <v>14.999763809578722</v>
      </c>
      <c r="G37" s="4">
        <f t="shared" si="2"/>
        <v>15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0.19999999999999998</v>
      </c>
      <c r="C38" s="4">
        <f t="shared" si="4"/>
        <v>14.996801023672424</v>
      </c>
      <c r="D38" s="4">
        <f t="shared" si="2"/>
        <v>14.998400255959048</v>
      </c>
      <c r="E38" s="4">
        <f t="shared" si="2"/>
        <v>14.999200063994881</v>
      </c>
      <c r="F38" s="4">
        <f t="shared" si="2"/>
        <v>14.999600015999359</v>
      </c>
      <c r="G38" s="4">
        <f t="shared" si="2"/>
        <v>15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0.21999999999999997</v>
      </c>
      <c r="C39" s="4">
        <f t="shared" si="4"/>
        <v>14.994849022624184</v>
      </c>
      <c r="D39" s="4">
        <f t="shared" si="2"/>
        <v>14.997423847827015</v>
      </c>
      <c r="E39" s="4">
        <f t="shared" si="2"/>
        <v>14.998711757978134</v>
      </c>
      <c r="F39" s="4">
        <f t="shared" si="2"/>
        <v>14.999355837497207</v>
      </c>
      <c r="G39" s="4">
        <f t="shared" si="2"/>
        <v>15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0.23999999999999996</v>
      </c>
      <c r="C40" s="4">
        <f t="shared" si="4"/>
        <v>14.992043711293542</v>
      </c>
      <c r="D40" s="4">
        <f t="shared" si="2"/>
        <v>14.996020272453702</v>
      </c>
      <c r="E40" s="4">
        <f t="shared" si="2"/>
        <v>14.998009740192265</v>
      </c>
      <c r="F40" s="4">
        <f t="shared" si="2"/>
        <v>14.999004771057923</v>
      </c>
      <c r="G40" s="4">
        <f t="shared" si="2"/>
        <v>15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0.25999999999999995</v>
      </c>
      <c r="C41" s="4">
        <f t="shared" si="4"/>
        <v>14.988132723956877</v>
      </c>
      <c r="D41" s="4">
        <f t="shared" si="2"/>
        <v>14.994062839082062</v>
      </c>
      <c r="E41" s="4">
        <f t="shared" si="2"/>
        <v>14.997030538032355</v>
      </c>
      <c r="F41" s="4">
        <f t="shared" si="2"/>
        <v>14.998515048540833</v>
      </c>
      <c r="G41" s="4">
        <f t="shared" si="2"/>
        <v>15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0.27999999999999997</v>
      </c>
      <c r="C42" s="4">
        <f t="shared" si="4"/>
        <v>14.982819200787699</v>
      </c>
      <c r="D42" s="4">
        <f t="shared" si="2"/>
        <v>14.991402214552579</v>
      </c>
      <c r="E42" s="4">
        <f t="shared" si="2"/>
        <v>14.995699258433625</v>
      </c>
      <c r="F42" s="4">
        <f t="shared" si="2"/>
        <v>14.997849166707908</v>
      </c>
      <c r="G42" s="4">
        <f t="shared" si="2"/>
        <v>15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</v>
      </c>
      <c r="C43" s="4">
        <f t="shared" si="4"/>
        <v>14.975758905858765</v>
      </c>
      <c r="D43" s="4">
        <f t="shared" si="2"/>
        <v>14.987864744335631</v>
      </c>
      <c r="E43" s="4">
        <f t="shared" si="2"/>
        <v>14.993928688321843</v>
      </c>
      <c r="F43" s="4">
        <f t="shared" si="2"/>
        <v>14.996963422360459</v>
      </c>
      <c r="G43" s="4">
        <f t="shared" si="2"/>
        <v>15</v>
      </c>
      <c r="H43" s="4">
        <f t="shared" si="2"/>
        <v>10000</v>
      </c>
      <c r="I43" s="4">
        <f t="shared" si="2"/>
        <v>10000</v>
      </c>
      <c r="J43" s="4">
        <f t="shared" si="2"/>
        <v>10000</v>
      </c>
      <c r="K43" s="4">
        <f t="shared" si="2"/>
        <v>10000</v>
      </c>
      <c r="L43" s="4">
        <f t="shared" si="2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0.32</v>
      </c>
      <c r="C44" s="4">
        <f t="shared" si="4"/>
        <v>14.966557781464775</v>
      </c>
      <c r="D44" s="4">
        <f t="shared" si="4"/>
        <v>14.983250884353104</v>
      </c>
      <c r="E44" s="4">
        <f t="shared" si="4"/>
        <v>14.991618422976407</v>
      </c>
      <c r="F44" s="4">
        <f t="shared" si="4"/>
        <v>14.995807454481042</v>
      </c>
      <c r="G44" s="4">
        <f t="shared" si="4"/>
        <v>15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0.34</v>
      </c>
      <c r="C45" s="4">
        <f t="shared" si="4"/>
        <v>14.954770080059001</v>
      </c>
      <c r="D45" s="4">
        <f t="shared" si="4"/>
        <v>14.977333780464752</v>
      </c>
      <c r="E45" s="4">
        <f t="shared" si="4"/>
        <v>14.988654031721984</v>
      </c>
      <c r="F45" s="4">
        <f t="shared" si="4"/>
        <v>14.99432379575933</v>
      </c>
      <c r="G45" s="4">
        <f t="shared" si="4"/>
        <v>15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0.36000000000000004</v>
      </c>
      <c r="C46" s="4">
        <f t="shared" si="4"/>
        <v>14.939897242391961</v>
      </c>
      <c r="D46" s="4">
        <f t="shared" si="4"/>
        <v>14.969858040451552</v>
      </c>
      <c r="E46" s="4">
        <f t="shared" si="4"/>
        <v>14.98490627249959</v>
      </c>
      <c r="F46" s="4">
        <f t="shared" si="4"/>
        <v>14.992447436432975</v>
      </c>
      <c r="G46" s="4">
        <f t="shared" si="4"/>
        <v>15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0.38000000000000006</v>
      </c>
      <c r="C47" s="4">
        <f t="shared" si="4"/>
        <v>14.921387717739179</v>
      </c>
      <c r="D47" s="4">
        <f t="shared" si="4"/>
        <v>14.960538751931011</v>
      </c>
      <c r="E47" s="4">
        <f t="shared" si="4"/>
        <v>14.980230369250343</v>
      </c>
      <c r="F47" s="4">
        <f t="shared" si="4"/>
        <v>14.990105403999705</v>
      </c>
      <c r="G47" s="4">
        <f t="shared" si="4"/>
        <v>15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0.40000000000000008</v>
      </c>
      <c r="C48" s="4">
        <f t="shared" si="4"/>
        <v>14.898637947418434</v>
      </c>
      <c r="D48" s="4">
        <f t="shared" si="4"/>
        <v>14.949060808659663</v>
      </c>
      <c r="E48" s="4">
        <f t="shared" si="4"/>
        <v>14.974465368656242</v>
      </c>
      <c r="F48" s="4">
        <f t="shared" si="4"/>
        <v>14.987216363055289</v>
      </c>
      <c r="G48" s="4">
        <f t="shared" si="4"/>
        <v>15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0.4200000000000001</v>
      </c>
      <c r="C49" s="4">
        <f t="shared" si="4"/>
        <v>14.870994753460472</v>
      </c>
      <c r="D49" s="4">
        <f t="shared" si="4"/>
        <v>14.935078616777821</v>
      </c>
      <c r="E49" s="4">
        <f t="shared" si="4"/>
        <v>14.96743359558786</v>
      </c>
      <c r="F49" s="4">
        <f t="shared" si="4"/>
        <v>14.983690240282391</v>
      </c>
      <c r="G49" s="4">
        <f t="shared" si="4"/>
        <v>15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0.44000000000000011</v>
      </c>
      <c r="C50" s="4">
        <f t="shared" si="4"/>
        <v>14.837759386928715</v>
      </c>
      <c r="D50" s="4">
        <f t="shared" si="4"/>
        <v>14.918216261268807</v>
      </c>
      <c r="E50" s="4">
        <f t="shared" si="4"/>
        <v>14.958940229557491</v>
      </c>
      <c r="F50" s="4">
        <f t="shared" si="4"/>
        <v>14.979427880453441</v>
      </c>
      <c r="G50" s="4">
        <f t="shared" si="4"/>
        <v>15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0.46000000000000013</v>
      </c>
      <c r="C51" s="4">
        <f t="shared" si="4"/>
        <v>14.798193490918655</v>
      </c>
      <c r="D51" s="4">
        <f t="shared" si="4"/>
        <v>14.898068220631387</v>
      </c>
      <c r="E51" s="4">
        <f t="shared" si="4"/>
        <v>14.948773027492726</v>
      </c>
      <c r="F51" s="4">
        <f t="shared" si="4"/>
        <v>14.974320740209601</v>
      </c>
      <c r="G51" s="4">
        <f t="shared" si="4"/>
        <v>15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0.48000000000000015</v>
      </c>
      <c r="C52" s="4">
        <f t="shared" si="4"/>
        <v>14.751527217102234</v>
      </c>
      <c r="D52" s="4">
        <f t="shared" si="4"/>
        <v>14.874200723738152</v>
      </c>
      <c r="E52" s="4">
        <f t="shared" si="4"/>
        <v>14.936702221130538</v>
      </c>
      <c r="F52" s="4">
        <f t="shared" si="4"/>
        <v>14.968250627326732</v>
      </c>
      <c r="G52" s="4">
        <f t="shared" si="4"/>
        <v>15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0.50000000000000011</v>
      </c>
      <c r="C53" s="4">
        <f t="shared" si="4"/>
        <v>14.696969696969697</v>
      </c>
      <c r="D53" s="4">
        <f t="shared" si="4"/>
        <v>14.846153846153847</v>
      </c>
      <c r="E53" s="4">
        <f t="shared" si="4"/>
        <v>14.922480620155039</v>
      </c>
      <c r="F53" s="4">
        <f t="shared" si="4"/>
        <v>14.961089494163424</v>
      </c>
      <c r="G53" s="4">
        <f t="shared" si="4"/>
        <v>15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0.52000000000000013</v>
      </c>
      <c r="C54" s="4">
        <f t="shared" si="4"/>
        <v>14.63372200505124</v>
      </c>
      <c r="D54" s="4">
        <f t="shared" si="4"/>
        <v>14.81344444275287</v>
      </c>
      <c r="E54" s="4">
        <f t="shared" si="4"/>
        <v>14.90584395470149</v>
      </c>
      <c r="F54" s="4">
        <f t="shared" si="4"/>
        <v>14.952699294984539</v>
      </c>
      <c r="G54" s="4">
        <f t="shared" si="4"/>
        <v>15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0.54000000000000015</v>
      </c>
      <c r="C55" s="4">
        <f t="shared" si="4"/>
        <v>14.560992657686935</v>
      </c>
      <c r="D55" s="4">
        <f t="shared" si="4"/>
        <v>14.775570008130163</v>
      </c>
      <c r="E55" s="4">
        <f t="shared" si="4"/>
        <v>14.886511492827985</v>
      </c>
      <c r="F55" s="4">
        <f t="shared" si="4"/>
        <v>14.942931917841422</v>
      </c>
      <c r="G55" s="4">
        <f t="shared" si="4"/>
        <v>15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0.56000000000000016</v>
      </c>
      <c r="C56" s="4">
        <f t="shared" si="4"/>
        <v>14.478015565467446</v>
      </c>
      <c r="D56" s="4">
        <f t="shared" si="4"/>
        <v>14.732013544820253</v>
      </c>
      <c r="E56" s="4">
        <f t="shared" si="4"/>
        <v>14.864186969783381</v>
      </c>
      <c r="F56" s="4">
        <f t="shared" si="4"/>
        <v>14.931629202633252</v>
      </c>
      <c r="G56" s="4">
        <f t="shared" si="4"/>
        <v>15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0.58000000000000018</v>
      </c>
      <c r="C57" s="4">
        <f t="shared" si="4"/>
        <v>14.384070201205184</v>
      </c>
      <c r="D57" s="4">
        <f t="shared" si="4"/>
        <v>14.68224950054271</v>
      </c>
      <c r="E57" s="4">
        <f t="shared" si="4"/>
        <v>14.838559866112593</v>
      </c>
      <c r="F57" s="4">
        <f t="shared" si="4"/>
        <v>14.91862305783437</v>
      </c>
      <c r="G57" s="4">
        <f t="shared" si="4"/>
        <v>15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0.6000000000000002</v>
      </c>
      <c r="C58" s="4">
        <f t="shared" si="4"/>
        <v>14.278503562945367</v>
      </c>
      <c r="D58" s="4">
        <f t="shared" si="4"/>
        <v>14.625750808563067</v>
      </c>
      <c r="E58" s="4">
        <f t="shared" si="4"/>
        <v>14.809307070548536</v>
      </c>
      <c r="F58" s="4">
        <f t="shared" si="4"/>
        <v>14.90373568910193</v>
      </c>
      <c r="G58" s="4">
        <f t="shared" si="4"/>
        <v>15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0.62000000000000022</v>
      </c>
      <c r="C59" s="4">
        <f t="shared" si="4"/>
        <v>14.160753312460242</v>
      </c>
      <c r="D59" s="4">
        <f t="shared" si="4"/>
        <v>14.561997029107411</v>
      </c>
      <c r="E59" s="4">
        <f t="shared" si="4"/>
        <v>14.776094960938366</v>
      </c>
      <c r="F59" s="4">
        <f t="shared" si="4"/>
        <v>14.886779953522728</v>
      </c>
      <c r="G59" s="4">
        <f t="shared" si="4"/>
        <v>15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si="3"/>
        <v>0.64000000000000024</v>
      </c>
      <c r="C60" s="4">
        <f t="shared" si="4"/>
        <v>14.030371268298044</v>
      </c>
      <c r="D60" s="4">
        <f t="shared" si="4"/>
        <v>14.490483544418694</v>
      </c>
      <c r="E60" s="4">
        <f t="shared" si="4"/>
        <v>14.73858193183349</v>
      </c>
      <c r="F60" s="4">
        <f t="shared" si="4"/>
        <v>14.867559853555179</v>
      </c>
      <c r="G60" s="4">
        <f t="shared" si="4"/>
        <v>15</v>
      </c>
      <c r="H60" s="4">
        <f t="shared" si="4"/>
        <v>10000</v>
      </c>
      <c r="I60" s="4">
        <f t="shared" si="4"/>
        <v>10000</v>
      </c>
      <c r="J60" s="4">
        <f t="shared" si="4"/>
        <v>10000</v>
      </c>
      <c r="K60" s="4">
        <f t="shared" si="4"/>
        <v>10000</v>
      </c>
      <c r="L60" s="4">
        <f t="shared" si="4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ref="B61:B92" si="5">$B60+$B$11</f>
        <v>0.66000000000000025</v>
      </c>
      <c r="C61" s="4">
        <f t="shared" ref="C61:L86" si="6">IF(C$16="",10000,C$23*(C$16*C$17+C$19*($B61/C$18)^C$20)/(C$17+($B61/C$18)^C$20))</f>
        <v>13.887046247929883</v>
      </c>
      <c r="D61" s="4">
        <f t="shared" si="6"/>
        <v>14.410731706027297</v>
      </c>
      <c r="E61" s="4">
        <f t="shared" si="6"/>
        <v>14.69642139054978</v>
      </c>
      <c r="F61" s="4">
        <f t="shared" si="6"/>
        <v>14.8458711847037</v>
      </c>
      <c r="G61" s="4">
        <f t="shared" si="6"/>
        <v>15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5"/>
        <v>0.68000000000000027</v>
      </c>
      <c r="C62" s="4">
        <f t="shared" si="6"/>
        <v>13.730625108511191</v>
      </c>
      <c r="D62" s="4">
        <f t="shared" si="6"/>
        <v>14.32229977155861</v>
      </c>
      <c r="E62" s="4">
        <f t="shared" si="6"/>
        <v>14.649265234235248</v>
      </c>
      <c r="F62" s="4">
        <f t="shared" si="6"/>
        <v>14.82150235055423</v>
      </c>
      <c r="G62" s="4">
        <f t="shared" si="6"/>
        <v>15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0.70000000000000029</v>
      </c>
      <c r="C63" s="4">
        <f t="shared" si="6"/>
        <v>13.561130754150005</v>
      </c>
      <c r="D63" s="4">
        <f t="shared" si="6"/>
        <v>14.224794402394757</v>
      </c>
      <c r="E63" s="4">
        <f t="shared" si="6"/>
        <v>14.596767808602062</v>
      </c>
      <c r="F63" s="4">
        <f t="shared" si="6"/>
        <v>14.79423535792421</v>
      </c>
      <c r="G63" s="4">
        <f t="shared" si="6"/>
        <v>14.999999999999998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0.72000000000000031</v>
      </c>
      <c r="C64" s="4">
        <f t="shared" si="6"/>
        <v>13.378775881274551</v>
      </c>
      <c r="D64" s="4">
        <f t="shared" si="6"/>
        <v>14.117882426338712</v>
      </c>
      <c r="E64" s="4">
        <f t="shared" si="6"/>
        <v>14.538590334436837</v>
      </c>
      <c r="F64" s="4">
        <f t="shared" si="6"/>
        <v>14.763847003460668</v>
      </c>
      <c r="G64" s="4">
        <f t="shared" si="6"/>
        <v>14.999999999999941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0.74000000000000032</v>
      </c>
      <c r="C65" s="4">
        <f t="shared" si="6"/>
        <v>13.183971338847186</v>
      </c>
      <c r="D65" s="4">
        <f t="shared" si="6"/>
        <v>14.001302505755081</v>
      </c>
      <c r="E65" s="4">
        <f t="shared" si="6"/>
        <v>14.474405770897846</v>
      </c>
      <c r="F65" s="4">
        <f t="shared" si="6"/>
        <v>14.730110260982856</v>
      </c>
      <c r="G65" s="4">
        <f t="shared" si="6"/>
        <v>14.99999999999908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0.76000000000000034</v>
      </c>
      <c r="C66" s="4">
        <f t="shared" si="6"/>
        <v>12.977328193316561</v>
      </c>
      <c r="D66" s="4">
        <f t="shared" si="6"/>
        <v>13.87487629700424</v>
      </c>
      <c r="E66" s="4">
        <f t="shared" si="6"/>
        <v>14.403904065228582</v>
      </c>
      <c r="F66" s="4">
        <f t="shared" si="6"/>
        <v>14.692795876145558</v>
      </c>
      <c r="G66" s="4">
        <f t="shared" si="6"/>
        <v>14.999999999986736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0.78000000000000036</v>
      </c>
      <c r="C67" s="4">
        <f t="shared" si="6"/>
        <v>12.759652903301193</v>
      </c>
      <c r="D67" s="4">
        <f t="shared" si="6"/>
        <v>13.738518647353537</v>
      </c>
      <c r="E67" s="4">
        <f t="shared" si="6"/>
        <v>14.32679771737206</v>
      </c>
      <c r="F67" s="4">
        <f t="shared" si="6"/>
        <v>14.651674171545332</v>
      </c>
      <c r="G67" s="4">
        <f t="shared" si="6"/>
        <v>14.999999999821824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0.80000000000000038</v>
      </c>
      <c r="C68" s="4">
        <f t="shared" si="6"/>
        <v>12.531935406121953</v>
      </c>
      <c r="D68" s="4">
        <f t="shared" si="6"/>
        <v>13.592246356887541</v>
      </c>
      <c r="E68" s="4">
        <f t="shared" si="6"/>
        <v>14.242827565808931</v>
      </c>
      <c r="F68" s="4">
        <f t="shared" si="6"/>
        <v>14.6065170611743</v>
      </c>
      <c r="G68" s="4">
        <f t="shared" si="6"/>
        <v>14.999999997759263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0.8200000000000004</v>
      </c>
      <c r="C69" s="4">
        <f t="shared" si="6"/>
        <v>12.295330364553305</v>
      </c>
      <c r="D69" s="4">
        <f t="shared" si="6"/>
        <v>13.436185040448892</v>
      </c>
      <c r="E69" s="4">
        <f t="shared" si="6"/>
        <v>14.151768678758589</v>
      </c>
      <c r="F69" s="4">
        <f t="shared" si="6"/>
        <v>14.55710026814276</v>
      </c>
      <c r="G69" s="4">
        <f t="shared" si="6"/>
        <v>14.999999973528537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0.84000000000000041</v>
      </c>
      <c r="C70" s="4">
        <f t="shared" si="6"/>
        <v>12.051132275107818</v>
      </c>
      <c r="D70" s="4">
        <f t="shared" si="6"/>
        <v>13.270573662021789</v>
      </c>
      <c r="E70" s="4">
        <f t="shared" si="6"/>
        <v>14.05343621389782</v>
      </c>
      <c r="F70" s="4">
        <f t="shared" si="6"/>
        <v>14.503205733876106</v>
      </c>
      <c r="G70" s="4">
        <f t="shared" si="6"/>
        <v>14.999999705339937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0.86000000000000043</v>
      </c>
      <c r="C71" s="4">
        <f t="shared" si="6"/>
        <v>11.80074555235103</v>
      </c>
      <c r="D71" s="4">
        <f t="shared" si="6"/>
        <v>13.095766382700035</v>
      </c>
      <c r="E71" s="4">
        <f t="shared" si="6"/>
        <v>13.947691091370158</v>
      </c>
      <c r="F71" s="4">
        <f t="shared" si="6"/>
        <v>14.444624200618767</v>
      </c>
      <c r="G71" s="4">
        <f t="shared" si="6"/>
        <v>14.999996900885034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0.88000000000000045</v>
      </c>
      <c r="C72" s="4">
        <f t="shared" si="6"/>
        <v>11.545651033426122</v>
      </c>
      <c r="D72" s="4">
        <f t="shared" si="6"/>
        <v>12.91223146215566</v>
      </c>
      <c r="E72" s="4">
        <f t="shared" si="6"/>
        <v>13.834445310593878</v>
      </c>
      <c r="F72" s="4">
        <f t="shared" si="6"/>
        <v>14.381157942171768</v>
      </c>
      <c r="G72" s="4">
        <f t="shared" si="6"/>
        <v>14.999969121323257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0.90000000000000047</v>
      </c>
      <c r="C73" s="4">
        <f t="shared" si="6"/>
        <v>11.287370558758614</v>
      </c>
      <c r="D73" s="4">
        <f t="shared" si="6"/>
        <v>12.720547077965939</v>
      </c>
      <c r="E73" s="4">
        <f t="shared" si="6"/>
        <v>13.713666732745303</v>
      </c>
      <c r="F73" s="4">
        <f t="shared" si="6"/>
        <v>14.312623610527455</v>
      </c>
      <c r="G73" s="4">
        <f t="shared" si="6"/>
        <v>14.999707832372616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0.92000000000000048</v>
      </c>
      <c r="C74" s="4">
        <f t="shared" si="6"/>
        <v>11.027431358955893</v>
      </c>
      <c r="D74" s="4">
        <f t="shared" si="6"/>
        <v>12.52139406990859</v>
      </c>
      <c r="E74" s="4">
        <f t="shared" si="6"/>
        <v>13.585383149193481</v>
      </c>
      <c r="F74" s="4">
        <f t="shared" si="6"/>
        <v>14.238855158674571</v>
      </c>
      <c r="G74" s="4">
        <f t="shared" si="6"/>
        <v>14.997369298673769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0.9400000000000005</v>
      </c>
      <c r="C75" s="4">
        <f t="shared" si="6"/>
        <v>10.767331911577429</v>
      </c>
      <c r="D75" s="4">
        <f t="shared" si="6"/>
        <v>12.315545767566002</v>
      </c>
      <c r="E75" s="4">
        <f t="shared" si="6"/>
        <v>13.449685462723162</v>
      </c>
      <c r="F75" s="4">
        <f t="shared" si="6"/>
        <v>14.159706792612164</v>
      </c>
      <c r="G75" s="4">
        <f t="shared" si="6"/>
        <v>14.97744272988948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0.96000000000000052</v>
      </c>
      <c r="C76" s="4">
        <f t="shared" si="6"/>
        <v>10.50851073899063</v>
      </c>
      <c r="D76" s="4">
        <f t="shared" si="6"/>
        <v>12.103855207891032</v>
      </c>
      <c r="E76" s="4">
        <f t="shared" si="6"/>
        <v>13.306729823827789</v>
      </c>
      <c r="F76" s="4">
        <f t="shared" si="6"/>
        <v>14.075055898859514</v>
      </c>
      <c r="G76" s="4">
        <f t="shared" si="6"/>
        <v>14.817505232068962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0.98000000000000054</v>
      </c>
      <c r="C77" s="4">
        <f t="shared" si="6"/>
        <v>10.252319327992746</v>
      </c>
      <c r="D77" s="4">
        <f t="shared" si="6"/>
        <v>11.88724018301021</v>
      </c>
      <c r="E77" s="4">
        <f t="shared" si="6"/>
        <v>13.15673858886578</v>
      </c>
      <c r="F77" s="4">
        <f t="shared" si="6"/>
        <v>13.984805887845649</v>
      </c>
      <c r="G77" s="4">
        <f t="shared" si="6"/>
        <v>13.71199900509407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1.0000000000000004</v>
      </c>
      <c r="C78" s="4">
        <f t="shared" si="6"/>
        <v>9.9999999999999947</v>
      </c>
      <c r="D78" s="4">
        <f t="shared" si="6"/>
        <v>11.666666666666663</v>
      </c>
      <c r="E78" s="4">
        <f t="shared" si="6"/>
        <v>12.999999999999998</v>
      </c>
      <c r="F78" s="4">
        <f t="shared" si="6"/>
        <v>13.888888888888888</v>
      </c>
      <c r="G78" s="4">
        <f t="shared" si="6"/>
        <v>9.4999999999998774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1.0200000000000005</v>
      </c>
      <c r="C79" s="4">
        <f t="shared" si="6"/>
        <v>9.7526691868446527</v>
      </c>
      <c r="D79" s="4">
        <f t="shared" si="6"/>
        <v>11.443131241745373</v>
      </c>
      <c r="E79" s="4">
        <f t="shared" si="6"/>
        <v>12.836866527450352</v>
      </c>
      <c r="F79" s="4">
        <f t="shared" si="6"/>
        <v>13.787268229416497</v>
      </c>
      <c r="G79" s="4">
        <f t="shared" si="6"/>
        <v>5.3341991690398167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1.0400000000000005</v>
      </c>
      <c r="C80" s="4">
        <f t="shared" si="6"/>
        <v>9.51130620819022</v>
      </c>
      <c r="D80" s="4">
        <f t="shared" si="6"/>
        <v>11.21764318589601</v>
      </c>
      <c r="E80" s="4">
        <f t="shared" si="6"/>
        <v>12.66775186089099</v>
      </c>
      <c r="F80" s="4">
        <f t="shared" si="6"/>
        <v>13.679940629983809</v>
      </c>
      <c r="G80" s="4">
        <f t="shared" si="6"/>
        <v>4.2135717127730086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1.0600000000000005</v>
      </c>
      <c r="C81" s="4">
        <f t="shared" si="6"/>
        <v>9.276747331736992</v>
      </c>
      <c r="D81" s="4">
        <f t="shared" si="6"/>
        <v>10.991206865768156</v>
      </c>
      <c r="E81" s="4">
        <f t="shared" si="6"/>
        <v>12.493126586453373</v>
      </c>
      <c r="F81" s="4">
        <f t="shared" si="6"/>
        <v>13.566938047834203</v>
      </c>
      <c r="G81" s="4">
        <f t="shared" si="6"/>
        <v>4.032324221722055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1.0800000000000005</v>
      </c>
      <c r="C82" s="4">
        <f t="shared" si="6"/>
        <v>9.0496846465857121</v>
      </c>
      <c r="D82" s="4">
        <f t="shared" si="6"/>
        <v>10.764805045029744</v>
      </c>
      <c r="E82" s="4">
        <f t="shared" si="6"/>
        <v>12.313512635980544</v>
      </c>
      <c r="F82" s="4">
        <f t="shared" si="6"/>
        <v>13.448329105419971</v>
      </c>
      <c r="G82" s="4">
        <f t="shared" si="6"/>
        <v>4.0049982704704128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1.1000000000000005</v>
      </c>
      <c r="C83" s="4">
        <f t="shared" si="6"/>
        <v>8.8306691029722106</v>
      </c>
      <c r="D83" s="4">
        <f t="shared" si="6"/>
        <v>10.539383632783174</v>
      </c>
      <c r="E83" s="4">
        <f t="shared" si="6"/>
        <v>12.129476642943331</v>
      </c>
      <c r="F83" s="4">
        <f t="shared" si="6"/>
        <v>13.324220046594819</v>
      </c>
      <c r="G83" s="4">
        <f t="shared" si="6"/>
        <v>4.0007981649555049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1.1200000000000006</v>
      </c>
      <c r="C84" s="4">
        <f t="shared" si="6"/>
        <v>8.6201169684467178</v>
      </c>
      <c r="D84" s="4">
        <f t="shared" si="6"/>
        <v>10.315838295417469</v>
      </c>
      <c r="E84" s="4">
        <f t="shared" si="6"/>
        <v>11.941622381855492</v>
      </c>
      <c r="F84" s="4">
        <f t="shared" si="6"/>
        <v>13.194755172078422</v>
      </c>
      <c r="G84" s="4">
        <f t="shared" si="6"/>
        <v>4.0001316998312308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1.1400000000000006</v>
      </c>
      <c r="C85" s="4">
        <f t="shared" si="6"/>
        <v>8.4183189145779185</v>
      </c>
      <c r="D85" s="4">
        <f t="shared" si="6"/>
        <v>10.095003236007742</v>
      </c>
      <c r="E85" s="4">
        <f t="shared" si="6"/>
        <v>11.750582502498681</v>
      </c>
      <c r="F85" s="4">
        <f t="shared" si="6"/>
        <v>13.060116717125149</v>
      </c>
      <c r="G85" s="4">
        <f t="shared" si="6"/>
        <v>4.0000224339974304</v>
      </c>
      <c r="H85" s="4">
        <f t="shared" si="6"/>
        <v>10000</v>
      </c>
      <c r="I85" s="4">
        <f t="shared" si="6"/>
        <v>10000</v>
      </c>
      <c r="J85" s="4">
        <f t="shared" si="6"/>
        <v>10000</v>
      </c>
      <c r="K85" s="4">
        <f t="shared" si="6"/>
        <v>10000</v>
      </c>
      <c r="L85" s="4">
        <f t="shared" si="6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1.1600000000000006</v>
      </c>
      <c r="C86" s="4">
        <f t="shared" si="6"/>
        <v>8.2254509677946466</v>
      </c>
      <c r="D86" s="4">
        <f t="shared" si="6"/>
        <v>9.8776423210807067</v>
      </c>
      <c r="E86" s="4">
        <f t="shared" si="6"/>
        <v>11.557009794716446</v>
      </c>
      <c r="F86" s="4">
        <f t="shared" si="6"/>
        <v>12.920524147794939</v>
      </c>
      <c r="G86" s="4">
        <f t="shared" si="6"/>
        <v>4.0000039408835946</v>
      </c>
      <c r="H86" s="4">
        <f t="shared" ref="D86:L114" si="7">IF(H$16="",10000,H$23*(H$16*H$17+H$19*($B86/H$18)^H$20)/(H$17+($B86/H$18)^H$20))</f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1.1800000000000006</v>
      </c>
      <c r="C87" s="4">
        <f t="shared" ref="C87:C126" si="8">IF(C$16="",10000,C$23*(C$16*C$17+C$19*($B87/C$18)^C$20)/(C$17+($B87/C$18)^C$20))</f>
        <v>8.0415866191227714</v>
      </c>
      <c r="D87" s="4">
        <f t="shared" si="7"/>
        <v>9.6644426141569593</v>
      </c>
      <c r="E87" s="4">
        <f t="shared" si="7"/>
        <v>11.36156823260904</v>
      </c>
      <c r="F87" s="4">
        <f t="shared" si="7"/>
        <v>12.776232867373027</v>
      </c>
      <c r="G87" s="4">
        <f t="shared" si="7"/>
        <v>4.000000713168129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1.2000000000000006</v>
      </c>
      <c r="C88" s="4">
        <f t="shared" si="8"/>
        <v>7.8667094761948393</v>
      </c>
      <c r="D88" s="4">
        <f t="shared" si="7"/>
        <v>9.4560102666476471</v>
      </c>
      <c r="E88" s="4">
        <f t="shared" si="7"/>
        <v>11.16492404813572</v>
      </c>
      <c r="F88" s="4">
        <f t="shared" si="7"/>
        <v>12.627532340737119</v>
      </c>
      <c r="G88" s="4">
        <f t="shared" si="7"/>
        <v>4.0000001328214063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1.2200000000000006</v>
      </c>
      <c r="C89" s="4">
        <f t="shared" si="8"/>
        <v>7.7007259441580347</v>
      </c>
      <c r="D89" s="4">
        <f t="shared" si="7"/>
        <v>9.2528686250415308</v>
      </c>
      <c r="E89" s="4">
        <f t="shared" si="7"/>
        <v>10.967737073741727</v>
      </c>
      <c r="F89" s="4">
        <f t="shared" si="7"/>
        <v>12.474743661148354</v>
      </c>
      <c r="G89" s="4">
        <f t="shared" si="7"/>
        <v>4.000000025433704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5"/>
        <v>1.2400000000000007</v>
      </c>
      <c r="C90" s="4">
        <f t="shared" si="8"/>
        <v>7.5434775293388823</v>
      </c>
      <c r="D90" s="4">
        <f t="shared" si="7"/>
        <v>9.0554583422177011</v>
      </c>
      <c r="E90" s="4">
        <f t="shared" si="7"/>
        <v>10.770652572796601</v>
      </c>
      <c r="F90" s="4">
        <f t="shared" si="7"/>
        <v>12.318216600308117</v>
      </c>
      <c r="G90" s="4">
        <f t="shared" si="7"/>
        <v>4.000000005002927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5"/>
        <v>1.2600000000000007</v>
      </c>
      <c r="C91" s="4">
        <f t="shared" si="8"/>
        <v>7.3947524626873706</v>
      </c>
      <c r="D91" s="4">
        <f t="shared" si="7"/>
        <v>8.8641392313342777</v>
      </c>
      <c r="E91" s="4">
        <f t="shared" si="7"/>
        <v>10.574293747138595</v>
      </c>
      <c r="F91" s="4">
        <f t="shared" si="7"/>
        <v>12.158326197825486</v>
      </c>
      <c r="G91" s="4">
        <f t="shared" si="7"/>
        <v>4.0000000010100392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si="5"/>
        <v>1.2800000000000007</v>
      </c>
      <c r="C92" s="4">
        <f t="shared" si="8"/>
        <v>7.2542964336358065</v>
      </c>
      <c r="D92" s="4">
        <f t="shared" si="7"/>
        <v>8.6791935723835998</v>
      </c>
      <c r="E92" s="4">
        <f t="shared" si="7"/>
        <v>10.379255075111127</v>
      </c>
      <c r="F92" s="4">
        <f t="shared" si="7"/>
        <v>11.995468959763327</v>
      </c>
      <c r="G92" s="4">
        <f t="shared" si="7"/>
        <v>4.0000000002091198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ref="B93:B126" si="9">$B92+$B$11</f>
        <v>1.3000000000000007</v>
      </c>
      <c r="C93" s="4">
        <f t="shared" si="8"/>
        <v>7.121822305869169</v>
      </c>
      <c r="D93" s="4">
        <f t="shared" si="7"/>
        <v>8.5008305720532142</v>
      </c>
      <c r="E93" s="4">
        <f t="shared" si="7"/>
        <v>10.186096593642098</v>
      </c>
      <c r="F93" s="4">
        <f t="shared" si="7"/>
        <v>11.830058747042791</v>
      </c>
      <c r="G93" s="4">
        <f t="shared" si="7"/>
        <v>4.0000000000443672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9"/>
        <v>1.3200000000000007</v>
      </c>
      <c r="C94" s="4">
        <f t="shared" si="8"/>
        <v>6.9970187532701216</v>
      </c>
      <c r="D94" s="4">
        <f t="shared" si="7"/>
        <v>8.3291916839352744</v>
      </c>
      <c r="E94" s="4">
        <f t="shared" si="7"/>
        <v>9.9953391966711855</v>
      </c>
      <c r="F94" s="4">
        <f t="shared" si="7"/>
        <v>11.662522442680192</v>
      </c>
      <c r="G94" s="4">
        <f t="shared" si="7"/>
        <v>4.0000000000096385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1.3400000000000007</v>
      </c>
      <c r="C95" s="4">
        <f t="shared" si="8"/>
        <v>6.8795578070143941</v>
      </c>
      <c r="D95" s="4">
        <f t="shared" si="7"/>
        <v>8.1643565148604971</v>
      </c>
      <c r="E95" s="4">
        <f t="shared" si="7"/>
        <v>9.8074609819149661</v>
      </c>
      <c r="F95" s="4">
        <f t="shared" si="7"/>
        <v>11.493295491761268</v>
      </c>
      <c r="G95" s="4">
        <f t="shared" si="7"/>
        <v>4.0000000000021423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1.3600000000000008</v>
      </c>
      <c r="C96" s="4">
        <f t="shared" si="8"/>
        <v>6.769101344432781</v>
      </c>
      <c r="D96" s="4">
        <f t="shared" si="7"/>
        <v>8.0063490706019458</v>
      </c>
      <c r="E96" s="4">
        <f t="shared" si="7"/>
        <v>9.6228946405831159</v>
      </c>
      <c r="F96" s="4">
        <f t="shared" si="7"/>
        <v>11.322817409561488</v>
      </c>
      <c r="G96" s="4">
        <f t="shared" si="7"/>
        <v>4.0000000000004867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1.3800000000000008</v>
      </c>
      <c r="C97" s="4">
        <f t="shared" si="8"/>
        <v>6.6653065783661436</v>
      </c>
      <c r="D97" s="4">
        <f t="shared" si="7"/>
        <v>7.8551441270382591</v>
      </c>
      <c r="E97" s="4">
        <f t="shared" si="7"/>
        <v>9.442025851788042</v>
      </c>
      <c r="F97" s="4">
        <f t="shared" si="7"/>
        <v>11.151527351321119</v>
      </c>
      <c r="G97" s="4">
        <f t="shared" si="7"/>
        <v>4.0000000000001128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1.4000000000000008</v>
      </c>
      <c r="C98" s="4">
        <f t="shared" si="8"/>
        <v>6.5678306241220117</v>
      </c>
      <c r="D98" s="4">
        <f t="shared" si="7"/>
        <v>7.7106735481632418</v>
      </c>
      <c r="E98" s="4">
        <f t="shared" si="7"/>
        <v>9.2651926160985365</v>
      </c>
      <c r="F98" s="4">
        <f t="shared" si="7"/>
        <v>10.979859832085529</v>
      </c>
      <c r="G98" s="4">
        <f t="shared" si="7"/>
        <v>4.0000000000000266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1.4200000000000008</v>
      </c>
      <c r="C99" s="4">
        <f t="shared" si="8"/>
        <v>6.4763342316407426</v>
      </c>
      <c r="D99" s="4">
        <f t="shared" si="7"/>
        <v>7.5728324077045901</v>
      </c>
      <c r="E99" s="4">
        <f t="shared" si="7"/>
        <v>9.0926854415524794</v>
      </c>
      <c r="F99" s="4">
        <f t="shared" si="7"/>
        <v>10.808240677089321</v>
      </c>
      <c r="G99" s="4">
        <f t="shared" si="7"/>
        <v>4.0000000000000062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1.4400000000000008</v>
      </c>
      <c r="C100" s="4">
        <f t="shared" si="8"/>
        <v>6.3904847748386766</v>
      </c>
      <c r="D100" s="4">
        <f t="shared" si="7"/>
        <v>7.4414848047735882</v>
      </c>
      <c r="E100" s="4">
        <f t="shared" si="7"/>
        <v>8.9247482805859821</v>
      </c>
      <c r="F100" s="4">
        <f t="shared" si="7"/>
        <v>10.637083272891768</v>
      </c>
      <c r="G100" s="4">
        <f t="shared" si="7"/>
        <v>4.0000000000000018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1.4600000000000009</v>
      </c>
      <c r="C101" s="4">
        <f t="shared" si="8"/>
        <v>6.3099585898699093</v>
      </c>
      <c r="D101" s="4">
        <f t="shared" si="7"/>
        <v>7.3164692946678187</v>
      </c>
      <c r="E101" s="4">
        <f t="shared" si="7"/>
        <v>8.7615801074918274</v>
      </c>
      <c r="F101" s="4">
        <f t="shared" si="7"/>
        <v>10.46678517744342</v>
      </c>
      <c r="G101" s="4">
        <f t="shared" si="7"/>
        <v>4.0000000000000009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1.4800000000000009</v>
      </c>
      <c r="C102" s="4">
        <f t="shared" si="8"/>
        <v>6.234442750563387</v>
      </c>
      <c r="D102" s="4">
        <f t="shared" si="7"/>
        <v>7.1976038829366624</v>
      </c>
      <c r="E102" s="4">
        <f t="shared" si="7"/>
        <v>8.6033370226277146</v>
      </c>
      <c r="F102" s="4">
        <f t="shared" si="7"/>
        <v>10.29772513411076</v>
      </c>
      <c r="G102" s="4">
        <f t="shared" si="7"/>
        <v>4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1.5000000000000009</v>
      </c>
      <c r="C103" s="4">
        <f t="shared" si="8"/>
        <v>6.1636363636363605</v>
      </c>
      <c r="D103" s="4">
        <f t="shared" si="7"/>
        <v>7.084690553745923</v>
      </c>
      <c r="E103" s="4">
        <f t="shared" si="7"/>
        <v>8.4501347708894805</v>
      </c>
      <c r="F103" s="4">
        <f t="shared" si="7"/>
        <v>10.130260521042077</v>
      </c>
      <c r="G103" s="4">
        <f t="shared" si="7"/>
        <v>4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1.5200000000000009</v>
      </c>
      <c r="C104" s="4">
        <f t="shared" si="8"/>
        <v>6.0972514593212637</v>
      </c>
      <c r="D104" s="4">
        <f t="shared" si="7"/>
        <v>6.9775193224077396</v>
      </c>
      <c r="E104" s="4">
        <f t="shared" si="7"/>
        <v>8.3020515670689239</v>
      </c>
      <c r="F104" s="4">
        <f t="shared" si="7"/>
        <v>9.9647252537249376</v>
      </c>
      <c r="G104" s="4">
        <f t="shared" si="7"/>
        <v>4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1.5400000000000009</v>
      </c>
      <c r="C105" s="4">
        <f t="shared" si="8"/>
        <v>6.0350135454309246</v>
      </c>
      <c r="D105" s="4">
        <f t="shared" si="7"/>
        <v>6.8758718168669128</v>
      </c>
      <c r="E105" s="4">
        <f t="shared" si="7"/>
        <v>8.1591311287187747</v>
      </c>
      <c r="F105" s="4">
        <f t="shared" si="7"/>
        <v>9.8014281456991004</v>
      </c>
      <c r="G105" s="4">
        <f t="shared" si="7"/>
        <v>4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1.5600000000000009</v>
      </c>
      <c r="C106" s="4">
        <f t="shared" si="8"/>
        <v>5.9766618851134261</v>
      </c>
      <c r="D106" s="4">
        <f t="shared" si="7"/>
        <v>6.7795244042963141</v>
      </c>
      <c r="E106" s="4">
        <f t="shared" si="7"/>
        <v>8.0213858271684941</v>
      </c>
      <c r="F106" s="4">
        <f t="shared" si="7"/>
        <v>9.6406517205941604</v>
      </c>
      <c r="G106" s="4">
        <f t="shared" si="7"/>
        <v>4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1.580000000000001</v>
      </c>
      <c r="C107" s="4">
        <f t="shared" si="8"/>
        <v>5.9219495509565609</v>
      </c>
      <c r="D107" s="4">
        <f t="shared" si="7"/>
        <v>6.6882508871794153</v>
      </c>
      <c r="E107" s="4">
        <f t="shared" si="7"/>
        <v>7.8887998785707465</v>
      </c>
      <c r="F107" s="4">
        <f t="shared" si="7"/>
        <v>9.4826514583002268</v>
      </c>
      <c r="G107" s="4">
        <f t="shared" si="7"/>
        <v>4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1.600000000000001</v>
      </c>
      <c r="C108" s="4">
        <f t="shared" si="8"/>
        <v>5.8706433009221834</v>
      </c>
      <c r="D108" s="4">
        <f t="shared" si="7"/>
        <v>6.6018247988108012</v>
      </c>
      <c r="E108" s="4">
        <f t="shared" si="7"/>
        <v>7.7613325086153511</v>
      </c>
      <c r="F108" s="4">
        <f t="shared" si="7"/>
        <v>9.3276554493837338</v>
      </c>
      <c r="G108" s="4">
        <f t="shared" si="7"/>
        <v>4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1.620000000000001</v>
      </c>
      <c r="C109" s="4">
        <f t="shared" si="8"/>
        <v>5.8225233149635933</v>
      </c>
      <c r="D109" s="4">
        <f t="shared" si="7"/>
        <v>6.520021331488091</v>
      </c>
      <c r="E109" s="4">
        <f t="shared" si="7"/>
        <v>7.6389210362542679</v>
      </c>
      <c r="F109" s="4">
        <f t="shared" si="7"/>
        <v>9.1758644249530832</v>
      </c>
      <c r="G109" s="4">
        <f t="shared" si="7"/>
        <v>4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1.640000000000001</v>
      </c>
      <c r="C110" s="4">
        <f t="shared" si="8"/>
        <v>5.7773828251788002</v>
      </c>
      <c r="D110" s="4">
        <f t="shared" si="7"/>
        <v>6.442618932237667</v>
      </c>
      <c r="E110" s="4">
        <f t="shared" si="7"/>
        <v>7.5214838329944369</v>
      </c>
      <c r="F110" s="4">
        <f t="shared" si="7"/>
        <v>9.0274521240849452</v>
      </c>
      <c r="G110" s="4">
        <f t="shared" si="7"/>
        <v>4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1.660000000000001</v>
      </c>
      <c r="C111" s="4">
        <f t="shared" si="8"/>
        <v>5.7350276670047089</v>
      </c>
      <c r="D111" s="4">
        <f t="shared" si="7"/>
        <v>6.3694006011067819</v>
      </c>
      <c r="E111" s="4">
        <f t="shared" si="7"/>
        <v>7.4089231247133203</v>
      </c>
      <c r="F111" s="4">
        <f t="shared" si="7"/>
        <v>8.8825659575821945</v>
      </c>
      <c r="G111" s="4">
        <f t="shared" si="7"/>
        <v>4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1.680000000000001</v>
      </c>
      <c r="C112" s="4">
        <f t="shared" si="8"/>
        <v>5.6952757742542941</v>
      </c>
      <c r="D112" s="4">
        <f t="shared" si="7"/>
        <v>6.3001549262113743</v>
      </c>
      <c r="E112" s="4">
        <f t="shared" si="7"/>
        <v>7.3011276123225333</v>
      </c>
      <c r="F112" s="4">
        <f t="shared" si="7"/>
        <v>8.7413279251202987</v>
      </c>
      <c r="G112" s="4">
        <f t="shared" si="7"/>
        <v>4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1.7000000000000011</v>
      </c>
      <c r="C113" s="4">
        <f t="shared" si="8"/>
        <v>5.6579566367098986</v>
      </c>
      <c r="D113" s="4">
        <f t="shared" si="7"/>
        <v>6.23467688814506</v>
      </c>
      <c r="E113" s="4">
        <f t="shared" si="7"/>
        <v>7.1979748958297201</v>
      </c>
      <c r="F113" s="4">
        <f t="shared" si="7"/>
        <v>8.6038357425725991</v>
      </c>
      <c r="G113" s="4">
        <f t="shared" si="7"/>
        <v>4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si="7"/>
        <v>10000</v>
      </c>
      <c r="L113" s="4">
        <f t="shared" si="7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1.7200000000000011</v>
      </c>
      <c r="C114" s="4">
        <f t="shared" si="8"/>
        <v>5.6229107354667844</v>
      </c>
      <c r="D114" s="4">
        <f t="shared" si="7"/>
        <v>6.1727684642723544</v>
      </c>
      <c r="E114" s="4">
        <f t="shared" si="7"/>
        <v>7.0993336933859634</v>
      </c>
      <c r="F114" s="4">
        <f t="shared" si="7"/>
        <v>8.4701641372756793</v>
      </c>
      <c r="G114" s="4">
        <f t="shared" si="7"/>
        <v>4</v>
      </c>
      <c r="H114" s="4">
        <f t="shared" si="7"/>
        <v>10000</v>
      </c>
      <c r="I114" s="4">
        <f t="shared" si="7"/>
        <v>10000</v>
      </c>
      <c r="J114" s="4">
        <f t="shared" si="7"/>
        <v>10000</v>
      </c>
      <c r="K114" s="4">
        <f t="shared" ref="D114:L126" si="10">IF(K$16="",10000,K$23*(K$16*K$17+K$19*($B114/K$18)^K$20)/(K$17+($B114/K$18)^K$20))</f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1.7400000000000011</v>
      </c>
      <c r="C115" s="4">
        <f t="shared" si="8"/>
        <v>5.5899889682201298</v>
      </c>
      <c r="D115" s="4">
        <f t="shared" si="10"/>
        <v>6.114239061042742</v>
      </c>
      <c r="E115" s="4">
        <f t="shared" si="10"/>
        <v>7.0050658527731962</v>
      </c>
      <c r="F115" s="4">
        <f t="shared" si="10"/>
        <v>8.3403662709772171</v>
      </c>
      <c r="G115" s="4">
        <f t="shared" si="10"/>
        <v>4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1.7600000000000011</v>
      </c>
      <c r="C116" s="4">
        <f t="shared" si="8"/>
        <v>5.5590520741511025</v>
      </c>
      <c r="D116" s="4">
        <f t="shared" si="10"/>
        <v>6.0589057999243705</v>
      </c>
      <c r="E116" s="4">
        <f t="shared" si="10"/>
        <v>6.9150281575445041</v>
      </c>
      <c r="F116" s="4">
        <f t="shared" si="10"/>
        <v>8.2144752529718925</v>
      </c>
      <c r="G116" s="4">
        <f t="shared" si="10"/>
        <v>4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1.7800000000000011</v>
      </c>
      <c r="C117" s="4">
        <f t="shared" si="8"/>
        <v>5.5299700659390387</v>
      </c>
      <c r="D117" s="4">
        <f t="shared" si="10"/>
        <v>6.0065936799826538</v>
      </c>
      <c r="E117" s="4">
        <f t="shared" si="10"/>
        <v>6.8290739337699273</v>
      </c>
      <c r="F117" s="4">
        <f t="shared" si="10"/>
        <v>8.0925057092563133</v>
      </c>
      <c r="G117" s="4">
        <f t="shared" si="10"/>
        <v>4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1.8000000000000012</v>
      </c>
      <c r="C118" s="4">
        <f t="shared" si="8"/>
        <v>5.502621674654999</v>
      </c>
      <c r="D118" s="4">
        <f t="shared" si="10"/>
        <v>5.9571356376054734</v>
      </c>
      <c r="E118" s="4">
        <f t="shared" si="10"/>
        <v>6.7470544661700336</v>
      </c>
      <c r="F118" s="4">
        <f t="shared" si="10"/>
        <v>7.9744553772204245</v>
      </c>
      <c r="G118" s="4">
        <f t="shared" si="10"/>
        <v>4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1.8200000000000012</v>
      </c>
      <c r="C119" s="4">
        <f t="shared" si="8"/>
        <v>5.4768938118286581</v>
      </c>
      <c r="D119" s="4">
        <f t="shared" si="10"/>
        <v>5.9103725214628682</v>
      </c>
      <c r="E119" s="4">
        <f t="shared" si="10"/>
        <v>6.6688202344548442</v>
      </c>
      <c r="F119" s="4">
        <f t="shared" si="10"/>
        <v>7.8603066992621464</v>
      </c>
      <c r="G119" s="4">
        <f t="shared" si="10"/>
        <v>4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1.8400000000000012</v>
      </c>
      <c r="C120" s="4">
        <f t="shared" si="8"/>
        <v>5.4526810517813527</v>
      </c>
      <c r="D120" s="4">
        <f t="shared" si="10"/>
        <v>5.8661529985251128</v>
      </c>
      <c r="E120" s="4">
        <f t="shared" si="10"/>
        <v>6.5942219820440178</v>
      </c>
      <c r="F120" s="4">
        <f t="shared" si="10"/>
        <v>7.7500283926131326</v>
      </c>
      <c r="G120" s="4">
        <f t="shared" si="10"/>
        <v>4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1.8600000000000012</v>
      </c>
      <c r="C121" s="4">
        <f t="shared" si="8"/>
        <v>5.4298851363437022</v>
      </c>
      <c r="D121" s="4">
        <f t="shared" si="10"/>
        <v>5.8243334048727657</v>
      </c>
      <c r="E121" s="4">
        <f t="shared" si="10"/>
        <v>6.5231116301382155</v>
      </c>
      <c r="F121" s="4">
        <f t="shared" si="10"/>
        <v>7.6435769764732315</v>
      </c>
      <c r="G121" s="4">
        <f t="shared" si="10"/>
        <v>4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1.8800000000000012</v>
      </c>
      <c r="C122" s="4">
        <f t="shared" si="8"/>
        <v>5.408414503291513</v>
      </c>
      <c r="D122" s="4">
        <f t="shared" si="10"/>
        <v>5.7847775531275349</v>
      </c>
      <c r="E122" s="4">
        <f t="shared" si="10"/>
        <v>6.4553430504460483</v>
      </c>
      <c r="F122" s="4">
        <f t="shared" si="10"/>
        <v>7.5408982411738075</v>
      </c>
      <c r="G122" s="4">
        <f t="shared" si="10"/>
        <v>4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1.9000000000000012</v>
      </c>
      <c r="C123" s="4">
        <f t="shared" si="8"/>
        <v>5.3881838392080423</v>
      </c>
      <c r="D123" s="4">
        <f t="shared" si="10"/>
        <v>5.7473565066165317</v>
      </c>
      <c r="E123" s="4">
        <f t="shared" si="10"/>
        <v>6.3907727098406522</v>
      </c>
      <c r="F123" s="4">
        <f t="shared" si="10"/>
        <v>7.4419286474553985</v>
      </c>
      <c r="G123" s="4">
        <f t="shared" si="10"/>
        <v>4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/>
      <c r="B124" s="19">
        <f t="shared" si="9"/>
        <v>1.9200000000000013</v>
      </c>
      <c r="C124" s="4">
        <f t="shared" si="8"/>
        <v>5.3691136569877846</v>
      </c>
      <c r="D124" s="4">
        <f t="shared" si="10"/>
        <v>5.7119483288507249</v>
      </c>
      <c r="E124" s="4">
        <f t="shared" si="10"/>
        <v>6.3292601999082079</v>
      </c>
      <c r="F124" s="4">
        <f t="shared" si="10"/>
        <v>7.3465966470060904</v>
      </c>
      <c r="G124" s="4">
        <f t="shared" si="10"/>
        <v>4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</row>
    <row r="125" spans="1:23" x14ac:dyDescent="0.2">
      <c r="A125" s="1"/>
      <c r="B125" s="19">
        <f t="shared" si="9"/>
        <v>1.9400000000000013</v>
      </c>
      <c r="C125" s="4">
        <f t="shared" si="8"/>
        <v>5.3511298978138484</v>
      </c>
      <c r="D125" s="4">
        <f t="shared" si="10"/>
        <v>5.6784378155432229</v>
      </c>
      <c r="E125" s="4">
        <f t="shared" si="10"/>
        <v>6.2706686638296647</v>
      </c>
      <c r="F125" s="4">
        <f t="shared" si="10"/>
        <v>7.2548239181363767</v>
      </c>
      <c r="G125" s="4">
        <f t="shared" si="10"/>
        <v>4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x14ac:dyDescent="0.2">
      <c r="A126" s="1"/>
      <c r="B126" s="19">
        <f t="shared" si="9"/>
        <v>1.9600000000000013</v>
      </c>
      <c r="C126" s="4">
        <f t="shared" si="8"/>
        <v>5.3341635571484076</v>
      </c>
      <c r="D126" s="4">
        <f t="shared" si="10"/>
        <v>5.6467162152030355</v>
      </c>
      <c r="E126" s="4">
        <f t="shared" si="10"/>
        <v>6.2148651323673931</v>
      </c>
      <c r="F126" s="4">
        <f t="shared" si="10"/>
        <v>7.166526512853288</v>
      </c>
      <c r="G126" s="4">
        <f t="shared" si="10"/>
        <v>4</v>
      </c>
      <c r="H126" s="4">
        <f t="shared" si="10"/>
        <v>10000</v>
      </c>
      <c r="I126" s="4">
        <f t="shared" si="10"/>
        <v>10000</v>
      </c>
      <c r="J126" s="4">
        <f t="shared" si="10"/>
        <v>10000</v>
      </c>
      <c r="K126" s="4">
        <f t="shared" si="10"/>
        <v>10000</v>
      </c>
      <c r="L126" s="4">
        <f t="shared" si="10"/>
        <v>10000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</sheetData>
  <mergeCells count="2">
    <mergeCell ref="A3:E3"/>
    <mergeCell ref="B7:L7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9EC1-CF05-4F2B-89AE-949E59060331}">
  <sheetPr>
    <pageSetUpPr fitToPage="1"/>
  </sheetPr>
  <dimension ref="A1:W126"/>
  <sheetViews>
    <sheetView workbookViewId="0">
      <selection activeCell="A3" sqref="A3:E3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9.2851562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105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134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5">
      <c r="A3" s="77" t="s">
        <v>106</v>
      </c>
      <c r="B3" s="77"/>
      <c r="C3" s="77"/>
      <c r="D3" s="77"/>
      <c r="E3" s="77"/>
      <c r="F3" s="21"/>
      <c r="G3" s="21"/>
      <c r="H3" s="21"/>
      <c r="I3" s="21"/>
      <c r="J3" s="21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105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6"/>
      <c r="E9" s="56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6"/>
      <c r="E11" s="56"/>
      <c r="F11" s="56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 t="s">
        <v>29</v>
      </c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52</v>
      </c>
      <c r="C16" s="14">
        <v>15</v>
      </c>
      <c r="D16" s="14">
        <v>15</v>
      </c>
      <c r="E16" s="14">
        <v>15</v>
      </c>
      <c r="F16" s="14">
        <v>15</v>
      </c>
      <c r="G16" s="14">
        <v>15</v>
      </c>
      <c r="H16" s="14"/>
      <c r="I16" s="14"/>
      <c r="J16" s="14"/>
      <c r="K16" s="14"/>
      <c r="L16" s="14"/>
    </row>
    <row r="17" spans="1:23" ht="13.5" thickBot="1" x14ac:dyDescent="0.25">
      <c r="A17" s="1"/>
      <c r="B17" s="13" t="s">
        <v>53</v>
      </c>
      <c r="C17" s="29">
        <v>1</v>
      </c>
      <c r="D17" s="29">
        <v>2</v>
      </c>
      <c r="E17" s="29">
        <v>4</v>
      </c>
      <c r="F17" s="29">
        <v>8</v>
      </c>
      <c r="G17" s="29">
        <v>1</v>
      </c>
      <c r="H17" s="29">
        <v>1</v>
      </c>
      <c r="I17" s="29">
        <v>1</v>
      </c>
      <c r="J17" s="29">
        <v>1</v>
      </c>
      <c r="K17" s="29">
        <v>1</v>
      </c>
      <c r="L17" s="29">
        <v>1</v>
      </c>
    </row>
    <row r="18" spans="1:23" ht="13.5" thickBot="1" x14ac:dyDescent="0.25">
      <c r="A18" s="1"/>
      <c r="B18" s="13" t="s">
        <v>54</v>
      </c>
      <c r="C18" s="24">
        <v>1</v>
      </c>
      <c r="D18" s="24">
        <v>1</v>
      </c>
      <c r="E18" s="24">
        <v>1</v>
      </c>
      <c r="F18" s="24">
        <v>1</v>
      </c>
      <c r="G18" s="24">
        <v>1</v>
      </c>
      <c r="H18" s="24">
        <v>1</v>
      </c>
      <c r="I18" s="24">
        <v>1</v>
      </c>
      <c r="J18" s="24">
        <v>1</v>
      </c>
      <c r="K18" s="24">
        <v>1</v>
      </c>
      <c r="L18" s="24">
        <v>1</v>
      </c>
    </row>
    <row r="19" spans="1:23" ht="13.5" thickBot="1" x14ac:dyDescent="0.25">
      <c r="A19" s="1"/>
      <c r="B19" s="13" t="s">
        <v>55</v>
      </c>
      <c r="C19" s="34">
        <v>5</v>
      </c>
      <c r="D19" s="34">
        <v>5</v>
      </c>
      <c r="E19" s="34">
        <v>5</v>
      </c>
      <c r="F19" s="34">
        <v>5</v>
      </c>
      <c r="G19" s="34">
        <v>4</v>
      </c>
      <c r="H19" s="34">
        <v>1</v>
      </c>
      <c r="I19" s="34">
        <v>1</v>
      </c>
      <c r="J19" s="34">
        <v>1</v>
      </c>
      <c r="K19" s="34">
        <v>1</v>
      </c>
      <c r="L19" s="34">
        <v>1</v>
      </c>
    </row>
    <row r="20" spans="1:23" ht="13.5" thickBot="1" x14ac:dyDescent="0.25">
      <c r="A20" s="1"/>
      <c r="B20" s="13" t="s">
        <v>56</v>
      </c>
      <c r="C20" s="23">
        <v>5</v>
      </c>
      <c r="D20" s="23">
        <v>5</v>
      </c>
      <c r="E20" s="23">
        <v>5</v>
      </c>
      <c r="F20" s="23">
        <v>5</v>
      </c>
      <c r="G20" s="23">
        <v>100</v>
      </c>
      <c r="H20" s="23">
        <v>1</v>
      </c>
      <c r="I20" s="23">
        <v>1</v>
      </c>
      <c r="J20" s="23">
        <v>1</v>
      </c>
      <c r="K20" s="23">
        <v>1</v>
      </c>
      <c r="L20" s="23">
        <v>1</v>
      </c>
    </row>
    <row r="21" spans="1:23" hidden="1" x14ac:dyDescent="0.2">
      <c r="A21" s="1"/>
      <c r="B21" s="13"/>
      <c r="C21" s="33" t="str">
        <f>IF(C16="","",$B$16 &amp; C$16 &amp; "/" &amp; $B$17 &amp; C$17 &amp; "/" &amp;  $B$18 &amp; C$18 &amp; "/" &amp; $B$19 &amp; C$19 &amp; "/" &amp; $B$20 &amp; C$20)</f>
        <v>a =15/b =1/c =1/d =5/f =5</v>
      </c>
      <c r="D21" s="33" t="str">
        <f t="shared" ref="D21:L21" si="0">IF(D16="","",$B$16 &amp; D$16 &amp; "/" &amp; $B$17 &amp; D$17 &amp; "/" &amp;  $B$18 &amp; D$18 &amp; "/" &amp; $B$19 &amp; D$19 &amp; "/" &amp; $B$20 &amp; D$20)</f>
        <v>a =15/b =2/c =1/d =5/f =5</v>
      </c>
      <c r="E21" s="33" t="str">
        <f t="shared" si="0"/>
        <v>a =15/b =4/c =1/d =5/f =5</v>
      </c>
      <c r="F21" s="33" t="str">
        <f t="shared" si="0"/>
        <v>a =15/b =8/c =1/d =5/f =5</v>
      </c>
      <c r="G21" s="33" t="str">
        <f t="shared" si="0"/>
        <v>a =15/b =1/c =1/d =4/f =100</v>
      </c>
      <c r="H21" s="33" t="str">
        <f t="shared" si="0"/>
        <v/>
      </c>
      <c r="I21" s="33" t="str">
        <f t="shared" si="0"/>
        <v/>
      </c>
      <c r="J21" s="33" t="str">
        <f t="shared" si="0"/>
        <v/>
      </c>
      <c r="K21" s="33" t="str">
        <f t="shared" si="0"/>
        <v/>
      </c>
      <c r="L21" s="33" t="str">
        <f t="shared" si="0"/>
        <v/>
      </c>
    </row>
    <row r="22" spans="1:23" x14ac:dyDescent="0.2">
      <c r="A22" s="1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23" ht="15" thickBot="1" x14ac:dyDescent="0.3">
      <c r="A23" s="13" t="s">
        <v>37</v>
      </c>
      <c r="B23" s="1"/>
      <c r="C23" s="17">
        <f>1000*3.6/C24</f>
        <v>1</v>
      </c>
      <c r="D23" s="17">
        <f t="shared" ref="D23:L23" si="1">1000*3.6/D24</f>
        <v>1</v>
      </c>
      <c r="E23" s="17">
        <f t="shared" si="1"/>
        <v>1</v>
      </c>
      <c r="F23" s="17">
        <f t="shared" si="1"/>
        <v>1</v>
      </c>
      <c r="G23" s="17">
        <f t="shared" si="1"/>
        <v>1</v>
      </c>
      <c r="H23" s="17">
        <f t="shared" si="1"/>
        <v>1</v>
      </c>
      <c r="I23" s="17">
        <f t="shared" si="1"/>
        <v>1</v>
      </c>
      <c r="J23" s="17">
        <f t="shared" si="1"/>
        <v>1</v>
      </c>
      <c r="K23" s="17">
        <f t="shared" si="1"/>
        <v>1</v>
      </c>
      <c r="L23" s="17">
        <f t="shared" si="1"/>
        <v>1</v>
      </c>
    </row>
    <row r="24" spans="1:23" ht="15" thickBot="1" x14ac:dyDescent="0.3">
      <c r="A24" s="13" t="s">
        <v>40</v>
      </c>
      <c r="B24" s="1"/>
      <c r="C24" s="18">
        <v>3600</v>
      </c>
      <c r="D24" s="18">
        <v>3600</v>
      </c>
      <c r="E24" s="18">
        <v>3600</v>
      </c>
      <c r="F24" s="18">
        <v>3600</v>
      </c>
      <c r="G24" s="18">
        <v>3600</v>
      </c>
      <c r="H24" s="18">
        <v>3600</v>
      </c>
      <c r="I24" s="18">
        <v>3600</v>
      </c>
      <c r="J24" s="18">
        <v>3600</v>
      </c>
      <c r="K24" s="18">
        <v>3600</v>
      </c>
      <c r="L24" s="18">
        <v>3600</v>
      </c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">
      <c r="A26" s="13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4.25" x14ac:dyDescent="0.25">
      <c r="A27" s="1"/>
      <c r="B27" s="1" t="s">
        <v>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</row>
    <row r="28" spans="1:23" x14ac:dyDescent="0.2">
      <c r="A28" s="1"/>
      <c r="B28" s="19">
        <f>$B$9</f>
        <v>0</v>
      </c>
      <c r="C28" s="4">
        <f>IF(C$16="",10000,C$23+(C$16*C$17+C$19*($B28/C$18)^C$20)/(C$17+($B28/C$18)^C$20))</f>
        <v>16</v>
      </c>
      <c r="D28" s="4">
        <f t="shared" ref="D28:L43" si="2">IF(D$16="",10000,D$23+(D$16*D$17+D$19*($B28/D$18)^D$20)/(D$17+($B28/D$18)^D$20))</f>
        <v>16</v>
      </c>
      <c r="E28" s="4">
        <f t="shared" si="2"/>
        <v>16</v>
      </c>
      <c r="F28" s="4">
        <f t="shared" si="2"/>
        <v>16</v>
      </c>
      <c r="G28" s="4">
        <f t="shared" si="2"/>
        <v>16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ref="B29:B60" si="3">$B28+$B$11</f>
        <v>0.02</v>
      </c>
      <c r="C29" s="4">
        <f t="shared" ref="C29:L60" si="4">IF(C$16="",10000,C$23+(C$16*C$17+C$19*($B29/C$18)^C$20)/(C$17+($B29/C$18)^C$20))</f>
        <v>15.999999967999999</v>
      </c>
      <c r="D29" s="4">
        <f t="shared" si="2"/>
        <v>15.999999984000002</v>
      </c>
      <c r="E29" s="4">
        <f t="shared" si="2"/>
        <v>15.999999991999999</v>
      </c>
      <c r="F29" s="4">
        <f t="shared" si="2"/>
        <v>15.999999996</v>
      </c>
      <c r="G29" s="4">
        <f t="shared" si="2"/>
        <v>16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0.04</v>
      </c>
      <c r="C30" s="4">
        <f t="shared" si="4"/>
        <v>15.999998976000104</v>
      </c>
      <c r="D30" s="4">
        <f t="shared" si="2"/>
        <v>15.999999488000025</v>
      </c>
      <c r="E30" s="4">
        <f t="shared" si="2"/>
        <v>15.999999744000007</v>
      </c>
      <c r="F30" s="4">
        <f t="shared" si="2"/>
        <v>15.999999872000002</v>
      </c>
      <c r="G30" s="4">
        <f t="shared" si="2"/>
        <v>16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0.06</v>
      </c>
      <c r="C31" s="4">
        <f t="shared" si="4"/>
        <v>15.999992224006048</v>
      </c>
      <c r="D31" s="4">
        <f t="shared" si="2"/>
        <v>15.999996112001512</v>
      </c>
      <c r="E31" s="4">
        <f t="shared" si="2"/>
        <v>15.999998056000377</v>
      </c>
      <c r="F31" s="4">
        <f t="shared" si="2"/>
        <v>15.999999028000094</v>
      </c>
      <c r="G31" s="4">
        <f t="shared" si="2"/>
        <v>16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0.08</v>
      </c>
      <c r="C32" s="4">
        <f t="shared" si="4"/>
        <v>15.999967232107373</v>
      </c>
      <c r="D32" s="4">
        <f t="shared" si="2"/>
        <v>15.999983616026844</v>
      </c>
      <c r="E32" s="4">
        <f t="shared" si="2"/>
        <v>15.99999180800671</v>
      </c>
      <c r="F32" s="4">
        <f t="shared" si="2"/>
        <v>15.999995904001679</v>
      </c>
      <c r="G32" s="4">
        <f t="shared" si="2"/>
        <v>16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</v>
      </c>
      <c r="C33" s="4">
        <f t="shared" si="4"/>
        <v>15.99990000099999</v>
      </c>
      <c r="D33" s="4">
        <f t="shared" si="2"/>
        <v>15.999950000249999</v>
      </c>
      <c r="E33" s="4">
        <f t="shared" si="2"/>
        <v>15.999975000062502</v>
      </c>
      <c r="F33" s="4">
        <f t="shared" si="2"/>
        <v>15.999987500015626</v>
      </c>
      <c r="G33" s="4">
        <f t="shared" si="2"/>
        <v>16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0.12000000000000001</v>
      </c>
      <c r="C34" s="4">
        <f t="shared" si="4"/>
        <v>15.999751174191582</v>
      </c>
      <c r="D34" s="4">
        <f t="shared" si="2"/>
        <v>15.999875585547914</v>
      </c>
      <c r="E34" s="4">
        <f t="shared" si="2"/>
        <v>15.99993779238698</v>
      </c>
      <c r="F34" s="4">
        <f t="shared" si="2"/>
        <v>15.999968896096746</v>
      </c>
      <c r="G34" s="4">
        <f t="shared" si="2"/>
        <v>16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0.14000000000000001</v>
      </c>
      <c r="C35" s="4">
        <f t="shared" si="4"/>
        <v>15.99946220492391</v>
      </c>
      <c r="D35" s="4">
        <f t="shared" si="2"/>
        <v>15.999731095231169</v>
      </c>
      <c r="E35" s="4">
        <f t="shared" si="2"/>
        <v>15.999865545807817</v>
      </c>
      <c r="F35" s="4">
        <f t="shared" si="2"/>
        <v>15.999932772451956</v>
      </c>
      <c r="G35" s="4">
        <f t="shared" si="2"/>
        <v>16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0.16</v>
      </c>
      <c r="C36" s="4">
        <f t="shared" si="4"/>
        <v>15.998951533939634</v>
      </c>
      <c r="D36" s="4">
        <f t="shared" si="2"/>
        <v>15.999475739486352</v>
      </c>
      <c r="E36" s="4">
        <f t="shared" si="2"/>
        <v>15.999737862871767</v>
      </c>
      <c r="F36" s="4">
        <f t="shared" si="2"/>
        <v>15.999868929717962</v>
      </c>
      <c r="G36" s="4">
        <f t="shared" si="2"/>
        <v>16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0.18</v>
      </c>
      <c r="C37" s="4">
        <f t="shared" si="4"/>
        <v>15.998110788979268</v>
      </c>
      <c r="D37" s="4">
        <f t="shared" si="2"/>
        <v>15.999055305253247</v>
      </c>
      <c r="E37" s="4">
        <f t="shared" si="2"/>
        <v>15.999527630314367</v>
      </c>
      <c r="F37" s="4">
        <f t="shared" si="2"/>
        <v>15.999763809578722</v>
      </c>
      <c r="G37" s="4">
        <f t="shared" si="2"/>
        <v>16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0.19999999999999998</v>
      </c>
      <c r="C38" s="4">
        <f t="shared" si="4"/>
        <v>15.996801023672424</v>
      </c>
      <c r="D38" s="4">
        <f t="shared" si="2"/>
        <v>15.998400255959048</v>
      </c>
      <c r="E38" s="4">
        <f t="shared" si="2"/>
        <v>15.999200063994881</v>
      </c>
      <c r="F38" s="4">
        <f t="shared" si="2"/>
        <v>15.999600015999359</v>
      </c>
      <c r="G38" s="4">
        <f t="shared" si="2"/>
        <v>16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0.21999999999999997</v>
      </c>
      <c r="C39" s="4">
        <f t="shared" si="4"/>
        <v>15.994849022624184</v>
      </c>
      <c r="D39" s="4">
        <f t="shared" si="2"/>
        <v>15.997423847827015</v>
      </c>
      <c r="E39" s="4">
        <f t="shared" si="2"/>
        <v>15.998711757978134</v>
      </c>
      <c r="F39" s="4">
        <f t="shared" si="2"/>
        <v>15.999355837497207</v>
      </c>
      <c r="G39" s="4">
        <f t="shared" si="2"/>
        <v>16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0.23999999999999996</v>
      </c>
      <c r="C40" s="4">
        <f t="shared" si="4"/>
        <v>15.992043711293542</v>
      </c>
      <c r="D40" s="4">
        <f t="shared" si="2"/>
        <v>15.996020272453702</v>
      </c>
      <c r="E40" s="4">
        <f t="shared" si="2"/>
        <v>15.998009740192265</v>
      </c>
      <c r="F40" s="4">
        <f t="shared" si="2"/>
        <v>15.999004771057923</v>
      </c>
      <c r="G40" s="4">
        <f t="shared" si="2"/>
        <v>16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0.25999999999999995</v>
      </c>
      <c r="C41" s="4">
        <f t="shared" si="4"/>
        <v>15.988132723956877</v>
      </c>
      <c r="D41" s="4">
        <f t="shared" si="2"/>
        <v>15.994062839082062</v>
      </c>
      <c r="E41" s="4">
        <f t="shared" si="2"/>
        <v>15.997030538032355</v>
      </c>
      <c r="F41" s="4">
        <f t="shared" si="2"/>
        <v>15.998515048540833</v>
      </c>
      <c r="G41" s="4">
        <f t="shared" si="2"/>
        <v>16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0.27999999999999997</v>
      </c>
      <c r="C42" s="4">
        <f t="shared" si="4"/>
        <v>15.982819200787699</v>
      </c>
      <c r="D42" s="4">
        <f t="shared" si="2"/>
        <v>15.991402214552579</v>
      </c>
      <c r="E42" s="4">
        <f t="shared" si="2"/>
        <v>15.995699258433625</v>
      </c>
      <c r="F42" s="4">
        <f t="shared" si="2"/>
        <v>15.997849166707908</v>
      </c>
      <c r="G42" s="4">
        <f t="shared" si="2"/>
        <v>16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</v>
      </c>
      <c r="C43" s="4">
        <f t="shared" si="4"/>
        <v>15.975758905858765</v>
      </c>
      <c r="D43" s="4">
        <f t="shared" si="2"/>
        <v>15.987864744335631</v>
      </c>
      <c r="E43" s="4">
        <f t="shared" si="2"/>
        <v>15.993928688321843</v>
      </c>
      <c r="F43" s="4">
        <f t="shared" si="2"/>
        <v>15.996963422360459</v>
      </c>
      <c r="G43" s="4">
        <f t="shared" si="2"/>
        <v>16</v>
      </c>
      <c r="H43" s="4">
        <f t="shared" si="2"/>
        <v>10000</v>
      </c>
      <c r="I43" s="4">
        <f t="shared" si="2"/>
        <v>10000</v>
      </c>
      <c r="J43" s="4">
        <f t="shared" si="2"/>
        <v>10000</v>
      </c>
      <c r="K43" s="4">
        <f t="shared" si="2"/>
        <v>10000</v>
      </c>
      <c r="L43" s="4">
        <f t="shared" si="2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0.32</v>
      </c>
      <c r="C44" s="4">
        <f t="shared" si="4"/>
        <v>15.966557781464775</v>
      </c>
      <c r="D44" s="4">
        <f t="shared" si="4"/>
        <v>15.983250884353104</v>
      </c>
      <c r="E44" s="4">
        <f t="shared" si="4"/>
        <v>15.991618422976407</v>
      </c>
      <c r="F44" s="4">
        <f t="shared" si="4"/>
        <v>15.995807454481042</v>
      </c>
      <c r="G44" s="4">
        <f t="shared" si="4"/>
        <v>16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0.34</v>
      </c>
      <c r="C45" s="4">
        <f t="shared" si="4"/>
        <v>15.954770080059001</v>
      </c>
      <c r="D45" s="4">
        <f t="shared" si="4"/>
        <v>15.977333780464752</v>
      </c>
      <c r="E45" s="4">
        <f t="shared" si="4"/>
        <v>15.988654031721984</v>
      </c>
      <c r="F45" s="4">
        <f t="shared" si="4"/>
        <v>15.99432379575933</v>
      </c>
      <c r="G45" s="4">
        <f t="shared" si="4"/>
        <v>16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0.36000000000000004</v>
      </c>
      <c r="C46" s="4">
        <f t="shared" si="4"/>
        <v>15.939897242391961</v>
      </c>
      <c r="D46" s="4">
        <f t="shared" si="4"/>
        <v>15.969858040451552</v>
      </c>
      <c r="E46" s="4">
        <f t="shared" si="4"/>
        <v>15.98490627249959</v>
      </c>
      <c r="F46" s="4">
        <f t="shared" si="4"/>
        <v>15.992447436432975</v>
      </c>
      <c r="G46" s="4">
        <f t="shared" si="4"/>
        <v>16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0.38000000000000006</v>
      </c>
      <c r="C47" s="4">
        <f t="shared" si="4"/>
        <v>15.921387717739179</v>
      </c>
      <c r="D47" s="4">
        <f t="shared" si="4"/>
        <v>15.960538751931011</v>
      </c>
      <c r="E47" s="4">
        <f t="shared" si="4"/>
        <v>15.980230369250343</v>
      </c>
      <c r="F47" s="4">
        <f t="shared" si="4"/>
        <v>15.990105403999705</v>
      </c>
      <c r="G47" s="4">
        <f t="shared" si="4"/>
        <v>16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0.40000000000000008</v>
      </c>
      <c r="C48" s="4">
        <f t="shared" si="4"/>
        <v>15.898637947418434</v>
      </c>
      <c r="D48" s="4">
        <f t="shared" si="4"/>
        <v>15.949060808659663</v>
      </c>
      <c r="E48" s="4">
        <f t="shared" si="4"/>
        <v>15.974465368656242</v>
      </c>
      <c r="F48" s="4">
        <f t="shared" si="4"/>
        <v>15.987216363055289</v>
      </c>
      <c r="G48" s="4">
        <f t="shared" si="4"/>
        <v>16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0.4200000000000001</v>
      </c>
      <c r="C49" s="4">
        <f t="shared" si="4"/>
        <v>15.870994753460472</v>
      </c>
      <c r="D49" s="4">
        <f t="shared" si="4"/>
        <v>15.935078616777821</v>
      </c>
      <c r="E49" s="4">
        <f t="shared" si="4"/>
        <v>15.96743359558786</v>
      </c>
      <c r="F49" s="4">
        <f t="shared" si="4"/>
        <v>15.983690240282391</v>
      </c>
      <c r="G49" s="4">
        <f t="shared" si="4"/>
        <v>16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0.44000000000000011</v>
      </c>
      <c r="C50" s="4">
        <f t="shared" si="4"/>
        <v>15.837759386928715</v>
      </c>
      <c r="D50" s="4">
        <f t="shared" si="4"/>
        <v>15.918216261268807</v>
      </c>
      <c r="E50" s="4">
        <f t="shared" si="4"/>
        <v>15.958940229557491</v>
      </c>
      <c r="F50" s="4">
        <f t="shared" si="4"/>
        <v>15.979427880453441</v>
      </c>
      <c r="G50" s="4">
        <f t="shared" si="4"/>
        <v>16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0.46000000000000013</v>
      </c>
      <c r="C51" s="4">
        <f t="shared" si="4"/>
        <v>15.798193490918655</v>
      </c>
      <c r="D51" s="4">
        <f t="shared" si="4"/>
        <v>15.898068220631387</v>
      </c>
      <c r="E51" s="4">
        <f t="shared" si="4"/>
        <v>15.948773027492726</v>
      </c>
      <c r="F51" s="4">
        <f t="shared" si="4"/>
        <v>15.974320740209601</v>
      </c>
      <c r="G51" s="4">
        <f t="shared" si="4"/>
        <v>16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0.48000000000000015</v>
      </c>
      <c r="C52" s="4">
        <f t="shared" si="4"/>
        <v>15.751527217102234</v>
      </c>
      <c r="D52" s="4">
        <f t="shared" si="4"/>
        <v>15.874200723738152</v>
      </c>
      <c r="E52" s="4">
        <f t="shared" si="4"/>
        <v>15.936702221130538</v>
      </c>
      <c r="F52" s="4">
        <f t="shared" si="4"/>
        <v>15.968250627326732</v>
      </c>
      <c r="G52" s="4">
        <f t="shared" si="4"/>
        <v>16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0.50000000000000011</v>
      </c>
      <c r="C53" s="4">
        <f t="shared" si="4"/>
        <v>15.696969696969697</v>
      </c>
      <c r="D53" s="4">
        <f t="shared" si="4"/>
        <v>15.846153846153847</v>
      </c>
      <c r="E53" s="4">
        <f t="shared" si="4"/>
        <v>15.922480620155039</v>
      </c>
      <c r="F53" s="4">
        <f t="shared" si="4"/>
        <v>15.961089494163424</v>
      </c>
      <c r="G53" s="4">
        <f t="shared" si="4"/>
        <v>16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0.52000000000000013</v>
      </c>
      <c r="C54" s="4">
        <f t="shared" si="4"/>
        <v>15.63372200505124</v>
      </c>
      <c r="D54" s="4">
        <f t="shared" si="4"/>
        <v>15.81344444275287</v>
      </c>
      <c r="E54" s="4">
        <f t="shared" si="4"/>
        <v>15.90584395470149</v>
      </c>
      <c r="F54" s="4">
        <f t="shared" si="4"/>
        <v>15.952699294984539</v>
      </c>
      <c r="G54" s="4">
        <f t="shared" si="4"/>
        <v>16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0.54000000000000015</v>
      </c>
      <c r="C55" s="4">
        <f t="shared" si="4"/>
        <v>15.560992657686935</v>
      </c>
      <c r="D55" s="4">
        <f t="shared" si="4"/>
        <v>15.775570008130163</v>
      </c>
      <c r="E55" s="4">
        <f t="shared" si="4"/>
        <v>15.886511492827985</v>
      </c>
      <c r="F55" s="4">
        <f t="shared" si="4"/>
        <v>15.942931917841422</v>
      </c>
      <c r="G55" s="4">
        <f t="shared" si="4"/>
        <v>16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0.56000000000000016</v>
      </c>
      <c r="C56" s="4">
        <f t="shared" si="4"/>
        <v>15.478015565467446</v>
      </c>
      <c r="D56" s="4">
        <f t="shared" si="4"/>
        <v>15.732013544820253</v>
      </c>
      <c r="E56" s="4">
        <f t="shared" si="4"/>
        <v>15.864186969783381</v>
      </c>
      <c r="F56" s="4">
        <f t="shared" si="4"/>
        <v>15.931629202633252</v>
      </c>
      <c r="G56" s="4">
        <f t="shared" si="4"/>
        <v>16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0.58000000000000018</v>
      </c>
      <c r="C57" s="4">
        <f t="shared" si="4"/>
        <v>15.384070201205184</v>
      </c>
      <c r="D57" s="4">
        <f t="shared" si="4"/>
        <v>15.68224950054271</v>
      </c>
      <c r="E57" s="4">
        <f t="shared" si="4"/>
        <v>15.838559866112593</v>
      </c>
      <c r="F57" s="4">
        <f t="shared" si="4"/>
        <v>15.91862305783437</v>
      </c>
      <c r="G57" s="4">
        <f t="shared" si="4"/>
        <v>16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0.6000000000000002</v>
      </c>
      <c r="C58" s="4">
        <f t="shared" si="4"/>
        <v>15.278503562945367</v>
      </c>
      <c r="D58" s="4">
        <f t="shared" si="4"/>
        <v>15.625750808563067</v>
      </c>
      <c r="E58" s="4">
        <f t="shared" si="4"/>
        <v>15.809307070548536</v>
      </c>
      <c r="F58" s="4">
        <f t="shared" si="4"/>
        <v>15.90373568910193</v>
      </c>
      <c r="G58" s="4">
        <f t="shared" si="4"/>
        <v>16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0.62000000000000022</v>
      </c>
      <c r="C59" s="4">
        <f t="shared" si="4"/>
        <v>15.160753312460242</v>
      </c>
      <c r="D59" s="4">
        <f t="shared" si="4"/>
        <v>15.561997029107411</v>
      </c>
      <c r="E59" s="4">
        <f t="shared" si="4"/>
        <v>15.776094960938366</v>
      </c>
      <c r="F59" s="4">
        <f t="shared" si="4"/>
        <v>15.886779953522728</v>
      </c>
      <c r="G59" s="4">
        <f t="shared" si="4"/>
        <v>16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si="3"/>
        <v>0.64000000000000024</v>
      </c>
      <c r="C60" s="4">
        <f t="shared" si="4"/>
        <v>15.030371268298044</v>
      </c>
      <c r="D60" s="4">
        <f t="shared" si="4"/>
        <v>15.490483544418694</v>
      </c>
      <c r="E60" s="4">
        <f t="shared" si="4"/>
        <v>15.73858193183349</v>
      </c>
      <c r="F60" s="4">
        <f t="shared" si="4"/>
        <v>15.867559853555179</v>
      </c>
      <c r="G60" s="4">
        <f t="shared" si="4"/>
        <v>16</v>
      </c>
      <c r="H60" s="4">
        <f t="shared" si="4"/>
        <v>10000</v>
      </c>
      <c r="I60" s="4">
        <f t="shared" si="4"/>
        <v>10000</v>
      </c>
      <c r="J60" s="4">
        <f t="shared" si="4"/>
        <v>10000</v>
      </c>
      <c r="K60" s="4">
        <f t="shared" si="4"/>
        <v>10000</v>
      </c>
      <c r="L60" s="4">
        <f t="shared" si="4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ref="B61:B92" si="5">$B60+$B$11</f>
        <v>0.66000000000000025</v>
      </c>
      <c r="C61" s="4">
        <f t="shared" ref="C61:L86" si="6">IF(C$16="",10000,C$23+(C$16*C$17+C$19*($B61/C$18)^C$20)/(C$17+($B61/C$18)^C$20))</f>
        <v>14.887046247929883</v>
      </c>
      <c r="D61" s="4">
        <f t="shared" si="6"/>
        <v>15.410731706027297</v>
      </c>
      <c r="E61" s="4">
        <f t="shared" si="6"/>
        <v>15.69642139054978</v>
      </c>
      <c r="F61" s="4">
        <f t="shared" si="6"/>
        <v>15.8458711847037</v>
      </c>
      <c r="G61" s="4">
        <f t="shared" si="6"/>
        <v>16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5"/>
        <v>0.68000000000000027</v>
      </c>
      <c r="C62" s="4">
        <f t="shared" si="6"/>
        <v>14.730625108511191</v>
      </c>
      <c r="D62" s="4">
        <f t="shared" si="6"/>
        <v>15.32229977155861</v>
      </c>
      <c r="E62" s="4">
        <f t="shared" si="6"/>
        <v>15.649265234235248</v>
      </c>
      <c r="F62" s="4">
        <f t="shared" si="6"/>
        <v>15.82150235055423</v>
      </c>
      <c r="G62" s="4">
        <f t="shared" si="6"/>
        <v>16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0.70000000000000029</v>
      </c>
      <c r="C63" s="4">
        <f t="shared" si="6"/>
        <v>14.561130754150005</v>
      </c>
      <c r="D63" s="4">
        <f t="shared" si="6"/>
        <v>15.224794402394757</v>
      </c>
      <c r="E63" s="4">
        <f t="shared" si="6"/>
        <v>15.596767808602062</v>
      </c>
      <c r="F63" s="4">
        <f t="shared" si="6"/>
        <v>15.79423535792421</v>
      </c>
      <c r="G63" s="4">
        <f t="shared" si="6"/>
        <v>15.999999999999998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0.72000000000000031</v>
      </c>
      <c r="C64" s="4">
        <f t="shared" si="6"/>
        <v>14.378775881274551</v>
      </c>
      <c r="D64" s="4">
        <f t="shared" si="6"/>
        <v>15.117882426338712</v>
      </c>
      <c r="E64" s="4">
        <f t="shared" si="6"/>
        <v>15.538590334436837</v>
      </c>
      <c r="F64" s="4">
        <f t="shared" si="6"/>
        <v>15.763847003460668</v>
      </c>
      <c r="G64" s="4">
        <f t="shared" si="6"/>
        <v>15.999999999999941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0.74000000000000032</v>
      </c>
      <c r="C65" s="4">
        <f t="shared" si="6"/>
        <v>14.183971338847186</v>
      </c>
      <c r="D65" s="4">
        <f t="shared" si="6"/>
        <v>15.001302505755081</v>
      </c>
      <c r="E65" s="4">
        <f t="shared" si="6"/>
        <v>15.474405770897846</v>
      </c>
      <c r="F65" s="4">
        <f t="shared" si="6"/>
        <v>15.730110260982856</v>
      </c>
      <c r="G65" s="4">
        <f t="shared" si="6"/>
        <v>15.99999999999908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0.76000000000000034</v>
      </c>
      <c r="C66" s="4">
        <f t="shared" si="6"/>
        <v>13.977328193316561</v>
      </c>
      <c r="D66" s="4">
        <f t="shared" si="6"/>
        <v>14.87487629700424</v>
      </c>
      <c r="E66" s="4">
        <f t="shared" si="6"/>
        <v>15.403904065228582</v>
      </c>
      <c r="F66" s="4">
        <f t="shared" si="6"/>
        <v>15.692795876145558</v>
      </c>
      <c r="G66" s="4">
        <f t="shared" si="6"/>
        <v>15.999999999986736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0.78000000000000036</v>
      </c>
      <c r="C67" s="4">
        <f t="shared" si="6"/>
        <v>13.759652903301193</v>
      </c>
      <c r="D67" s="4">
        <f t="shared" si="6"/>
        <v>14.738518647353537</v>
      </c>
      <c r="E67" s="4">
        <f t="shared" si="6"/>
        <v>15.32679771737206</v>
      </c>
      <c r="F67" s="4">
        <f t="shared" si="6"/>
        <v>15.651674171545332</v>
      </c>
      <c r="G67" s="4">
        <f t="shared" si="6"/>
        <v>15.999999999821824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0.80000000000000038</v>
      </c>
      <c r="C68" s="4">
        <f t="shared" si="6"/>
        <v>13.531935406121953</v>
      </c>
      <c r="D68" s="4">
        <f t="shared" si="6"/>
        <v>14.592246356887541</v>
      </c>
      <c r="E68" s="4">
        <f t="shared" si="6"/>
        <v>15.242827565808931</v>
      </c>
      <c r="F68" s="4">
        <f t="shared" si="6"/>
        <v>15.6065170611743</v>
      </c>
      <c r="G68" s="4">
        <f t="shared" si="6"/>
        <v>15.999999997759263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0.8200000000000004</v>
      </c>
      <c r="C69" s="4">
        <f t="shared" si="6"/>
        <v>13.295330364553305</v>
      </c>
      <c r="D69" s="4">
        <f t="shared" si="6"/>
        <v>14.436185040448892</v>
      </c>
      <c r="E69" s="4">
        <f t="shared" si="6"/>
        <v>15.151768678758589</v>
      </c>
      <c r="F69" s="4">
        <f t="shared" si="6"/>
        <v>15.55710026814276</v>
      </c>
      <c r="G69" s="4">
        <f t="shared" si="6"/>
        <v>15.999999973528537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0.84000000000000041</v>
      </c>
      <c r="C70" s="4">
        <f t="shared" si="6"/>
        <v>13.051132275107818</v>
      </c>
      <c r="D70" s="4">
        <f t="shared" si="6"/>
        <v>14.270573662021789</v>
      </c>
      <c r="E70" s="4">
        <f t="shared" si="6"/>
        <v>15.05343621389782</v>
      </c>
      <c r="F70" s="4">
        <f t="shared" si="6"/>
        <v>15.503205733876106</v>
      </c>
      <c r="G70" s="4">
        <f t="shared" si="6"/>
        <v>15.999999705339937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0.86000000000000043</v>
      </c>
      <c r="C71" s="4">
        <f t="shared" si="6"/>
        <v>12.80074555235103</v>
      </c>
      <c r="D71" s="4">
        <f t="shared" si="6"/>
        <v>14.095766382700035</v>
      </c>
      <c r="E71" s="4">
        <f t="shared" si="6"/>
        <v>14.947691091370158</v>
      </c>
      <c r="F71" s="4">
        <f t="shared" si="6"/>
        <v>15.444624200618767</v>
      </c>
      <c r="G71" s="4">
        <f t="shared" si="6"/>
        <v>15.999996900885034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0.88000000000000045</v>
      </c>
      <c r="C72" s="4">
        <f t="shared" si="6"/>
        <v>12.545651033426122</v>
      </c>
      <c r="D72" s="4">
        <f t="shared" si="6"/>
        <v>13.91223146215566</v>
      </c>
      <c r="E72" s="4">
        <f t="shared" si="6"/>
        <v>14.834445310593878</v>
      </c>
      <c r="F72" s="4">
        <f t="shared" si="6"/>
        <v>15.381157942171768</v>
      </c>
      <c r="G72" s="4">
        <f t="shared" si="6"/>
        <v>15.999969121323257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0.90000000000000047</v>
      </c>
      <c r="C73" s="4">
        <f t="shared" si="6"/>
        <v>12.287370558758614</v>
      </c>
      <c r="D73" s="4">
        <f t="shared" si="6"/>
        <v>13.720547077965939</v>
      </c>
      <c r="E73" s="4">
        <f t="shared" si="6"/>
        <v>14.713666732745303</v>
      </c>
      <c r="F73" s="4">
        <f t="shared" si="6"/>
        <v>15.312623610527455</v>
      </c>
      <c r="G73" s="4">
        <f t="shared" si="6"/>
        <v>15.999707832372616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0.92000000000000048</v>
      </c>
      <c r="C74" s="4">
        <f t="shared" si="6"/>
        <v>12.027431358955893</v>
      </c>
      <c r="D74" s="4">
        <f t="shared" si="6"/>
        <v>13.52139406990859</v>
      </c>
      <c r="E74" s="4">
        <f t="shared" si="6"/>
        <v>14.585383149193481</v>
      </c>
      <c r="F74" s="4">
        <f t="shared" si="6"/>
        <v>15.238855158674571</v>
      </c>
      <c r="G74" s="4">
        <f t="shared" si="6"/>
        <v>15.997369298673769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0.9400000000000005</v>
      </c>
      <c r="C75" s="4">
        <f t="shared" si="6"/>
        <v>11.767331911577429</v>
      </c>
      <c r="D75" s="4">
        <f t="shared" si="6"/>
        <v>13.315545767566002</v>
      </c>
      <c r="E75" s="4">
        <f t="shared" si="6"/>
        <v>14.449685462723162</v>
      </c>
      <c r="F75" s="4">
        <f t="shared" si="6"/>
        <v>15.159706792612164</v>
      </c>
      <c r="G75" s="4">
        <f t="shared" si="6"/>
        <v>15.97744272988948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0.96000000000000052</v>
      </c>
      <c r="C76" s="4">
        <f t="shared" si="6"/>
        <v>11.50851073899063</v>
      </c>
      <c r="D76" s="4">
        <f t="shared" si="6"/>
        <v>13.103855207891032</v>
      </c>
      <c r="E76" s="4">
        <f t="shared" si="6"/>
        <v>14.306729823827789</v>
      </c>
      <c r="F76" s="4">
        <f t="shared" si="6"/>
        <v>15.075055898859514</v>
      </c>
      <c r="G76" s="4">
        <f t="shared" si="6"/>
        <v>15.817505232068962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0.98000000000000054</v>
      </c>
      <c r="C77" s="4">
        <f t="shared" si="6"/>
        <v>11.252319327992746</v>
      </c>
      <c r="D77" s="4">
        <f t="shared" si="6"/>
        <v>12.88724018301021</v>
      </c>
      <c r="E77" s="4">
        <f t="shared" si="6"/>
        <v>14.15673858886578</v>
      </c>
      <c r="F77" s="4">
        <f t="shared" si="6"/>
        <v>14.984805887845649</v>
      </c>
      <c r="G77" s="4">
        <f t="shared" si="6"/>
        <v>14.71199900509407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1.0000000000000004</v>
      </c>
      <c r="C78" s="4">
        <f t="shared" si="6"/>
        <v>10.999999999999995</v>
      </c>
      <c r="D78" s="4">
        <f t="shared" si="6"/>
        <v>12.666666666666663</v>
      </c>
      <c r="E78" s="4">
        <f t="shared" si="6"/>
        <v>13.999999999999998</v>
      </c>
      <c r="F78" s="4">
        <f t="shared" si="6"/>
        <v>14.888888888888888</v>
      </c>
      <c r="G78" s="4">
        <f t="shared" si="6"/>
        <v>10.499999999999877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1.0200000000000005</v>
      </c>
      <c r="C79" s="4">
        <f t="shared" si="6"/>
        <v>10.752669186844653</v>
      </c>
      <c r="D79" s="4">
        <f t="shared" si="6"/>
        <v>12.443131241745373</v>
      </c>
      <c r="E79" s="4">
        <f t="shared" si="6"/>
        <v>13.836866527450352</v>
      </c>
      <c r="F79" s="4">
        <f t="shared" si="6"/>
        <v>14.787268229416497</v>
      </c>
      <c r="G79" s="4">
        <f t="shared" si="6"/>
        <v>6.3341991690398167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1.0400000000000005</v>
      </c>
      <c r="C80" s="4">
        <f t="shared" si="6"/>
        <v>10.51130620819022</v>
      </c>
      <c r="D80" s="4">
        <f t="shared" si="6"/>
        <v>12.21764318589601</v>
      </c>
      <c r="E80" s="4">
        <f t="shared" si="6"/>
        <v>13.66775186089099</v>
      </c>
      <c r="F80" s="4">
        <f t="shared" si="6"/>
        <v>14.679940629983809</v>
      </c>
      <c r="G80" s="4">
        <f t="shared" si="6"/>
        <v>5.2135717127730086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1.0600000000000005</v>
      </c>
      <c r="C81" s="4">
        <f t="shared" si="6"/>
        <v>10.276747331736992</v>
      </c>
      <c r="D81" s="4">
        <f t="shared" si="6"/>
        <v>11.991206865768156</v>
      </c>
      <c r="E81" s="4">
        <f t="shared" si="6"/>
        <v>13.493126586453373</v>
      </c>
      <c r="F81" s="4">
        <f t="shared" si="6"/>
        <v>14.566938047834203</v>
      </c>
      <c r="G81" s="4">
        <f t="shared" si="6"/>
        <v>5.032324221722055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1.0800000000000005</v>
      </c>
      <c r="C82" s="4">
        <f t="shared" si="6"/>
        <v>10.049684646585712</v>
      </c>
      <c r="D82" s="4">
        <f t="shared" si="6"/>
        <v>11.764805045029744</v>
      </c>
      <c r="E82" s="4">
        <f t="shared" si="6"/>
        <v>13.313512635980544</v>
      </c>
      <c r="F82" s="4">
        <f t="shared" si="6"/>
        <v>14.448329105419971</v>
      </c>
      <c r="G82" s="4">
        <f t="shared" si="6"/>
        <v>5.0049982704704128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1.1000000000000005</v>
      </c>
      <c r="C83" s="4">
        <f t="shared" si="6"/>
        <v>9.8306691029722106</v>
      </c>
      <c r="D83" s="4">
        <f t="shared" si="6"/>
        <v>11.539383632783174</v>
      </c>
      <c r="E83" s="4">
        <f t="shared" si="6"/>
        <v>13.129476642943331</v>
      </c>
      <c r="F83" s="4">
        <f t="shared" si="6"/>
        <v>14.324220046594819</v>
      </c>
      <c r="G83" s="4">
        <f t="shared" si="6"/>
        <v>5.0007981649555049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1.1200000000000006</v>
      </c>
      <c r="C84" s="4">
        <f t="shared" si="6"/>
        <v>9.6201169684467178</v>
      </c>
      <c r="D84" s="4">
        <f t="shared" si="6"/>
        <v>11.315838295417469</v>
      </c>
      <c r="E84" s="4">
        <f t="shared" si="6"/>
        <v>12.941622381855492</v>
      </c>
      <c r="F84" s="4">
        <f t="shared" si="6"/>
        <v>14.194755172078422</v>
      </c>
      <c r="G84" s="4">
        <f t="shared" si="6"/>
        <v>5.0001316998312308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1.1400000000000006</v>
      </c>
      <c r="C85" s="4">
        <f t="shared" si="6"/>
        <v>9.4183189145779185</v>
      </c>
      <c r="D85" s="4">
        <f t="shared" si="6"/>
        <v>11.095003236007742</v>
      </c>
      <c r="E85" s="4">
        <f t="shared" si="6"/>
        <v>12.750582502498681</v>
      </c>
      <c r="F85" s="4">
        <f t="shared" si="6"/>
        <v>14.060116717125149</v>
      </c>
      <c r="G85" s="4">
        <f t="shared" si="6"/>
        <v>5.0000224339974304</v>
      </c>
      <c r="H85" s="4">
        <f t="shared" si="6"/>
        <v>10000</v>
      </c>
      <c r="I85" s="4">
        <f t="shared" si="6"/>
        <v>10000</v>
      </c>
      <c r="J85" s="4">
        <f t="shared" si="6"/>
        <v>10000</v>
      </c>
      <c r="K85" s="4">
        <f t="shared" si="6"/>
        <v>10000</v>
      </c>
      <c r="L85" s="4">
        <f t="shared" si="6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1.1600000000000006</v>
      </c>
      <c r="C86" s="4">
        <f t="shared" si="6"/>
        <v>9.2254509677946466</v>
      </c>
      <c r="D86" s="4">
        <f t="shared" si="6"/>
        <v>10.877642321080707</v>
      </c>
      <c r="E86" s="4">
        <f t="shared" si="6"/>
        <v>12.557009794716446</v>
      </c>
      <c r="F86" s="4">
        <f t="shared" si="6"/>
        <v>13.920524147794939</v>
      </c>
      <c r="G86" s="4">
        <f t="shared" si="6"/>
        <v>5.0000039408835946</v>
      </c>
      <c r="H86" s="4">
        <f t="shared" ref="D86:L114" si="7">IF(H$16="",10000,H$23+(H$16*H$17+H$19*($B86/H$18)^H$20)/(H$17+($B86/H$18)^H$20))</f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1.1800000000000006</v>
      </c>
      <c r="C87" s="4">
        <f t="shared" ref="C87:C126" si="8">IF(C$16="",10000,C$23+(C$16*C$17+C$19*($B87/C$18)^C$20)/(C$17+($B87/C$18)^C$20))</f>
        <v>9.0415866191227714</v>
      </c>
      <c r="D87" s="4">
        <f t="shared" si="7"/>
        <v>10.664442614156959</v>
      </c>
      <c r="E87" s="4">
        <f t="shared" si="7"/>
        <v>12.36156823260904</v>
      </c>
      <c r="F87" s="4">
        <f t="shared" si="7"/>
        <v>13.776232867373027</v>
      </c>
      <c r="G87" s="4">
        <f t="shared" si="7"/>
        <v>5.000000713168129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1.2000000000000006</v>
      </c>
      <c r="C88" s="4">
        <f t="shared" si="8"/>
        <v>8.8667094761948384</v>
      </c>
      <c r="D88" s="4">
        <f t="shared" si="7"/>
        <v>10.456010266647647</v>
      </c>
      <c r="E88" s="4">
        <f t="shared" si="7"/>
        <v>12.16492404813572</v>
      </c>
      <c r="F88" s="4">
        <f t="shared" si="7"/>
        <v>13.627532340737119</v>
      </c>
      <c r="G88" s="4">
        <f t="shared" si="7"/>
        <v>5.0000001328214063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1.2200000000000006</v>
      </c>
      <c r="C89" s="4">
        <f t="shared" si="8"/>
        <v>8.7007259441580338</v>
      </c>
      <c r="D89" s="4">
        <f t="shared" si="7"/>
        <v>10.252868625041531</v>
      </c>
      <c r="E89" s="4">
        <f t="shared" si="7"/>
        <v>11.967737073741727</v>
      </c>
      <c r="F89" s="4">
        <f t="shared" si="7"/>
        <v>13.474743661148354</v>
      </c>
      <c r="G89" s="4">
        <f t="shared" si="7"/>
        <v>5.000000025433704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5"/>
        <v>1.2400000000000007</v>
      </c>
      <c r="C90" s="4">
        <f t="shared" si="8"/>
        <v>8.5434775293388832</v>
      </c>
      <c r="D90" s="4">
        <f t="shared" si="7"/>
        <v>10.055458342217701</v>
      </c>
      <c r="E90" s="4">
        <f t="shared" si="7"/>
        <v>11.770652572796601</v>
      </c>
      <c r="F90" s="4">
        <f t="shared" si="7"/>
        <v>13.318216600308117</v>
      </c>
      <c r="G90" s="4">
        <f t="shared" si="7"/>
        <v>5.000000005002927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5"/>
        <v>1.2600000000000007</v>
      </c>
      <c r="C91" s="4">
        <f t="shared" si="8"/>
        <v>8.3947524626873715</v>
      </c>
      <c r="D91" s="4">
        <f t="shared" si="7"/>
        <v>9.8641392313342777</v>
      </c>
      <c r="E91" s="4">
        <f t="shared" si="7"/>
        <v>11.574293747138595</v>
      </c>
      <c r="F91" s="4">
        <f t="shared" si="7"/>
        <v>13.158326197825486</v>
      </c>
      <c r="G91" s="4">
        <f t="shared" si="7"/>
        <v>5.0000000010100392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si="5"/>
        <v>1.2800000000000007</v>
      </c>
      <c r="C92" s="4">
        <f t="shared" si="8"/>
        <v>8.2542964336358065</v>
      </c>
      <c r="D92" s="4">
        <f t="shared" si="7"/>
        <v>9.6791935723835998</v>
      </c>
      <c r="E92" s="4">
        <f t="shared" si="7"/>
        <v>11.379255075111127</v>
      </c>
      <c r="F92" s="4">
        <f t="shared" si="7"/>
        <v>12.995468959763327</v>
      </c>
      <c r="G92" s="4">
        <f t="shared" si="7"/>
        <v>5.0000000002091198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ref="B93:B126" si="9">$B92+$B$11</f>
        <v>1.3000000000000007</v>
      </c>
      <c r="C93" s="4">
        <f t="shared" si="8"/>
        <v>8.1218223058691699</v>
      </c>
      <c r="D93" s="4">
        <f t="shared" si="7"/>
        <v>9.5008305720532142</v>
      </c>
      <c r="E93" s="4">
        <f t="shared" si="7"/>
        <v>11.186096593642098</v>
      </c>
      <c r="F93" s="4">
        <f t="shared" si="7"/>
        <v>12.830058747042791</v>
      </c>
      <c r="G93" s="4">
        <f t="shared" si="7"/>
        <v>5.0000000000443672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9"/>
        <v>1.3200000000000007</v>
      </c>
      <c r="C94" s="4">
        <f t="shared" si="8"/>
        <v>7.9970187532701216</v>
      </c>
      <c r="D94" s="4">
        <f t="shared" si="7"/>
        <v>9.3291916839352744</v>
      </c>
      <c r="E94" s="4">
        <f t="shared" si="7"/>
        <v>10.995339196671186</v>
      </c>
      <c r="F94" s="4">
        <f t="shared" si="7"/>
        <v>12.662522442680192</v>
      </c>
      <c r="G94" s="4">
        <f t="shared" si="7"/>
        <v>5.0000000000096385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1.3400000000000007</v>
      </c>
      <c r="C95" s="4">
        <f t="shared" si="8"/>
        <v>7.8795578070143941</v>
      </c>
      <c r="D95" s="4">
        <f t="shared" si="7"/>
        <v>9.1643565148604971</v>
      </c>
      <c r="E95" s="4">
        <f t="shared" si="7"/>
        <v>10.807460981914966</v>
      </c>
      <c r="F95" s="4">
        <f t="shared" si="7"/>
        <v>12.493295491761268</v>
      </c>
      <c r="G95" s="4">
        <f t="shared" si="7"/>
        <v>5.0000000000021423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1.3600000000000008</v>
      </c>
      <c r="C96" s="4">
        <f t="shared" si="8"/>
        <v>7.769101344432781</v>
      </c>
      <c r="D96" s="4">
        <f t="shared" si="7"/>
        <v>9.0063490706019458</v>
      </c>
      <c r="E96" s="4">
        <f t="shared" si="7"/>
        <v>10.622894640583116</v>
      </c>
      <c r="F96" s="4">
        <f t="shared" si="7"/>
        <v>12.322817409561488</v>
      </c>
      <c r="G96" s="4">
        <f t="shared" si="7"/>
        <v>5.0000000000004867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1.3800000000000008</v>
      </c>
      <c r="C97" s="4">
        <f t="shared" si="8"/>
        <v>7.6653065783661436</v>
      </c>
      <c r="D97" s="4">
        <f t="shared" si="7"/>
        <v>8.8551441270382583</v>
      </c>
      <c r="E97" s="4">
        <f t="shared" si="7"/>
        <v>10.442025851788042</v>
      </c>
      <c r="F97" s="4">
        <f t="shared" si="7"/>
        <v>12.151527351321119</v>
      </c>
      <c r="G97" s="4">
        <f t="shared" si="7"/>
        <v>5.0000000000001128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1.4000000000000008</v>
      </c>
      <c r="C98" s="4">
        <f t="shared" si="8"/>
        <v>7.5678306241220117</v>
      </c>
      <c r="D98" s="4">
        <f t="shared" si="7"/>
        <v>8.7106735481632427</v>
      </c>
      <c r="E98" s="4">
        <f t="shared" si="7"/>
        <v>10.265192616098537</v>
      </c>
      <c r="F98" s="4">
        <f t="shared" si="7"/>
        <v>11.979859832085529</v>
      </c>
      <c r="G98" s="4">
        <f t="shared" si="7"/>
        <v>5.0000000000000266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1.4200000000000008</v>
      </c>
      <c r="C99" s="4">
        <f t="shared" si="8"/>
        <v>7.4763342316407426</v>
      </c>
      <c r="D99" s="4">
        <f t="shared" si="7"/>
        <v>8.5728324077045901</v>
      </c>
      <c r="E99" s="4">
        <f t="shared" si="7"/>
        <v>10.092685441552479</v>
      </c>
      <c r="F99" s="4">
        <f t="shared" si="7"/>
        <v>11.808240677089321</v>
      </c>
      <c r="G99" s="4">
        <f t="shared" si="7"/>
        <v>5.0000000000000062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1.4400000000000008</v>
      </c>
      <c r="C100" s="4">
        <f t="shared" si="8"/>
        <v>7.3904847748386766</v>
      </c>
      <c r="D100" s="4">
        <f t="shared" si="7"/>
        <v>8.4414848047735873</v>
      </c>
      <c r="E100" s="4">
        <f t="shared" si="7"/>
        <v>9.9247482805859821</v>
      </c>
      <c r="F100" s="4">
        <f t="shared" si="7"/>
        <v>11.637083272891768</v>
      </c>
      <c r="G100" s="4">
        <f t="shared" si="7"/>
        <v>5.0000000000000018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1.4600000000000009</v>
      </c>
      <c r="C101" s="4">
        <f t="shared" si="8"/>
        <v>7.3099585898699093</v>
      </c>
      <c r="D101" s="4">
        <f t="shared" si="7"/>
        <v>8.3164692946678187</v>
      </c>
      <c r="E101" s="4">
        <f t="shared" si="7"/>
        <v>9.7615801074918274</v>
      </c>
      <c r="F101" s="4">
        <f t="shared" si="7"/>
        <v>11.46678517744342</v>
      </c>
      <c r="G101" s="4">
        <f t="shared" si="7"/>
        <v>5.0000000000000009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1.4800000000000009</v>
      </c>
      <c r="C102" s="4">
        <f t="shared" si="8"/>
        <v>7.234442750563387</v>
      </c>
      <c r="D102" s="4">
        <f t="shared" si="7"/>
        <v>8.1976038829366615</v>
      </c>
      <c r="E102" s="4">
        <f t="shared" si="7"/>
        <v>9.6033370226277146</v>
      </c>
      <c r="F102" s="4">
        <f t="shared" si="7"/>
        <v>11.29772513411076</v>
      </c>
      <c r="G102" s="4">
        <f t="shared" si="7"/>
        <v>5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1.5000000000000009</v>
      </c>
      <c r="C103" s="4">
        <f t="shared" si="8"/>
        <v>7.1636363636363605</v>
      </c>
      <c r="D103" s="4">
        <f t="shared" si="7"/>
        <v>8.0846905537459222</v>
      </c>
      <c r="E103" s="4">
        <f t="shared" si="7"/>
        <v>9.4501347708894805</v>
      </c>
      <c r="F103" s="4">
        <f t="shared" si="7"/>
        <v>11.130260521042077</v>
      </c>
      <c r="G103" s="4">
        <f t="shared" si="7"/>
        <v>5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1.5200000000000009</v>
      </c>
      <c r="C104" s="4">
        <f t="shared" si="8"/>
        <v>7.0972514593212637</v>
      </c>
      <c r="D104" s="4">
        <f t="shared" si="7"/>
        <v>7.9775193224077396</v>
      </c>
      <c r="E104" s="4">
        <f t="shared" si="7"/>
        <v>9.3020515670689239</v>
      </c>
      <c r="F104" s="4">
        <f t="shared" si="7"/>
        <v>10.964725253724938</v>
      </c>
      <c r="G104" s="4">
        <f t="shared" si="7"/>
        <v>5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1.5400000000000009</v>
      </c>
      <c r="C105" s="4">
        <f t="shared" si="8"/>
        <v>7.0350135454309246</v>
      </c>
      <c r="D105" s="4">
        <f t="shared" si="7"/>
        <v>7.8758718168669128</v>
      </c>
      <c r="E105" s="4">
        <f t="shared" si="7"/>
        <v>9.1591311287187747</v>
      </c>
      <c r="F105" s="4">
        <f t="shared" si="7"/>
        <v>10.8014281456991</v>
      </c>
      <c r="G105" s="4">
        <f t="shared" si="7"/>
        <v>5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1.5600000000000009</v>
      </c>
      <c r="C106" s="4">
        <f t="shared" si="8"/>
        <v>6.9766618851134261</v>
      </c>
      <c r="D106" s="4">
        <f t="shared" si="7"/>
        <v>7.7795244042963141</v>
      </c>
      <c r="E106" s="4">
        <f t="shared" si="7"/>
        <v>9.0213858271684941</v>
      </c>
      <c r="F106" s="4">
        <f t="shared" si="7"/>
        <v>10.64065172059416</v>
      </c>
      <c r="G106" s="4">
        <f t="shared" si="7"/>
        <v>5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1.580000000000001</v>
      </c>
      <c r="C107" s="4">
        <f t="shared" si="8"/>
        <v>6.9219495509565609</v>
      </c>
      <c r="D107" s="4">
        <f t="shared" si="7"/>
        <v>7.6882508871794153</v>
      </c>
      <c r="E107" s="4">
        <f t="shared" si="7"/>
        <v>8.8887998785707474</v>
      </c>
      <c r="F107" s="4">
        <f t="shared" si="7"/>
        <v>10.482651458300227</v>
      </c>
      <c r="G107" s="4">
        <f t="shared" si="7"/>
        <v>5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1.600000000000001</v>
      </c>
      <c r="C108" s="4">
        <f t="shared" si="8"/>
        <v>6.8706433009221834</v>
      </c>
      <c r="D108" s="4">
        <f t="shared" si="7"/>
        <v>7.6018247988108012</v>
      </c>
      <c r="E108" s="4">
        <f t="shared" si="7"/>
        <v>8.7613325086153502</v>
      </c>
      <c r="F108" s="4">
        <f t="shared" si="7"/>
        <v>10.327655449383734</v>
      </c>
      <c r="G108" s="4">
        <f t="shared" si="7"/>
        <v>5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1.620000000000001</v>
      </c>
      <c r="C109" s="4">
        <f t="shared" si="8"/>
        <v>6.8225233149635933</v>
      </c>
      <c r="D109" s="4">
        <f t="shared" si="7"/>
        <v>7.520021331488091</v>
      </c>
      <c r="E109" s="4">
        <f t="shared" si="7"/>
        <v>8.638921036254267</v>
      </c>
      <c r="F109" s="4">
        <f t="shared" si="7"/>
        <v>10.175864424953083</v>
      </c>
      <c r="G109" s="4">
        <f t="shared" si="7"/>
        <v>5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1.640000000000001</v>
      </c>
      <c r="C110" s="4">
        <f t="shared" si="8"/>
        <v>6.7773828251788002</v>
      </c>
      <c r="D110" s="4">
        <f t="shared" si="7"/>
        <v>7.442618932237667</v>
      </c>
      <c r="E110" s="4">
        <f t="shared" si="7"/>
        <v>8.5214838329944378</v>
      </c>
      <c r="F110" s="4">
        <f t="shared" si="7"/>
        <v>10.027452124084945</v>
      </c>
      <c r="G110" s="4">
        <f t="shared" si="7"/>
        <v>5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1.660000000000001</v>
      </c>
      <c r="C111" s="4">
        <f t="shared" si="8"/>
        <v>6.7350276670047089</v>
      </c>
      <c r="D111" s="4">
        <f t="shared" si="7"/>
        <v>7.3694006011067819</v>
      </c>
      <c r="E111" s="4">
        <f t="shared" si="7"/>
        <v>8.4089231247133203</v>
      </c>
      <c r="F111" s="4">
        <f t="shared" si="7"/>
        <v>9.8825659575821945</v>
      </c>
      <c r="G111" s="4">
        <f t="shared" si="7"/>
        <v>5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1.680000000000001</v>
      </c>
      <c r="C112" s="4">
        <f t="shared" si="8"/>
        <v>6.6952757742542941</v>
      </c>
      <c r="D112" s="4">
        <f t="shared" si="7"/>
        <v>7.3001549262113743</v>
      </c>
      <c r="E112" s="4">
        <f t="shared" si="7"/>
        <v>8.3011276123225333</v>
      </c>
      <c r="F112" s="4">
        <f t="shared" si="7"/>
        <v>9.7413279251202987</v>
      </c>
      <c r="G112" s="4">
        <f t="shared" si="7"/>
        <v>5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1.7000000000000011</v>
      </c>
      <c r="C113" s="4">
        <f t="shared" si="8"/>
        <v>6.6579566367098986</v>
      </c>
      <c r="D113" s="4">
        <f t="shared" si="7"/>
        <v>7.23467688814506</v>
      </c>
      <c r="E113" s="4">
        <f t="shared" si="7"/>
        <v>8.1979748958297201</v>
      </c>
      <c r="F113" s="4">
        <f t="shared" si="7"/>
        <v>9.6038357425725991</v>
      </c>
      <c r="G113" s="4">
        <f t="shared" si="7"/>
        <v>5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si="7"/>
        <v>10000</v>
      </c>
      <c r="L113" s="4">
        <f t="shared" si="7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1.7200000000000011</v>
      </c>
      <c r="C114" s="4">
        <f t="shared" si="8"/>
        <v>6.6229107354667844</v>
      </c>
      <c r="D114" s="4">
        <f t="shared" si="7"/>
        <v>7.1727684642723544</v>
      </c>
      <c r="E114" s="4">
        <f t="shared" si="7"/>
        <v>8.0993336933859634</v>
      </c>
      <c r="F114" s="4">
        <f t="shared" si="7"/>
        <v>9.4701641372756793</v>
      </c>
      <c r="G114" s="4">
        <f t="shared" si="7"/>
        <v>5</v>
      </c>
      <c r="H114" s="4">
        <f t="shared" si="7"/>
        <v>10000</v>
      </c>
      <c r="I114" s="4">
        <f t="shared" si="7"/>
        <v>10000</v>
      </c>
      <c r="J114" s="4">
        <f t="shared" si="7"/>
        <v>10000</v>
      </c>
      <c r="K114" s="4">
        <f t="shared" ref="D114:L126" si="10">IF(K$16="",10000,K$23+(K$16*K$17+K$19*($B114/K$18)^K$20)/(K$17+($B114/K$18)^K$20))</f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1.7400000000000011</v>
      </c>
      <c r="C115" s="4">
        <f t="shared" si="8"/>
        <v>6.5899889682201298</v>
      </c>
      <c r="D115" s="4">
        <f t="shared" si="10"/>
        <v>7.114239061042742</v>
      </c>
      <c r="E115" s="4">
        <f t="shared" si="10"/>
        <v>8.0050658527731962</v>
      </c>
      <c r="F115" s="4">
        <f t="shared" si="10"/>
        <v>9.3403662709772171</v>
      </c>
      <c r="G115" s="4">
        <f t="shared" si="10"/>
        <v>5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1.7600000000000011</v>
      </c>
      <c r="C116" s="4">
        <f t="shared" si="8"/>
        <v>6.5590520741511025</v>
      </c>
      <c r="D116" s="4">
        <f t="shared" si="10"/>
        <v>7.0589057999243705</v>
      </c>
      <c r="E116" s="4">
        <f t="shared" si="10"/>
        <v>7.9150281575445041</v>
      </c>
      <c r="F116" s="4">
        <f t="shared" si="10"/>
        <v>9.2144752529718925</v>
      </c>
      <c r="G116" s="4">
        <f t="shared" si="10"/>
        <v>5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1.7800000000000011</v>
      </c>
      <c r="C117" s="4">
        <f t="shared" si="8"/>
        <v>6.5299700659390387</v>
      </c>
      <c r="D117" s="4">
        <f t="shared" si="10"/>
        <v>7.0065936799826538</v>
      </c>
      <c r="E117" s="4">
        <f t="shared" si="10"/>
        <v>7.8290739337699273</v>
      </c>
      <c r="F117" s="4">
        <f t="shared" si="10"/>
        <v>9.0925057092563133</v>
      </c>
      <c r="G117" s="4">
        <f t="shared" si="10"/>
        <v>5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1.8000000000000012</v>
      </c>
      <c r="C118" s="4">
        <f t="shared" si="8"/>
        <v>6.502621674654999</v>
      </c>
      <c r="D118" s="4">
        <f t="shared" si="10"/>
        <v>6.9571356376054734</v>
      </c>
      <c r="E118" s="4">
        <f t="shared" si="10"/>
        <v>7.7470544661700336</v>
      </c>
      <c r="F118" s="4">
        <f t="shared" si="10"/>
        <v>8.9744553772204245</v>
      </c>
      <c r="G118" s="4">
        <f t="shared" si="10"/>
        <v>5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1.8200000000000012</v>
      </c>
      <c r="C119" s="4">
        <f t="shared" si="8"/>
        <v>6.4768938118286581</v>
      </c>
      <c r="D119" s="4">
        <f t="shared" si="10"/>
        <v>6.9103725214628682</v>
      </c>
      <c r="E119" s="4">
        <f t="shared" si="10"/>
        <v>7.6688202344548442</v>
      </c>
      <c r="F119" s="4">
        <f t="shared" si="10"/>
        <v>8.8603066992621464</v>
      </c>
      <c r="G119" s="4">
        <f t="shared" si="10"/>
        <v>5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1.8400000000000012</v>
      </c>
      <c r="C120" s="4">
        <f t="shared" si="8"/>
        <v>6.4526810517813527</v>
      </c>
      <c r="D120" s="4">
        <f t="shared" si="10"/>
        <v>6.8661529985251128</v>
      </c>
      <c r="E120" s="4">
        <f t="shared" si="10"/>
        <v>7.5942219820440178</v>
      </c>
      <c r="F120" s="4">
        <f t="shared" si="10"/>
        <v>8.7500283926131317</v>
      </c>
      <c r="G120" s="4">
        <f t="shared" si="10"/>
        <v>5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1.8600000000000012</v>
      </c>
      <c r="C121" s="4">
        <f t="shared" si="8"/>
        <v>6.4298851363437022</v>
      </c>
      <c r="D121" s="4">
        <f t="shared" si="10"/>
        <v>6.8243334048727657</v>
      </c>
      <c r="E121" s="4">
        <f t="shared" si="10"/>
        <v>7.5231116301382155</v>
      </c>
      <c r="F121" s="4">
        <f t="shared" si="10"/>
        <v>8.6435769764732306</v>
      </c>
      <c r="G121" s="4">
        <f t="shared" si="10"/>
        <v>5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1.8800000000000012</v>
      </c>
      <c r="C122" s="4">
        <f t="shared" si="8"/>
        <v>6.408414503291513</v>
      </c>
      <c r="D122" s="4">
        <f t="shared" si="10"/>
        <v>6.7847775531275349</v>
      </c>
      <c r="E122" s="4">
        <f t="shared" si="10"/>
        <v>7.4553430504460483</v>
      </c>
      <c r="F122" s="4">
        <f t="shared" si="10"/>
        <v>8.5408982411738066</v>
      </c>
      <c r="G122" s="4">
        <f t="shared" si="10"/>
        <v>5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1.9000000000000012</v>
      </c>
      <c r="C123" s="4">
        <f t="shared" si="8"/>
        <v>6.3881838392080423</v>
      </c>
      <c r="D123" s="4">
        <f t="shared" si="10"/>
        <v>6.7473565066165317</v>
      </c>
      <c r="E123" s="4">
        <f t="shared" si="10"/>
        <v>7.3907727098406522</v>
      </c>
      <c r="F123" s="4">
        <f t="shared" si="10"/>
        <v>8.4419286474553985</v>
      </c>
      <c r="G123" s="4">
        <f t="shared" si="10"/>
        <v>5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/>
      <c r="B124" s="19">
        <f t="shared" si="9"/>
        <v>1.9200000000000013</v>
      </c>
      <c r="C124" s="4">
        <f t="shared" si="8"/>
        <v>6.3691136569877846</v>
      </c>
      <c r="D124" s="4">
        <f t="shared" si="10"/>
        <v>6.7119483288507249</v>
      </c>
      <c r="E124" s="4">
        <f t="shared" si="10"/>
        <v>7.3292601999082079</v>
      </c>
      <c r="F124" s="4">
        <f t="shared" si="10"/>
        <v>8.3465966470060913</v>
      </c>
      <c r="G124" s="4">
        <f t="shared" si="10"/>
        <v>5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</row>
    <row r="125" spans="1:23" x14ac:dyDescent="0.2">
      <c r="A125" s="1"/>
      <c r="B125" s="19">
        <f t="shared" si="9"/>
        <v>1.9400000000000013</v>
      </c>
      <c r="C125" s="4">
        <f t="shared" si="8"/>
        <v>6.3511298978138484</v>
      </c>
      <c r="D125" s="4">
        <f t="shared" si="10"/>
        <v>6.6784378155432229</v>
      </c>
      <c r="E125" s="4">
        <f t="shared" si="10"/>
        <v>7.2706686638296647</v>
      </c>
      <c r="F125" s="4">
        <f t="shared" si="10"/>
        <v>8.2548239181363776</v>
      </c>
      <c r="G125" s="4">
        <f t="shared" si="10"/>
        <v>5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x14ac:dyDescent="0.2">
      <c r="A126" s="1"/>
      <c r="B126" s="19">
        <f t="shared" si="9"/>
        <v>1.9600000000000013</v>
      </c>
      <c r="C126" s="4">
        <f t="shared" si="8"/>
        <v>6.3341635571484076</v>
      </c>
      <c r="D126" s="4">
        <f t="shared" si="10"/>
        <v>6.6467162152030355</v>
      </c>
      <c r="E126" s="4">
        <f t="shared" si="10"/>
        <v>7.2148651323673931</v>
      </c>
      <c r="F126" s="4">
        <f t="shared" si="10"/>
        <v>8.166526512853288</v>
      </c>
      <c r="G126" s="4">
        <f t="shared" si="10"/>
        <v>5</v>
      </c>
      <c r="H126" s="4">
        <f t="shared" si="10"/>
        <v>10000</v>
      </c>
      <c r="I126" s="4">
        <f t="shared" si="10"/>
        <v>10000</v>
      </c>
      <c r="J126" s="4">
        <f t="shared" si="10"/>
        <v>10000</v>
      </c>
      <c r="K126" s="4">
        <f t="shared" si="10"/>
        <v>10000</v>
      </c>
      <c r="L126" s="4">
        <f t="shared" si="10"/>
        <v>10000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</sheetData>
  <mergeCells count="2">
    <mergeCell ref="A3:E3"/>
    <mergeCell ref="B7:L7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6B3A-3BAE-468A-BA42-52DFF2D7B672}">
  <sheetPr>
    <pageSetUpPr fitToPage="1"/>
  </sheetPr>
  <dimension ref="A1:X154"/>
  <sheetViews>
    <sheetView zoomScaleNormal="100" workbookViewId="0">
      <selection activeCell="A3" sqref="A3:D3"/>
    </sheetView>
  </sheetViews>
  <sheetFormatPr baseColWidth="10" defaultRowHeight="12.75" x14ac:dyDescent="0.2"/>
  <cols>
    <col min="1" max="1" width="34.85546875" style="35" customWidth="1"/>
    <col min="2" max="2" width="11.42578125" style="35"/>
    <col min="3" max="12" width="8.85546875" style="35" customWidth="1"/>
    <col min="13" max="16384" width="11.42578125" style="35"/>
  </cols>
  <sheetData>
    <row r="1" spans="1:13" x14ac:dyDescent="0.2">
      <c r="A1" s="1" t="s">
        <v>58</v>
      </c>
      <c r="B1" s="49"/>
      <c r="C1" s="48" t="s">
        <v>107</v>
      </c>
      <c r="D1" s="37"/>
      <c r="E1" s="37"/>
      <c r="F1" s="37"/>
      <c r="G1" s="37"/>
      <c r="H1" s="37"/>
      <c r="I1" s="37"/>
      <c r="J1" s="37"/>
      <c r="K1" s="37"/>
      <c r="L1" s="37"/>
    </row>
    <row r="2" spans="1:13" x14ac:dyDescent="0.2">
      <c r="A2" s="51"/>
      <c r="B2" s="37"/>
      <c r="C2" s="49" t="s">
        <v>135</v>
      </c>
      <c r="D2" s="49"/>
      <c r="E2" s="49"/>
      <c r="F2" s="49"/>
      <c r="G2" s="49"/>
      <c r="H2" s="49"/>
      <c r="I2" s="49"/>
      <c r="J2" s="49"/>
      <c r="K2" s="49"/>
      <c r="L2" s="49"/>
    </row>
    <row r="3" spans="1:13" ht="50.1" customHeight="1" x14ac:dyDescent="0.25">
      <c r="A3" s="81" t="s">
        <v>108</v>
      </c>
      <c r="B3" s="81"/>
      <c r="C3" s="81"/>
      <c r="D3" s="81"/>
      <c r="E3" s="50"/>
      <c r="F3" s="49"/>
      <c r="G3" s="49"/>
      <c r="H3" s="49"/>
      <c r="I3" s="49"/>
      <c r="J3" s="49"/>
      <c r="K3" s="49"/>
      <c r="L3" s="49"/>
    </row>
    <row r="4" spans="1:13" x14ac:dyDescent="0.2">
      <c r="A4" s="48"/>
      <c r="B4" s="37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3" x14ac:dyDescent="0.2">
      <c r="A5" s="48" t="s">
        <v>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ht="13.5" thickBot="1" x14ac:dyDescent="0.25">
      <c r="A6" s="4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6"/>
    </row>
    <row r="7" spans="1:13" ht="13.5" thickBot="1" x14ac:dyDescent="0.25">
      <c r="A7" s="43" t="s">
        <v>6</v>
      </c>
      <c r="B7" s="78" t="s">
        <v>107</v>
      </c>
      <c r="C7" s="79"/>
      <c r="D7" s="79"/>
      <c r="E7" s="79"/>
      <c r="F7" s="79"/>
      <c r="G7" s="79"/>
      <c r="H7" s="79"/>
      <c r="I7" s="79"/>
      <c r="J7" s="79"/>
      <c r="K7" s="79"/>
      <c r="L7" s="80"/>
      <c r="M7" s="36"/>
    </row>
    <row r="8" spans="1:13" ht="13.5" thickBot="1" x14ac:dyDescent="0.25">
      <c r="A8" s="37"/>
      <c r="B8" s="46"/>
      <c r="C8" s="46"/>
      <c r="D8" s="46"/>
      <c r="E8" s="46"/>
      <c r="F8" s="9"/>
      <c r="G8" s="60" t="s">
        <v>71</v>
      </c>
      <c r="H8" s="60" t="s">
        <v>72</v>
      </c>
      <c r="I8" s="46"/>
      <c r="J8" s="46"/>
      <c r="K8" s="46"/>
      <c r="L8" s="46"/>
    </row>
    <row r="9" spans="1:13" ht="16.5" thickBot="1" x14ac:dyDescent="0.3">
      <c r="A9" s="43" t="s">
        <v>36</v>
      </c>
      <c r="B9" s="40">
        <v>0</v>
      </c>
      <c r="C9" s="37"/>
      <c r="D9" s="57"/>
      <c r="E9" s="57"/>
      <c r="F9" s="59" t="s">
        <v>66</v>
      </c>
      <c r="G9" s="61">
        <v>1</v>
      </c>
      <c r="H9" s="61">
        <v>0</v>
      </c>
      <c r="I9" s="37"/>
      <c r="J9" s="37"/>
      <c r="K9" s="37"/>
      <c r="L9" s="37"/>
    </row>
    <row r="10" spans="1:13" ht="13.5" thickBot="1" x14ac:dyDescent="0.25">
      <c r="A10" s="37"/>
      <c r="B10" s="37"/>
      <c r="C10" s="37"/>
      <c r="D10" s="37"/>
      <c r="E10" s="37"/>
      <c r="F10" s="58"/>
      <c r="G10" s="61">
        <v>1</v>
      </c>
      <c r="H10" s="61">
        <v>10000</v>
      </c>
      <c r="I10" s="37"/>
      <c r="J10" s="37"/>
      <c r="K10" s="37"/>
      <c r="L10" s="37"/>
    </row>
    <row r="11" spans="1:13" ht="13.5" thickBot="1" x14ac:dyDescent="0.25">
      <c r="A11" s="43" t="s">
        <v>19</v>
      </c>
      <c r="B11" s="40">
        <v>0.02</v>
      </c>
      <c r="C11" s="37"/>
      <c r="D11" s="57"/>
      <c r="E11" s="57"/>
      <c r="F11" s="56"/>
      <c r="G11" s="1"/>
      <c r="H11" s="1"/>
      <c r="I11" s="37"/>
      <c r="J11" s="37"/>
      <c r="K11" s="37"/>
      <c r="L11" s="37"/>
    </row>
    <row r="12" spans="1:13" ht="13.5" thickBo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3" ht="15" thickBot="1" x14ac:dyDescent="0.3">
      <c r="A13" s="43" t="s">
        <v>42</v>
      </c>
      <c r="B13" s="45">
        <v>1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3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3" ht="13.5" thickBot="1" x14ac:dyDescent="0.25">
      <c r="A15" s="37"/>
      <c r="B15" s="37"/>
      <c r="C15" s="44" t="s">
        <v>8</v>
      </c>
      <c r="D15" s="44" t="s">
        <v>9</v>
      </c>
      <c r="E15" s="44" t="s">
        <v>10</v>
      </c>
      <c r="F15" s="44" t="s">
        <v>11</v>
      </c>
      <c r="G15" s="44" t="s">
        <v>12</v>
      </c>
      <c r="H15" s="44" t="s">
        <v>13</v>
      </c>
      <c r="I15" s="44" t="s">
        <v>14</v>
      </c>
      <c r="J15" s="44" t="s">
        <v>15</v>
      </c>
      <c r="K15" s="44" t="s">
        <v>16</v>
      </c>
      <c r="L15" s="44" t="s">
        <v>17</v>
      </c>
    </row>
    <row r="16" spans="1:13" ht="13.5" thickBot="1" x14ac:dyDescent="0.25">
      <c r="A16" s="37"/>
      <c r="B16" s="43" t="s">
        <v>7</v>
      </c>
      <c r="C16" s="40" t="s">
        <v>20</v>
      </c>
      <c r="D16" s="40" t="s">
        <v>21</v>
      </c>
      <c r="E16" s="40" t="s">
        <v>22</v>
      </c>
      <c r="F16" s="40"/>
      <c r="G16" s="40"/>
      <c r="H16" s="40"/>
      <c r="I16" s="40"/>
      <c r="J16" s="40"/>
      <c r="K16" s="40"/>
      <c r="L16" s="40"/>
    </row>
    <row r="17" spans="1:12" ht="13.5" thickBot="1" x14ac:dyDescent="0.25">
      <c r="A17" s="39" t="s">
        <v>0</v>
      </c>
      <c r="B17" s="39" t="s">
        <v>46</v>
      </c>
      <c r="C17" s="40">
        <v>0</v>
      </c>
      <c r="D17" s="40">
        <v>0</v>
      </c>
      <c r="E17" s="40">
        <v>0</v>
      </c>
      <c r="F17" s="40"/>
      <c r="G17" s="40"/>
      <c r="H17" s="40"/>
      <c r="I17" s="40"/>
      <c r="J17" s="40"/>
      <c r="K17" s="40"/>
      <c r="L17" s="40"/>
    </row>
    <row r="18" spans="1:12" ht="13.5" thickBot="1" x14ac:dyDescent="0.25">
      <c r="A18" s="39"/>
      <c r="B18" s="39" t="s">
        <v>109</v>
      </c>
      <c r="C18" s="40">
        <v>0</v>
      </c>
      <c r="D18" s="40">
        <v>0</v>
      </c>
      <c r="E18" s="40">
        <v>1</v>
      </c>
      <c r="F18" s="40">
        <v>1</v>
      </c>
      <c r="G18" s="40">
        <v>1</v>
      </c>
      <c r="H18" s="40">
        <v>1</v>
      </c>
      <c r="I18" s="40">
        <v>1</v>
      </c>
      <c r="J18" s="40">
        <v>1</v>
      </c>
      <c r="K18" s="40">
        <v>1</v>
      </c>
      <c r="L18" s="40">
        <v>1</v>
      </c>
    </row>
    <row r="19" spans="1:12" ht="13.5" thickBot="1" x14ac:dyDescent="0.25">
      <c r="A19" s="39"/>
      <c r="B19" s="39" t="s">
        <v>47</v>
      </c>
      <c r="C19" s="40">
        <v>4</v>
      </c>
      <c r="D19" s="40">
        <v>4</v>
      </c>
      <c r="E19" s="40">
        <v>6</v>
      </c>
      <c r="F19" s="40">
        <v>1</v>
      </c>
      <c r="G19" s="40">
        <v>1</v>
      </c>
      <c r="H19" s="40">
        <v>1</v>
      </c>
      <c r="I19" s="40">
        <v>1</v>
      </c>
      <c r="J19" s="40">
        <v>1</v>
      </c>
      <c r="K19" s="40">
        <v>1</v>
      </c>
      <c r="L19" s="40">
        <v>1</v>
      </c>
    </row>
    <row r="20" spans="1:12" ht="13.5" thickBot="1" x14ac:dyDescent="0.25">
      <c r="A20" s="39"/>
      <c r="B20" s="39" t="s">
        <v>110</v>
      </c>
      <c r="C20" s="66">
        <v>4</v>
      </c>
      <c r="D20" s="66">
        <v>4</v>
      </c>
      <c r="E20" s="66">
        <v>6</v>
      </c>
      <c r="F20" s="40">
        <v>1</v>
      </c>
      <c r="G20" s="40">
        <v>1</v>
      </c>
      <c r="H20" s="40">
        <v>1</v>
      </c>
      <c r="I20" s="40">
        <v>1</v>
      </c>
      <c r="J20" s="40">
        <v>1</v>
      </c>
      <c r="K20" s="40">
        <v>1</v>
      </c>
      <c r="L20" s="40">
        <v>1</v>
      </c>
    </row>
    <row r="21" spans="1:12" ht="13.5" thickBot="1" x14ac:dyDescent="0.25">
      <c r="A21" s="39"/>
      <c r="B21" s="39" t="s">
        <v>54</v>
      </c>
      <c r="C21" s="40">
        <v>1</v>
      </c>
      <c r="D21" s="40">
        <v>1</v>
      </c>
      <c r="E21" s="40">
        <v>1</v>
      </c>
      <c r="F21" s="40">
        <v>1</v>
      </c>
      <c r="G21" s="40">
        <v>1</v>
      </c>
      <c r="H21" s="40">
        <v>1</v>
      </c>
      <c r="I21" s="40">
        <v>1</v>
      </c>
      <c r="J21" s="40">
        <v>1</v>
      </c>
      <c r="K21" s="40">
        <v>1</v>
      </c>
      <c r="L21" s="40">
        <v>1</v>
      </c>
    </row>
    <row r="22" spans="1:12" ht="13.5" thickBot="1" x14ac:dyDescent="0.25">
      <c r="A22" s="39"/>
      <c r="B22" s="39" t="s">
        <v>48</v>
      </c>
      <c r="C22" s="40">
        <v>0.5</v>
      </c>
      <c r="D22" s="40">
        <v>0.5</v>
      </c>
      <c r="E22" s="40">
        <v>0.6</v>
      </c>
      <c r="F22" s="40">
        <v>1</v>
      </c>
      <c r="G22" s="40">
        <v>1</v>
      </c>
      <c r="H22" s="40">
        <v>1</v>
      </c>
      <c r="I22" s="40">
        <v>1</v>
      </c>
      <c r="J22" s="40">
        <v>1</v>
      </c>
      <c r="K22" s="40">
        <v>1</v>
      </c>
      <c r="L22" s="40">
        <v>1</v>
      </c>
    </row>
    <row r="23" spans="1:12" ht="13.5" thickBot="1" x14ac:dyDescent="0.25">
      <c r="A23" s="39"/>
      <c r="B23" s="39" t="s">
        <v>111</v>
      </c>
      <c r="C23" s="66">
        <v>0.5</v>
      </c>
      <c r="D23" s="66">
        <v>0.5</v>
      </c>
      <c r="E23" s="66">
        <v>0.6</v>
      </c>
      <c r="F23" s="40">
        <v>1</v>
      </c>
      <c r="G23" s="40">
        <v>1</v>
      </c>
      <c r="H23" s="40">
        <v>1</v>
      </c>
      <c r="I23" s="40">
        <v>1</v>
      </c>
      <c r="J23" s="40">
        <v>1</v>
      </c>
      <c r="K23" s="40">
        <v>1</v>
      </c>
      <c r="L23" s="40">
        <v>1</v>
      </c>
    </row>
    <row r="24" spans="1:12" ht="13.5" thickBot="1" x14ac:dyDescent="0.25">
      <c r="A24" s="37"/>
      <c r="B24" s="39" t="s">
        <v>49</v>
      </c>
      <c r="C24" s="40">
        <v>0</v>
      </c>
      <c r="D24" s="40">
        <v>0.02</v>
      </c>
      <c r="E24" s="40">
        <v>0.03</v>
      </c>
      <c r="F24" s="40">
        <v>1</v>
      </c>
      <c r="G24" s="40">
        <v>1</v>
      </c>
      <c r="H24" s="40">
        <v>1</v>
      </c>
      <c r="I24" s="40">
        <v>1</v>
      </c>
      <c r="J24" s="40">
        <v>1</v>
      </c>
      <c r="K24" s="40">
        <v>1</v>
      </c>
      <c r="L24" s="40">
        <v>1</v>
      </c>
    </row>
    <row r="25" spans="1:12" ht="13.5" thickBot="1" x14ac:dyDescent="0.25">
      <c r="A25" s="37"/>
      <c r="B25" s="39" t="s">
        <v>112</v>
      </c>
      <c r="C25" s="66">
        <v>0</v>
      </c>
      <c r="D25" s="66">
        <v>0.02</v>
      </c>
      <c r="E25" s="66">
        <v>0.03</v>
      </c>
      <c r="F25" s="42">
        <v>1</v>
      </c>
      <c r="G25" s="42">
        <v>1</v>
      </c>
      <c r="H25" s="42">
        <v>1</v>
      </c>
      <c r="I25" s="42">
        <v>1</v>
      </c>
      <c r="J25" s="42">
        <v>1</v>
      </c>
      <c r="K25" s="42">
        <v>1</v>
      </c>
      <c r="L25" s="42">
        <v>1</v>
      </c>
    </row>
    <row r="26" spans="1:12" hidden="1" x14ac:dyDescent="0.2">
      <c r="A26" s="37"/>
      <c r="B26" s="39"/>
      <c r="C26" s="65" t="str">
        <f>IF(C17="","",$B$17 &amp; C$17 &amp; "/" &amp;  $B$18 &amp; C$18 &amp; "/" &amp; $B$19 &amp; C$19 &amp; "/" &amp; $B$20 &amp; C$20 &amp; "/" &amp; $B$21 &amp; C$21 &amp; "/" &amp; $B$22 &amp; C$22 &amp; "/" &amp; $B$23 &amp; C$23 &amp; "/" &amp; $B$24 &amp; C$24 &amp; "/" &amp; $B$25 &amp; C$25)</f>
        <v>a = 0/a' = 0/b = 4/b' = 4/c =1/d = 0,5/d' = 0,5/f = 0/f' =0</v>
      </c>
      <c r="D26" s="65" t="str">
        <f t="shared" ref="D26:L26" si="0">IF(D17="","",$B$17 &amp; D$17 &amp; "/" &amp;  $B$18 &amp; D$18 &amp; "/" &amp; $B$19 &amp; D$19 &amp; "/" &amp; $B$20 &amp; D$20 &amp; "/" &amp; $B$21 &amp; D$21 &amp; "/" &amp; $B$22 &amp; D$22 &amp; "/" &amp; $B$23 &amp; D$23 &amp; "/" &amp; $B$24 &amp; D$24 &amp; "/" &amp; $B$25 &amp; D$25)</f>
        <v>a = 0/a' = 0/b = 4/b' = 4/c =1/d = 0,5/d' = 0,5/f = 0,02/f' =0,02</v>
      </c>
      <c r="E26" s="65" t="str">
        <f t="shared" si="0"/>
        <v>a = 0/a' = 1/b = 6/b' = 6/c =1/d = 0,6/d' = 0,6/f = 0,03/f' =0,03</v>
      </c>
      <c r="F26" s="65" t="str">
        <f t="shared" si="0"/>
        <v/>
      </c>
      <c r="G26" s="65" t="str">
        <f t="shared" si="0"/>
        <v/>
      </c>
      <c r="H26" s="65" t="str">
        <f t="shared" si="0"/>
        <v/>
      </c>
      <c r="I26" s="65" t="str">
        <f t="shared" si="0"/>
        <v/>
      </c>
      <c r="J26" s="65" t="str">
        <f t="shared" si="0"/>
        <v/>
      </c>
      <c r="K26" s="65" t="str">
        <f t="shared" si="0"/>
        <v/>
      </c>
      <c r="L26" s="65" t="str">
        <f t="shared" si="0"/>
        <v/>
      </c>
    </row>
    <row r="27" spans="1:12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" thickBot="1" x14ac:dyDescent="0.3">
      <c r="A28" s="39" t="s">
        <v>37</v>
      </c>
      <c r="B28" s="37"/>
      <c r="C28" s="41">
        <f>1000*3.6/C29</f>
        <v>1</v>
      </c>
      <c r="D28" s="41">
        <f t="shared" ref="D28:L28" si="1">1000*3.6/D29</f>
        <v>1</v>
      </c>
      <c r="E28" s="41">
        <f t="shared" si="1"/>
        <v>1</v>
      </c>
      <c r="F28" s="41">
        <f t="shared" si="1"/>
        <v>1</v>
      </c>
      <c r="G28" s="41">
        <f t="shared" si="1"/>
        <v>1</v>
      </c>
      <c r="H28" s="41">
        <f t="shared" si="1"/>
        <v>1</v>
      </c>
      <c r="I28" s="41">
        <f t="shared" si="1"/>
        <v>1</v>
      </c>
      <c r="J28" s="41">
        <f t="shared" si="1"/>
        <v>1</v>
      </c>
      <c r="K28" s="41">
        <f t="shared" si="1"/>
        <v>1</v>
      </c>
      <c r="L28" s="41">
        <f t="shared" si="1"/>
        <v>1</v>
      </c>
    </row>
    <row r="29" spans="1:12" ht="13.5" thickBot="1" x14ac:dyDescent="0.25">
      <c r="A29" s="39" t="s">
        <v>57</v>
      </c>
      <c r="B29" s="37"/>
      <c r="C29" s="40">
        <v>3600</v>
      </c>
      <c r="D29" s="40">
        <v>3600</v>
      </c>
      <c r="E29" s="40">
        <v>3600</v>
      </c>
      <c r="F29" s="40">
        <v>3600</v>
      </c>
      <c r="G29" s="40">
        <v>3600</v>
      </c>
      <c r="H29" s="40">
        <v>3600</v>
      </c>
      <c r="I29" s="40">
        <v>3600</v>
      </c>
      <c r="J29" s="40">
        <v>3600</v>
      </c>
      <c r="K29" s="40">
        <v>3600</v>
      </c>
      <c r="L29" s="40">
        <v>3600</v>
      </c>
    </row>
    <row r="30" spans="1:12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x14ac:dyDescent="0.2">
      <c r="A31" s="39" t="s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4.25" x14ac:dyDescent="0.25">
      <c r="A32" s="37"/>
      <c r="B32" s="37" t="s">
        <v>38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24" x14ac:dyDescent="0.2">
      <c r="A33" s="37"/>
      <c r="B33" s="38">
        <f>$B$9</f>
        <v>0</v>
      </c>
      <c r="C33" s="37">
        <f>IF(C$17="",10000,IF($B33/C$21&lt;=$B$13,(C$28+C$17)*(1+C$22*($B33/C$21)+C$24)^C$19,(C$28+C$18)*(1+C$23*($B33/C$21)+C$25)^C$20))</f>
        <v>1</v>
      </c>
      <c r="D33" s="37">
        <f t="shared" ref="D33:L48" si="2">IF(D$17="",10000,IF($B33/D$21&lt;=$B$13,(D$28+D$17)*(1+D$22*($B33/D$21)+D$24)^D$19,(D$28+D$18)*(1+D$23*($B33/D$21)+D$25)^D$20))</f>
        <v>1.08243216</v>
      </c>
      <c r="E33" s="37">
        <f t="shared" si="2"/>
        <v>1.1940522965289999</v>
      </c>
      <c r="F33" s="37">
        <f t="shared" si="2"/>
        <v>10000</v>
      </c>
      <c r="G33" s="37">
        <f t="shared" si="2"/>
        <v>10000</v>
      </c>
      <c r="H33" s="37">
        <f t="shared" si="2"/>
        <v>10000</v>
      </c>
      <c r="I33" s="37">
        <f t="shared" si="2"/>
        <v>10000</v>
      </c>
      <c r="J33" s="37">
        <f t="shared" si="2"/>
        <v>10000</v>
      </c>
      <c r="K33" s="37">
        <f t="shared" si="2"/>
        <v>10000</v>
      </c>
      <c r="L33" s="37">
        <f t="shared" si="2"/>
        <v>10000</v>
      </c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x14ac:dyDescent="0.2">
      <c r="A34" s="37"/>
      <c r="B34" s="38">
        <f t="shared" ref="B34:B65" si="3">$B33+$B$11</f>
        <v>0.02</v>
      </c>
      <c r="C34" s="37">
        <f t="shared" ref="C34:L65" si="4">IF(C$17="",10000,IF($B34/C$21&lt;=$B$13,(C$28+C$17)*(1+C$22*($B34/C$21)+C$24)^C$19,(C$28+C$18)*(1+C$23*($B34/C$21)+C$25)^C$20))</f>
        <v>1.04060401</v>
      </c>
      <c r="D34" s="37">
        <f t="shared" si="2"/>
        <v>1.1255088099999999</v>
      </c>
      <c r="E34" s="37">
        <f t="shared" si="2"/>
        <v>1.2799892250764244</v>
      </c>
      <c r="F34" s="37">
        <f t="shared" si="2"/>
        <v>10000</v>
      </c>
      <c r="G34" s="37">
        <f t="shared" si="2"/>
        <v>10000</v>
      </c>
      <c r="H34" s="37">
        <f t="shared" si="2"/>
        <v>10000</v>
      </c>
      <c r="I34" s="37">
        <f t="shared" si="2"/>
        <v>10000</v>
      </c>
      <c r="J34" s="37">
        <f t="shared" si="2"/>
        <v>10000</v>
      </c>
      <c r="K34" s="37">
        <f t="shared" si="2"/>
        <v>10000</v>
      </c>
      <c r="L34" s="37">
        <f t="shared" si="2"/>
        <v>10000</v>
      </c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 x14ac:dyDescent="0.2">
      <c r="A35" s="37"/>
      <c r="B35" s="38">
        <f t="shared" si="3"/>
        <v>0.04</v>
      </c>
      <c r="C35" s="37">
        <f t="shared" si="4"/>
        <v>1.08243216</v>
      </c>
      <c r="D35" s="37">
        <f t="shared" si="2"/>
        <v>1.1698585600000002</v>
      </c>
      <c r="E35" s="37">
        <f t="shared" si="2"/>
        <v>1.3710196056250554</v>
      </c>
      <c r="F35" s="37">
        <f t="shared" si="2"/>
        <v>10000</v>
      </c>
      <c r="G35" s="37">
        <f t="shared" si="2"/>
        <v>10000</v>
      </c>
      <c r="H35" s="37">
        <f t="shared" si="2"/>
        <v>10000</v>
      </c>
      <c r="I35" s="37">
        <f t="shared" si="2"/>
        <v>10000</v>
      </c>
      <c r="J35" s="37">
        <f t="shared" si="2"/>
        <v>10000</v>
      </c>
      <c r="K35" s="37">
        <f t="shared" si="2"/>
        <v>10000</v>
      </c>
      <c r="L35" s="37">
        <f t="shared" si="2"/>
        <v>10000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 x14ac:dyDescent="0.2">
      <c r="A36" s="37"/>
      <c r="B36" s="38">
        <f t="shared" si="3"/>
        <v>0.06</v>
      </c>
      <c r="C36" s="37">
        <f t="shared" si="4"/>
        <v>1.1255088099999999</v>
      </c>
      <c r="D36" s="37">
        <f t="shared" si="2"/>
        <v>1.21550625</v>
      </c>
      <c r="E36" s="37">
        <f t="shared" si="2"/>
        <v>1.4673821376894067</v>
      </c>
      <c r="F36" s="37">
        <f t="shared" si="2"/>
        <v>10000</v>
      </c>
      <c r="G36" s="37">
        <f t="shared" si="2"/>
        <v>10000</v>
      </c>
      <c r="H36" s="37">
        <f t="shared" si="2"/>
        <v>10000</v>
      </c>
      <c r="I36" s="37">
        <f t="shared" si="2"/>
        <v>10000</v>
      </c>
      <c r="J36" s="37">
        <f t="shared" si="2"/>
        <v>10000</v>
      </c>
      <c r="K36" s="37">
        <f t="shared" si="2"/>
        <v>10000</v>
      </c>
      <c r="L36" s="37">
        <f t="shared" si="2"/>
        <v>10000</v>
      </c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 x14ac:dyDescent="0.2">
      <c r="A37" s="37"/>
      <c r="B37" s="38">
        <f t="shared" si="3"/>
        <v>0.08</v>
      </c>
      <c r="C37" s="37">
        <f t="shared" si="4"/>
        <v>1.1698585600000002</v>
      </c>
      <c r="D37" s="37">
        <f t="shared" si="2"/>
        <v>1.2624769600000003</v>
      </c>
      <c r="E37" s="37">
        <f t="shared" si="2"/>
        <v>1.5693238140858092</v>
      </c>
      <c r="F37" s="37">
        <f t="shared" si="2"/>
        <v>10000</v>
      </c>
      <c r="G37" s="37">
        <f t="shared" si="2"/>
        <v>10000</v>
      </c>
      <c r="H37" s="37">
        <f t="shared" si="2"/>
        <v>10000</v>
      </c>
      <c r="I37" s="37">
        <f t="shared" si="2"/>
        <v>10000</v>
      </c>
      <c r="J37" s="37">
        <f t="shared" si="2"/>
        <v>10000</v>
      </c>
      <c r="K37" s="37">
        <f t="shared" si="2"/>
        <v>10000</v>
      </c>
      <c r="L37" s="37">
        <f t="shared" si="2"/>
        <v>10000</v>
      </c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 x14ac:dyDescent="0.2">
      <c r="A38" s="37"/>
      <c r="B38" s="38">
        <f t="shared" si="3"/>
        <v>0.1</v>
      </c>
      <c r="C38" s="37">
        <f t="shared" si="4"/>
        <v>1.21550625</v>
      </c>
      <c r="D38" s="37">
        <f t="shared" si="2"/>
        <v>1.31079601</v>
      </c>
      <c r="E38" s="37">
        <f t="shared" si="2"/>
        <v>1.6771001108410006</v>
      </c>
      <c r="F38" s="37">
        <f t="shared" si="2"/>
        <v>10000</v>
      </c>
      <c r="G38" s="37">
        <f t="shared" si="2"/>
        <v>10000</v>
      </c>
      <c r="H38" s="37">
        <f t="shared" si="2"/>
        <v>10000</v>
      </c>
      <c r="I38" s="37">
        <f t="shared" si="2"/>
        <v>10000</v>
      </c>
      <c r="J38" s="37">
        <f t="shared" si="2"/>
        <v>10000</v>
      </c>
      <c r="K38" s="37">
        <f t="shared" si="2"/>
        <v>10000</v>
      </c>
      <c r="L38" s="37">
        <f t="shared" si="2"/>
        <v>10000</v>
      </c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 x14ac:dyDescent="0.2">
      <c r="A39" s="37"/>
      <c r="B39" s="38">
        <f t="shared" si="3"/>
        <v>0.12000000000000001</v>
      </c>
      <c r="C39" s="37">
        <f t="shared" si="4"/>
        <v>1.2624769600000003</v>
      </c>
      <c r="D39" s="37">
        <f t="shared" si="2"/>
        <v>1.3604889600000003</v>
      </c>
      <c r="E39" s="37">
        <f t="shared" si="2"/>
        <v>1.7909751792506123</v>
      </c>
      <c r="F39" s="37">
        <f t="shared" si="2"/>
        <v>10000</v>
      </c>
      <c r="G39" s="37">
        <f t="shared" si="2"/>
        <v>10000</v>
      </c>
      <c r="H39" s="37">
        <f t="shared" si="2"/>
        <v>10000</v>
      </c>
      <c r="I39" s="37">
        <f t="shared" si="2"/>
        <v>10000</v>
      </c>
      <c r="J39" s="37">
        <f t="shared" si="2"/>
        <v>10000</v>
      </c>
      <c r="K39" s="37">
        <f t="shared" si="2"/>
        <v>10000</v>
      </c>
      <c r="L39" s="37">
        <f t="shared" si="2"/>
        <v>10000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x14ac:dyDescent="0.2">
      <c r="A40" s="37"/>
      <c r="B40" s="38">
        <f t="shared" si="3"/>
        <v>0.14000000000000001</v>
      </c>
      <c r="C40" s="37">
        <f t="shared" si="4"/>
        <v>1.31079601</v>
      </c>
      <c r="D40" s="37">
        <f t="shared" si="2"/>
        <v>1.4115816100000003</v>
      </c>
      <c r="E40" s="37">
        <f t="shared" si="2"/>
        <v>1.9112220400875688</v>
      </c>
      <c r="F40" s="37">
        <f t="shared" si="2"/>
        <v>10000</v>
      </c>
      <c r="G40" s="37">
        <f t="shared" si="2"/>
        <v>10000</v>
      </c>
      <c r="H40" s="37">
        <f t="shared" si="2"/>
        <v>10000</v>
      </c>
      <c r="I40" s="37">
        <f t="shared" si="2"/>
        <v>10000</v>
      </c>
      <c r="J40" s="37">
        <f t="shared" si="2"/>
        <v>10000</v>
      </c>
      <c r="K40" s="37">
        <f t="shared" si="2"/>
        <v>10000</v>
      </c>
      <c r="L40" s="37">
        <f t="shared" si="2"/>
        <v>10000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 x14ac:dyDescent="0.2">
      <c r="A41" s="37"/>
      <c r="B41" s="38">
        <f t="shared" si="3"/>
        <v>0.16</v>
      </c>
      <c r="C41" s="37">
        <f t="shared" si="4"/>
        <v>1.3604889600000003</v>
      </c>
      <c r="D41" s="37">
        <f t="shared" si="2"/>
        <v>1.4641000000000004</v>
      </c>
      <c r="E41" s="37">
        <f t="shared" si="2"/>
        <v>2.0381227799603985</v>
      </c>
      <c r="F41" s="37">
        <f t="shared" si="2"/>
        <v>10000</v>
      </c>
      <c r="G41" s="37">
        <f t="shared" si="2"/>
        <v>10000</v>
      </c>
      <c r="H41" s="37">
        <f t="shared" si="2"/>
        <v>10000</v>
      </c>
      <c r="I41" s="37">
        <f t="shared" si="2"/>
        <v>10000</v>
      </c>
      <c r="J41" s="37">
        <f t="shared" si="2"/>
        <v>10000</v>
      </c>
      <c r="K41" s="37">
        <f t="shared" si="2"/>
        <v>10000</v>
      </c>
      <c r="L41" s="37">
        <f t="shared" si="2"/>
        <v>10000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 x14ac:dyDescent="0.2">
      <c r="A42" s="37"/>
      <c r="B42" s="38">
        <f t="shared" si="3"/>
        <v>0.18</v>
      </c>
      <c r="C42" s="37">
        <f t="shared" si="4"/>
        <v>1.4115816100000003</v>
      </c>
      <c r="D42" s="37">
        <f t="shared" si="2"/>
        <v>1.5180704100000004</v>
      </c>
      <c r="E42" s="37">
        <f t="shared" si="2"/>
        <v>2.1719687498214468</v>
      </c>
      <c r="F42" s="37">
        <f t="shared" si="2"/>
        <v>10000</v>
      </c>
      <c r="G42" s="37">
        <f t="shared" si="2"/>
        <v>10000</v>
      </c>
      <c r="H42" s="37">
        <f t="shared" si="2"/>
        <v>10000</v>
      </c>
      <c r="I42" s="37">
        <f t="shared" si="2"/>
        <v>10000</v>
      </c>
      <c r="J42" s="37">
        <f t="shared" si="2"/>
        <v>10000</v>
      </c>
      <c r="K42" s="37">
        <f t="shared" si="2"/>
        <v>10000</v>
      </c>
      <c r="L42" s="37">
        <f t="shared" si="2"/>
        <v>10000</v>
      </c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 x14ac:dyDescent="0.2">
      <c r="A43" s="37"/>
      <c r="B43" s="38">
        <f t="shared" si="3"/>
        <v>0.19999999999999998</v>
      </c>
      <c r="C43" s="37">
        <f t="shared" si="4"/>
        <v>1.4641000000000004</v>
      </c>
      <c r="D43" s="37">
        <f t="shared" si="2"/>
        <v>1.5735193600000004</v>
      </c>
      <c r="E43" s="37">
        <f t="shared" si="2"/>
        <v>2.3130607656249991</v>
      </c>
      <c r="F43" s="37">
        <f t="shared" si="2"/>
        <v>10000</v>
      </c>
      <c r="G43" s="37">
        <f t="shared" si="2"/>
        <v>10000</v>
      </c>
      <c r="H43" s="37">
        <f t="shared" si="2"/>
        <v>10000</v>
      </c>
      <c r="I43" s="37">
        <f t="shared" si="2"/>
        <v>10000</v>
      </c>
      <c r="J43" s="37">
        <f t="shared" si="2"/>
        <v>10000</v>
      </c>
      <c r="K43" s="37">
        <f t="shared" si="2"/>
        <v>10000</v>
      </c>
      <c r="L43" s="37">
        <f t="shared" si="2"/>
        <v>10000</v>
      </c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 x14ac:dyDescent="0.2">
      <c r="A44" s="37"/>
      <c r="B44" s="38">
        <f t="shared" si="3"/>
        <v>0.21999999999999997</v>
      </c>
      <c r="C44" s="37">
        <f t="shared" si="4"/>
        <v>1.5180704099999993</v>
      </c>
      <c r="D44" s="37">
        <f t="shared" si="2"/>
        <v>1.6304736099999992</v>
      </c>
      <c r="E44" s="37">
        <f t="shared" si="2"/>
        <v>2.4617093111353254</v>
      </c>
      <c r="F44" s="37">
        <f t="shared" si="2"/>
        <v>10000</v>
      </c>
      <c r="G44" s="37">
        <f t="shared" si="2"/>
        <v>10000</v>
      </c>
      <c r="H44" s="37">
        <f t="shared" si="2"/>
        <v>10000</v>
      </c>
      <c r="I44" s="37">
        <f t="shared" si="2"/>
        <v>10000</v>
      </c>
      <c r="J44" s="37">
        <f t="shared" si="2"/>
        <v>10000</v>
      </c>
      <c r="K44" s="37">
        <f t="shared" si="2"/>
        <v>10000</v>
      </c>
      <c r="L44" s="37">
        <f t="shared" si="2"/>
        <v>10000</v>
      </c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 x14ac:dyDescent="0.2">
      <c r="A45" s="37"/>
      <c r="B45" s="38">
        <f t="shared" si="3"/>
        <v>0.23999999999999996</v>
      </c>
      <c r="C45" s="37">
        <f t="shared" si="4"/>
        <v>1.5735193599999993</v>
      </c>
      <c r="D45" s="37">
        <f t="shared" si="2"/>
        <v>1.6889601599999997</v>
      </c>
      <c r="E45" s="37">
        <f t="shared" si="2"/>
        <v>2.6182347428846078</v>
      </c>
      <c r="F45" s="37">
        <f t="shared" si="2"/>
        <v>10000</v>
      </c>
      <c r="G45" s="37">
        <f t="shared" si="2"/>
        <v>10000</v>
      </c>
      <c r="H45" s="37">
        <f t="shared" si="2"/>
        <v>10000</v>
      </c>
      <c r="I45" s="37">
        <f t="shared" si="2"/>
        <v>10000</v>
      </c>
      <c r="J45" s="37">
        <f t="shared" si="2"/>
        <v>10000</v>
      </c>
      <c r="K45" s="37">
        <f t="shared" si="2"/>
        <v>10000</v>
      </c>
      <c r="L45" s="37">
        <f t="shared" si="2"/>
        <v>10000</v>
      </c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 x14ac:dyDescent="0.2">
      <c r="A46" s="37"/>
      <c r="B46" s="38">
        <f t="shared" si="3"/>
        <v>0.25999999999999995</v>
      </c>
      <c r="C46" s="37">
        <f t="shared" si="4"/>
        <v>1.6304736099999992</v>
      </c>
      <c r="D46" s="37">
        <f t="shared" si="2"/>
        <v>1.7490062499999994</v>
      </c>
      <c r="E46" s="37">
        <f t="shared" si="2"/>
        <v>2.7829674972807963</v>
      </c>
      <c r="F46" s="37">
        <f t="shared" si="2"/>
        <v>10000</v>
      </c>
      <c r="G46" s="37">
        <f t="shared" si="2"/>
        <v>10000</v>
      </c>
      <c r="H46" s="37">
        <f t="shared" si="2"/>
        <v>10000</v>
      </c>
      <c r="I46" s="37">
        <f t="shared" si="2"/>
        <v>10000</v>
      </c>
      <c r="J46" s="37">
        <f t="shared" si="2"/>
        <v>10000</v>
      </c>
      <c r="K46" s="37">
        <f t="shared" si="2"/>
        <v>10000</v>
      </c>
      <c r="L46" s="37">
        <f t="shared" si="2"/>
        <v>10000</v>
      </c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x14ac:dyDescent="0.2">
      <c r="A47" s="37"/>
      <c r="B47" s="38">
        <f t="shared" si="3"/>
        <v>0.27999999999999997</v>
      </c>
      <c r="C47" s="37">
        <f t="shared" si="4"/>
        <v>1.6889601599999997</v>
      </c>
      <c r="D47" s="37">
        <f t="shared" si="2"/>
        <v>1.8106393599999997</v>
      </c>
      <c r="E47" s="37">
        <f t="shared" si="2"/>
        <v>2.9562482998653694</v>
      </c>
      <c r="F47" s="37">
        <f t="shared" si="2"/>
        <v>10000</v>
      </c>
      <c r="G47" s="37">
        <f t="shared" si="2"/>
        <v>10000</v>
      </c>
      <c r="H47" s="37">
        <f t="shared" si="2"/>
        <v>10000</v>
      </c>
      <c r="I47" s="37">
        <f t="shared" si="2"/>
        <v>10000</v>
      </c>
      <c r="J47" s="37">
        <f t="shared" si="2"/>
        <v>10000</v>
      </c>
      <c r="K47" s="37">
        <f t="shared" si="2"/>
        <v>10000</v>
      </c>
      <c r="L47" s="37">
        <f t="shared" si="2"/>
        <v>10000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x14ac:dyDescent="0.2">
      <c r="A48" s="37"/>
      <c r="B48" s="38">
        <f t="shared" si="3"/>
        <v>0.3</v>
      </c>
      <c r="C48" s="37">
        <f t="shared" si="4"/>
        <v>1.7490062499999994</v>
      </c>
      <c r="D48" s="37">
        <f t="shared" si="2"/>
        <v>1.8738872099999995</v>
      </c>
      <c r="E48" s="37">
        <f t="shared" si="2"/>
        <v>3.1384283767209995</v>
      </c>
      <c r="F48" s="37">
        <f t="shared" si="2"/>
        <v>10000</v>
      </c>
      <c r="G48" s="37">
        <f t="shared" si="2"/>
        <v>10000</v>
      </c>
      <c r="H48" s="37">
        <f t="shared" si="2"/>
        <v>10000</v>
      </c>
      <c r="I48" s="37">
        <f t="shared" si="2"/>
        <v>10000</v>
      </c>
      <c r="J48" s="37">
        <f t="shared" si="2"/>
        <v>10000</v>
      </c>
      <c r="K48" s="37">
        <f t="shared" si="2"/>
        <v>10000</v>
      </c>
      <c r="L48" s="37">
        <f t="shared" si="2"/>
        <v>10000</v>
      </c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x14ac:dyDescent="0.2">
      <c r="A49" s="37"/>
      <c r="B49" s="38">
        <f t="shared" si="3"/>
        <v>0.32</v>
      </c>
      <c r="C49" s="37">
        <f t="shared" si="4"/>
        <v>1.8106393599999997</v>
      </c>
      <c r="D49" s="37">
        <f t="shared" si="4"/>
        <v>1.9387777599999996</v>
      </c>
      <c r="E49" s="37">
        <f t="shared" si="4"/>
        <v>3.3298696680291293</v>
      </c>
      <c r="F49" s="37">
        <f t="shared" si="4"/>
        <v>10000</v>
      </c>
      <c r="G49" s="37">
        <f t="shared" si="4"/>
        <v>10000</v>
      </c>
      <c r="H49" s="37">
        <f t="shared" si="4"/>
        <v>10000</v>
      </c>
      <c r="I49" s="37">
        <f t="shared" si="4"/>
        <v>10000</v>
      </c>
      <c r="J49" s="37">
        <f t="shared" si="4"/>
        <v>10000</v>
      </c>
      <c r="K49" s="37">
        <f t="shared" si="4"/>
        <v>10000</v>
      </c>
      <c r="L49" s="37">
        <f t="shared" si="4"/>
        <v>10000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x14ac:dyDescent="0.2">
      <c r="A50" s="37"/>
      <c r="B50" s="38">
        <f t="shared" si="3"/>
        <v>0.34</v>
      </c>
      <c r="C50" s="37">
        <f t="shared" si="4"/>
        <v>1.8738872099999995</v>
      </c>
      <c r="D50" s="37">
        <f t="shared" si="4"/>
        <v>2.0053392099999998</v>
      </c>
      <c r="E50" s="37">
        <f t="shared" si="4"/>
        <v>3.5309450437774572</v>
      </c>
      <c r="F50" s="37">
        <f t="shared" si="4"/>
        <v>10000</v>
      </c>
      <c r="G50" s="37">
        <f t="shared" si="4"/>
        <v>10000</v>
      </c>
      <c r="H50" s="37">
        <f t="shared" si="4"/>
        <v>10000</v>
      </c>
      <c r="I50" s="37">
        <f t="shared" si="4"/>
        <v>10000</v>
      </c>
      <c r="J50" s="37">
        <f t="shared" si="4"/>
        <v>10000</v>
      </c>
      <c r="K50" s="37">
        <f t="shared" si="4"/>
        <v>10000</v>
      </c>
      <c r="L50" s="37">
        <f t="shared" si="4"/>
        <v>10000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x14ac:dyDescent="0.2">
      <c r="A51" s="37"/>
      <c r="B51" s="38">
        <f t="shared" si="3"/>
        <v>0.36000000000000004</v>
      </c>
      <c r="C51" s="37">
        <f t="shared" si="4"/>
        <v>1.9387777599999996</v>
      </c>
      <c r="D51" s="37">
        <f t="shared" si="4"/>
        <v>2.0735999999999999</v>
      </c>
      <c r="E51" s="37">
        <f t="shared" si="4"/>
        <v>3.742038521617324</v>
      </c>
      <c r="F51" s="37">
        <f t="shared" si="4"/>
        <v>10000</v>
      </c>
      <c r="G51" s="37">
        <f t="shared" si="4"/>
        <v>10000</v>
      </c>
      <c r="H51" s="37">
        <f t="shared" si="4"/>
        <v>10000</v>
      </c>
      <c r="I51" s="37">
        <f t="shared" si="4"/>
        <v>10000</v>
      </c>
      <c r="J51" s="37">
        <f t="shared" si="4"/>
        <v>10000</v>
      </c>
      <c r="K51" s="37">
        <f t="shared" si="4"/>
        <v>10000</v>
      </c>
      <c r="L51" s="37">
        <f t="shared" si="4"/>
        <v>10000</v>
      </c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x14ac:dyDescent="0.2">
      <c r="A52" s="37"/>
      <c r="B52" s="38">
        <f t="shared" si="3"/>
        <v>0.38000000000000006</v>
      </c>
      <c r="C52" s="37">
        <f t="shared" si="4"/>
        <v>2.0053392099999998</v>
      </c>
      <c r="D52" s="37">
        <f t="shared" si="4"/>
        <v>2.1435888099999998</v>
      </c>
      <c r="E52" s="37">
        <f t="shared" si="4"/>
        <v>3.9635454868710229</v>
      </c>
      <c r="F52" s="37">
        <f t="shared" si="4"/>
        <v>10000</v>
      </c>
      <c r="G52" s="37">
        <f t="shared" si="4"/>
        <v>10000</v>
      </c>
      <c r="H52" s="37">
        <f t="shared" si="4"/>
        <v>10000</v>
      </c>
      <c r="I52" s="37">
        <f t="shared" si="4"/>
        <v>10000</v>
      </c>
      <c r="J52" s="37">
        <f t="shared" si="4"/>
        <v>10000</v>
      </c>
      <c r="K52" s="37">
        <f t="shared" si="4"/>
        <v>10000</v>
      </c>
      <c r="L52" s="37">
        <f t="shared" si="4"/>
        <v>10000</v>
      </c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x14ac:dyDescent="0.2">
      <c r="A53" s="37"/>
      <c r="B53" s="38">
        <f t="shared" si="3"/>
        <v>0.40000000000000008</v>
      </c>
      <c r="C53" s="37">
        <f t="shared" si="4"/>
        <v>2.0735999999999999</v>
      </c>
      <c r="D53" s="37">
        <f t="shared" si="4"/>
        <v>2.2153345599999996</v>
      </c>
      <c r="E53" s="37">
        <f t="shared" si="4"/>
        <v>4.1958729146889997</v>
      </c>
      <c r="F53" s="37">
        <f t="shared" si="4"/>
        <v>10000</v>
      </c>
      <c r="G53" s="37">
        <f t="shared" si="4"/>
        <v>10000</v>
      </c>
      <c r="H53" s="37">
        <f t="shared" si="4"/>
        <v>10000</v>
      </c>
      <c r="I53" s="37">
        <f t="shared" si="4"/>
        <v>10000</v>
      </c>
      <c r="J53" s="37">
        <f t="shared" si="4"/>
        <v>10000</v>
      </c>
      <c r="K53" s="37">
        <f t="shared" si="4"/>
        <v>10000</v>
      </c>
      <c r="L53" s="37">
        <f t="shared" si="4"/>
        <v>10000</v>
      </c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x14ac:dyDescent="0.2">
      <c r="A54" s="37"/>
      <c r="B54" s="38">
        <f t="shared" si="3"/>
        <v>0.4200000000000001</v>
      </c>
      <c r="C54" s="37">
        <f t="shared" si="4"/>
        <v>2.1435888099999998</v>
      </c>
      <c r="D54" s="37">
        <f t="shared" si="4"/>
        <v>2.2888664099999998</v>
      </c>
      <c r="E54" s="37">
        <f t="shared" si="4"/>
        <v>4.4394395943569815</v>
      </c>
      <c r="F54" s="37">
        <f t="shared" si="4"/>
        <v>10000</v>
      </c>
      <c r="G54" s="37">
        <f t="shared" si="4"/>
        <v>10000</v>
      </c>
      <c r="H54" s="37">
        <f t="shared" si="4"/>
        <v>10000</v>
      </c>
      <c r="I54" s="37">
        <f t="shared" si="4"/>
        <v>10000</v>
      </c>
      <c r="J54" s="37">
        <f t="shared" si="4"/>
        <v>10000</v>
      </c>
      <c r="K54" s="37">
        <f t="shared" si="4"/>
        <v>10000</v>
      </c>
      <c r="L54" s="37">
        <f t="shared" si="4"/>
        <v>10000</v>
      </c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x14ac:dyDescent="0.2">
      <c r="A55" s="37"/>
      <c r="B55" s="38">
        <f t="shared" si="3"/>
        <v>0.44000000000000011</v>
      </c>
      <c r="C55" s="37">
        <f t="shared" si="4"/>
        <v>2.2153345599999996</v>
      </c>
      <c r="D55" s="37">
        <f t="shared" si="4"/>
        <v>2.3642137600000002</v>
      </c>
      <c r="E55" s="37">
        <f t="shared" si="4"/>
        <v>4.6946763557529945</v>
      </c>
      <c r="F55" s="37">
        <f t="shared" si="4"/>
        <v>10000</v>
      </c>
      <c r="G55" s="37">
        <f t="shared" si="4"/>
        <v>10000</v>
      </c>
      <c r="H55" s="37">
        <f t="shared" si="4"/>
        <v>10000</v>
      </c>
      <c r="I55" s="37">
        <f t="shared" si="4"/>
        <v>10000</v>
      </c>
      <c r="J55" s="37">
        <f t="shared" si="4"/>
        <v>10000</v>
      </c>
      <c r="K55" s="37">
        <f t="shared" si="4"/>
        <v>10000</v>
      </c>
      <c r="L55" s="37">
        <f t="shared" si="4"/>
        <v>10000</v>
      </c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x14ac:dyDescent="0.2">
      <c r="A56" s="37"/>
      <c r="B56" s="38">
        <f t="shared" si="3"/>
        <v>0.46000000000000013</v>
      </c>
      <c r="C56" s="37">
        <f t="shared" si="4"/>
        <v>2.2888664099999998</v>
      </c>
      <c r="D56" s="37">
        <f t="shared" si="4"/>
        <v>2.44140625</v>
      </c>
      <c r="E56" s="37">
        <f t="shared" si="4"/>
        <v>4.9620262979543011</v>
      </c>
      <c r="F56" s="37">
        <f t="shared" si="4"/>
        <v>10000</v>
      </c>
      <c r="G56" s="37">
        <f t="shared" si="4"/>
        <v>10000</v>
      </c>
      <c r="H56" s="37">
        <f t="shared" si="4"/>
        <v>10000</v>
      </c>
      <c r="I56" s="37">
        <f t="shared" si="4"/>
        <v>10000</v>
      </c>
      <c r="J56" s="37">
        <f t="shared" si="4"/>
        <v>10000</v>
      </c>
      <c r="K56" s="37">
        <f t="shared" si="4"/>
        <v>10000</v>
      </c>
      <c r="L56" s="37">
        <f t="shared" si="4"/>
        <v>10000</v>
      </c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 x14ac:dyDescent="0.2">
      <c r="A57" s="37"/>
      <c r="B57" s="38">
        <f t="shared" si="3"/>
        <v>0.48000000000000015</v>
      </c>
      <c r="C57" s="37">
        <f t="shared" si="4"/>
        <v>2.3642137600000002</v>
      </c>
      <c r="D57" s="37">
        <f t="shared" si="4"/>
        <v>2.5204737600000002</v>
      </c>
      <c r="E57" s="37">
        <f t="shared" si="4"/>
        <v>5.2419450199942439</v>
      </c>
      <c r="F57" s="37">
        <f t="shared" si="4"/>
        <v>10000</v>
      </c>
      <c r="G57" s="37">
        <f t="shared" si="4"/>
        <v>10000</v>
      </c>
      <c r="H57" s="37">
        <f t="shared" si="4"/>
        <v>10000</v>
      </c>
      <c r="I57" s="37">
        <f t="shared" si="4"/>
        <v>10000</v>
      </c>
      <c r="J57" s="37">
        <f t="shared" si="4"/>
        <v>10000</v>
      </c>
      <c r="K57" s="37">
        <f t="shared" si="4"/>
        <v>10000</v>
      </c>
      <c r="L57" s="37">
        <f t="shared" si="4"/>
        <v>10000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 x14ac:dyDescent="0.2">
      <c r="A58" s="37"/>
      <c r="B58" s="38">
        <f t="shared" si="3"/>
        <v>0.50000000000000011</v>
      </c>
      <c r="C58" s="37">
        <f t="shared" si="4"/>
        <v>2.44140625</v>
      </c>
      <c r="D58" s="37">
        <f t="shared" si="4"/>
        <v>2.6014464099999999</v>
      </c>
      <c r="E58" s="37">
        <f t="shared" si="4"/>
        <v>5.5349008537690016</v>
      </c>
      <c r="F58" s="37">
        <f t="shared" si="4"/>
        <v>10000</v>
      </c>
      <c r="G58" s="37">
        <f t="shared" si="4"/>
        <v>10000</v>
      </c>
      <c r="H58" s="37">
        <f t="shared" si="4"/>
        <v>10000</v>
      </c>
      <c r="I58" s="37">
        <f t="shared" si="4"/>
        <v>10000</v>
      </c>
      <c r="J58" s="37">
        <f t="shared" si="4"/>
        <v>10000</v>
      </c>
      <c r="K58" s="37">
        <f t="shared" si="4"/>
        <v>10000</v>
      </c>
      <c r="L58" s="37">
        <f t="shared" si="4"/>
        <v>10000</v>
      </c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 x14ac:dyDescent="0.2">
      <c r="A59" s="37"/>
      <c r="B59" s="38">
        <f t="shared" si="3"/>
        <v>0.52000000000000013</v>
      </c>
      <c r="C59" s="37">
        <f t="shared" si="4"/>
        <v>2.5204737600000002</v>
      </c>
      <c r="D59" s="37">
        <f t="shared" si="4"/>
        <v>2.6843545600000001</v>
      </c>
      <c r="E59" s="37">
        <f t="shared" si="4"/>
        <v>5.8413750990942432</v>
      </c>
      <c r="F59" s="37">
        <f t="shared" si="4"/>
        <v>10000</v>
      </c>
      <c r="G59" s="37">
        <f t="shared" si="4"/>
        <v>10000</v>
      </c>
      <c r="H59" s="37">
        <f t="shared" si="4"/>
        <v>10000</v>
      </c>
      <c r="I59" s="37">
        <f t="shared" si="4"/>
        <v>10000</v>
      </c>
      <c r="J59" s="37">
        <f t="shared" si="4"/>
        <v>10000</v>
      </c>
      <c r="K59" s="37">
        <f t="shared" si="4"/>
        <v>10000</v>
      </c>
      <c r="L59" s="37">
        <f t="shared" si="4"/>
        <v>10000</v>
      </c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 x14ac:dyDescent="0.2">
      <c r="A60" s="37"/>
      <c r="B60" s="38">
        <f t="shared" si="3"/>
        <v>0.54000000000000015</v>
      </c>
      <c r="C60" s="37">
        <f t="shared" si="4"/>
        <v>2.6014464099999999</v>
      </c>
      <c r="D60" s="37">
        <f t="shared" si="4"/>
        <v>2.7692288100000004</v>
      </c>
      <c r="E60" s="37">
        <f t="shared" si="4"/>
        <v>6.1618622609116995</v>
      </c>
      <c r="F60" s="37">
        <f t="shared" si="4"/>
        <v>10000</v>
      </c>
      <c r="G60" s="37">
        <f t="shared" si="4"/>
        <v>10000</v>
      </c>
      <c r="H60" s="37">
        <f t="shared" si="4"/>
        <v>10000</v>
      </c>
      <c r="I60" s="37">
        <f t="shared" si="4"/>
        <v>10000</v>
      </c>
      <c r="J60" s="37">
        <f t="shared" si="4"/>
        <v>10000</v>
      </c>
      <c r="K60" s="37">
        <f t="shared" si="4"/>
        <v>10000</v>
      </c>
      <c r="L60" s="37">
        <f t="shared" si="4"/>
        <v>10000</v>
      </c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 x14ac:dyDescent="0.2">
      <c r="A61" s="37"/>
      <c r="B61" s="38">
        <f t="shared" si="3"/>
        <v>0.56000000000000016</v>
      </c>
      <c r="C61" s="37">
        <f t="shared" si="4"/>
        <v>2.6843545600000001</v>
      </c>
      <c r="D61" s="37">
        <f t="shared" si="4"/>
        <v>2.8561000000000005</v>
      </c>
      <c r="E61" s="37">
        <f t="shared" si="4"/>
        <v>6.4968702886456464</v>
      </c>
      <c r="F61" s="37">
        <f t="shared" si="4"/>
        <v>10000</v>
      </c>
      <c r="G61" s="37">
        <f t="shared" si="4"/>
        <v>10000</v>
      </c>
      <c r="H61" s="37">
        <f t="shared" si="4"/>
        <v>10000</v>
      </c>
      <c r="I61" s="37">
        <f t="shared" si="4"/>
        <v>10000</v>
      </c>
      <c r="J61" s="37">
        <f t="shared" si="4"/>
        <v>10000</v>
      </c>
      <c r="K61" s="37">
        <f t="shared" si="4"/>
        <v>10000</v>
      </c>
      <c r="L61" s="37">
        <f t="shared" si="4"/>
        <v>10000</v>
      </c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 x14ac:dyDescent="0.2">
      <c r="A62" s="37"/>
      <c r="B62" s="38">
        <f t="shared" si="3"/>
        <v>0.58000000000000018</v>
      </c>
      <c r="C62" s="37">
        <f t="shared" si="4"/>
        <v>2.7692288100000004</v>
      </c>
      <c r="D62" s="37">
        <f t="shared" si="4"/>
        <v>2.9449992100000006</v>
      </c>
      <c r="E62" s="37">
        <f t="shared" si="4"/>
        <v>6.8469208177092735</v>
      </c>
      <c r="F62" s="37">
        <f t="shared" si="4"/>
        <v>10000</v>
      </c>
      <c r="G62" s="37">
        <f t="shared" si="4"/>
        <v>10000</v>
      </c>
      <c r="H62" s="37">
        <f t="shared" si="4"/>
        <v>10000</v>
      </c>
      <c r="I62" s="37">
        <f t="shared" si="4"/>
        <v>10000</v>
      </c>
      <c r="J62" s="37">
        <f t="shared" si="4"/>
        <v>10000</v>
      </c>
      <c r="K62" s="37">
        <f t="shared" si="4"/>
        <v>10000</v>
      </c>
      <c r="L62" s="37">
        <f t="shared" si="4"/>
        <v>10000</v>
      </c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 x14ac:dyDescent="0.2">
      <c r="A63" s="37"/>
      <c r="B63" s="38">
        <f t="shared" si="3"/>
        <v>0.6000000000000002</v>
      </c>
      <c r="C63" s="37">
        <f t="shared" si="4"/>
        <v>2.8561000000000005</v>
      </c>
      <c r="D63" s="37">
        <f t="shared" si="4"/>
        <v>3.0359577600000005</v>
      </c>
      <c r="E63" s="37">
        <f t="shared" si="4"/>
        <v>7.2125494131610042</v>
      </c>
      <c r="F63" s="37">
        <f t="shared" si="4"/>
        <v>10000</v>
      </c>
      <c r="G63" s="37">
        <f t="shared" si="4"/>
        <v>10000</v>
      </c>
      <c r="H63" s="37">
        <f t="shared" si="4"/>
        <v>10000</v>
      </c>
      <c r="I63" s="37">
        <f t="shared" si="4"/>
        <v>10000</v>
      </c>
      <c r="J63" s="37">
        <f t="shared" si="4"/>
        <v>10000</v>
      </c>
      <c r="K63" s="37">
        <f t="shared" si="4"/>
        <v>10000</v>
      </c>
      <c r="L63" s="37">
        <f t="shared" si="4"/>
        <v>10000</v>
      </c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 x14ac:dyDescent="0.2">
      <c r="A64" s="37"/>
      <c r="B64" s="38">
        <f t="shared" si="3"/>
        <v>0.62000000000000022</v>
      </c>
      <c r="C64" s="37">
        <f t="shared" si="4"/>
        <v>2.9449992100000006</v>
      </c>
      <c r="D64" s="37">
        <f t="shared" si="4"/>
        <v>3.1290072100000006</v>
      </c>
      <c r="E64" s="37">
        <f t="shared" si="4"/>
        <v>7.5943058155106735</v>
      </c>
      <c r="F64" s="37">
        <f t="shared" si="4"/>
        <v>10000</v>
      </c>
      <c r="G64" s="37">
        <f t="shared" si="4"/>
        <v>10000</v>
      </c>
      <c r="H64" s="37">
        <f t="shared" si="4"/>
        <v>10000</v>
      </c>
      <c r="I64" s="37">
        <f t="shared" si="4"/>
        <v>10000</v>
      </c>
      <c r="J64" s="37">
        <f t="shared" si="4"/>
        <v>10000</v>
      </c>
      <c r="K64" s="37">
        <f t="shared" si="4"/>
        <v>10000</v>
      </c>
      <c r="L64" s="37">
        <f t="shared" si="4"/>
        <v>10000</v>
      </c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4" x14ac:dyDescent="0.2">
      <c r="A65" s="37"/>
      <c r="B65" s="38">
        <f t="shared" si="3"/>
        <v>0.64000000000000024</v>
      </c>
      <c r="C65" s="37">
        <f t="shared" si="4"/>
        <v>3.0359577600000005</v>
      </c>
      <c r="D65" s="37">
        <f t="shared" si="4"/>
        <v>3.2241793600000013</v>
      </c>
      <c r="E65" s="37">
        <f t="shared" si="4"/>
        <v>7.9927541886756561</v>
      </c>
      <c r="F65" s="37">
        <f t="shared" si="4"/>
        <v>10000</v>
      </c>
      <c r="G65" s="37">
        <f t="shared" si="4"/>
        <v>10000</v>
      </c>
      <c r="H65" s="37">
        <f t="shared" si="4"/>
        <v>10000</v>
      </c>
      <c r="I65" s="37">
        <f t="shared" si="4"/>
        <v>10000</v>
      </c>
      <c r="J65" s="37">
        <f t="shared" si="4"/>
        <v>10000</v>
      </c>
      <c r="K65" s="37">
        <f t="shared" si="4"/>
        <v>10000</v>
      </c>
      <c r="L65" s="37">
        <f t="shared" si="4"/>
        <v>10000</v>
      </c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4" x14ac:dyDescent="0.2">
      <c r="A66" s="37"/>
      <c r="B66" s="38">
        <f t="shared" ref="B66:B97" si="5">$B65+$B$11</f>
        <v>0.66000000000000025</v>
      </c>
      <c r="C66" s="37">
        <f t="shared" ref="C66:L91" si="6">IF(C$17="",10000,IF($B66/C$21&lt;=$B$13,(C$28+C$17)*(1+C$22*($B66/C$21)+C$24)^C$19,(C$28+C$18)*(1+C$23*($B66/C$21)+C$25)^C$20))</f>
        <v>3.1290072100000006</v>
      </c>
      <c r="D66" s="37">
        <f t="shared" si="6"/>
        <v>3.321506250000001</v>
      </c>
      <c r="E66" s="37">
        <f t="shared" si="6"/>
        <v>8.4084733700868775</v>
      </c>
      <c r="F66" s="37">
        <f t="shared" si="6"/>
        <v>10000</v>
      </c>
      <c r="G66" s="37">
        <f t="shared" si="6"/>
        <v>10000</v>
      </c>
      <c r="H66" s="37">
        <f t="shared" si="6"/>
        <v>10000</v>
      </c>
      <c r="I66" s="37">
        <f t="shared" si="6"/>
        <v>10000</v>
      </c>
      <c r="J66" s="37">
        <f t="shared" si="6"/>
        <v>10000</v>
      </c>
      <c r="K66" s="37">
        <f t="shared" si="6"/>
        <v>10000</v>
      </c>
      <c r="L66" s="37">
        <f t="shared" si="6"/>
        <v>10000</v>
      </c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4" x14ac:dyDescent="0.2">
      <c r="A67" s="37"/>
      <c r="B67" s="38">
        <f t="shared" si="5"/>
        <v>0.68000000000000027</v>
      </c>
      <c r="C67" s="37">
        <f t="shared" si="6"/>
        <v>3.2241793600000013</v>
      </c>
      <c r="D67" s="37">
        <f t="shared" si="6"/>
        <v>3.4210201600000012</v>
      </c>
      <c r="E67" s="37">
        <f t="shared" si="6"/>
        <v>8.8420571229447535</v>
      </c>
      <c r="F67" s="37">
        <f t="shared" si="6"/>
        <v>10000</v>
      </c>
      <c r="G67" s="37">
        <f t="shared" si="6"/>
        <v>10000</v>
      </c>
      <c r="H67" s="37">
        <f t="shared" si="6"/>
        <v>10000</v>
      </c>
      <c r="I67" s="37">
        <f t="shared" si="6"/>
        <v>10000</v>
      </c>
      <c r="J67" s="37">
        <f t="shared" si="6"/>
        <v>10000</v>
      </c>
      <c r="K67" s="37">
        <f t="shared" si="6"/>
        <v>10000</v>
      </c>
      <c r="L67" s="37">
        <f t="shared" si="6"/>
        <v>10000</v>
      </c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1:24" x14ac:dyDescent="0.2">
      <c r="A68" s="37"/>
      <c r="B68" s="38">
        <f t="shared" si="5"/>
        <v>0.70000000000000029</v>
      </c>
      <c r="C68" s="37">
        <f t="shared" si="6"/>
        <v>3.321506250000001</v>
      </c>
      <c r="D68" s="37">
        <f t="shared" si="6"/>
        <v>3.522753610000001</v>
      </c>
      <c r="E68" s="37">
        <f t="shared" si="6"/>
        <v>9.2941143906250048</v>
      </c>
      <c r="F68" s="37">
        <f t="shared" si="6"/>
        <v>10000</v>
      </c>
      <c r="G68" s="37">
        <f t="shared" si="6"/>
        <v>10000</v>
      </c>
      <c r="H68" s="37">
        <f t="shared" si="6"/>
        <v>10000</v>
      </c>
      <c r="I68" s="37">
        <f t="shared" si="6"/>
        <v>10000</v>
      </c>
      <c r="J68" s="37">
        <f t="shared" si="6"/>
        <v>10000</v>
      </c>
      <c r="K68" s="37">
        <f t="shared" si="6"/>
        <v>10000</v>
      </c>
      <c r="L68" s="37">
        <f t="shared" si="6"/>
        <v>10000</v>
      </c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24" x14ac:dyDescent="0.2">
      <c r="A69" s="37"/>
      <c r="B69" s="38">
        <f t="shared" si="5"/>
        <v>0.72000000000000031</v>
      </c>
      <c r="C69" s="37">
        <f t="shared" si="6"/>
        <v>3.4210201600000012</v>
      </c>
      <c r="D69" s="37">
        <f t="shared" si="6"/>
        <v>3.6267393600000011</v>
      </c>
      <c r="E69" s="37">
        <f t="shared" si="6"/>
        <v>9.7652695532344289</v>
      </c>
      <c r="F69" s="37">
        <f t="shared" si="6"/>
        <v>10000</v>
      </c>
      <c r="G69" s="37">
        <f t="shared" si="6"/>
        <v>10000</v>
      </c>
      <c r="H69" s="37">
        <f t="shared" si="6"/>
        <v>10000</v>
      </c>
      <c r="I69" s="37">
        <f t="shared" si="6"/>
        <v>10000</v>
      </c>
      <c r="J69" s="37">
        <f t="shared" si="6"/>
        <v>10000</v>
      </c>
      <c r="K69" s="37">
        <f t="shared" si="6"/>
        <v>10000</v>
      </c>
      <c r="L69" s="37">
        <f t="shared" si="6"/>
        <v>10000</v>
      </c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4" x14ac:dyDescent="0.2">
      <c r="A70" s="37"/>
      <c r="B70" s="38">
        <f t="shared" si="5"/>
        <v>0.74000000000000032</v>
      </c>
      <c r="C70" s="37">
        <f t="shared" si="6"/>
        <v>3.522753610000001</v>
      </c>
      <c r="D70" s="37">
        <f t="shared" si="6"/>
        <v>3.7330104100000012</v>
      </c>
      <c r="E70" s="37">
        <f t="shared" si="6"/>
        <v>10.256162686316539</v>
      </c>
      <c r="F70" s="37">
        <f t="shared" si="6"/>
        <v>10000</v>
      </c>
      <c r="G70" s="37">
        <f t="shared" si="6"/>
        <v>10000</v>
      </c>
      <c r="H70" s="37">
        <f t="shared" si="6"/>
        <v>10000</v>
      </c>
      <c r="I70" s="37">
        <f t="shared" si="6"/>
        <v>10000</v>
      </c>
      <c r="J70" s="37">
        <f t="shared" si="6"/>
        <v>10000</v>
      </c>
      <c r="K70" s="37">
        <f t="shared" si="6"/>
        <v>10000</v>
      </c>
      <c r="L70" s="37">
        <f t="shared" si="6"/>
        <v>10000</v>
      </c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</row>
    <row r="71" spans="1:24" x14ac:dyDescent="0.2">
      <c r="A71" s="37"/>
      <c r="B71" s="38">
        <f t="shared" si="5"/>
        <v>0.76000000000000034</v>
      </c>
      <c r="C71" s="37">
        <f t="shared" si="6"/>
        <v>3.6267393600000011</v>
      </c>
      <c r="D71" s="37">
        <f t="shared" si="6"/>
        <v>3.8416000000000015</v>
      </c>
      <c r="E71" s="37">
        <f t="shared" si="6"/>
        <v>10.767449821707121</v>
      </c>
      <c r="F71" s="37">
        <f t="shared" si="6"/>
        <v>10000</v>
      </c>
      <c r="G71" s="37">
        <f t="shared" si="6"/>
        <v>10000</v>
      </c>
      <c r="H71" s="37">
        <f t="shared" si="6"/>
        <v>10000</v>
      </c>
      <c r="I71" s="37">
        <f t="shared" si="6"/>
        <v>10000</v>
      </c>
      <c r="J71" s="37">
        <f t="shared" si="6"/>
        <v>10000</v>
      </c>
      <c r="K71" s="37">
        <f t="shared" si="6"/>
        <v>10000</v>
      </c>
      <c r="L71" s="37">
        <f t="shared" si="6"/>
        <v>10000</v>
      </c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</row>
    <row r="72" spans="1:24" x14ac:dyDescent="0.2">
      <c r="A72" s="37"/>
      <c r="B72" s="38">
        <f t="shared" si="5"/>
        <v>0.78000000000000036</v>
      </c>
      <c r="C72" s="37">
        <f t="shared" si="6"/>
        <v>3.7330104100000012</v>
      </c>
      <c r="D72" s="37">
        <f t="shared" si="6"/>
        <v>3.9525416100000017</v>
      </c>
      <c r="E72" s="37">
        <f t="shared" si="6"/>
        <v>11.299803210539723</v>
      </c>
      <c r="F72" s="37">
        <f t="shared" si="6"/>
        <v>10000</v>
      </c>
      <c r="G72" s="37">
        <f t="shared" si="6"/>
        <v>10000</v>
      </c>
      <c r="H72" s="37">
        <f t="shared" si="6"/>
        <v>10000</v>
      </c>
      <c r="I72" s="37">
        <f t="shared" si="6"/>
        <v>10000</v>
      </c>
      <c r="J72" s="37">
        <f t="shared" si="6"/>
        <v>10000</v>
      </c>
      <c r="K72" s="37">
        <f t="shared" si="6"/>
        <v>10000</v>
      </c>
      <c r="L72" s="37">
        <f t="shared" si="6"/>
        <v>10000</v>
      </c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</row>
    <row r="73" spans="1:24" x14ac:dyDescent="0.2">
      <c r="A73" s="37"/>
      <c r="B73" s="38">
        <f t="shared" si="5"/>
        <v>0.80000000000000038</v>
      </c>
      <c r="C73" s="37">
        <f t="shared" si="6"/>
        <v>3.8416000000000015</v>
      </c>
      <c r="D73" s="37">
        <f t="shared" si="6"/>
        <v>4.0658689600000013</v>
      </c>
      <c r="E73" s="37">
        <f t="shared" si="6"/>
        <v>11.853911588401015</v>
      </c>
      <c r="F73" s="37">
        <f t="shared" si="6"/>
        <v>10000</v>
      </c>
      <c r="G73" s="37">
        <f t="shared" si="6"/>
        <v>10000</v>
      </c>
      <c r="H73" s="37">
        <f t="shared" si="6"/>
        <v>10000</v>
      </c>
      <c r="I73" s="37">
        <f t="shared" si="6"/>
        <v>10000</v>
      </c>
      <c r="J73" s="37">
        <f t="shared" si="6"/>
        <v>10000</v>
      </c>
      <c r="K73" s="37">
        <f t="shared" si="6"/>
        <v>10000</v>
      </c>
      <c r="L73" s="37">
        <f t="shared" si="6"/>
        <v>10000</v>
      </c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</row>
    <row r="74" spans="1:24" x14ac:dyDescent="0.2">
      <c r="A74" s="37"/>
      <c r="B74" s="38">
        <f t="shared" si="5"/>
        <v>0.8200000000000004</v>
      </c>
      <c r="C74" s="37">
        <f t="shared" si="6"/>
        <v>3.9525416100000017</v>
      </c>
      <c r="D74" s="37">
        <f t="shared" si="6"/>
        <v>4.1816160100000026</v>
      </c>
      <c r="E74" s="37">
        <f t="shared" si="6"/>
        <v>12.430480442636084</v>
      </c>
      <c r="F74" s="37">
        <f t="shared" si="6"/>
        <v>10000</v>
      </c>
      <c r="G74" s="37">
        <f t="shared" si="6"/>
        <v>10000</v>
      </c>
      <c r="H74" s="37">
        <f t="shared" si="6"/>
        <v>10000</v>
      </c>
      <c r="I74" s="37">
        <f t="shared" si="6"/>
        <v>10000</v>
      </c>
      <c r="J74" s="37">
        <f t="shared" si="6"/>
        <v>10000</v>
      </c>
      <c r="K74" s="37">
        <f t="shared" si="6"/>
        <v>10000</v>
      </c>
      <c r="L74" s="37">
        <f t="shared" si="6"/>
        <v>10000</v>
      </c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</row>
    <row r="75" spans="1:24" x14ac:dyDescent="0.2">
      <c r="A75" s="37"/>
      <c r="B75" s="38">
        <f t="shared" si="5"/>
        <v>0.84000000000000041</v>
      </c>
      <c r="C75" s="37">
        <f t="shared" si="6"/>
        <v>4.0658689600000013</v>
      </c>
      <c r="D75" s="37">
        <f t="shared" si="6"/>
        <v>4.2998169600000011</v>
      </c>
      <c r="E75" s="37">
        <f t="shared" si="6"/>
        <v>13.030232281803631</v>
      </c>
      <c r="F75" s="37">
        <f t="shared" si="6"/>
        <v>10000</v>
      </c>
      <c r="G75" s="37">
        <f t="shared" si="6"/>
        <v>10000</v>
      </c>
      <c r="H75" s="37">
        <f t="shared" si="6"/>
        <v>10000</v>
      </c>
      <c r="I75" s="37">
        <f t="shared" si="6"/>
        <v>10000</v>
      </c>
      <c r="J75" s="37">
        <f t="shared" si="6"/>
        <v>10000</v>
      </c>
      <c r="K75" s="37">
        <f t="shared" si="6"/>
        <v>10000</v>
      </c>
      <c r="L75" s="37">
        <f t="shared" si="6"/>
        <v>10000</v>
      </c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</row>
    <row r="76" spans="1:24" x14ac:dyDescent="0.2">
      <c r="A76" s="37"/>
      <c r="B76" s="38">
        <f t="shared" si="5"/>
        <v>0.86000000000000043</v>
      </c>
      <c r="C76" s="37">
        <f t="shared" si="6"/>
        <v>4.1816160100000026</v>
      </c>
      <c r="D76" s="37">
        <f t="shared" si="6"/>
        <v>4.4205062500000016</v>
      </c>
      <c r="E76" s="37">
        <f t="shared" si="6"/>
        <v>13.653906907281094</v>
      </c>
      <c r="F76" s="37">
        <f t="shared" si="6"/>
        <v>10000</v>
      </c>
      <c r="G76" s="37">
        <f t="shared" si="6"/>
        <v>10000</v>
      </c>
      <c r="H76" s="37">
        <f t="shared" si="6"/>
        <v>10000</v>
      </c>
      <c r="I76" s="37">
        <f t="shared" si="6"/>
        <v>10000</v>
      </c>
      <c r="J76" s="37">
        <f t="shared" si="6"/>
        <v>10000</v>
      </c>
      <c r="K76" s="37">
        <f t="shared" si="6"/>
        <v>10000</v>
      </c>
      <c r="L76" s="37">
        <f t="shared" si="6"/>
        <v>10000</v>
      </c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</row>
    <row r="77" spans="1:24" x14ac:dyDescent="0.2">
      <c r="A77" s="37"/>
      <c r="B77" s="38">
        <f t="shared" si="5"/>
        <v>0.88000000000000045</v>
      </c>
      <c r="C77" s="37">
        <f t="shared" si="6"/>
        <v>4.2998169600000011</v>
      </c>
      <c r="D77" s="37">
        <f t="shared" si="6"/>
        <v>4.543718560000003</v>
      </c>
      <c r="E77" s="37">
        <f t="shared" si="6"/>
        <v>14.302261687019618</v>
      </c>
      <c r="F77" s="37">
        <f t="shared" si="6"/>
        <v>10000</v>
      </c>
      <c r="G77" s="37">
        <f t="shared" si="6"/>
        <v>10000</v>
      </c>
      <c r="H77" s="37">
        <f t="shared" si="6"/>
        <v>10000</v>
      </c>
      <c r="I77" s="37">
        <f t="shared" si="6"/>
        <v>10000</v>
      </c>
      <c r="J77" s="37">
        <f t="shared" si="6"/>
        <v>10000</v>
      </c>
      <c r="K77" s="37">
        <f t="shared" si="6"/>
        <v>10000</v>
      </c>
      <c r="L77" s="37">
        <f t="shared" si="6"/>
        <v>10000</v>
      </c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</row>
    <row r="78" spans="1:24" x14ac:dyDescent="0.2">
      <c r="A78" s="37"/>
      <c r="B78" s="38">
        <f t="shared" si="5"/>
        <v>0.90000000000000047</v>
      </c>
      <c r="C78" s="37">
        <f t="shared" si="6"/>
        <v>4.4205062500000016</v>
      </c>
      <c r="D78" s="37">
        <f t="shared" si="6"/>
        <v>4.6694888100000034</v>
      </c>
      <c r="E78" s="37">
        <f t="shared" si="6"/>
        <v>14.976071831449017</v>
      </c>
      <c r="F78" s="37">
        <f t="shared" si="6"/>
        <v>10000</v>
      </c>
      <c r="G78" s="37">
        <f t="shared" si="6"/>
        <v>10000</v>
      </c>
      <c r="H78" s="37">
        <f t="shared" si="6"/>
        <v>10000</v>
      </c>
      <c r="I78" s="37">
        <f t="shared" si="6"/>
        <v>10000</v>
      </c>
      <c r="J78" s="37">
        <f t="shared" si="6"/>
        <v>10000</v>
      </c>
      <c r="K78" s="37">
        <f t="shared" si="6"/>
        <v>10000</v>
      </c>
      <c r="L78" s="37">
        <f t="shared" si="6"/>
        <v>10000</v>
      </c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</row>
    <row r="79" spans="1:24" x14ac:dyDescent="0.2">
      <c r="A79" s="37"/>
      <c r="B79" s="38">
        <f t="shared" si="5"/>
        <v>0.92000000000000048</v>
      </c>
      <c r="C79" s="37">
        <f t="shared" si="6"/>
        <v>4.543718560000003</v>
      </c>
      <c r="D79" s="37">
        <f t="shared" si="6"/>
        <v>4.7978521600000033</v>
      </c>
      <c r="E79" s="37">
        <f t="shared" si="6"/>
        <v>15.676130671532579</v>
      </c>
      <c r="F79" s="37">
        <f t="shared" si="6"/>
        <v>10000</v>
      </c>
      <c r="G79" s="37">
        <f t="shared" si="6"/>
        <v>10000</v>
      </c>
      <c r="H79" s="37">
        <f t="shared" si="6"/>
        <v>10000</v>
      </c>
      <c r="I79" s="37">
        <f t="shared" si="6"/>
        <v>10000</v>
      </c>
      <c r="J79" s="37">
        <f t="shared" si="6"/>
        <v>10000</v>
      </c>
      <c r="K79" s="37">
        <f t="shared" si="6"/>
        <v>10000</v>
      </c>
      <c r="L79" s="37">
        <f t="shared" si="6"/>
        <v>10000</v>
      </c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</row>
    <row r="80" spans="1:24" x14ac:dyDescent="0.2">
      <c r="A80" s="37"/>
      <c r="B80" s="38">
        <f t="shared" si="5"/>
        <v>0.9400000000000005</v>
      </c>
      <c r="C80" s="37">
        <f t="shared" si="6"/>
        <v>4.6694888100000034</v>
      </c>
      <c r="D80" s="37">
        <f t="shared" si="6"/>
        <v>4.9288440100000042</v>
      </c>
      <c r="E80" s="37">
        <f t="shared" si="6"/>
        <v>16.403249938971818</v>
      </c>
      <c r="F80" s="37">
        <f t="shared" si="6"/>
        <v>10000</v>
      </c>
      <c r="G80" s="37">
        <f t="shared" si="6"/>
        <v>10000</v>
      </c>
      <c r="H80" s="37">
        <f t="shared" si="6"/>
        <v>10000</v>
      </c>
      <c r="I80" s="37">
        <f t="shared" si="6"/>
        <v>10000</v>
      </c>
      <c r="J80" s="37">
        <f t="shared" si="6"/>
        <v>10000</v>
      </c>
      <c r="K80" s="37">
        <f t="shared" si="6"/>
        <v>10000</v>
      </c>
      <c r="L80" s="37">
        <f t="shared" si="6"/>
        <v>10000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</row>
    <row r="81" spans="1:24" x14ac:dyDescent="0.2">
      <c r="A81" s="37"/>
      <c r="B81" s="38">
        <f t="shared" si="5"/>
        <v>0.96000000000000052</v>
      </c>
      <c r="C81" s="37">
        <f t="shared" si="6"/>
        <v>4.7978521600000033</v>
      </c>
      <c r="D81" s="37">
        <f t="shared" si="6"/>
        <v>5.0625000000000036</v>
      </c>
      <c r="E81" s="37">
        <f t="shared" si="6"/>
        <v>17.158260048561122</v>
      </c>
      <c r="F81" s="37">
        <f t="shared" si="6"/>
        <v>10000</v>
      </c>
      <c r="G81" s="37">
        <f t="shared" si="6"/>
        <v>10000</v>
      </c>
      <c r="H81" s="37">
        <f t="shared" si="6"/>
        <v>10000</v>
      </c>
      <c r="I81" s="37">
        <f t="shared" si="6"/>
        <v>10000</v>
      </c>
      <c r="J81" s="37">
        <f t="shared" si="6"/>
        <v>10000</v>
      </c>
      <c r="K81" s="37">
        <f t="shared" si="6"/>
        <v>10000</v>
      </c>
      <c r="L81" s="37">
        <f t="shared" si="6"/>
        <v>10000</v>
      </c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</row>
    <row r="82" spans="1:24" x14ac:dyDescent="0.2">
      <c r="A82" s="37"/>
      <c r="B82" s="38">
        <f t="shared" si="5"/>
        <v>0.98000000000000054</v>
      </c>
      <c r="C82" s="37">
        <f t="shared" si="6"/>
        <v>4.9288440100000042</v>
      </c>
      <c r="D82" s="37">
        <f t="shared" si="6"/>
        <v>5.1988560100000045</v>
      </c>
      <c r="E82" s="37">
        <f t="shared" si="6"/>
        <v>17.942010382692292</v>
      </c>
      <c r="F82" s="37">
        <f t="shared" si="6"/>
        <v>10000</v>
      </c>
      <c r="G82" s="37">
        <f t="shared" si="6"/>
        <v>10000</v>
      </c>
      <c r="H82" s="37">
        <f t="shared" si="6"/>
        <v>10000</v>
      </c>
      <c r="I82" s="37">
        <f t="shared" si="6"/>
        <v>10000</v>
      </c>
      <c r="J82" s="37">
        <f t="shared" si="6"/>
        <v>10000</v>
      </c>
      <c r="K82" s="37">
        <f t="shared" si="6"/>
        <v>10000</v>
      </c>
      <c r="L82" s="37">
        <f t="shared" si="6"/>
        <v>10000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4" x14ac:dyDescent="0.2">
      <c r="A83" s="37"/>
      <c r="B83" s="38">
        <f t="shared" si="5"/>
        <v>1.0000000000000004</v>
      </c>
      <c r="C83" s="37">
        <f t="shared" si="6"/>
        <v>5.0625000000000036</v>
      </c>
      <c r="D83" s="37">
        <f t="shared" si="6"/>
        <v>5.3379481600000043</v>
      </c>
      <c r="E83" s="37">
        <f t="shared" si="6"/>
        <v>18.755369578009006</v>
      </c>
      <c r="F83" s="37">
        <f t="shared" si="6"/>
        <v>10000</v>
      </c>
      <c r="G83" s="37">
        <f t="shared" si="6"/>
        <v>10000</v>
      </c>
      <c r="H83" s="37">
        <f t="shared" si="6"/>
        <v>10000</v>
      </c>
      <c r="I83" s="37">
        <f t="shared" si="6"/>
        <v>10000</v>
      </c>
      <c r="J83" s="37">
        <f t="shared" si="6"/>
        <v>10000</v>
      </c>
      <c r="K83" s="37">
        <f t="shared" si="6"/>
        <v>10000</v>
      </c>
      <c r="L83" s="37">
        <f t="shared" si="6"/>
        <v>10000</v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</row>
    <row r="84" spans="1:24" x14ac:dyDescent="0.2">
      <c r="A84" s="37"/>
      <c r="B84" s="38">
        <f t="shared" si="5"/>
        <v>1.0200000000000005</v>
      </c>
      <c r="C84" s="37">
        <f t="shared" si="6"/>
        <v>5.1988560100000045</v>
      </c>
      <c r="D84" s="37">
        <f t="shared" si="6"/>
        <v>5.4798128100000039</v>
      </c>
      <c r="E84" s="37">
        <f t="shared" si="6"/>
        <v>39.198451628422532</v>
      </c>
      <c r="F84" s="37">
        <f t="shared" si="6"/>
        <v>10000</v>
      </c>
      <c r="G84" s="37">
        <f t="shared" si="6"/>
        <v>10000</v>
      </c>
      <c r="H84" s="37">
        <f t="shared" si="6"/>
        <v>10000</v>
      </c>
      <c r="I84" s="37">
        <f t="shared" si="6"/>
        <v>10000</v>
      </c>
      <c r="J84" s="37">
        <f t="shared" si="6"/>
        <v>10000</v>
      </c>
      <c r="K84" s="37">
        <f t="shared" si="6"/>
        <v>10000</v>
      </c>
      <c r="L84" s="37">
        <f t="shared" si="6"/>
        <v>10000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</row>
    <row r="85" spans="1:24" x14ac:dyDescent="0.2">
      <c r="A85" s="37"/>
      <c r="B85" s="38">
        <f t="shared" si="5"/>
        <v>1.0400000000000005</v>
      </c>
      <c r="C85" s="37">
        <f t="shared" si="6"/>
        <v>5.3379481600000043</v>
      </c>
      <c r="D85" s="37">
        <f t="shared" si="6"/>
        <v>5.6244865600000038</v>
      </c>
      <c r="E85" s="37">
        <f t="shared" si="6"/>
        <v>40.948974210019102</v>
      </c>
      <c r="F85" s="37">
        <f t="shared" si="6"/>
        <v>10000</v>
      </c>
      <c r="G85" s="37">
        <f t="shared" si="6"/>
        <v>10000</v>
      </c>
      <c r="H85" s="37">
        <f t="shared" si="6"/>
        <v>10000</v>
      </c>
      <c r="I85" s="37">
        <f t="shared" si="6"/>
        <v>10000</v>
      </c>
      <c r="J85" s="37">
        <f t="shared" si="6"/>
        <v>10000</v>
      </c>
      <c r="K85" s="37">
        <f t="shared" si="6"/>
        <v>10000</v>
      </c>
      <c r="L85" s="37">
        <f t="shared" si="6"/>
        <v>10000</v>
      </c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</row>
    <row r="86" spans="1:24" x14ac:dyDescent="0.2">
      <c r="A86" s="37"/>
      <c r="B86" s="38">
        <f t="shared" si="5"/>
        <v>1.0600000000000005</v>
      </c>
      <c r="C86" s="37">
        <f t="shared" si="6"/>
        <v>5.4798128100000039</v>
      </c>
      <c r="D86" s="37">
        <f t="shared" si="6"/>
        <v>5.772006250000004</v>
      </c>
      <c r="E86" s="37">
        <f t="shared" si="6"/>
        <v>42.764163182458176</v>
      </c>
      <c r="F86" s="37">
        <f t="shared" si="6"/>
        <v>10000</v>
      </c>
      <c r="G86" s="37">
        <f t="shared" si="6"/>
        <v>10000</v>
      </c>
      <c r="H86" s="37">
        <f t="shared" si="6"/>
        <v>10000</v>
      </c>
      <c r="I86" s="37">
        <f t="shared" si="6"/>
        <v>10000</v>
      </c>
      <c r="J86" s="37">
        <f t="shared" si="6"/>
        <v>10000</v>
      </c>
      <c r="K86" s="37">
        <f t="shared" si="6"/>
        <v>10000</v>
      </c>
      <c r="L86" s="37">
        <f t="shared" si="6"/>
        <v>10000</v>
      </c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</row>
    <row r="87" spans="1:24" x14ac:dyDescent="0.2">
      <c r="A87" s="37"/>
      <c r="B87" s="38">
        <f t="shared" si="5"/>
        <v>1.0800000000000005</v>
      </c>
      <c r="C87" s="37">
        <f t="shared" si="6"/>
        <v>5.6244865600000038</v>
      </c>
      <c r="D87" s="37">
        <f t="shared" si="6"/>
        <v>5.9224089600000029</v>
      </c>
      <c r="E87" s="37">
        <f t="shared" si="6"/>
        <v>44.645915672127892</v>
      </c>
      <c r="F87" s="37">
        <f t="shared" si="6"/>
        <v>10000</v>
      </c>
      <c r="G87" s="37">
        <f t="shared" si="6"/>
        <v>10000</v>
      </c>
      <c r="H87" s="37">
        <f t="shared" si="6"/>
        <v>10000</v>
      </c>
      <c r="I87" s="37">
        <f t="shared" si="6"/>
        <v>10000</v>
      </c>
      <c r="J87" s="37">
        <f t="shared" si="6"/>
        <v>10000</v>
      </c>
      <c r="K87" s="37">
        <f t="shared" si="6"/>
        <v>10000</v>
      </c>
      <c r="L87" s="37">
        <f t="shared" si="6"/>
        <v>10000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</row>
    <row r="88" spans="1:24" x14ac:dyDescent="0.2">
      <c r="A88" s="37"/>
      <c r="B88" s="38">
        <f t="shared" si="5"/>
        <v>1.1000000000000005</v>
      </c>
      <c r="C88" s="37">
        <f t="shared" si="6"/>
        <v>5.772006250000004</v>
      </c>
      <c r="D88" s="37">
        <f t="shared" si="6"/>
        <v>6.0757320100000047</v>
      </c>
      <c r="E88" s="37">
        <f t="shared" si="6"/>
        <v>46.596170244962025</v>
      </c>
      <c r="F88" s="37">
        <f t="shared" si="6"/>
        <v>10000</v>
      </c>
      <c r="G88" s="37">
        <f t="shared" si="6"/>
        <v>10000</v>
      </c>
      <c r="H88" s="37">
        <f t="shared" si="6"/>
        <v>10000</v>
      </c>
      <c r="I88" s="37">
        <f t="shared" si="6"/>
        <v>10000</v>
      </c>
      <c r="J88" s="37">
        <f t="shared" si="6"/>
        <v>10000</v>
      </c>
      <c r="K88" s="37">
        <f t="shared" si="6"/>
        <v>10000</v>
      </c>
      <c r="L88" s="37">
        <f t="shared" si="6"/>
        <v>10000</v>
      </c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</row>
    <row r="89" spans="1:24" x14ac:dyDescent="0.2">
      <c r="A89" s="37"/>
      <c r="B89" s="38">
        <f t="shared" si="5"/>
        <v>1.1200000000000006</v>
      </c>
      <c r="C89" s="37">
        <f t="shared" si="6"/>
        <v>5.9224089600000029</v>
      </c>
      <c r="D89" s="37">
        <f t="shared" si="6"/>
        <v>6.232012960000004</v>
      </c>
      <c r="E89" s="37">
        <f t="shared" si="6"/>
        <v>48.616907505547893</v>
      </c>
      <c r="F89" s="37">
        <f t="shared" si="6"/>
        <v>10000</v>
      </c>
      <c r="G89" s="37">
        <f t="shared" si="6"/>
        <v>10000</v>
      </c>
      <c r="H89" s="37">
        <f t="shared" si="6"/>
        <v>10000</v>
      </c>
      <c r="I89" s="37">
        <f t="shared" si="6"/>
        <v>10000</v>
      </c>
      <c r="J89" s="37">
        <f t="shared" si="6"/>
        <v>10000</v>
      </c>
      <c r="K89" s="37">
        <f t="shared" si="6"/>
        <v>10000</v>
      </c>
      <c r="L89" s="37">
        <f t="shared" si="6"/>
        <v>10000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</row>
    <row r="90" spans="1:24" x14ac:dyDescent="0.2">
      <c r="A90" s="37"/>
      <c r="B90" s="38">
        <f t="shared" si="5"/>
        <v>1.1400000000000006</v>
      </c>
      <c r="C90" s="37">
        <f t="shared" si="6"/>
        <v>6.0757320100000047</v>
      </c>
      <c r="D90" s="37">
        <f t="shared" si="6"/>
        <v>6.3912896100000056</v>
      </c>
      <c r="E90" s="37">
        <f t="shared" si="6"/>
        <v>50.710150700533887</v>
      </c>
      <c r="F90" s="37">
        <f t="shared" si="6"/>
        <v>10000</v>
      </c>
      <c r="G90" s="37">
        <f t="shared" si="6"/>
        <v>10000</v>
      </c>
      <c r="H90" s="37">
        <f t="shared" si="6"/>
        <v>10000</v>
      </c>
      <c r="I90" s="37">
        <f t="shared" si="6"/>
        <v>10000</v>
      </c>
      <c r="J90" s="37">
        <f t="shared" si="6"/>
        <v>10000</v>
      </c>
      <c r="K90" s="37">
        <f t="shared" si="6"/>
        <v>10000</v>
      </c>
      <c r="L90" s="37">
        <f t="shared" si="6"/>
        <v>10000</v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</row>
    <row r="91" spans="1:24" x14ac:dyDescent="0.2">
      <c r="A91" s="37"/>
      <c r="B91" s="38">
        <f t="shared" si="5"/>
        <v>1.1600000000000006</v>
      </c>
      <c r="C91" s="37">
        <f t="shared" si="6"/>
        <v>6.232012960000004</v>
      </c>
      <c r="D91" s="37">
        <f t="shared" si="6"/>
        <v>6.5536000000000048</v>
      </c>
      <c r="E91" s="37">
        <f t="shared" si="6"/>
        <v>52.87796632633713</v>
      </c>
      <c r="F91" s="37">
        <f t="shared" si="6"/>
        <v>10000</v>
      </c>
      <c r="G91" s="37">
        <f t="shared" si="6"/>
        <v>10000</v>
      </c>
      <c r="H91" s="37">
        <f t="shared" ref="D91:L119" si="7">IF(H$17="",10000,IF($B91/H$21&lt;=$B$13,(H$28+H$17)*(1+H$22*($B91/H$21)+H$24)^H$19,(H$28+H$18)*(1+H$23*($B91/H$21)+H$25)^H$20))</f>
        <v>10000</v>
      </c>
      <c r="I91" s="37">
        <f t="shared" si="7"/>
        <v>10000</v>
      </c>
      <c r="J91" s="37">
        <f t="shared" si="7"/>
        <v>10000</v>
      </c>
      <c r="K91" s="37">
        <f t="shared" si="7"/>
        <v>10000</v>
      </c>
      <c r="L91" s="37">
        <f t="shared" si="7"/>
        <v>10000</v>
      </c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</row>
    <row r="92" spans="1:24" x14ac:dyDescent="0.2">
      <c r="A92" s="37"/>
      <c r="B92" s="38">
        <f t="shared" si="5"/>
        <v>1.1800000000000006</v>
      </c>
      <c r="C92" s="37">
        <f t="shared" ref="C92:C131" si="8">IF(C$17="",10000,IF($B92/C$21&lt;=$B$13,(C$28+C$17)*(1+C$22*($B92/C$21)+C$24)^C$19,(C$28+C$18)*(1+C$23*($B92/C$21)+C$25)^C$20))</f>
        <v>6.3912896100000056</v>
      </c>
      <c r="D92" s="37">
        <f t="shared" si="7"/>
        <v>6.718982410000006</v>
      </c>
      <c r="E92" s="37">
        <f t="shared" si="7"/>
        <v>55.122464741150544</v>
      </c>
      <c r="F92" s="37">
        <f t="shared" si="7"/>
        <v>10000</v>
      </c>
      <c r="G92" s="37">
        <f t="shared" si="7"/>
        <v>10000</v>
      </c>
      <c r="H92" s="37">
        <f t="shared" si="7"/>
        <v>10000</v>
      </c>
      <c r="I92" s="37">
        <f t="shared" si="7"/>
        <v>10000</v>
      </c>
      <c r="J92" s="37">
        <f t="shared" si="7"/>
        <v>10000</v>
      </c>
      <c r="K92" s="37">
        <f t="shared" si="7"/>
        <v>10000</v>
      </c>
      <c r="L92" s="37">
        <f t="shared" si="7"/>
        <v>10000</v>
      </c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</row>
    <row r="93" spans="1:24" x14ac:dyDescent="0.2">
      <c r="A93" s="37"/>
      <c r="B93" s="38">
        <f t="shared" si="5"/>
        <v>1.2000000000000006</v>
      </c>
      <c r="C93" s="37">
        <f t="shared" si="8"/>
        <v>6.5536000000000048</v>
      </c>
      <c r="D93" s="37">
        <f t="shared" si="7"/>
        <v>6.8874753600000052</v>
      </c>
      <c r="E93" s="37">
        <f t="shared" si="7"/>
        <v>57.44580078125005</v>
      </c>
      <c r="F93" s="37">
        <f t="shared" si="7"/>
        <v>10000</v>
      </c>
      <c r="G93" s="37">
        <f t="shared" si="7"/>
        <v>10000</v>
      </c>
      <c r="H93" s="37">
        <f t="shared" si="7"/>
        <v>10000</v>
      </c>
      <c r="I93" s="37">
        <f t="shared" si="7"/>
        <v>10000</v>
      </c>
      <c r="J93" s="37">
        <f t="shared" si="7"/>
        <v>10000</v>
      </c>
      <c r="K93" s="37">
        <f t="shared" si="7"/>
        <v>10000</v>
      </c>
      <c r="L93" s="37">
        <f t="shared" si="7"/>
        <v>10000</v>
      </c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</row>
    <row r="94" spans="1:24" x14ac:dyDescent="0.2">
      <c r="A94" s="37"/>
      <c r="B94" s="38">
        <f t="shared" si="5"/>
        <v>1.2200000000000006</v>
      </c>
      <c r="C94" s="37">
        <f t="shared" si="8"/>
        <v>6.718982410000006</v>
      </c>
      <c r="D94" s="37">
        <f t="shared" si="7"/>
        <v>7.0591176100000057</v>
      </c>
      <c r="E94" s="37">
        <f t="shared" si="7"/>
        <v>59.850174381601491</v>
      </c>
      <c r="F94" s="37">
        <f t="shared" si="7"/>
        <v>10000</v>
      </c>
      <c r="G94" s="37">
        <f t="shared" si="7"/>
        <v>10000</v>
      </c>
      <c r="H94" s="37">
        <f t="shared" si="7"/>
        <v>10000</v>
      </c>
      <c r="I94" s="37">
        <f t="shared" si="7"/>
        <v>10000</v>
      </c>
      <c r="J94" s="37">
        <f t="shared" si="7"/>
        <v>10000</v>
      </c>
      <c r="K94" s="37">
        <f t="shared" si="7"/>
        <v>10000</v>
      </c>
      <c r="L94" s="37">
        <f t="shared" si="7"/>
        <v>10000</v>
      </c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</row>
    <row r="95" spans="1:24" x14ac:dyDescent="0.2">
      <c r="A95" s="37"/>
      <c r="B95" s="38">
        <f t="shared" si="5"/>
        <v>1.2400000000000007</v>
      </c>
      <c r="C95" s="37">
        <f t="shared" si="8"/>
        <v>6.8874753600000052</v>
      </c>
      <c r="D95" s="37">
        <f t="shared" si="7"/>
        <v>7.2339481600000068</v>
      </c>
      <c r="E95" s="37">
        <f t="shared" si="7"/>
        <v>62.337831200767347</v>
      </c>
      <c r="F95" s="37">
        <f t="shared" si="7"/>
        <v>10000</v>
      </c>
      <c r="G95" s="37">
        <f t="shared" si="7"/>
        <v>10000</v>
      </c>
      <c r="H95" s="37">
        <f t="shared" si="7"/>
        <v>10000</v>
      </c>
      <c r="I95" s="37">
        <f t="shared" si="7"/>
        <v>10000</v>
      </c>
      <c r="J95" s="37">
        <f t="shared" si="7"/>
        <v>10000</v>
      </c>
      <c r="K95" s="37">
        <f t="shared" si="7"/>
        <v>10000</v>
      </c>
      <c r="L95" s="37">
        <f t="shared" si="7"/>
        <v>10000</v>
      </c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</row>
    <row r="96" spans="1:24" x14ac:dyDescent="0.2">
      <c r="A96" s="37"/>
      <c r="B96" s="38">
        <f t="shared" si="5"/>
        <v>1.2600000000000007</v>
      </c>
      <c r="C96" s="37">
        <f t="shared" si="8"/>
        <v>7.0591176100000057</v>
      </c>
      <c r="D96" s="37">
        <f t="shared" si="7"/>
        <v>7.4120062500000055</v>
      </c>
      <c r="E96" s="37">
        <f t="shared" si="7"/>
        <v>64.911063250113301</v>
      </c>
      <c r="F96" s="37">
        <f t="shared" si="7"/>
        <v>10000</v>
      </c>
      <c r="G96" s="37">
        <f t="shared" si="7"/>
        <v>10000</v>
      </c>
      <c r="H96" s="37">
        <f t="shared" si="7"/>
        <v>10000</v>
      </c>
      <c r="I96" s="37">
        <f t="shared" si="7"/>
        <v>10000</v>
      </c>
      <c r="J96" s="37">
        <f t="shared" si="7"/>
        <v>10000</v>
      </c>
      <c r="K96" s="37">
        <f t="shared" si="7"/>
        <v>10000</v>
      </c>
      <c r="L96" s="37">
        <f t="shared" si="7"/>
        <v>10000</v>
      </c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7" spans="1:24" x14ac:dyDescent="0.2">
      <c r="A97" s="37"/>
      <c r="B97" s="38">
        <f t="shared" si="5"/>
        <v>1.2800000000000007</v>
      </c>
      <c r="C97" s="37">
        <f t="shared" si="8"/>
        <v>7.2339481600000068</v>
      </c>
      <c r="D97" s="37">
        <f t="shared" si="7"/>
        <v>7.5933313600000067</v>
      </c>
      <c r="E97" s="37">
        <f t="shared" si="7"/>
        <v>67.572209527314584</v>
      </c>
      <c r="F97" s="37">
        <f t="shared" si="7"/>
        <v>10000</v>
      </c>
      <c r="G97" s="37">
        <f t="shared" si="7"/>
        <v>10000</v>
      </c>
      <c r="H97" s="37">
        <f t="shared" si="7"/>
        <v>10000</v>
      </c>
      <c r="I97" s="37">
        <f t="shared" si="7"/>
        <v>10000</v>
      </c>
      <c r="J97" s="37">
        <f t="shared" si="7"/>
        <v>10000</v>
      </c>
      <c r="K97" s="37">
        <f t="shared" si="7"/>
        <v>10000</v>
      </c>
      <c r="L97" s="37">
        <f t="shared" si="7"/>
        <v>10000</v>
      </c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</row>
    <row r="98" spans="1:24" x14ac:dyDescent="0.2">
      <c r="A98" s="37"/>
      <c r="B98" s="38">
        <f t="shared" ref="B98:B131" si="9">$B97+$B$11</f>
        <v>1.3000000000000007</v>
      </c>
      <c r="C98" s="37">
        <f t="shared" si="8"/>
        <v>7.4120062500000055</v>
      </c>
      <c r="D98" s="37">
        <f t="shared" si="7"/>
        <v>7.7779632100000073</v>
      </c>
      <c r="E98" s="37">
        <f t="shared" si="7"/>
        <v>70.323656654162065</v>
      </c>
      <c r="F98" s="37">
        <f t="shared" si="7"/>
        <v>10000</v>
      </c>
      <c r="G98" s="37">
        <f t="shared" si="7"/>
        <v>10000</v>
      </c>
      <c r="H98" s="37">
        <f t="shared" si="7"/>
        <v>10000</v>
      </c>
      <c r="I98" s="37">
        <f t="shared" si="7"/>
        <v>10000</v>
      </c>
      <c r="J98" s="37">
        <f t="shared" si="7"/>
        <v>10000</v>
      </c>
      <c r="K98" s="37">
        <f t="shared" si="7"/>
        <v>10000</v>
      </c>
      <c r="L98" s="37">
        <f t="shared" si="7"/>
        <v>10000</v>
      </c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</row>
    <row r="99" spans="1:24" x14ac:dyDescent="0.2">
      <c r="A99" s="37"/>
      <c r="B99" s="38">
        <f t="shared" si="9"/>
        <v>1.3200000000000007</v>
      </c>
      <c r="C99" s="37">
        <f t="shared" si="8"/>
        <v>7.5933313600000067</v>
      </c>
      <c r="D99" s="37">
        <f t="shared" si="7"/>
        <v>7.9659417600000078</v>
      </c>
      <c r="E99" s="37">
        <f t="shared" si="7"/>
        <v>73.167839518668472</v>
      </c>
      <c r="F99" s="37">
        <f t="shared" si="7"/>
        <v>10000</v>
      </c>
      <c r="G99" s="37">
        <f t="shared" si="7"/>
        <v>10000</v>
      </c>
      <c r="H99" s="37">
        <f t="shared" si="7"/>
        <v>10000</v>
      </c>
      <c r="I99" s="37">
        <f t="shared" si="7"/>
        <v>10000</v>
      </c>
      <c r="J99" s="37">
        <f t="shared" si="7"/>
        <v>10000</v>
      </c>
      <c r="K99" s="37">
        <f t="shared" si="7"/>
        <v>10000</v>
      </c>
      <c r="L99" s="37">
        <f t="shared" si="7"/>
        <v>10000</v>
      </c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</row>
    <row r="100" spans="1:24" x14ac:dyDescent="0.2">
      <c r="A100" s="37"/>
      <c r="B100" s="38">
        <f t="shared" si="9"/>
        <v>1.3400000000000007</v>
      </c>
      <c r="C100" s="37">
        <f t="shared" si="8"/>
        <v>7.7779632100000073</v>
      </c>
      <c r="D100" s="37">
        <f t="shared" si="7"/>
        <v>8.1573072100000079</v>
      </c>
      <c r="E100" s="37">
        <f t="shared" si="7"/>
        <v>76.107241921474028</v>
      </c>
      <c r="F100" s="37">
        <f t="shared" si="7"/>
        <v>10000</v>
      </c>
      <c r="G100" s="37">
        <f t="shared" si="7"/>
        <v>10000</v>
      </c>
      <c r="H100" s="37">
        <f t="shared" si="7"/>
        <v>10000</v>
      </c>
      <c r="I100" s="37">
        <f t="shared" si="7"/>
        <v>10000</v>
      </c>
      <c r="J100" s="37">
        <f t="shared" si="7"/>
        <v>10000</v>
      </c>
      <c r="K100" s="37">
        <f t="shared" si="7"/>
        <v>10000</v>
      </c>
      <c r="L100" s="37">
        <f t="shared" si="7"/>
        <v>10000</v>
      </c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</row>
    <row r="101" spans="1:24" x14ac:dyDescent="0.2">
      <c r="A101" s="37"/>
      <c r="B101" s="38">
        <f t="shared" si="9"/>
        <v>1.3600000000000008</v>
      </c>
      <c r="C101" s="37">
        <f t="shared" si="8"/>
        <v>7.9659417600000078</v>
      </c>
      <c r="D101" s="37">
        <f t="shared" si="7"/>
        <v>8.352100000000009</v>
      </c>
      <c r="E101" s="37">
        <f t="shared" si="7"/>
        <v>79.144397226552144</v>
      </c>
      <c r="F101" s="37">
        <f t="shared" si="7"/>
        <v>10000</v>
      </c>
      <c r="G101" s="37">
        <f t="shared" si="7"/>
        <v>10000</v>
      </c>
      <c r="H101" s="37">
        <f t="shared" si="7"/>
        <v>10000</v>
      </c>
      <c r="I101" s="37">
        <f t="shared" si="7"/>
        <v>10000</v>
      </c>
      <c r="J101" s="37">
        <f t="shared" si="7"/>
        <v>10000</v>
      </c>
      <c r="K101" s="37">
        <f t="shared" si="7"/>
        <v>10000</v>
      </c>
      <c r="L101" s="37">
        <f t="shared" si="7"/>
        <v>10000</v>
      </c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</row>
    <row r="102" spans="1:24" x14ac:dyDescent="0.2">
      <c r="A102" s="37"/>
      <c r="B102" s="38">
        <f t="shared" si="9"/>
        <v>1.3800000000000008</v>
      </c>
      <c r="C102" s="37">
        <f t="shared" si="8"/>
        <v>8.1573072100000079</v>
      </c>
      <c r="D102" s="37">
        <f t="shared" si="7"/>
        <v>8.5503608100000079</v>
      </c>
      <c r="E102" s="37">
        <f t="shared" si="7"/>
        <v>82.281889016214848</v>
      </c>
      <c r="F102" s="37">
        <f t="shared" si="7"/>
        <v>10000</v>
      </c>
      <c r="G102" s="37">
        <f t="shared" si="7"/>
        <v>10000</v>
      </c>
      <c r="H102" s="37">
        <f t="shared" si="7"/>
        <v>10000</v>
      </c>
      <c r="I102" s="37">
        <f t="shared" si="7"/>
        <v>10000</v>
      </c>
      <c r="J102" s="37">
        <f t="shared" si="7"/>
        <v>10000</v>
      </c>
      <c r="K102" s="37">
        <f t="shared" si="7"/>
        <v>10000</v>
      </c>
      <c r="L102" s="37">
        <f t="shared" si="7"/>
        <v>10000</v>
      </c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</row>
    <row r="103" spans="1:24" x14ac:dyDescent="0.2">
      <c r="A103" s="37"/>
      <c r="B103" s="38">
        <f t="shared" si="9"/>
        <v>1.4000000000000008</v>
      </c>
      <c r="C103" s="37">
        <f t="shared" si="8"/>
        <v>8.352100000000009</v>
      </c>
      <c r="D103" s="37">
        <f t="shared" si="7"/>
        <v>8.7521305600000083</v>
      </c>
      <c r="E103" s="37">
        <f t="shared" si="7"/>
        <v>85.522351750418082</v>
      </c>
      <c r="F103" s="37">
        <f t="shared" si="7"/>
        <v>10000</v>
      </c>
      <c r="G103" s="37">
        <f t="shared" si="7"/>
        <v>10000</v>
      </c>
      <c r="H103" s="37">
        <f t="shared" si="7"/>
        <v>10000</v>
      </c>
      <c r="I103" s="37">
        <f t="shared" si="7"/>
        <v>10000</v>
      </c>
      <c r="J103" s="37">
        <f t="shared" si="7"/>
        <v>10000</v>
      </c>
      <c r="K103" s="37">
        <f t="shared" si="7"/>
        <v>10000</v>
      </c>
      <c r="L103" s="37">
        <f t="shared" si="7"/>
        <v>10000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</row>
    <row r="104" spans="1:24" x14ac:dyDescent="0.2">
      <c r="A104" s="37"/>
      <c r="B104" s="38">
        <f t="shared" si="9"/>
        <v>1.4200000000000008</v>
      </c>
      <c r="C104" s="37">
        <f t="shared" si="8"/>
        <v>8.5503608100000079</v>
      </c>
      <c r="D104" s="37">
        <f t="shared" si="7"/>
        <v>8.9574504100000087</v>
      </c>
      <c r="E104" s="37">
        <f t="shared" si="7"/>
        <v>88.868471430366768</v>
      </c>
      <c r="F104" s="37">
        <f t="shared" si="7"/>
        <v>10000</v>
      </c>
      <c r="G104" s="37">
        <f t="shared" si="7"/>
        <v>10000</v>
      </c>
      <c r="H104" s="37">
        <f t="shared" si="7"/>
        <v>10000</v>
      </c>
      <c r="I104" s="37">
        <f t="shared" si="7"/>
        <v>10000</v>
      </c>
      <c r="J104" s="37">
        <f t="shared" si="7"/>
        <v>10000</v>
      </c>
      <c r="K104" s="37">
        <f t="shared" si="7"/>
        <v>10000</v>
      </c>
      <c r="L104" s="37">
        <f t="shared" si="7"/>
        <v>10000</v>
      </c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</row>
    <row r="105" spans="1:24" x14ac:dyDescent="0.2">
      <c r="A105" s="37"/>
      <c r="B105" s="38">
        <f t="shared" si="9"/>
        <v>1.4400000000000008</v>
      </c>
      <c r="C105" s="37">
        <f t="shared" si="8"/>
        <v>8.7521305600000083</v>
      </c>
      <c r="D105" s="37">
        <f t="shared" si="7"/>
        <v>9.166361760000008</v>
      </c>
      <c r="E105" s="37">
        <f t="shared" si="7"/>
        <v>92.322986266419704</v>
      </c>
      <c r="F105" s="37">
        <f t="shared" si="7"/>
        <v>10000</v>
      </c>
      <c r="G105" s="37">
        <f t="shared" si="7"/>
        <v>10000</v>
      </c>
      <c r="H105" s="37">
        <f t="shared" si="7"/>
        <v>10000</v>
      </c>
      <c r="I105" s="37">
        <f t="shared" si="7"/>
        <v>10000</v>
      </c>
      <c r="J105" s="37">
        <f t="shared" si="7"/>
        <v>10000</v>
      </c>
      <c r="K105" s="37">
        <f t="shared" si="7"/>
        <v>10000</v>
      </c>
      <c r="L105" s="37">
        <f t="shared" si="7"/>
        <v>10000</v>
      </c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</row>
    <row r="106" spans="1:24" x14ac:dyDescent="0.2">
      <c r="A106" s="37"/>
      <c r="B106" s="38">
        <f t="shared" si="9"/>
        <v>1.4600000000000009</v>
      </c>
      <c r="C106" s="37">
        <f t="shared" si="8"/>
        <v>8.9574504100000087</v>
      </c>
      <c r="D106" s="37">
        <f t="shared" si="7"/>
        <v>9.3789062500000107</v>
      </c>
      <c r="E106" s="37">
        <f t="shared" si="7"/>
        <v>95.888687350294305</v>
      </c>
      <c r="F106" s="37">
        <f t="shared" si="7"/>
        <v>10000</v>
      </c>
      <c r="G106" s="37">
        <f t="shared" si="7"/>
        <v>10000</v>
      </c>
      <c r="H106" s="37">
        <f t="shared" si="7"/>
        <v>10000</v>
      </c>
      <c r="I106" s="37">
        <f t="shared" si="7"/>
        <v>10000</v>
      </c>
      <c r="J106" s="37">
        <f t="shared" si="7"/>
        <v>10000</v>
      </c>
      <c r="K106" s="37">
        <f t="shared" si="7"/>
        <v>10000</v>
      </c>
      <c r="L106" s="37">
        <f t="shared" si="7"/>
        <v>10000</v>
      </c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</row>
    <row r="107" spans="1:24" x14ac:dyDescent="0.2">
      <c r="A107" s="37"/>
      <c r="B107" s="38">
        <f t="shared" si="9"/>
        <v>1.4800000000000009</v>
      </c>
      <c r="C107" s="37">
        <f t="shared" si="8"/>
        <v>9.166361760000008</v>
      </c>
      <c r="D107" s="37">
        <f t="shared" si="7"/>
        <v>9.5951257600000108</v>
      </c>
      <c r="E107" s="37">
        <f t="shared" si="7"/>
        <v>99.568419331571064</v>
      </c>
      <c r="F107" s="37">
        <f t="shared" si="7"/>
        <v>10000</v>
      </c>
      <c r="G107" s="37">
        <f t="shared" si="7"/>
        <v>10000</v>
      </c>
      <c r="H107" s="37">
        <f t="shared" si="7"/>
        <v>10000</v>
      </c>
      <c r="I107" s="37">
        <f t="shared" si="7"/>
        <v>10000</v>
      </c>
      <c r="J107" s="37">
        <f t="shared" si="7"/>
        <v>10000</v>
      </c>
      <c r="K107" s="37">
        <f t="shared" si="7"/>
        <v>10000</v>
      </c>
      <c r="L107" s="37">
        <f t="shared" si="7"/>
        <v>10000</v>
      </c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</row>
    <row r="108" spans="1:24" x14ac:dyDescent="0.2">
      <c r="A108" s="37"/>
      <c r="B108" s="38">
        <f t="shared" si="9"/>
        <v>1.5000000000000009</v>
      </c>
      <c r="C108" s="37">
        <f t="shared" si="8"/>
        <v>9.3789062500000107</v>
      </c>
      <c r="D108" s="37">
        <f t="shared" si="7"/>
        <v>9.8150624100000101</v>
      </c>
      <c r="E108" s="37">
        <f t="shared" si="7"/>
        <v>103.36508109849814</v>
      </c>
      <c r="F108" s="37">
        <f t="shared" si="7"/>
        <v>10000</v>
      </c>
      <c r="G108" s="37">
        <f t="shared" si="7"/>
        <v>10000</v>
      </c>
      <c r="H108" s="37">
        <f t="shared" si="7"/>
        <v>10000</v>
      </c>
      <c r="I108" s="37">
        <f t="shared" si="7"/>
        <v>10000</v>
      </c>
      <c r="J108" s="37">
        <f t="shared" si="7"/>
        <v>10000</v>
      </c>
      <c r="K108" s="37">
        <f t="shared" si="7"/>
        <v>10000</v>
      </c>
      <c r="L108" s="37">
        <f t="shared" si="7"/>
        <v>10000</v>
      </c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</row>
    <row r="109" spans="1:24" x14ac:dyDescent="0.2">
      <c r="A109" s="37"/>
      <c r="B109" s="38">
        <f t="shared" si="9"/>
        <v>1.5200000000000009</v>
      </c>
      <c r="C109" s="37">
        <f t="shared" si="8"/>
        <v>9.5951257600000108</v>
      </c>
      <c r="D109" s="37">
        <f t="shared" si="7"/>
        <v>10.038758560000012</v>
      </c>
      <c r="E109" s="37">
        <f t="shared" si="7"/>
        <v>107.28162646309508</v>
      </c>
      <c r="F109" s="37">
        <f t="shared" si="7"/>
        <v>10000</v>
      </c>
      <c r="G109" s="37">
        <f t="shared" si="7"/>
        <v>10000</v>
      </c>
      <c r="H109" s="37">
        <f t="shared" si="7"/>
        <v>10000</v>
      </c>
      <c r="I109" s="37">
        <f t="shared" si="7"/>
        <v>10000</v>
      </c>
      <c r="J109" s="37">
        <f t="shared" si="7"/>
        <v>10000</v>
      </c>
      <c r="K109" s="37">
        <f t="shared" si="7"/>
        <v>10000</v>
      </c>
      <c r="L109" s="37">
        <f t="shared" si="7"/>
        <v>10000</v>
      </c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</row>
    <row r="110" spans="1:24" x14ac:dyDescent="0.2">
      <c r="A110" s="37"/>
      <c r="B110" s="38">
        <f t="shared" si="9"/>
        <v>1.5400000000000009</v>
      </c>
      <c r="C110" s="37">
        <f t="shared" si="8"/>
        <v>9.8150624100000101</v>
      </c>
      <c r="D110" s="37">
        <f t="shared" si="7"/>
        <v>10.26625681000001</v>
      </c>
      <c r="E110" s="37">
        <f t="shared" si="7"/>
        <v>111.32106485055732</v>
      </c>
      <c r="F110" s="37">
        <f t="shared" si="7"/>
        <v>10000</v>
      </c>
      <c r="G110" s="37">
        <f t="shared" si="7"/>
        <v>10000</v>
      </c>
      <c r="H110" s="37">
        <f t="shared" si="7"/>
        <v>10000</v>
      </c>
      <c r="I110" s="37">
        <f t="shared" si="7"/>
        <v>10000</v>
      </c>
      <c r="J110" s="37">
        <f t="shared" si="7"/>
        <v>10000</v>
      </c>
      <c r="K110" s="37">
        <f t="shared" si="7"/>
        <v>10000</v>
      </c>
      <c r="L110" s="37">
        <f t="shared" si="7"/>
        <v>10000</v>
      </c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</row>
    <row r="111" spans="1:24" x14ac:dyDescent="0.2">
      <c r="A111" s="37"/>
      <c r="B111" s="38">
        <f t="shared" si="9"/>
        <v>1.5600000000000009</v>
      </c>
      <c r="C111" s="37">
        <f t="shared" si="8"/>
        <v>10.038758560000012</v>
      </c>
      <c r="D111" s="37">
        <f t="shared" si="7"/>
        <v>10.497600000000009</v>
      </c>
      <c r="E111" s="37">
        <f t="shared" si="7"/>
        <v>115.48646199295958</v>
      </c>
      <c r="F111" s="37">
        <f t="shared" si="7"/>
        <v>10000</v>
      </c>
      <c r="G111" s="37">
        <f t="shared" si="7"/>
        <v>10000</v>
      </c>
      <c r="H111" s="37">
        <f t="shared" si="7"/>
        <v>10000</v>
      </c>
      <c r="I111" s="37">
        <f t="shared" si="7"/>
        <v>10000</v>
      </c>
      <c r="J111" s="37">
        <f t="shared" si="7"/>
        <v>10000</v>
      </c>
      <c r="K111" s="37">
        <f t="shared" si="7"/>
        <v>10000</v>
      </c>
      <c r="L111" s="37">
        <f t="shared" si="7"/>
        <v>10000</v>
      </c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</row>
    <row r="112" spans="1:24" x14ac:dyDescent="0.2">
      <c r="A112" s="37"/>
      <c r="B112" s="38">
        <f t="shared" si="9"/>
        <v>1.580000000000001</v>
      </c>
      <c r="C112" s="37">
        <f t="shared" si="8"/>
        <v>10.26625681000001</v>
      </c>
      <c r="D112" s="37">
        <f t="shared" si="7"/>
        <v>10.732831210000011</v>
      </c>
      <c r="E112" s="37">
        <f t="shared" si="7"/>
        <v>119.78094062725977</v>
      </c>
      <c r="F112" s="37">
        <f t="shared" si="7"/>
        <v>10000</v>
      </c>
      <c r="G112" s="37">
        <f t="shared" si="7"/>
        <v>10000</v>
      </c>
      <c r="H112" s="37">
        <f t="shared" si="7"/>
        <v>10000</v>
      </c>
      <c r="I112" s="37">
        <f t="shared" si="7"/>
        <v>10000</v>
      </c>
      <c r="J112" s="37">
        <f t="shared" si="7"/>
        <v>10000</v>
      </c>
      <c r="K112" s="37">
        <f t="shared" si="7"/>
        <v>10000</v>
      </c>
      <c r="L112" s="37">
        <f t="shared" si="7"/>
        <v>10000</v>
      </c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</row>
    <row r="113" spans="1:24" x14ac:dyDescent="0.2">
      <c r="A113" s="37"/>
      <c r="B113" s="38">
        <f t="shared" si="9"/>
        <v>1.600000000000001</v>
      </c>
      <c r="C113" s="37">
        <f t="shared" si="8"/>
        <v>10.497600000000009</v>
      </c>
      <c r="D113" s="37">
        <f t="shared" si="7"/>
        <v>10.971993760000013</v>
      </c>
      <c r="E113" s="37">
        <f t="shared" si="7"/>
        <v>124.20768119760218</v>
      </c>
      <c r="F113" s="37">
        <f t="shared" si="7"/>
        <v>10000</v>
      </c>
      <c r="G113" s="37">
        <f t="shared" si="7"/>
        <v>10000</v>
      </c>
      <c r="H113" s="37">
        <f t="shared" si="7"/>
        <v>10000</v>
      </c>
      <c r="I113" s="37">
        <f t="shared" si="7"/>
        <v>10000</v>
      </c>
      <c r="J113" s="37">
        <f t="shared" si="7"/>
        <v>10000</v>
      </c>
      <c r="K113" s="37">
        <f t="shared" si="7"/>
        <v>10000</v>
      </c>
      <c r="L113" s="37">
        <f t="shared" si="7"/>
        <v>10000</v>
      </c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</row>
    <row r="114" spans="1:24" x14ac:dyDescent="0.2">
      <c r="A114" s="37"/>
      <c r="B114" s="38">
        <f t="shared" si="9"/>
        <v>1.620000000000001</v>
      </c>
      <c r="C114" s="37">
        <f t="shared" si="8"/>
        <v>10.732831210000011</v>
      </c>
      <c r="D114" s="37">
        <f t="shared" si="7"/>
        <v>11.215131210000012</v>
      </c>
      <c r="E114" s="37">
        <f t="shared" si="7"/>
        <v>128.76992256192082</v>
      </c>
      <c r="F114" s="37">
        <f t="shared" si="7"/>
        <v>10000</v>
      </c>
      <c r="G114" s="37">
        <f t="shared" si="7"/>
        <v>10000</v>
      </c>
      <c r="H114" s="37">
        <f t="shared" si="7"/>
        <v>10000</v>
      </c>
      <c r="I114" s="37">
        <f t="shared" si="7"/>
        <v>10000</v>
      </c>
      <c r="J114" s="37">
        <f t="shared" si="7"/>
        <v>10000</v>
      </c>
      <c r="K114" s="37">
        <f t="shared" si="7"/>
        <v>10000</v>
      </c>
      <c r="L114" s="37">
        <f t="shared" si="7"/>
        <v>10000</v>
      </c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</row>
    <row r="115" spans="1:24" x14ac:dyDescent="0.2">
      <c r="A115" s="37"/>
      <c r="B115" s="38">
        <f t="shared" si="9"/>
        <v>1.640000000000001</v>
      </c>
      <c r="C115" s="37">
        <f t="shared" si="8"/>
        <v>10.971993760000013</v>
      </c>
      <c r="D115" s="37">
        <f t="shared" si="7"/>
        <v>11.462287360000014</v>
      </c>
      <c r="E115" s="37">
        <f t="shared" si="7"/>
        <v>133.47096270284291</v>
      </c>
      <c r="F115" s="37">
        <f t="shared" si="7"/>
        <v>10000</v>
      </c>
      <c r="G115" s="37">
        <f t="shared" si="7"/>
        <v>10000</v>
      </c>
      <c r="H115" s="37">
        <f t="shared" si="7"/>
        <v>10000</v>
      </c>
      <c r="I115" s="37">
        <f t="shared" si="7"/>
        <v>10000</v>
      </c>
      <c r="J115" s="37">
        <f t="shared" si="7"/>
        <v>10000</v>
      </c>
      <c r="K115" s="37">
        <f t="shared" si="7"/>
        <v>10000</v>
      </c>
      <c r="L115" s="37">
        <f t="shared" si="7"/>
        <v>10000</v>
      </c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</row>
    <row r="116" spans="1:24" x14ac:dyDescent="0.2">
      <c r="A116" s="37"/>
      <c r="B116" s="38">
        <f t="shared" si="9"/>
        <v>1.660000000000001</v>
      </c>
      <c r="C116" s="37">
        <f t="shared" si="8"/>
        <v>11.215131210000012</v>
      </c>
      <c r="D116" s="37">
        <f t="shared" si="7"/>
        <v>11.713506250000014</v>
      </c>
      <c r="E116" s="37">
        <f t="shared" si="7"/>
        <v>138.314159442891</v>
      </c>
      <c r="F116" s="37">
        <f t="shared" si="7"/>
        <v>10000</v>
      </c>
      <c r="G116" s="37">
        <f t="shared" si="7"/>
        <v>10000</v>
      </c>
      <c r="H116" s="37">
        <f t="shared" si="7"/>
        <v>10000</v>
      </c>
      <c r="I116" s="37">
        <f t="shared" si="7"/>
        <v>10000</v>
      </c>
      <c r="J116" s="37">
        <f t="shared" si="7"/>
        <v>10000</v>
      </c>
      <c r="K116" s="37">
        <f t="shared" si="7"/>
        <v>10000</v>
      </c>
      <c r="L116" s="37">
        <f t="shared" si="7"/>
        <v>10000</v>
      </c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</row>
    <row r="117" spans="1:24" x14ac:dyDescent="0.2">
      <c r="A117" s="37"/>
      <c r="B117" s="38">
        <f t="shared" si="9"/>
        <v>1.680000000000001</v>
      </c>
      <c r="C117" s="37">
        <f t="shared" si="8"/>
        <v>11.462287360000014</v>
      </c>
      <c r="D117" s="37">
        <f t="shared" si="7"/>
        <v>11.968832160000016</v>
      </c>
      <c r="E117" s="37">
        <f t="shared" si="7"/>
        <v>143.30293116398622</v>
      </c>
      <c r="F117" s="37">
        <f t="shared" si="7"/>
        <v>10000</v>
      </c>
      <c r="G117" s="37">
        <f t="shared" si="7"/>
        <v>10000</v>
      </c>
      <c r="H117" s="37">
        <f t="shared" si="7"/>
        <v>10000</v>
      </c>
      <c r="I117" s="37">
        <f t="shared" si="7"/>
        <v>10000</v>
      </c>
      <c r="J117" s="37">
        <f t="shared" si="7"/>
        <v>10000</v>
      </c>
      <c r="K117" s="37">
        <f t="shared" si="7"/>
        <v>10000</v>
      </c>
      <c r="L117" s="37">
        <f t="shared" si="7"/>
        <v>10000</v>
      </c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</row>
    <row r="118" spans="1:24" x14ac:dyDescent="0.2">
      <c r="A118" s="37"/>
      <c r="B118" s="38">
        <f t="shared" si="9"/>
        <v>1.7000000000000011</v>
      </c>
      <c r="C118" s="37">
        <f t="shared" si="8"/>
        <v>11.713506250000014</v>
      </c>
      <c r="D118" s="37">
        <f t="shared" si="7"/>
        <v>12.228309610000013</v>
      </c>
      <c r="E118" s="37">
        <f t="shared" si="7"/>
        <v>148.44075753125017</v>
      </c>
      <c r="F118" s="37">
        <f t="shared" si="7"/>
        <v>10000</v>
      </c>
      <c r="G118" s="37">
        <f t="shared" si="7"/>
        <v>10000</v>
      </c>
      <c r="H118" s="37">
        <f t="shared" si="7"/>
        <v>10000</v>
      </c>
      <c r="I118" s="37">
        <f t="shared" si="7"/>
        <v>10000</v>
      </c>
      <c r="J118" s="37">
        <f t="shared" si="7"/>
        <v>10000</v>
      </c>
      <c r="K118" s="37">
        <f t="shared" si="7"/>
        <v>10000</v>
      </c>
      <c r="L118" s="37">
        <f t="shared" si="7"/>
        <v>10000</v>
      </c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</row>
    <row r="119" spans="1:24" x14ac:dyDescent="0.2">
      <c r="A119" s="37"/>
      <c r="B119" s="38">
        <f t="shared" si="9"/>
        <v>1.7200000000000011</v>
      </c>
      <c r="C119" s="37">
        <f t="shared" si="8"/>
        <v>11.968832160000016</v>
      </c>
      <c r="D119" s="37">
        <f t="shared" si="7"/>
        <v>12.491983360000013</v>
      </c>
      <c r="E119" s="37">
        <f t="shared" si="7"/>
        <v>153.73118022110876</v>
      </c>
      <c r="F119" s="37">
        <f t="shared" si="7"/>
        <v>10000</v>
      </c>
      <c r="G119" s="37">
        <f t="shared" si="7"/>
        <v>10000</v>
      </c>
      <c r="H119" s="37">
        <f t="shared" si="7"/>
        <v>10000</v>
      </c>
      <c r="I119" s="37">
        <f t="shared" si="7"/>
        <v>10000</v>
      </c>
      <c r="J119" s="37">
        <f t="shared" si="7"/>
        <v>10000</v>
      </c>
      <c r="K119" s="37">
        <f t="shared" ref="D119:L131" si="10">IF(K$17="",10000,IF($B119/K$21&lt;=$B$13,(K$28+K$17)*(1+K$22*($B119/K$21)+K$24)^K$19,(K$28+K$18)*(1+K$23*($B119/K$21)+K$25)^K$20))</f>
        <v>10000</v>
      </c>
      <c r="L119" s="37">
        <f t="shared" si="10"/>
        <v>10000</v>
      </c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</row>
    <row r="120" spans="1:24" x14ac:dyDescent="0.2">
      <c r="A120" s="37"/>
      <c r="B120" s="38">
        <f t="shared" si="9"/>
        <v>1.7400000000000011</v>
      </c>
      <c r="C120" s="37">
        <f t="shared" si="8"/>
        <v>12.228309610000013</v>
      </c>
      <c r="D120" s="37">
        <f t="shared" si="10"/>
        <v>12.759898410000014</v>
      </c>
      <c r="E120" s="37">
        <f t="shared" si="10"/>
        <v>159.17780365369205</v>
      </c>
      <c r="F120" s="37">
        <f t="shared" si="10"/>
        <v>10000</v>
      </c>
      <c r="G120" s="37">
        <f t="shared" si="10"/>
        <v>10000</v>
      </c>
      <c r="H120" s="37">
        <f t="shared" si="10"/>
        <v>10000</v>
      </c>
      <c r="I120" s="37">
        <f t="shared" si="10"/>
        <v>10000</v>
      </c>
      <c r="J120" s="37">
        <f t="shared" si="10"/>
        <v>10000</v>
      </c>
      <c r="K120" s="37">
        <f t="shared" si="10"/>
        <v>10000</v>
      </c>
      <c r="L120" s="37">
        <f t="shared" si="10"/>
        <v>10000</v>
      </c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</row>
    <row r="121" spans="1:24" x14ac:dyDescent="0.2">
      <c r="A121" s="37"/>
      <c r="B121" s="38">
        <f t="shared" si="9"/>
        <v>1.7600000000000011</v>
      </c>
      <c r="C121" s="37">
        <f t="shared" si="8"/>
        <v>12.491983360000013</v>
      </c>
      <c r="D121" s="37">
        <f t="shared" si="10"/>
        <v>13.032100000000016</v>
      </c>
      <c r="E121" s="37">
        <f t="shared" si="10"/>
        <v>164.78429572953902</v>
      </c>
      <c r="F121" s="37">
        <f t="shared" si="10"/>
        <v>10000</v>
      </c>
      <c r="G121" s="37">
        <f t="shared" si="10"/>
        <v>10000</v>
      </c>
      <c r="H121" s="37">
        <f t="shared" si="10"/>
        <v>10000</v>
      </c>
      <c r="I121" s="37">
        <f t="shared" si="10"/>
        <v>10000</v>
      </c>
      <c r="J121" s="37">
        <f t="shared" si="10"/>
        <v>10000</v>
      </c>
      <c r="K121" s="37">
        <f t="shared" si="10"/>
        <v>10000</v>
      </c>
      <c r="L121" s="37">
        <f t="shared" si="10"/>
        <v>10000</v>
      </c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</row>
    <row r="122" spans="1:24" x14ac:dyDescent="0.2">
      <c r="A122" s="37"/>
      <c r="B122" s="38">
        <f t="shared" si="9"/>
        <v>1.7800000000000011</v>
      </c>
      <c r="C122" s="37">
        <f t="shared" si="8"/>
        <v>12.759898410000014</v>
      </c>
      <c r="D122" s="37">
        <f t="shared" si="10"/>
        <v>13.308633610000015</v>
      </c>
      <c r="E122" s="37">
        <f t="shared" si="10"/>
        <v>170.55438857059619</v>
      </c>
      <c r="F122" s="37">
        <f t="shared" si="10"/>
        <v>10000</v>
      </c>
      <c r="G122" s="37">
        <f t="shared" si="10"/>
        <v>10000</v>
      </c>
      <c r="H122" s="37">
        <f t="shared" si="10"/>
        <v>10000</v>
      </c>
      <c r="I122" s="37">
        <f t="shared" si="10"/>
        <v>10000</v>
      </c>
      <c r="J122" s="37">
        <f t="shared" si="10"/>
        <v>10000</v>
      </c>
      <c r="K122" s="37">
        <f t="shared" si="10"/>
        <v>10000</v>
      </c>
      <c r="L122" s="37">
        <f t="shared" si="10"/>
        <v>10000</v>
      </c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</row>
    <row r="123" spans="1:24" x14ac:dyDescent="0.2">
      <c r="A123" s="37"/>
      <c r="B123" s="38">
        <f t="shared" si="9"/>
        <v>1.8000000000000012</v>
      </c>
      <c r="C123" s="37">
        <f t="shared" si="8"/>
        <v>13.032100000000016</v>
      </c>
      <c r="D123" s="37">
        <f t="shared" si="10"/>
        <v>13.589544960000016</v>
      </c>
      <c r="E123" s="37">
        <f t="shared" si="10"/>
        <v>176.49187926552239</v>
      </c>
      <c r="F123" s="37">
        <f t="shared" si="10"/>
        <v>10000</v>
      </c>
      <c r="G123" s="37">
        <f t="shared" si="10"/>
        <v>10000</v>
      </c>
      <c r="H123" s="37">
        <f t="shared" si="10"/>
        <v>10000</v>
      </c>
      <c r="I123" s="37">
        <f t="shared" si="10"/>
        <v>10000</v>
      </c>
      <c r="J123" s="37">
        <f t="shared" si="10"/>
        <v>10000</v>
      </c>
      <c r="K123" s="37">
        <f t="shared" si="10"/>
        <v>10000</v>
      </c>
      <c r="L123" s="37">
        <f t="shared" si="10"/>
        <v>10000</v>
      </c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</row>
    <row r="124" spans="1:24" x14ac:dyDescent="0.2">
      <c r="A124" s="37"/>
      <c r="B124" s="38">
        <f t="shared" si="9"/>
        <v>1.8200000000000012</v>
      </c>
      <c r="C124" s="37">
        <f t="shared" si="8"/>
        <v>13.308633610000015</v>
      </c>
      <c r="D124" s="37">
        <f t="shared" si="10"/>
        <v>13.87488001000002</v>
      </c>
      <c r="E124" s="37">
        <f t="shared" si="10"/>
        <v>182.6006306192873</v>
      </c>
      <c r="F124" s="37">
        <f t="shared" si="10"/>
        <v>10000</v>
      </c>
      <c r="G124" s="37">
        <f t="shared" si="10"/>
        <v>10000</v>
      </c>
      <c r="H124" s="37">
        <f t="shared" si="10"/>
        <v>10000</v>
      </c>
      <c r="I124" s="37">
        <f t="shared" si="10"/>
        <v>10000</v>
      </c>
      <c r="J124" s="37">
        <f t="shared" si="10"/>
        <v>10000</v>
      </c>
      <c r="K124" s="37">
        <f t="shared" si="10"/>
        <v>10000</v>
      </c>
      <c r="L124" s="37">
        <f t="shared" si="10"/>
        <v>10000</v>
      </c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</row>
    <row r="125" spans="1:24" x14ac:dyDescent="0.2">
      <c r="A125" s="37"/>
      <c r="B125" s="38">
        <f t="shared" si="9"/>
        <v>1.8400000000000012</v>
      </c>
      <c r="C125" s="37">
        <f t="shared" si="8"/>
        <v>13.589544960000016</v>
      </c>
      <c r="D125" s="37">
        <f t="shared" si="10"/>
        <v>14.164684960000018</v>
      </c>
      <c r="E125" s="37">
        <f t="shared" si="10"/>
        <v>188.88457190707547</v>
      </c>
      <c r="F125" s="37">
        <f t="shared" si="10"/>
        <v>10000</v>
      </c>
      <c r="G125" s="37">
        <f t="shared" si="10"/>
        <v>10000</v>
      </c>
      <c r="H125" s="37">
        <f t="shared" si="10"/>
        <v>10000</v>
      </c>
      <c r="I125" s="37">
        <f t="shared" si="10"/>
        <v>10000</v>
      </c>
      <c r="J125" s="37">
        <f t="shared" si="10"/>
        <v>10000</v>
      </c>
      <c r="K125" s="37">
        <f t="shared" si="10"/>
        <v>10000</v>
      </c>
      <c r="L125" s="37">
        <f t="shared" si="10"/>
        <v>10000</v>
      </c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</row>
    <row r="126" spans="1:24" x14ac:dyDescent="0.2">
      <c r="A126" s="37"/>
      <c r="B126" s="38">
        <f t="shared" si="9"/>
        <v>1.8600000000000012</v>
      </c>
      <c r="C126" s="37">
        <f t="shared" si="8"/>
        <v>13.87488001000002</v>
      </c>
      <c r="D126" s="37">
        <f t="shared" si="10"/>
        <v>14.459006250000019</v>
      </c>
      <c r="E126" s="37">
        <f t="shared" si="10"/>
        <v>195.34769963248453</v>
      </c>
      <c r="F126" s="37">
        <f t="shared" si="10"/>
        <v>10000</v>
      </c>
      <c r="G126" s="37">
        <f t="shared" si="10"/>
        <v>10000</v>
      </c>
      <c r="H126" s="37">
        <f t="shared" si="10"/>
        <v>10000</v>
      </c>
      <c r="I126" s="37">
        <f t="shared" si="10"/>
        <v>10000</v>
      </c>
      <c r="J126" s="37">
        <f t="shared" si="10"/>
        <v>10000</v>
      </c>
      <c r="K126" s="37">
        <f t="shared" si="10"/>
        <v>10000</v>
      </c>
      <c r="L126" s="37">
        <f t="shared" si="10"/>
        <v>10000</v>
      </c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</row>
    <row r="127" spans="1:24" x14ac:dyDescent="0.2">
      <c r="A127" s="37"/>
      <c r="B127" s="38">
        <f t="shared" si="9"/>
        <v>1.8800000000000012</v>
      </c>
      <c r="C127" s="37">
        <f t="shared" si="8"/>
        <v>14.164684960000018</v>
      </c>
      <c r="D127" s="37">
        <f t="shared" si="10"/>
        <v>14.757890560000018</v>
      </c>
      <c r="E127" s="37">
        <f t="shared" si="10"/>
        <v>201.99407829002925</v>
      </c>
      <c r="F127" s="37">
        <f t="shared" si="10"/>
        <v>10000</v>
      </c>
      <c r="G127" s="37">
        <f t="shared" si="10"/>
        <v>10000</v>
      </c>
      <c r="H127" s="37">
        <f t="shared" si="10"/>
        <v>10000</v>
      </c>
      <c r="I127" s="37">
        <f t="shared" si="10"/>
        <v>10000</v>
      </c>
      <c r="J127" s="37">
        <f t="shared" si="10"/>
        <v>10000</v>
      </c>
      <c r="K127" s="37">
        <f t="shared" si="10"/>
        <v>10000</v>
      </c>
      <c r="L127" s="37">
        <f t="shared" si="10"/>
        <v>10000</v>
      </c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</row>
    <row r="128" spans="1:24" x14ac:dyDescent="0.2">
      <c r="A128" s="37"/>
      <c r="B128" s="38">
        <f t="shared" si="9"/>
        <v>1.9000000000000012</v>
      </c>
      <c r="C128" s="37">
        <f t="shared" si="8"/>
        <v>14.459006250000019</v>
      </c>
      <c r="D128" s="37">
        <f t="shared" si="10"/>
        <v>15.061384810000021</v>
      </c>
      <c r="E128" s="37">
        <f t="shared" si="10"/>
        <v>208.82784113193821</v>
      </c>
      <c r="F128" s="37">
        <f t="shared" si="10"/>
        <v>10000</v>
      </c>
      <c r="G128" s="37">
        <f t="shared" si="10"/>
        <v>10000</v>
      </c>
      <c r="H128" s="37">
        <f t="shared" si="10"/>
        <v>10000</v>
      </c>
      <c r="I128" s="37">
        <f t="shared" si="10"/>
        <v>10000</v>
      </c>
      <c r="J128" s="37">
        <f t="shared" si="10"/>
        <v>10000</v>
      </c>
      <c r="K128" s="37">
        <f t="shared" si="10"/>
        <v>10000</v>
      </c>
      <c r="L128" s="37">
        <f t="shared" si="10"/>
        <v>10000</v>
      </c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</row>
    <row r="129" spans="1:24" x14ac:dyDescent="0.2">
      <c r="A129" s="37"/>
      <c r="B129" s="38">
        <f t="shared" si="9"/>
        <v>1.9200000000000013</v>
      </c>
      <c r="C129" s="37">
        <f t="shared" si="8"/>
        <v>14.757890560000018</v>
      </c>
      <c r="D129" s="37">
        <f t="shared" si="10"/>
        <v>15.36953616000002</v>
      </c>
      <c r="E129" s="37">
        <f t="shared" si="10"/>
        <v>215.85319093925906</v>
      </c>
      <c r="F129" s="37">
        <f t="shared" si="10"/>
        <v>10000</v>
      </c>
      <c r="G129" s="37">
        <f t="shared" si="10"/>
        <v>10000</v>
      </c>
      <c r="H129" s="37">
        <f t="shared" si="10"/>
        <v>10000</v>
      </c>
      <c r="I129" s="37">
        <f t="shared" si="10"/>
        <v>10000</v>
      </c>
      <c r="J129" s="37">
        <f t="shared" si="10"/>
        <v>10000</v>
      </c>
      <c r="K129" s="37">
        <f t="shared" si="10"/>
        <v>10000</v>
      </c>
      <c r="L129" s="37">
        <f t="shared" si="10"/>
        <v>10000</v>
      </c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</row>
    <row r="130" spans="1:24" x14ac:dyDescent="0.2">
      <c r="A130" s="37"/>
      <c r="B130" s="38">
        <f t="shared" si="9"/>
        <v>1.9400000000000013</v>
      </c>
      <c r="C130" s="37">
        <f t="shared" si="8"/>
        <v>15.061384810000021</v>
      </c>
      <c r="D130" s="37">
        <f t="shared" si="10"/>
        <v>15.682392010000019</v>
      </c>
      <c r="E130" s="37">
        <f t="shared" si="10"/>
        <v>223.07440079725421</v>
      </c>
      <c r="F130" s="37">
        <f t="shared" si="10"/>
        <v>10000</v>
      </c>
      <c r="G130" s="37">
        <f t="shared" si="10"/>
        <v>10000</v>
      </c>
      <c r="H130" s="37">
        <f t="shared" si="10"/>
        <v>10000</v>
      </c>
      <c r="I130" s="37">
        <f t="shared" si="10"/>
        <v>10000</v>
      </c>
      <c r="J130" s="37">
        <f t="shared" si="10"/>
        <v>10000</v>
      </c>
      <c r="K130" s="37">
        <f t="shared" si="10"/>
        <v>10000</v>
      </c>
      <c r="L130" s="37">
        <f t="shared" si="10"/>
        <v>10000</v>
      </c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</row>
    <row r="131" spans="1:24" x14ac:dyDescent="0.2">
      <c r="A131" s="37"/>
      <c r="B131" s="38">
        <f t="shared" si="9"/>
        <v>1.9600000000000013</v>
      </c>
      <c r="C131" s="37">
        <f t="shared" si="8"/>
        <v>15.36953616000002</v>
      </c>
      <c r="D131" s="37">
        <f t="shared" si="10"/>
        <v>16.000000000000014</v>
      </c>
      <c r="E131" s="37">
        <f t="shared" si="10"/>
        <v>230.49581487510511</v>
      </c>
      <c r="F131" s="37">
        <f t="shared" si="10"/>
        <v>10000</v>
      </c>
      <c r="G131" s="37">
        <f t="shared" si="10"/>
        <v>10000</v>
      </c>
      <c r="H131" s="37">
        <f t="shared" si="10"/>
        <v>10000</v>
      </c>
      <c r="I131" s="37">
        <f t="shared" si="10"/>
        <v>10000</v>
      </c>
      <c r="J131" s="37">
        <f t="shared" si="10"/>
        <v>10000</v>
      </c>
      <c r="K131" s="37">
        <f t="shared" si="10"/>
        <v>10000</v>
      </c>
      <c r="L131" s="37">
        <f t="shared" si="10"/>
        <v>10000</v>
      </c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</row>
    <row r="132" spans="1:24" x14ac:dyDescent="0.2"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</row>
    <row r="133" spans="1:24" x14ac:dyDescent="0.2"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</row>
    <row r="134" spans="1:24" x14ac:dyDescent="0.2">
      <c r="C134" s="35">
        <f>IF(($B33/L$25)&lt;=$B$13,IF((($B131/L$25)+L$19)&lt;&gt;0,(L$28+L$17)*(1+L$18*((($B33/L$25)+L$19)^L$20)),(L$28+L$17)*(1+L$18)), IF((($B33/L$25)+L$23)&lt;&gt;0, (L$28+L$21)*(1+L$22*(($B33/L$25)+L$23)^L$24), (L$28+L$21)*(1+L$22))   )</f>
        <v>2</v>
      </c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 x14ac:dyDescent="0.2"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</row>
    <row r="136" spans="1:24" x14ac:dyDescent="0.2"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</row>
    <row r="137" spans="1:24" x14ac:dyDescent="0.2"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</row>
    <row r="138" spans="1:24" x14ac:dyDescent="0.2"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39" spans="1:24" x14ac:dyDescent="0.2"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</row>
    <row r="140" spans="1:24" x14ac:dyDescent="0.2"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</row>
    <row r="141" spans="1:24" x14ac:dyDescent="0.2"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</row>
    <row r="142" spans="1:24" x14ac:dyDescent="0.2"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</row>
    <row r="143" spans="1:24" x14ac:dyDescent="0.2"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4" x14ac:dyDescent="0.2"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3:24" x14ac:dyDescent="0.2"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3:24" x14ac:dyDescent="0.2"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3:24" x14ac:dyDescent="0.2"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</row>
    <row r="148" spans="13:24" x14ac:dyDescent="0.2"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</row>
    <row r="149" spans="13:24" x14ac:dyDescent="0.2"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</row>
    <row r="150" spans="13:24" x14ac:dyDescent="0.2"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</row>
    <row r="151" spans="13:24" x14ac:dyDescent="0.2"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</row>
    <row r="152" spans="13:24" x14ac:dyDescent="0.2"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</row>
    <row r="153" spans="13:24" x14ac:dyDescent="0.2"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</row>
    <row r="154" spans="13:24" x14ac:dyDescent="0.2"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</row>
  </sheetData>
  <mergeCells count="2">
    <mergeCell ref="B7:L7"/>
    <mergeCell ref="A3:D3"/>
  </mergeCells>
  <printOptions gridLines="1" gridLinesSet="0"/>
  <pageMargins left="0.78740157499999996" right="0.78740157499999996" top="0.984251969" bottom="0.984251969" header="0.51181102300000003" footer="0.51181102300000003"/>
  <pageSetup paperSize="9" scale="31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BE52-5EE5-4BC3-9461-95B41F476230}">
  <sheetPr>
    <pageSetUpPr fitToPage="1"/>
  </sheetPr>
  <dimension ref="A1:X154"/>
  <sheetViews>
    <sheetView zoomScaleNormal="100" workbookViewId="0">
      <selection activeCell="N24" sqref="N24"/>
    </sheetView>
  </sheetViews>
  <sheetFormatPr baseColWidth="10" defaultRowHeight="12.75" x14ac:dyDescent="0.2"/>
  <cols>
    <col min="1" max="1" width="34.85546875" style="35" customWidth="1"/>
    <col min="2" max="2" width="11.42578125" style="35"/>
    <col min="3" max="12" width="8.85546875" style="35" customWidth="1"/>
    <col min="13" max="16384" width="11.42578125" style="35"/>
  </cols>
  <sheetData>
    <row r="1" spans="1:13" x14ac:dyDescent="0.2">
      <c r="A1" s="1" t="s">
        <v>58</v>
      </c>
      <c r="B1" s="49"/>
      <c r="C1" s="48" t="s">
        <v>113</v>
      </c>
      <c r="D1" s="37"/>
      <c r="E1" s="37"/>
      <c r="F1" s="37"/>
      <c r="G1" s="37"/>
      <c r="H1" s="37"/>
      <c r="I1" s="37"/>
      <c r="J1" s="37"/>
      <c r="K1" s="37"/>
      <c r="L1" s="37"/>
    </row>
    <row r="2" spans="1:13" x14ac:dyDescent="0.2">
      <c r="A2" s="51"/>
      <c r="B2" s="37"/>
      <c r="C2" s="49" t="s">
        <v>135</v>
      </c>
      <c r="D2" s="49"/>
      <c r="E2" s="49"/>
      <c r="F2" s="49"/>
      <c r="G2" s="49"/>
      <c r="H2" s="49"/>
      <c r="I2" s="49"/>
      <c r="J2" s="49"/>
      <c r="K2" s="49"/>
      <c r="L2" s="49"/>
    </row>
    <row r="3" spans="1:13" ht="50.1" customHeight="1" x14ac:dyDescent="0.25">
      <c r="A3" s="81" t="s">
        <v>119</v>
      </c>
      <c r="B3" s="81"/>
      <c r="C3" s="81"/>
      <c r="D3" s="50"/>
      <c r="E3" s="50"/>
      <c r="F3" s="49"/>
      <c r="G3" s="49"/>
      <c r="H3" s="49"/>
      <c r="I3" s="49"/>
      <c r="J3" s="49"/>
      <c r="K3" s="49"/>
      <c r="L3" s="49"/>
    </row>
    <row r="4" spans="1:13" x14ac:dyDescent="0.2">
      <c r="A4" s="48"/>
      <c r="B4" s="37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3" x14ac:dyDescent="0.2">
      <c r="A5" s="48" t="s">
        <v>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ht="13.5" thickBot="1" x14ac:dyDescent="0.25">
      <c r="A6" s="4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6"/>
    </row>
    <row r="7" spans="1:13" ht="13.5" thickBot="1" x14ac:dyDescent="0.25">
      <c r="A7" s="43" t="s">
        <v>6</v>
      </c>
      <c r="B7" s="78" t="s">
        <v>113</v>
      </c>
      <c r="C7" s="79"/>
      <c r="D7" s="79"/>
      <c r="E7" s="79"/>
      <c r="F7" s="79"/>
      <c r="G7" s="79"/>
      <c r="H7" s="79"/>
      <c r="I7" s="79"/>
      <c r="J7" s="79"/>
      <c r="K7" s="79"/>
      <c r="L7" s="80"/>
      <c r="M7" s="36"/>
    </row>
    <row r="8" spans="1:13" ht="13.5" thickBot="1" x14ac:dyDescent="0.25">
      <c r="A8" s="37"/>
      <c r="B8" s="46"/>
      <c r="C8" s="46"/>
      <c r="D8" s="46"/>
      <c r="E8" s="46"/>
      <c r="F8" s="9"/>
      <c r="G8" s="60" t="s">
        <v>71</v>
      </c>
      <c r="H8" s="60" t="s">
        <v>72</v>
      </c>
      <c r="I8" s="46"/>
      <c r="J8" s="46"/>
      <c r="K8" s="46"/>
      <c r="L8" s="46"/>
    </row>
    <row r="9" spans="1:13" ht="16.5" thickBot="1" x14ac:dyDescent="0.3">
      <c r="A9" s="43" t="s">
        <v>36</v>
      </c>
      <c r="B9" s="40">
        <v>0</v>
      </c>
      <c r="C9" s="37"/>
      <c r="D9" s="57"/>
      <c r="E9" s="57"/>
      <c r="F9" s="59" t="s">
        <v>66</v>
      </c>
      <c r="G9" s="61">
        <v>1</v>
      </c>
      <c r="H9" s="61">
        <v>0</v>
      </c>
      <c r="I9" s="37"/>
      <c r="J9" s="37"/>
      <c r="K9" s="37"/>
      <c r="L9" s="37"/>
    </row>
    <row r="10" spans="1:13" ht="13.5" thickBot="1" x14ac:dyDescent="0.25">
      <c r="A10" s="37"/>
      <c r="B10" s="37"/>
      <c r="C10" s="37"/>
      <c r="D10" s="37"/>
      <c r="E10" s="37"/>
      <c r="F10" s="58"/>
      <c r="G10" s="61">
        <v>1</v>
      </c>
      <c r="H10" s="61">
        <v>10000</v>
      </c>
      <c r="I10" s="37"/>
      <c r="J10" s="37"/>
      <c r="K10" s="37"/>
      <c r="L10" s="37"/>
    </row>
    <row r="11" spans="1:13" ht="13.5" thickBot="1" x14ac:dyDescent="0.25">
      <c r="A11" s="43" t="s">
        <v>19</v>
      </c>
      <c r="B11" s="40">
        <v>0.02</v>
      </c>
      <c r="C11" s="37"/>
      <c r="D11" s="57"/>
      <c r="E11" s="57"/>
      <c r="F11" s="56"/>
      <c r="G11" s="1"/>
      <c r="H11" s="1"/>
      <c r="I11" s="37"/>
      <c r="J11" s="37"/>
      <c r="K11" s="37"/>
      <c r="L11" s="37"/>
    </row>
    <row r="12" spans="1:13" ht="13.5" thickBo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3" ht="15" thickBot="1" x14ac:dyDescent="0.3">
      <c r="A13" s="43" t="s">
        <v>42</v>
      </c>
      <c r="B13" s="45">
        <v>1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3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3" ht="13.5" thickBot="1" x14ac:dyDescent="0.25">
      <c r="A15" s="37"/>
      <c r="B15" s="37"/>
      <c r="C15" s="44" t="s">
        <v>8</v>
      </c>
      <c r="D15" s="44" t="s">
        <v>9</v>
      </c>
      <c r="E15" s="44" t="s">
        <v>10</v>
      </c>
      <c r="F15" s="44" t="s">
        <v>11</v>
      </c>
      <c r="G15" s="44" t="s">
        <v>12</v>
      </c>
      <c r="H15" s="44" t="s">
        <v>13</v>
      </c>
      <c r="I15" s="44" t="s">
        <v>14</v>
      </c>
      <c r="J15" s="44" t="s">
        <v>15</v>
      </c>
      <c r="K15" s="44" t="s">
        <v>16</v>
      </c>
      <c r="L15" s="44" t="s">
        <v>17</v>
      </c>
    </row>
    <row r="16" spans="1:13" ht="13.5" thickBot="1" x14ac:dyDescent="0.25">
      <c r="A16" s="37"/>
      <c r="B16" s="57" t="s">
        <v>7</v>
      </c>
      <c r="C16" s="40" t="s">
        <v>20</v>
      </c>
      <c r="D16" s="40" t="s">
        <v>21</v>
      </c>
      <c r="E16" s="40" t="s">
        <v>22</v>
      </c>
      <c r="F16" s="40"/>
      <c r="G16" s="40"/>
      <c r="H16" s="40"/>
      <c r="I16" s="40"/>
      <c r="J16" s="40"/>
      <c r="K16" s="40"/>
      <c r="L16" s="40"/>
    </row>
    <row r="17" spans="1:12" ht="13.5" thickBot="1" x14ac:dyDescent="0.25">
      <c r="A17" s="39" t="s">
        <v>0</v>
      </c>
      <c r="B17" s="39" t="s">
        <v>46</v>
      </c>
      <c r="C17" s="40">
        <v>0</v>
      </c>
      <c r="D17" s="40">
        <v>0</v>
      </c>
      <c r="E17" s="40">
        <v>0</v>
      </c>
      <c r="F17" s="40"/>
      <c r="G17" s="40"/>
      <c r="H17" s="40"/>
      <c r="I17" s="40"/>
      <c r="J17" s="40"/>
      <c r="K17" s="40"/>
      <c r="L17" s="40"/>
    </row>
    <row r="18" spans="1:12" ht="13.5" thickBot="1" x14ac:dyDescent="0.25">
      <c r="A18" s="39"/>
      <c r="B18" s="39" t="s">
        <v>109</v>
      </c>
      <c r="C18" s="40">
        <v>0</v>
      </c>
      <c r="D18" s="40">
        <v>0</v>
      </c>
      <c r="E18" s="40">
        <v>1</v>
      </c>
      <c r="F18" s="40">
        <v>1</v>
      </c>
      <c r="G18" s="40">
        <v>1</v>
      </c>
      <c r="H18" s="40">
        <v>1</v>
      </c>
      <c r="I18" s="40">
        <v>1</v>
      </c>
      <c r="J18" s="40">
        <v>1</v>
      </c>
      <c r="K18" s="40">
        <v>1</v>
      </c>
      <c r="L18" s="40">
        <v>1</v>
      </c>
    </row>
    <row r="19" spans="1:12" ht="13.5" thickBot="1" x14ac:dyDescent="0.25">
      <c r="A19" s="39"/>
      <c r="B19" s="39" t="s">
        <v>47</v>
      </c>
      <c r="C19" s="40">
        <v>4</v>
      </c>
      <c r="D19" s="40">
        <v>4</v>
      </c>
      <c r="E19" s="40">
        <v>6</v>
      </c>
      <c r="F19" s="40">
        <v>1</v>
      </c>
      <c r="G19" s="40">
        <v>1</v>
      </c>
      <c r="H19" s="40">
        <v>1</v>
      </c>
      <c r="I19" s="40">
        <v>1</v>
      </c>
      <c r="J19" s="40">
        <v>1</v>
      </c>
      <c r="K19" s="40">
        <v>1</v>
      </c>
      <c r="L19" s="40">
        <v>1</v>
      </c>
    </row>
    <row r="20" spans="1:12" ht="13.5" thickBot="1" x14ac:dyDescent="0.25">
      <c r="A20" s="39"/>
      <c r="B20" s="39" t="s">
        <v>110</v>
      </c>
      <c r="C20" s="66">
        <v>4</v>
      </c>
      <c r="D20" s="66">
        <v>4</v>
      </c>
      <c r="E20" s="66">
        <v>6</v>
      </c>
      <c r="F20" s="40">
        <v>1</v>
      </c>
      <c r="G20" s="40">
        <v>1</v>
      </c>
      <c r="H20" s="40">
        <v>1</v>
      </c>
      <c r="I20" s="40">
        <v>1</v>
      </c>
      <c r="J20" s="40">
        <v>1</v>
      </c>
      <c r="K20" s="40">
        <v>1</v>
      </c>
      <c r="L20" s="40">
        <v>1</v>
      </c>
    </row>
    <row r="21" spans="1:12" ht="13.5" thickBot="1" x14ac:dyDescent="0.25">
      <c r="A21" s="39"/>
      <c r="B21" s="39" t="s">
        <v>54</v>
      </c>
      <c r="C21" s="40">
        <v>1</v>
      </c>
      <c r="D21" s="40">
        <v>1</v>
      </c>
      <c r="E21" s="40">
        <v>1</v>
      </c>
      <c r="F21" s="40">
        <v>1</v>
      </c>
      <c r="G21" s="40">
        <v>1</v>
      </c>
      <c r="H21" s="40">
        <v>1</v>
      </c>
      <c r="I21" s="40">
        <v>1</v>
      </c>
      <c r="J21" s="40">
        <v>1</v>
      </c>
      <c r="K21" s="40">
        <v>1</v>
      </c>
      <c r="L21" s="40">
        <v>1</v>
      </c>
    </row>
    <row r="22" spans="1:12" ht="13.5" thickBot="1" x14ac:dyDescent="0.25">
      <c r="A22" s="39"/>
      <c r="B22" s="39" t="s">
        <v>48</v>
      </c>
      <c r="C22" s="40">
        <v>0.5</v>
      </c>
      <c r="D22" s="40">
        <v>0.5</v>
      </c>
      <c r="E22" s="40">
        <v>0.6</v>
      </c>
      <c r="F22" s="40">
        <v>1</v>
      </c>
      <c r="G22" s="40">
        <v>1</v>
      </c>
      <c r="H22" s="40">
        <v>1</v>
      </c>
      <c r="I22" s="40">
        <v>1</v>
      </c>
      <c r="J22" s="40">
        <v>1</v>
      </c>
      <c r="K22" s="40">
        <v>1</v>
      </c>
      <c r="L22" s="40">
        <v>1</v>
      </c>
    </row>
    <row r="23" spans="1:12" ht="13.5" thickBot="1" x14ac:dyDescent="0.25">
      <c r="A23" s="39"/>
      <c r="B23" s="39" t="s">
        <v>111</v>
      </c>
      <c r="C23" s="66">
        <v>0.5</v>
      </c>
      <c r="D23" s="66">
        <v>0.5</v>
      </c>
      <c r="E23" s="66">
        <v>0.6</v>
      </c>
      <c r="F23" s="40">
        <v>1</v>
      </c>
      <c r="G23" s="40">
        <v>1</v>
      </c>
      <c r="H23" s="40">
        <v>1</v>
      </c>
      <c r="I23" s="40">
        <v>1</v>
      </c>
      <c r="J23" s="40">
        <v>1</v>
      </c>
      <c r="K23" s="40">
        <v>1</v>
      </c>
      <c r="L23" s="40">
        <v>1</v>
      </c>
    </row>
    <row r="24" spans="1:12" ht="13.5" thickBot="1" x14ac:dyDescent="0.25">
      <c r="A24" s="37"/>
      <c r="B24" s="39" t="s">
        <v>49</v>
      </c>
      <c r="C24" s="40">
        <v>0</v>
      </c>
      <c r="D24" s="40">
        <v>0.02</v>
      </c>
      <c r="E24" s="40">
        <v>0.03</v>
      </c>
      <c r="F24" s="40">
        <v>1</v>
      </c>
      <c r="G24" s="40">
        <v>1</v>
      </c>
      <c r="H24" s="40">
        <v>1</v>
      </c>
      <c r="I24" s="40">
        <v>1</v>
      </c>
      <c r="J24" s="40">
        <v>1</v>
      </c>
      <c r="K24" s="40">
        <v>1</v>
      </c>
      <c r="L24" s="40">
        <v>1</v>
      </c>
    </row>
    <row r="25" spans="1:12" ht="13.5" thickBot="1" x14ac:dyDescent="0.25">
      <c r="A25" s="37"/>
      <c r="B25" s="39" t="s">
        <v>112</v>
      </c>
      <c r="C25" s="66">
        <v>0</v>
      </c>
      <c r="D25" s="66">
        <v>0.02</v>
      </c>
      <c r="E25" s="66">
        <v>0.03</v>
      </c>
      <c r="F25" s="42">
        <v>1</v>
      </c>
      <c r="G25" s="42">
        <v>1</v>
      </c>
      <c r="H25" s="42">
        <v>1</v>
      </c>
      <c r="I25" s="42">
        <v>1</v>
      </c>
      <c r="J25" s="42">
        <v>1</v>
      </c>
      <c r="K25" s="42">
        <v>1</v>
      </c>
      <c r="L25" s="42">
        <v>1</v>
      </c>
    </row>
    <row r="26" spans="1:12" hidden="1" x14ac:dyDescent="0.2">
      <c r="A26" s="37"/>
      <c r="B26" s="39"/>
      <c r="C26" s="65" t="str">
        <f>IF(C17="","",$B$17 &amp; C$17 &amp; "/" &amp;  $B$18 &amp; C$18 &amp; "/" &amp; $B$19 &amp; C$19 &amp; "/" &amp; $B$20 &amp; C$20 &amp; "/" &amp; $B$21 &amp; C$21 &amp; "/" &amp; $B$22 &amp; C$22 &amp; "/" &amp; $B$23 &amp; C$23 &amp; "/" &amp; $B$24 &amp; C$24 &amp; "/" &amp; $B$25 &amp; C$25)</f>
        <v>a = 0/a' = 0/b = 4/b' = 4/c =1/d = 0,5/d' = 0,5/f = 0/f' =0</v>
      </c>
      <c r="D26" s="65" t="str">
        <f t="shared" ref="D26:L26" si="0">IF(D17="","",$B$17 &amp; D$17 &amp; "/" &amp;  $B$18 &amp; D$18 &amp; "/" &amp; $B$19 &amp; D$19 &amp; "/" &amp; $B$20 &amp; D$20 &amp; "/" &amp; $B$21 &amp; D$21 &amp; "/" &amp; $B$22 &amp; D$22 &amp; "/" &amp; $B$23 &amp; D$23 &amp; "/" &amp; $B$24 &amp; D$24 &amp; "/" &amp; $B$25 &amp; D$25)</f>
        <v>a = 0/a' = 0/b = 4/b' = 4/c =1/d = 0,5/d' = 0,5/f = 0,02/f' =0,02</v>
      </c>
      <c r="E26" s="65" t="str">
        <f t="shared" si="0"/>
        <v>a = 0/a' = 1/b = 6/b' = 6/c =1/d = 0,6/d' = 0,6/f = 0,03/f' =0,03</v>
      </c>
      <c r="F26" s="65" t="str">
        <f t="shared" si="0"/>
        <v/>
      </c>
      <c r="G26" s="65" t="str">
        <f t="shared" si="0"/>
        <v/>
      </c>
      <c r="H26" s="65" t="str">
        <f t="shared" si="0"/>
        <v/>
      </c>
      <c r="I26" s="65" t="str">
        <f t="shared" si="0"/>
        <v/>
      </c>
      <c r="J26" s="65" t="str">
        <f t="shared" si="0"/>
        <v/>
      </c>
      <c r="K26" s="65" t="str">
        <f t="shared" si="0"/>
        <v/>
      </c>
      <c r="L26" s="65" t="str">
        <f t="shared" si="0"/>
        <v/>
      </c>
    </row>
    <row r="27" spans="1:12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" thickBot="1" x14ac:dyDescent="0.3">
      <c r="A28" s="39" t="s">
        <v>37</v>
      </c>
      <c r="B28" s="37"/>
      <c r="C28" s="41">
        <f>1000*3.6/C29</f>
        <v>1</v>
      </c>
      <c r="D28" s="41">
        <f t="shared" ref="D28:L28" si="1">1000*3.6/D29</f>
        <v>1</v>
      </c>
      <c r="E28" s="41">
        <f t="shared" si="1"/>
        <v>1</v>
      </c>
      <c r="F28" s="41">
        <f t="shared" si="1"/>
        <v>1</v>
      </c>
      <c r="G28" s="41">
        <f t="shared" si="1"/>
        <v>1</v>
      </c>
      <c r="H28" s="41">
        <f t="shared" si="1"/>
        <v>1</v>
      </c>
      <c r="I28" s="41">
        <f t="shared" si="1"/>
        <v>1</v>
      </c>
      <c r="J28" s="41">
        <f t="shared" si="1"/>
        <v>1</v>
      </c>
      <c r="K28" s="41">
        <f t="shared" si="1"/>
        <v>1</v>
      </c>
      <c r="L28" s="41">
        <f t="shared" si="1"/>
        <v>1</v>
      </c>
    </row>
    <row r="29" spans="1:12" ht="13.5" thickBot="1" x14ac:dyDescent="0.25">
      <c r="A29" s="39" t="s">
        <v>57</v>
      </c>
      <c r="B29" s="37"/>
      <c r="C29" s="40">
        <v>3600</v>
      </c>
      <c r="D29" s="40">
        <v>3600</v>
      </c>
      <c r="E29" s="40">
        <v>3600</v>
      </c>
      <c r="F29" s="40">
        <v>3600</v>
      </c>
      <c r="G29" s="40">
        <v>3600</v>
      </c>
      <c r="H29" s="40">
        <v>3600</v>
      </c>
      <c r="I29" s="40">
        <v>3600</v>
      </c>
      <c r="J29" s="40">
        <v>3600</v>
      </c>
      <c r="K29" s="40">
        <v>3600</v>
      </c>
      <c r="L29" s="40">
        <v>3600</v>
      </c>
    </row>
    <row r="30" spans="1:12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x14ac:dyDescent="0.2">
      <c r="A31" s="39" t="s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4.25" x14ac:dyDescent="0.25">
      <c r="A32" s="37"/>
      <c r="B32" s="37" t="s">
        <v>38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24" x14ac:dyDescent="0.2">
      <c r="A33" s="37"/>
      <c r="B33" s="38">
        <f>$B$9</f>
        <v>0</v>
      </c>
      <c r="C33" s="37">
        <f>IF(C$17="",10000,IF($B33/C$21&lt;=$B$13,(C$28+C$17)+(1+C$22*($B33/C$21)+C$24)^C$19,(C$28+C$18)+(1+C$23*($B33/C$21)+C$25)^C$20))</f>
        <v>2</v>
      </c>
      <c r="D33" s="37">
        <f t="shared" ref="D33:L48" si="2">IF(D$17="",10000,IF($B33/D$21&lt;=$B$13,(D$28+D$17)+(1+D$22*($B33/D$21)+D$24)^D$19,(D$28+D$18)+(1+D$23*($B33/D$21)+D$25)^D$20))</f>
        <v>2.0824321599999998</v>
      </c>
      <c r="E33" s="37">
        <f t="shared" si="2"/>
        <v>2.1940522965289997</v>
      </c>
      <c r="F33" s="37">
        <f t="shared" si="2"/>
        <v>10000</v>
      </c>
      <c r="G33" s="37">
        <f t="shared" si="2"/>
        <v>10000</v>
      </c>
      <c r="H33" s="37">
        <f t="shared" si="2"/>
        <v>10000</v>
      </c>
      <c r="I33" s="37">
        <f t="shared" si="2"/>
        <v>10000</v>
      </c>
      <c r="J33" s="37">
        <f t="shared" si="2"/>
        <v>10000</v>
      </c>
      <c r="K33" s="37">
        <f t="shared" si="2"/>
        <v>10000</v>
      </c>
      <c r="L33" s="37">
        <f t="shared" si="2"/>
        <v>10000</v>
      </c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 x14ac:dyDescent="0.2">
      <c r="A34" s="37"/>
      <c r="B34" s="38">
        <f t="shared" ref="B34:B65" si="3">$B33+$B$11</f>
        <v>0.02</v>
      </c>
      <c r="C34" s="37">
        <f t="shared" ref="C34:L65" si="4">IF(C$17="",10000,IF($B34/C$21&lt;=$B$13,(C$28+C$17)+(1+C$22*($B34/C$21)+C$24)^C$19,(C$28+C$18)+(1+C$23*($B34/C$21)+C$25)^C$20))</f>
        <v>2.04060401</v>
      </c>
      <c r="D34" s="37">
        <f t="shared" si="2"/>
        <v>2.1255088099999999</v>
      </c>
      <c r="E34" s="37">
        <f t="shared" si="2"/>
        <v>2.2799892250764247</v>
      </c>
      <c r="F34" s="37">
        <f t="shared" si="2"/>
        <v>10000</v>
      </c>
      <c r="G34" s="37">
        <f t="shared" si="2"/>
        <v>10000</v>
      </c>
      <c r="H34" s="37">
        <f t="shared" si="2"/>
        <v>10000</v>
      </c>
      <c r="I34" s="37">
        <f t="shared" si="2"/>
        <v>10000</v>
      </c>
      <c r="J34" s="37">
        <f t="shared" si="2"/>
        <v>10000</v>
      </c>
      <c r="K34" s="37">
        <f t="shared" si="2"/>
        <v>10000</v>
      </c>
      <c r="L34" s="37">
        <f t="shared" si="2"/>
        <v>10000</v>
      </c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 x14ac:dyDescent="0.2">
      <c r="A35" s="37"/>
      <c r="B35" s="38">
        <f t="shared" si="3"/>
        <v>0.04</v>
      </c>
      <c r="C35" s="37">
        <f t="shared" si="4"/>
        <v>2.0824321599999998</v>
      </c>
      <c r="D35" s="37">
        <f t="shared" si="2"/>
        <v>2.1698585600000002</v>
      </c>
      <c r="E35" s="37">
        <f t="shared" si="2"/>
        <v>2.3710196056250554</v>
      </c>
      <c r="F35" s="37">
        <f t="shared" si="2"/>
        <v>10000</v>
      </c>
      <c r="G35" s="37">
        <f t="shared" si="2"/>
        <v>10000</v>
      </c>
      <c r="H35" s="37">
        <f t="shared" si="2"/>
        <v>10000</v>
      </c>
      <c r="I35" s="37">
        <f t="shared" si="2"/>
        <v>10000</v>
      </c>
      <c r="J35" s="37">
        <f t="shared" si="2"/>
        <v>10000</v>
      </c>
      <c r="K35" s="37">
        <f t="shared" si="2"/>
        <v>10000</v>
      </c>
      <c r="L35" s="37">
        <f t="shared" si="2"/>
        <v>10000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 x14ac:dyDescent="0.2">
      <c r="A36" s="37"/>
      <c r="B36" s="38">
        <f t="shared" si="3"/>
        <v>0.06</v>
      </c>
      <c r="C36" s="37">
        <f t="shared" si="4"/>
        <v>2.1255088099999999</v>
      </c>
      <c r="D36" s="37">
        <f t="shared" si="2"/>
        <v>2.2155062499999998</v>
      </c>
      <c r="E36" s="37">
        <f t="shared" si="2"/>
        <v>2.4673821376894067</v>
      </c>
      <c r="F36" s="37">
        <f t="shared" si="2"/>
        <v>10000</v>
      </c>
      <c r="G36" s="37">
        <f t="shared" si="2"/>
        <v>10000</v>
      </c>
      <c r="H36" s="37">
        <f t="shared" si="2"/>
        <v>10000</v>
      </c>
      <c r="I36" s="37">
        <f t="shared" si="2"/>
        <v>10000</v>
      </c>
      <c r="J36" s="37">
        <f t="shared" si="2"/>
        <v>10000</v>
      </c>
      <c r="K36" s="37">
        <f t="shared" si="2"/>
        <v>10000</v>
      </c>
      <c r="L36" s="37">
        <f t="shared" si="2"/>
        <v>10000</v>
      </c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 x14ac:dyDescent="0.2">
      <c r="A37" s="37"/>
      <c r="B37" s="38">
        <f t="shared" si="3"/>
        <v>0.08</v>
      </c>
      <c r="C37" s="37">
        <f t="shared" si="4"/>
        <v>2.1698585600000002</v>
      </c>
      <c r="D37" s="37">
        <f t="shared" si="2"/>
        <v>2.2624769600000003</v>
      </c>
      <c r="E37" s="37">
        <f t="shared" si="2"/>
        <v>2.5693238140858092</v>
      </c>
      <c r="F37" s="37">
        <f t="shared" si="2"/>
        <v>10000</v>
      </c>
      <c r="G37" s="37">
        <f t="shared" si="2"/>
        <v>10000</v>
      </c>
      <c r="H37" s="37">
        <f t="shared" si="2"/>
        <v>10000</v>
      </c>
      <c r="I37" s="37">
        <f t="shared" si="2"/>
        <v>10000</v>
      </c>
      <c r="J37" s="37">
        <f t="shared" si="2"/>
        <v>10000</v>
      </c>
      <c r="K37" s="37">
        <f t="shared" si="2"/>
        <v>10000</v>
      </c>
      <c r="L37" s="37">
        <f t="shared" si="2"/>
        <v>10000</v>
      </c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 x14ac:dyDescent="0.2">
      <c r="A38" s="37"/>
      <c r="B38" s="38">
        <f t="shared" si="3"/>
        <v>0.1</v>
      </c>
      <c r="C38" s="37">
        <f t="shared" si="4"/>
        <v>2.2155062499999998</v>
      </c>
      <c r="D38" s="37">
        <f t="shared" si="2"/>
        <v>2.3107960099999998</v>
      </c>
      <c r="E38" s="37">
        <f t="shared" si="2"/>
        <v>2.6771001108410006</v>
      </c>
      <c r="F38" s="37">
        <f t="shared" si="2"/>
        <v>10000</v>
      </c>
      <c r="G38" s="37">
        <f t="shared" si="2"/>
        <v>10000</v>
      </c>
      <c r="H38" s="37">
        <f t="shared" si="2"/>
        <v>10000</v>
      </c>
      <c r="I38" s="37">
        <f t="shared" si="2"/>
        <v>10000</v>
      </c>
      <c r="J38" s="37">
        <f t="shared" si="2"/>
        <v>10000</v>
      </c>
      <c r="K38" s="37">
        <f t="shared" si="2"/>
        <v>10000</v>
      </c>
      <c r="L38" s="37">
        <f t="shared" si="2"/>
        <v>10000</v>
      </c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 x14ac:dyDescent="0.2">
      <c r="A39" s="37"/>
      <c r="B39" s="38">
        <f t="shared" si="3"/>
        <v>0.12000000000000001</v>
      </c>
      <c r="C39" s="37">
        <f t="shared" si="4"/>
        <v>2.2624769600000003</v>
      </c>
      <c r="D39" s="37">
        <f t="shared" si="2"/>
        <v>2.3604889600000005</v>
      </c>
      <c r="E39" s="37">
        <f t="shared" si="2"/>
        <v>2.7909751792506121</v>
      </c>
      <c r="F39" s="37">
        <f t="shared" si="2"/>
        <v>10000</v>
      </c>
      <c r="G39" s="37">
        <f t="shared" si="2"/>
        <v>10000</v>
      </c>
      <c r="H39" s="37">
        <f t="shared" si="2"/>
        <v>10000</v>
      </c>
      <c r="I39" s="37">
        <f t="shared" si="2"/>
        <v>10000</v>
      </c>
      <c r="J39" s="37">
        <f t="shared" si="2"/>
        <v>10000</v>
      </c>
      <c r="K39" s="37">
        <f t="shared" si="2"/>
        <v>10000</v>
      </c>
      <c r="L39" s="37">
        <f t="shared" si="2"/>
        <v>10000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x14ac:dyDescent="0.2">
      <c r="A40" s="37"/>
      <c r="B40" s="38">
        <f t="shared" si="3"/>
        <v>0.14000000000000001</v>
      </c>
      <c r="C40" s="37">
        <f t="shared" si="4"/>
        <v>2.3107960099999998</v>
      </c>
      <c r="D40" s="37">
        <f t="shared" si="2"/>
        <v>2.4115816100000003</v>
      </c>
      <c r="E40" s="37">
        <f t="shared" si="2"/>
        <v>2.9112220400875688</v>
      </c>
      <c r="F40" s="37">
        <f t="shared" si="2"/>
        <v>10000</v>
      </c>
      <c r="G40" s="37">
        <f t="shared" si="2"/>
        <v>10000</v>
      </c>
      <c r="H40" s="37">
        <f t="shared" si="2"/>
        <v>10000</v>
      </c>
      <c r="I40" s="37">
        <f t="shared" si="2"/>
        <v>10000</v>
      </c>
      <c r="J40" s="37">
        <f t="shared" si="2"/>
        <v>10000</v>
      </c>
      <c r="K40" s="37">
        <f t="shared" si="2"/>
        <v>10000</v>
      </c>
      <c r="L40" s="37">
        <f t="shared" si="2"/>
        <v>10000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 x14ac:dyDescent="0.2">
      <c r="A41" s="37"/>
      <c r="B41" s="38">
        <f t="shared" si="3"/>
        <v>0.16</v>
      </c>
      <c r="C41" s="37">
        <f t="shared" si="4"/>
        <v>2.3604889600000005</v>
      </c>
      <c r="D41" s="37">
        <f t="shared" si="2"/>
        <v>2.4641000000000002</v>
      </c>
      <c r="E41" s="37">
        <f t="shared" si="2"/>
        <v>3.0381227799603985</v>
      </c>
      <c r="F41" s="37">
        <f t="shared" si="2"/>
        <v>10000</v>
      </c>
      <c r="G41" s="37">
        <f t="shared" si="2"/>
        <v>10000</v>
      </c>
      <c r="H41" s="37">
        <f t="shared" si="2"/>
        <v>10000</v>
      </c>
      <c r="I41" s="37">
        <f t="shared" si="2"/>
        <v>10000</v>
      </c>
      <c r="J41" s="37">
        <f t="shared" si="2"/>
        <v>10000</v>
      </c>
      <c r="K41" s="37">
        <f t="shared" si="2"/>
        <v>10000</v>
      </c>
      <c r="L41" s="37">
        <f t="shared" si="2"/>
        <v>10000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 x14ac:dyDescent="0.2">
      <c r="A42" s="37"/>
      <c r="B42" s="38">
        <f t="shared" si="3"/>
        <v>0.18</v>
      </c>
      <c r="C42" s="37">
        <f t="shared" si="4"/>
        <v>2.4115816100000003</v>
      </c>
      <c r="D42" s="37">
        <f t="shared" si="2"/>
        <v>2.5180704100000004</v>
      </c>
      <c r="E42" s="37">
        <f t="shared" si="2"/>
        <v>3.1719687498214468</v>
      </c>
      <c r="F42" s="37">
        <f t="shared" si="2"/>
        <v>10000</v>
      </c>
      <c r="G42" s="37">
        <f t="shared" si="2"/>
        <v>10000</v>
      </c>
      <c r="H42" s="37">
        <f t="shared" si="2"/>
        <v>10000</v>
      </c>
      <c r="I42" s="37">
        <f t="shared" si="2"/>
        <v>10000</v>
      </c>
      <c r="J42" s="37">
        <f t="shared" si="2"/>
        <v>10000</v>
      </c>
      <c r="K42" s="37">
        <f t="shared" si="2"/>
        <v>10000</v>
      </c>
      <c r="L42" s="37">
        <f t="shared" si="2"/>
        <v>10000</v>
      </c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 x14ac:dyDescent="0.2">
      <c r="A43" s="37"/>
      <c r="B43" s="38">
        <f t="shared" si="3"/>
        <v>0.19999999999999998</v>
      </c>
      <c r="C43" s="37">
        <f t="shared" si="4"/>
        <v>2.4641000000000002</v>
      </c>
      <c r="D43" s="37">
        <f t="shared" si="2"/>
        <v>2.5735193600000006</v>
      </c>
      <c r="E43" s="37">
        <f t="shared" si="2"/>
        <v>3.3130607656249991</v>
      </c>
      <c r="F43" s="37">
        <f t="shared" si="2"/>
        <v>10000</v>
      </c>
      <c r="G43" s="37">
        <f t="shared" si="2"/>
        <v>10000</v>
      </c>
      <c r="H43" s="37">
        <f t="shared" si="2"/>
        <v>10000</v>
      </c>
      <c r="I43" s="37">
        <f t="shared" si="2"/>
        <v>10000</v>
      </c>
      <c r="J43" s="37">
        <f t="shared" si="2"/>
        <v>10000</v>
      </c>
      <c r="K43" s="37">
        <f t="shared" si="2"/>
        <v>10000</v>
      </c>
      <c r="L43" s="37">
        <f t="shared" si="2"/>
        <v>10000</v>
      </c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 x14ac:dyDescent="0.2">
      <c r="A44" s="37"/>
      <c r="B44" s="38">
        <f t="shared" si="3"/>
        <v>0.21999999999999997</v>
      </c>
      <c r="C44" s="37">
        <f t="shared" si="4"/>
        <v>2.5180704099999991</v>
      </c>
      <c r="D44" s="37">
        <f t="shared" si="2"/>
        <v>2.6304736099999992</v>
      </c>
      <c r="E44" s="37">
        <f t="shared" si="2"/>
        <v>3.4617093111353254</v>
      </c>
      <c r="F44" s="37">
        <f t="shared" si="2"/>
        <v>10000</v>
      </c>
      <c r="G44" s="37">
        <f t="shared" si="2"/>
        <v>10000</v>
      </c>
      <c r="H44" s="37">
        <f t="shared" si="2"/>
        <v>10000</v>
      </c>
      <c r="I44" s="37">
        <f t="shared" si="2"/>
        <v>10000</v>
      </c>
      <c r="J44" s="37">
        <f t="shared" si="2"/>
        <v>10000</v>
      </c>
      <c r="K44" s="37">
        <f t="shared" si="2"/>
        <v>10000</v>
      </c>
      <c r="L44" s="37">
        <f t="shared" si="2"/>
        <v>10000</v>
      </c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 x14ac:dyDescent="0.2">
      <c r="A45" s="37"/>
      <c r="B45" s="38">
        <f t="shared" si="3"/>
        <v>0.23999999999999996</v>
      </c>
      <c r="C45" s="37">
        <f t="shared" si="4"/>
        <v>2.5735193599999993</v>
      </c>
      <c r="D45" s="37">
        <f t="shared" si="2"/>
        <v>2.6889601599999997</v>
      </c>
      <c r="E45" s="37">
        <f t="shared" si="2"/>
        <v>3.6182347428846078</v>
      </c>
      <c r="F45" s="37">
        <f t="shared" si="2"/>
        <v>10000</v>
      </c>
      <c r="G45" s="37">
        <f t="shared" si="2"/>
        <v>10000</v>
      </c>
      <c r="H45" s="37">
        <f t="shared" si="2"/>
        <v>10000</v>
      </c>
      <c r="I45" s="37">
        <f t="shared" si="2"/>
        <v>10000</v>
      </c>
      <c r="J45" s="37">
        <f t="shared" si="2"/>
        <v>10000</v>
      </c>
      <c r="K45" s="37">
        <f t="shared" si="2"/>
        <v>10000</v>
      </c>
      <c r="L45" s="37">
        <f t="shared" si="2"/>
        <v>10000</v>
      </c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 x14ac:dyDescent="0.2">
      <c r="A46" s="37"/>
      <c r="B46" s="38">
        <f t="shared" si="3"/>
        <v>0.25999999999999995</v>
      </c>
      <c r="C46" s="37">
        <f t="shared" si="4"/>
        <v>2.6304736099999992</v>
      </c>
      <c r="D46" s="37">
        <f t="shared" si="2"/>
        <v>2.7490062499999994</v>
      </c>
      <c r="E46" s="37">
        <f t="shared" si="2"/>
        <v>3.7829674972807963</v>
      </c>
      <c r="F46" s="37">
        <f t="shared" si="2"/>
        <v>10000</v>
      </c>
      <c r="G46" s="37">
        <f t="shared" si="2"/>
        <v>10000</v>
      </c>
      <c r="H46" s="37">
        <f t="shared" si="2"/>
        <v>10000</v>
      </c>
      <c r="I46" s="37">
        <f t="shared" si="2"/>
        <v>10000</v>
      </c>
      <c r="J46" s="37">
        <f t="shared" si="2"/>
        <v>10000</v>
      </c>
      <c r="K46" s="37">
        <f t="shared" si="2"/>
        <v>10000</v>
      </c>
      <c r="L46" s="37">
        <f t="shared" si="2"/>
        <v>10000</v>
      </c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x14ac:dyDescent="0.2">
      <c r="A47" s="37"/>
      <c r="B47" s="38">
        <f t="shared" si="3"/>
        <v>0.27999999999999997</v>
      </c>
      <c r="C47" s="37">
        <f t="shared" si="4"/>
        <v>2.6889601599999997</v>
      </c>
      <c r="D47" s="37">
        <f t="shared" si="2"/>
        <v>2.8106393599999997</v>
      </c>
      <c r="E47" s="37">
        <f t="shared" si="2"/>
        <v>3.9562482998653694</v>
      </c>
      <c r="F47" s="37">
        <f t="shared" si="2"/>
        <v>10000</v>
      </c>
      <c r="G47" s="37">
        <f t="shared" si="2"/>
        <v>10000</v>
      </c>
      <c r="H47" s="37">
        <f t="shared" si="2"/>
        <v>10000</v>
      </c>
      <c r="I47" s="37">
        <f t="shared" si="2"/>
        <v>10000</v>
      </c>
      <c r="J47" s="37">
        <f t="shared" si="2"/>
        <v>10000</v>
      </c>
      <c r="K47" s="37">
        <f t="shared" si="2"/>
        <v>10000</v>
      </c>
      <c r="L47" s="37">
        <f t="shared" si="2"/>
        <v>10000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x14ac:dyDescent="0.2">
      <c r="A48" s="37"/>
      <c r="B48" s="38">
        <f t="shared" si="3"/>
        <v>0.3</v>
      </c>
      <c r="C48" s="37">
        <f t="shared" si="4"/>
        <v>2.7490062499999994</v>
      </c>
      <c r="D48" s="37">
        <f t="shared" si="2"/>
        <v>2.8738872099999995</v>
      </c>
      <c r="E48" s="37">
        <f t="shared" si="2"/>
        <v>4.1384283767209995</v>
      </c>
      <c r="F48" s="37">
        <f t="shared" si="2"/>
        <v>10000</v>
      </c>
      <c r="G48" s="37">
        <f t="shared" si="2"/>
        <v>10000</v>
      </c>
      <c r="H48" s="37">
        <f t="shared" si="2"/>
        <v>10000</v>
      </c>
      <c r="I48" s="37">
        <f t="shared" si="2"/>
        <v>10000</v>
      </c>
      <c r="J48" s="37">
        <f t="shared" si="2"/>
        <v>10000</v>
      </c>
      <c r="K48" s="37">
        <f t="shared" si="2"/>
        <v>10000</v>
      </c>
      <c r="L48" s="37">
        <f t="shared" si="2"/>
        <v>10000</v>
      </c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x14ac:dyDescent="0.2">
      <c r="A49" s="37"/>
      <c r="B49" s="38">
        <f t="shared" si="3"/>
        <v>0.32</v>
      </c>
      <c r="C49" s="37">
        <f t="shared" si="4"/>
        <v>2.8106393599999997</v>
      </c>
      <c r="D49" s="37">
        <f t="shared" si="4"/>
        <v>2.9387777599999998</v>
      </c>
      <c r="E49" s="37">
        <f t="shared" si="4"/>
        <v>4.3298696680291293</v>
      </c>
      <c r="F49" s="37">
        <f t="shared" si="4"/>
        <v>10000</v>
      </c>
      <c r="G49" s="37">
        <f t="shared" si="4"/>
        <v>10000</v>
      </c>
      <c r="H49" s="37">
        <f t="shared" si="4"/>
        <v>10000</v>
      </c>
      <c r="I49" s="37">
        <f t="shared" si="4"/>
        <v>10000</v>
      </c>
      <c r="J49" s="37">
        <f t="shared" si="4"/>
        <v>10000</v>
      </c>
      <c r="K49" s="37">
        <f t="shared" si="4"/>
        <v>10000</v>
      </c>
      <c r="L49" s="37">
        <f t="shared" si="4"/>
        <v>10000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x14ac:dyDescent="0.2">
      <c r="A50" s="37"/>
      <c r="B50" s="38">
        <f t="shared" si="3"/>
        <v>0.34</v>
      </c>
      <c r="C50" s="37">
        <f t="shared" si="4"/>
        <v>2.8738872099999995</v>
      </c>
      <c r="D50" s="37">
        <f t="shared" si="4"/>
        <v>3.0053392099999998</v>
      </c>
      <c r="E50" s="37">
        <f t="shared" si="4"/>
        <v>4.5309450437774572</v>
      </c>
      <c r="F50" s="37">
        <f t="shared" si="4"/>
        <v>10000</v>
      </c>
      <c r="G50" s="37">
        <f t="shared" si="4"/>
        <v>10000</v>
      </c>
      <c r="H50" s="37">
        <f t="shared" si="4"/>
        <v>10000</v>
      </c>
      <c r="I50" s="37">
        <f t="shared" si="4"/>
        <v>10000</v>
      </c>
      <c r="J50" s="37">
        <f t="shared" si="4"/>
        <v>10000</v>
      </c>
      <c r="K50" s="37">
        <f t="shared" si="4"/>
        <v>10000</v>
      </c>
      <c r="L50" s="37">
        <f t="shared" si="4"/>
        <v>10000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x14ac:dyDescent="0.2">
      <c r="A51" s="37"/>
      <c r="B51" s="38">
        <f t="shared" si="3"/>
        <v>0.36000000000000004</v>
      </c>
      <c r="C51" s="37">
        <f t="shared" si="4"/>
        <v>2.9387777599999998</v>
      </c>
      <c r="D51" s="37">
        <f t="shared" si="4"/>
        <v>3.0735999999999999</v>
      </c>
      <c r="E51" s="37">
        <f t="shared" si="4"/>
        <v>4.7420385216173244</v>
      </c>
      <c r="F51" s="37">
        <f t="shared" si="4"/>
        <v>10000</v>
      </c>
      <c r="G51" s="37">
        <f t="shared" si="4"/>
        <v>10000</v>
      </c>
      <c r="H51" s="37">
        <f t="shared" si="4"/>
        <v>10000</v>
      </c>
      <c r="I51" s="37">
        <f t="shared" si="4"/>
        <v>10000</v>
      </c>
      <c r="J51" s="37">
        <f t="shared" si="4"/>
        <v>10000</v>
      </c>
      <c r="K51" s="37">
        <f t="shared" si="4"/>
        <v>10000</v>
      </c>
      <c r="L51" s="37">
        <f t="shared" si="4"/>
        <v>10000</v>
      </c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x14ac:dyDescent="0.2">
      <c r="A52" s="37"/>
      <c r="B52" s="38">
        <f t="shared" si="3"/>
        <v>0.38000000000000006</v>
      </c>
      <c r="C52" s="37">
        <f t="shared" si="4"/>
        <v>3.0053392099999998</v>
      </c>
      <c r="D52" s="37">
        <f t="shared" si="4"/>
        <v>3.1435888099999998</v>
      </c>
      <c r="E52" s="37">
        <f t="shared" si="4"/>
        <v>4.9635454868710234</v>
      </c>
      <c r="F52" s="37">
        <f t="shared" si="4"/>
        <v>10000</v>
      </c>
      <c r="G52" s="37">
        <f t="shared" si="4"/>
        <v>10000</v>
      </c>
      <c r="H52" s="37">
        <f t="shared" si="4"/>
        <v>10000</v>
      </c>
      <c r="I52" s="37">
        <f t="shared" si="4"/>
        <v>10000</v>
      </c>
      <c r="J52" s="37">
        <f t="shared" si="4"/>
        <v>10000</v>
      </c>
      <c r="K52" s="37">
        <f t="shared" si="4"/>
        <v>10000</v>
      </c>
      <c r="L52" s="37">
        <f t="shared" si="4"/>
        <v>10000</v>
      </c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x14ac:dyDescent="0.2">
      <c r="A53" s="37"/>
      <c r="B53" s="38">
        <f t="shared" si="3"/>
        <v>0.40000000000000008</v>
      </c>
      <c r="C53" s="37">
        <f t="shared" si="4"/>
        <v>3.0735999999999999</v>
      </c>
      <c r="D53" s="37">
        <f t="shared" si="4"/>
        <v>3.2153345599999996</v>
      </c>
      <c r="E53" s="37">
        <f t="shared" si="4"/>
        <v>5.1958729146889997</v>
      </c>
      <c r="F53" s="37">
        <f t="shared" si="4"/>
        <v>10000</v>
      </c>
      <c r="G53" s="37">
        <f t="shared" si="4"/>
        <v>10000</v>
      </c>
      <c r="H53" s="37">
        <f t="shared" si="4"/>
        <v>10000</v>
      </c>
      <c r="I53" s="37">
        <f t="shared" si="4"/>
        <v>10000</v>
      </c>
      <c r="J53" s="37">
        <f t="shared" si="4"/>
        <v>10000</v>
      </c>
      <c r="K53" s="37">
        <f t="shared" si="4"/>
        <v>10000</v>
      </c>
      <c r="L53" s="37">
        <f t="shared" si="4"/>
        <v>10000</v>
      </c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x14ac:dyDescent="0.2">
      <c r="A54" s="37"/>
      <c r="B54" s="38">
        <f t="shared" si="3"/>
        <v>0.4200000000000001</v>
      </c>
      <c r="C54" s="37">
        <f t="shared" si="4"/>
        <v>3.1435888099999998</v>
      </c>
      <c r="D54" s="37">
        <f t="shared" si="4"/>
        <v>3.2888664099999998</v>
      </c>
      <c r="E54" s="37">
        <f t="shared" si="4"/>
        <v>5.4394395943569815</v>
      </c>
      <c r="F54" s="37">
        <f t="shared" si="4"/>
        <v>10000</v>
      </c>
      <c r="G54" s="37">
        <f t="shared" si="4"/>
        <v>10000</v>
      </c>
      <c r="H54" s="37">
        <f t="shared" si="4"/>
        <v>10000</v>
      </c>
      <c r="I54" s="37">
        <f t="shared" si="4"/>
        <v>10000</v>
      </c>
      <c r="J54" s="37">
        <f t="shared" si="4"/>
        <v>10000</v>
      </c>
      <c r="K54" s="37">
        <f t="shared" si="4"/>
        <v>10000</v>
      </c>
      <c r="L54" s="37">
        <f t="shared" si="4"/>
        <v>10000</v>
      </c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x14ac:dyDescent="0.2">
      <c r="A55" s="37"/>
      <c r="B55" s="38">
        <f t="shared" si="3"/>
        <v>0.44000000000000011</v>
      </c>
      <c r="C55" s="37">
        <f t="shared" si="4"/>
        <v>3.2153345599999996</v>
      </c>
      <c r="D55" s="37">
        <f t="shared" si="4"/>
        <v>3.3642137600000002</v>
      </c>
      <c r="E55" s="37">
        <f t="shared" si="4"/>
        <v>5.6946763557529945</v>
      </c>
      <c r="F55" s="37">
        <f t="shared" si="4"/>
        <v>10000</v>
      </c>
      <c r="G55" s="37">
        <f t="shared" si="4"/>
        <v>10000</v>
      </c>
      <c r="H55" s="37">
        <f t="shared" si="4"/>
        <v>10000</v>
      </c>
      <c r="I55" s="37">
        <f t="shared" si="4"/>
        <v>10000</v>
      </c>
      <c r="J55" s="37">
        <f t="shared" si="4"/>
        <v>10000</v>
      </c>
      <c r="K55" s="37">
        <f t="shared" si="4"/>
        <v>10000</v>
      </c>
      <c r="L55" s="37">
        <f t="shared" si="4"/>
        <v>10000</v>
      </c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x14ac:dyDescent="0.2">
      <c r="A56" s="37"/>
      <c r="B56" s="38">
        <f t="shared" si="3"/>
        <v>0.46000000000000013</v>
      </c>
      <c r="C56" s="37">
        <f t="shared" si="4"/>
        <v>3.2888664099999998</v>
      </c>
      <c r="D56" s="37">
        <f t="shared" si="4"/>
        <v>3.44140625</v>
      </c>
      <c r="E56" s="37">
        <f t="shared" si="4"/>
        <v>5.9620262979543011</v>
      </c>
      <c r="F56" s="37">
        <f t="shared" si="4"/>
        <v>10000</v>
      </c>
      <c r="G56" s="37">
        <f t="shared" si="4"/>
        <v>10000</v>
      </c>
      <c r="H56" s="37">
        <f t="shared" si="4"/>
        <v>10000</v>
      </c>
      <c r="I56" s="37">
        <f t="shared" si="4"/>
        <v>10000</v>
      </c>
      <c r="J56" s="37">
        <f t="shared" si="4"/>
        <v>10000</v>
      </c>
      <c r="K56" s="37">
        <f t="shared" si="4"/>
        <v>10000</v>
      </c>
      <c r="L56" s="37">
        <f t="shared" si="4"/>
        <v>10000</v>
      </c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 x14ac:dyDescent="0.2">
      <c r="A57" s="37"/>
      <c r="B57" s="38">
        <f t="shared" si="3"/>
        <v>0.48000000000000015</v>
      </c>
      <c r="C57" s="37">
        <f t="shared" si="4"/>
        <v>3.3642137600000002</v>
      </c>
      <c r="D57" s="37">
        <f t="shared" si="4"/>
        <v>3.5204737600000002</v>
      </c>
      <c r="E57" s="37">
        <f t="shared" si="4"/>
        <v>6.2419450199942439</v>
      </c>
      <c r="F57" s="37">
        <f t="shared" si="4"/>
        <v>10000</v>
      </c>
      <c r="G57" s="37">
        <f t="shared" si="4"/>
        <v>10000</v>
      </c>
      <c r="H57" s="37">
        <f t="shared" si="4"/>
        <v>10000</v>
      </c>
      <c r="I57" s="37">
        <f t="shared" si="4"/>
        <v>10000</v>
      </c>
      <c r="J57" s="37">
        <f t="shared" si="4"/>
        <v>10000</v>
      </c>
      <c r="K57" s="37">
        <f t="shared" si="4"/>
        <v>10000</v>
      </c>
      <c r="L57" s="37">
        <f t="shared" si="4"/>
        <v>10000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 x14ac:dyDescent="0.2">
      <c r="A58" s="37"/>
      <c r="B58" s="38">
        <f t="shared" si="3"/>
        <v>0.50000000000000011</v>
      </c>
      <c r="C58" s="37">
        <f t="shared" si="4"/>
        <v>3.44140625</v>
      </c>
      <c r="D58" s="37">
        <f t="shared" si="4"/>
        <v>3.6014464099999999</v>
      </c>
      <c r="E58" s="37">
        <f t="shared" si="4"/>
        <v>6.5349008537690016</v>
      </c>
      <c r="F58" s="37">
        <f t="shared" si="4"/>
        <v>10000</v>
      </c>
      <c r="G58" s="37">
        <f t="shared" si="4"/>
        <v>10000</v>
      </c>
      <c r="H58" s="37">
        <f t="shared" si="4"/>
        <v>10000</v>
      </c>
      <c r="I58" s="37">
        <f t="shared" si="4"/>
        <v>10000</v>
      </c>
      <c r="J58" s="37">
        <f t="shared" si="4"/>
        <v>10000</v>
      </c>
      <c r="K58" s="37">
        <f t="shared" si="4"/>
        <v>10000</v>
      </c>
      <c r="L58" s="37">
        <f t="shared" si="4"/>
        <v>10000</v>
      </c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 x14ac:dyDescent="0.2">
      <c r="A59" s="37"/>
      <c r="B59" s="38">
        <f t="shared" si="3"/>
        <v>0.52000000000000013</v>
      </c>
      <c r="C59" s="37">
        <f t="shared" si="4"/>
        <v>3.5204737600000002</v>
      </c>
      <c r="D59" s="37">
        <f t="shared" si="4"/>
        <v>3.6843545600000001</v>
      </c>
      <c r="E59" s="37">
        <f t="shared" si="4"/>
        <v>6.8413750990942432</v>
      </c>
      <c r="F59" s="37">
        <f t="shared" si="4"/>
        <v>10000</v>
      </c>
      <c r="G59" s="37">
        <f t="shared" si="4"/>
        <v>10000</v>
      </c>
      <c r="H59" s="37">
        <f t="shared" si="4"/>
        <v>10000</v>
      </c>
      <c r="I59" s="37">
        <f t="shared" si="4"/>
        <v>10000</v>
      </c>
      <c r="J59" s="37">
        <f t="shared" si="4"/>
        <v>10000</v>
      </c>
      <c r="K59" s="37">
        <f t="shared" si="4"/>
        <v>10000</v>
      </c>
      <c r="L59" s="37">
        <f t="shared" si="4"/>
        <v>10000</v>
      </c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 x14ac:dyDescent="0.2">
      <c r="A60" s="37"/>
      <c r="B60" s="38">
        <f t="shared" si="3"/>
        <v>0.54000000000000015</v>
      </c>
      <c r="C60" s="37">
        <f t="shared" si="4"/>
        <v>3.6014464099999999</v>
      </c>
      <c r="D60" s="37">
        <f t="shared" si="4"/>
        <v>3.7692288100000004</v>
      </c>
      <c r="E60" s="37">
        <f t="shared" si="4"/>
        <v>7.1618622609116995</v>
      </c>
      <c r="F60" s="37">
        <f t="shared" si="4"/>
        <v>10000</v>
      </c>
      <c r="G60" s="37">
        <f t="shared" si="4"/>
        <v>10000</v>
      </c>
      <c r="H60" s="37">
        <f t="shared" si="4"/>
        <v>10000</v>
      </c>
      <c r="I60" s="37">
        <f t="shared" si="4"/>
        <v>10000</v>
      </c>
      <c r="J60" s="37">
        <f t="shared" si="4"/>
        <v>10000</v>
      </c>
      <c r="K60" s="37">
        <f t="shared" si="4"/>
        <v>10000</v>
      </c>
      <c r="L60" s="37">
        <f t="shared" si="4"/>
        <v>10000</v>
      </c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 x14ac:dyDescent="0.2">
      <c r="A61" s="37"/>
      <c r="B61" s="38">
        <f t="shared" si="3"/>
        <v>0.56000000000000016</v>
      </c>
      <c r="C61" s="37">
        <f t="shared" si="4"/>
        <v>3.6843545600000001</v>
      </c>
      <c r="D61" s="37">
        <f t="shared" si="4"/>
        <v>3.8561000000000005</v>
      </c>
      <c r="E61" s="37">
        <f t="shared" si="4"/>
        <v>7.4968702886456464</v>
      </c>
      <c r="F61" s="37">
        <f t="shared" si="4"/>
        <v>10000</v>
      </c>
      <c r="G61" s="37">
        <f t="shared" si="4"/>
        <v>10000</v>
      </c>
      <c r="H61" s="37">
        <f t="shared" si="4"/>
        <v>10000</v>
      </c>
      <c r="I61" s="37">
        <f t="shared" si="4"/>
        <v>10000</v>
      </c>
      <c r="J61" s="37">
        <f t="shared" si="4"/>
        <v>10000</v>
      </c>
      <c r="K61" s="37">
        <f t="shared" si="4"/>
        <v>10000</v>
      </c>
      <c r="L61" s="37">
        <f t="shared" si="4"/>
        <v>10000</v>
      </c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 x14ac:dyDescent="0.2">
      <c r="A62" s="37"/>
      <c r="B62" s="38">
        <f t="shared" si="3"/>
        <v>0.58000000000000018</v>
      </c>
      <c r="C62" s="37">
        <f t="shared" si="4"/>
        <v>3.7692288100000004</v>
      </c>
      <c r="D62" s="37">
        <f t="shared" si="4"/>
        <v>3.9449992100000006</v>
      </c>
      <c r="E62" s="37">
        <f t="shared" si="4"/>
        <v>7.8469208177092735</v>
      </c>
      <c r="F62" s="37">
        <f t="shared" si="4"/>
        <v>10000</v>
      </c>
      <c r="G62" s="37">
        <f t="shared" si="4"/>
        <v>10000</v>
      </c>
      <c r="H62" s="37">
        <f t="shared" si="4"/>
        <v>10000</v>
      </c>
      <c r="I62" s="37">
        <f t="shared" si="4"/>
        <v>10000</v>
      </c>
      <c r="J62" s="37">
        <f t="shared" si="4"/>
        <v>10000</v>
      </c>
      <c r="K62" s="37">
        <f t="shared" si="4"/>
        <v>10000</v>
      </c>
      <c r="L62" s="37">
        <f t="shared" si="4"/>
        <v>10000</v>
      </c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 x14ac:dyDescent="0.2">
      <c r="A63" s="37"/>
      <c r="B63" s="38">
        <f t="shared" si="3"/>
        <v>0.6000000000000002</v>
      </c>
      <c r="C63" s="37">
        <f t="shared" si="4"/>
        <v>3.8561000000000005</v>
      </c>
      <c r="D63" s="37">
        <f t="shared" si="4"/>
        <v>4.0359577600000005</v>
      </c>
      <c r="E63" s="37">
        <f t="shared" si="4"/>
        <v>8.2125494131610033</v>
      </c>
      <c r="F63" s="37">
        <f t="shared" si="4"/>
        <v>10000</v>
      </c>
      <c r="G63" s="37">
        <f t="shared" si="4"/>
        <v>10000</v>
      </c>
      <c r="H63" s="37">
        <f t="shared" si="4"/>
        <v>10000</v>
      </c>
      <c r="I63" s="37">
        <f t="shared" si="4"/>
        <v>10000</v>
      </c>
      <c r="J63" s="37">
        <f t="shared" si="4"/>
        <v>10000</v>
      </c>
      <c r="K63" s="37">
        <f t="shared" si="4"/>
        <v>10000</v>
      </c>
      <c r="L63" s="37">
        <f t="shared" si="4"/>
        <v>10000</v>
      </c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 x14ac:dyDescent="0.2">
      <c r="A64" s="37"/>
      <c r="B64" s="38">
        <f t="shared" si="3"/>
        <v>0.62000000000000022</v>
      </c>
      <c r="C64" s="37">
        <f t="shared" si="4"/>
        <v>3.9449992100000006</v>
      </c>
      <c r="D64" s="37">
        <f t="shared" si="4"/>
        <v>4.129007210000001</v>
      </c>
      <c r="E64" s="37">
        <f t="shared" si="4"/>
        <v>8.5943058155106726</v>
      </c>
      <c r="F64" s="37">
        <f t="shared" si="4"/>
        <v>10000</v>
      </c>
      <c r="G64" s="37">
        <f t="shared" si="4"/>
        <v>10000</v>
      </c>
      <c r="H64" s="37">
        <f t="shared" si="4"/>
        <v>10000</v>
      </c>
      <c r="I64" s="37">
        <f t="shared" si="4"/>
        <v>10000</v>
      </c>
      <c r="J64" s="37">
        <f t="shared" si="4"/>
        <v>10000</v>
      </c>
      <c r="K64" s="37">
        <f t="shared" si="4"/>
        <v>10000</v>
      </c>
      <c r="L64" s="37">
        <f t="shared" si="4"/>
        <v>10000</v>
      </c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4" x14ac:dyDescent="0.2">
      <c r="A65" s="37"/>
      <c r="B65" s="38">
        <f t="shared" si="3"/>
        <v>0.64000000000000024</v>
      </c>
      <c r="C65" s="37">
        <f t="shared" si="4"/>
        <v>4.0359577600000005</v>
      </c>
      <c r="D65" s="37">
        <f t="shared" si="4"/>
        <v>4.2241793600000008</v>
      </c>
      <c r="E65" s="37">
        <f t="shared" si="4"/>
        <v>8.9927541886756561</v>
      </c>
      <c r="F65" s="37">
        <f t="shared" si="4"/>
        <v>10000</v>
      </c>
      <c r="G65" s="37">
        <f t="shared" si="4"/>
        <v>10000</v>
      </c>
      <c r="H65" s="37">
        <f t="shared" si="4"/>
        <v>10000</v>
      </c>
      <c r="I65" s="37">
        <f t="shared" si="4"/>
        <v>10000</v>
      </c>
      <c r="J65" s="37">
        <f t="shared" si="4"/>
        <v>10000</v>
      </c>
      <c r="K65" s="37">
        <f t="shared" si="4"/>
        <v>10000</v>
      </c>
      <c r="L65" s="37">
        <f t="shared" si="4"/>
        <v>10000</v>
      </c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4" x14ac:dyDescent="0.2">
      <c r="A66" s="37"/>
      <c r="B66" s="38">
        <f t="shared" ref="B66:B97" si="5">$B65+$B$11</f>
        <v>0.66000000000000025</v>
      </c>
      <c r="C66" s="37">
        <f t="shared" ref="C66:L91" si="6">IF(C$17="",10000,IF($B66/C$21&lt;=$B$13,(C$28+C$17)+(1+C$22*($B66/C$21)+C$24)^C$19,(C$28+C$18)+(1+C$23*($B66/C$21)+C$25)^C$20))</f>
        <v>4.129007210000001</v>
      </c>
      <c r="D66" s="37">
        <f t="shared" si="6"/>
        <v>4.3215062500000005</v>
      </c>
      <c r="E66" s="37">
        <f t="shared" si="6"/>
        <v>9.4084733700868775</v>
      </c>
      <c r="F66" s="37">
        <f t="shared" si="6"/>
        <v>10000</v>
      </c>
      <c r="G66" s="37">
        <f t="shared" si="6"/>
        <v>10000</v>
      </c>
      <c r="H66" s="37">
        <f t="shared" si="6"/>
        <v>10000</v>
      </c>
      <c r="I66" s="37">
        <f t="shared" si="6"/>
        <v>10000</v>
      </c>
      <c r="J66" s="37">
        <f t="shared" si="6"/>
        <v>10000</v>
      </c>
      <c r="K66" s="37">
        <f t="shared" si="6"/>
        <v>10000</v>
      </c>
      <c r="L66" s="37">
        <f t="shared" si="6"/>
        <v>10000</v>
      </c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4" x14ac:dyDescent="0.2">
      <c r="A67" s="37"/>
      <c r="B67" s="38">
        <f t="shared" si="5"/>
        <v>0.68000000000000027</v>
      </c>
      <c r="C67" s="37">
        <f t="shared" si="6"/>
        <v>4.2241793600000008</v>
      </c>
      <c r="D67" s="37">
        <f t="shared" si="6"/>
        <v>4.4210201600000012</v>
      </c>
      <c r="E67" s="37">
        <f t="shared" si="6"/>
        <v>9.8420571229447535</v>
      </c>
      <c r="F67" s="37">
        <f t="shared" si="6"/>
        <v>10000</v>
      </c>
      <c r="G67" s="37">
        <f t="shared" si="6"/>
        <v>10000</v>
      </c>
      <c r="H67" s="37">
        <f t="shared" si="6"/>
        <v>10000</v>
      </c>
      <c r="I67" s="37">
        <f t="shared" si="6"/>
        <v>10000</v>
      </c>
      <c r="J67" s="37">
        <f t="shared" si="6"/>
        <v>10000</v>
      </c>
      <c r="K67" s="37">
        <f t="shared" si="6"/>
        <v>10000</v>
      </c>
      <c r="L67" s="37">
        <f t="shared" si="6"/>
        <v>10000</v>
      </c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1:24" x14ac:dyDescent="0.2">
      <c r="A68" s="37"/>
      <c r="B68" s="38">
        <f t="shared" si="5"/>
        <v>0.70000000000000029</v>
      </c>
      <c r="C68" s="37">
        <f t="shared" si="6"/>
        <v>4.3215062500000005</v>
      </c>
      <c r="D68" s="37">
        <f t="shared" si="6"/>
        <v>4.5227536100000005</v>
      </c>
      <c r="E68" s="37">
        <f t="shared" si="6"/>
        <v>10.294114390625005</v>
      </c>
      <c r="F68" s="37">
        <f t="shared" si="6"/>
        <v>10000</v>
      </c>
      <c r="G68" s="37">
        <f t="shared" si="6"/>
        <v>10000</v>
      </c>
      <c r="H68" s="37">
        <f t="shared" si="6"/>
        <v>10000</v>
      </c>
      <c r="I68" s="37">
        <f t="shared" si="6"/>
        <v>10000</v>
      </c>
      <c r="J68" s="37">
        <f t="shared" si="6"/>
        <v>10000</v>
      </c>
      <c r="K68" s="37">
        <f t="shared" si="6"/>
        <v>10000</v>
      </c>
      <c r="L68" s="37">
        <f t="shared" si="6"/>
        <v>10000</v>
      </c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24" x14ac:dyDescent="0.2">
      <c r="A69" s="37"/>
      <c r="B69" s="38">
        <f t="shared" si="5"/>
        <v>0.72000000000000031</v>
      </c>
      <c r="C69" s="37">
        <f t="shared" si="6"/>
        <v>4.4210201600000012</v>
      </c>
      <c r="D69" s="37">
        <f t="shared" si="6"/>
        <v>4.6267393600000011</v>
      </c>
      <c r="E69" s="37">
        <f t="shared" si="6"/>
        <v>10.765269553234429</v>
      </c>
      <c r="F69" s="37">
        <f t="shared" si="6"/>
        <v>10000</v>
      </c>
      <c r="G69" s="37">
        <f t="shared" si="6"/>
        <v>10000</v>
      </c>
      <c r="H69" s="37">
        <f t="shared" si="6"/>
        <v>10000</v>
      </c>
      <c r="I69" s="37">
        <f t="shared" si="6"/>
        <v>10000</v>
      </c>
      <c r="J69" s="37">
        <f t="shared" si="6"/>
        <v>10000</v>
      </c>
      <c r="K69" s="37">
        <f t="shared" si="6"/>
        <v>10000</v>
      </c>
      <c r="L69" s="37">
        <f t="shared" si="6"/>
        <v>10000</v>
      </c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4" x14ac:dyDescent="0.2">
      <c r="A70" s="37"/>
      <c r="B70" s="38">
        <f t="shared" si="5"/>
        <v>0.74000000000000032</v>
      </c>
      <c r="C70" s="37">
        <f t="shared" si="6"/>
        <v>4.5227536100000005</v>
      </c>
      <c r="D70" s="37">
        <f t="shared" si="6"/>
        <v>4.7330104100000012</v>
      </c>
      <c r="E70" s="37">
        <f t="shared" si="6"/>
        <v>11.256162686316539</v>
      </c>
      <c r="F70" s="37">
        <f t="shared" si="6"/>
        <v>10000</v>
      </c>
      <c r="G70" s="37">
        <f t="shared" si="6"/>
        <v>10000</v>
      </c>
      <c r="H70" s="37">
        <f t="shared" si="6"/>
        <v>10000</v>
      </c>
      <c r="I70" s="37">
        <f t="shared" si="6"/>
        <v>10000</v>
      </c>
      <c r="J70" s="37">
        <f t="shared" si="6"/>
        <v>10000</v>
      </c>
      <c r="K70" s="37">
        <f t="shared" si="6"/>
        <v>10000</v>
      </c>
      <c r="L70" s="37">
        <f t="shared" si="6"/>
        <v>10000</v>
      </c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</row>
    <row r="71" spans="1:24" x14ac:dyDescent="0.2">
      <c r="A71" s="37"/>
      <c r="B71" s="38">
        <f t="shared" si="5"/>
        <v>0.76000000000000034</v>
      </c>
      <c r="C71" s="37">
        <f t="shared" si="6"/>
        <v>4.6267393600000011</v>
      </c>
      <c r="D71" s="37">
        <f t="shared" si="6"/>
        <v>4.8416000000000015</v>
      </c>
      <c r="E71" s="37">
        <f t="shared" si="6"/>
        <v>11.767449821707121</v>
      </c>
      <c r="F71" s="37">
        <f t="shared" si="6"/>
        <v>10000</v>
      </c>
      <c r="G71" s="37">
        <f t="shared" si="6"/>
        <v>10000</v>
      </c>
      <c r="H71" s="37">
        <f t="shared" si="6"/>
        <v>10000</v>
      </c>
      <c r="I71" s="37">
        <f t="shared" si="6"/>
        <v>10000</v>
      </c>
      <c r="J71" s="37">
        <f t="shared" si="6"/>
        <v>10000</v>
      </c>
      <c r="K71" s="37">
        <f t="shared" si="6"/>
        <v>10000</v>
      </c>
      <c r="L71" s="37">
        <f t="shared" si="6"/>
        <v>10000</v>
      </c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</row>
    <row r="72" spans="1:24" x14ac:dyDescent="0.2">
      <c r="A72" s="37"/>
      <c r="B72" s="38">
        <f t="shared" si="5"/>
        <v>0.78000000000000036</v>
      </c>
      <c r="C72" s="37">
        <f t="shared" si="6"/>
        <v>4.7330104100000012</v>
      </c>
      <c r="D72" s="37">
        <f t="shared" si="6"/>
        <v>4.9525416100000017</v>
      </c>
      <c r="E72" s="37">
        <f t="shared" si="6"/>
        <v>12.299803210539723</v>
      </c>
      <c r="F72" s="37">
        <f t="shared" si="6"/>
        <v>10000</v>
      </c>
      <c r="G72" s="37">
        <f t="shared" si="6"/>
        <v>10000</v>
      </c>
      <c r="H72" s="37">
        <f t="shared" si="6"/>
        <v>10000</v>
      </c>
      <c r="I72" s="37">
        <f t="shared" si="6"/>
        <v>10000</v>
      </c>
      <c r="J72" s="37">
        <f t="shared" si="6"/>
        <v>10000</v>
      </c>
      <c r="K72" s="37">
        <f t="shared" si="6"/>
        <v>10000</v>
      </c>
      <c r="L72" s="37">
        <f t="shared" si="6"/>
        <v>10000</v>
      </c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</row>
    <row r="73" spans="1:24" x14ac:dyDescent="0.2">
      <c r="A73" s="37"/>
      <c r="B73" s="38">
        <f t="shared" si="5"/>
        <v>0.80000000000000038</v>
      </c>
      <c r="C73" s="37">
        <f t="shared" si="6"/>
        <v>4.8416000000000015</v>
      </c>
      <c r="D73" s="37">
        <f t="shared" si="6"/>
        <v>5.0658689600000013</v>
      </c>
      <c r="E73" s="37">
        <f t="shared" si="6"/>
        <v>12.853911588401015</v>
      </c>
      <c r="F73" s="37">
        <f t="shared" si="6"/>
        <v>10000</v>
      </c>
      <c r="G73" s="37">
        <f t="shared" si="6"/>
        <v>10000</v>
      </c>
      <c r="H73" s="37">
        <f t="shared" si="6"/>
        <v>10000</v>
      </c>
      <c r="I73" s="37">
        <f t="shared" si="6"/>
        <v>10000</v>
      </c>
      <c r="J73" s="37">
        <f t="shared" si="6"/>
        <v>10000</v>
      </c>
      <c r="K73" s="37">
        <f t="shared" si="6"/>
        <v>10000</v>
      </c>
      <c r="L73" s="37">
        <f t="shared" si="6"/>
        <v>10000</v>
      </c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</row>
    <row r="74" spans="1:24" x14ac:dyDescent="0.2">
      <c r="A74" s="37"/>
      <c r="B74" s="38">
        <f t="shared" si="5"/>
        <v>0.8200000000000004</v>
      </c>
      <c r="C74" s="37">
        <f t="shared" si="6"/>
        <v>4.9525416100000017</v>
      </c>
      <c r="D74" s="37">
        <f t="shared" si="6"/>
        <v>5.1816160100000026</v>
      </c>
      <c r="E74" s="37">
        <f t="shared" si="6"/>
        <v>13.430480442636084</v>
      </c>
      <c r="F74" s="37">
        <f t="shared" si="6"/>
        <v>10000</v>
      </c>
      <c r="G74" s="37">
        <f t="shared" si="6"/>
        <v>10000</v>
      </c>
      <c r="H74" s="37">
        <f t="shared" si="6"/>
        <v>10000</v>
      </c>
      <c r="I74" s="37">
        <f t="shared" si="6"/>
        <v>10000</v>
      </c>
      <c r="J74" s="37">
        <f t="shared" si="6"/>
        <v>10000</v>
      </c>
      <c r="K74" s="37">
        <f t="shared" si="6"/>
        <v>10000</v>
      </c>
      <c r="L74" s="37">
        <f t="shared" si="6"/>
        <v>10000</v>
      </c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</row>
    <row r="75" spans="1:24" x14ac:dyDescent="0.2">
      <c r="A75" s="37"/>
      <c r="B75" s="38">
        <f t="shared" si="5"/>
        <v>0.84000000000000041</v>
      </c>
      <c r="C75" s="37">
        <f t="shared" si="6"/>
        <v>5.0658689600000013</v>
      </c>
      <c r="D75" s="37">
        <f t="shared" si="6"/>
        <v>5.2998169600000011</v>
      </c>
      <c r="E75" s="37">
        <f t="shared" si="6"/>
        <v>14.030232281803631</v>
      </c>
      <c r="F75" s="37">
        <f t="shared" si="6"/>
        <v>10000</v>
      </c>
      <c r="G75" s="37">
        <f t="shared" si="6"/>
        <v>10000</v>
      </c>
      <c r="H75" s="37">
        <f t="shared" si="6"/>
        <v>10000</v>
      </c>
      <c r="I75" s="37">
        <f t="shared" si="6"/>
        <v>10000</v>
      </c>
      <c r="J75" s="37">
        <f t="shared" si="6"/>
        <v>10000</v>
      </c>
      <c r="K75" s="37">
        <f t="shared" si="6"/>
        <v>10000</v>
      </c>
      <c r="L75" s="37">
        <f t="shared" si="6"/>
        <v>10000</v>
      </c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</row>
    <row r="76" spans="1:24" x14ac:dyDescent="0.2">
      <c r="A76" s="37"/>
      <c r="B76" s="38">
        <f t="shared" si="5"/>
        <v>0.86000000000000043</v>
      </c>
      <c r="C76" s="37">
        <f t="shared" si="6"/>
        <v>5.1816160100000026</v>
      </c>
      <c r="D76" s="37">
        <f t="shared" si="6"/>
        <v>5.4205062500000016</v>
      </c>
      <c r="E76" s="37">
        <f t="shared" si="6"/>
        <v>14.653906907281094</v>
      </c>
      <c r="F76" s="37">
        <f t="shared" si="6"/>
        <v>10000</v>
      </c>
      <c r="G76" s="37">
        <f t="shared" si="6"/>
        <v>10000</v>
      </c>
      <c r="H76" s="37">
        <f t="shared" si="6"/>
        <v>10000</v>
      </c>
      <c r="I76" s="37">
        <f t="shared" si="6"/>
        <v>10000</v>
      </c>
      <c r="J76" s="37">
        <f t="shared" si="6"/>
        <v>10000</v>
      </c>
      <c r="K76" s="37">
        <f t="shared" si="6"/>
        <v>10000</v>
      </c>
      <c r="L76" s="37">
        <f t="shared" si="6"/>
        <v>10000</v>
      </c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</row>
    <row r="77" spans="1:24" x14ac:dyDescent="0.2">
      <c r="A77" s="37"/>
      <c r="B77" s="38">
        <f t="shared" si="5"/>
        <v>0.88000000000000045</v>
      </c>
      <c r="C77" s="37">
        <f t="shared" si="6"/>
        <v>5.2998169600000011</v>
      </c>
      <c r="D77" s="37">
        <f t="shared" si="6"/>
        <v>5.543718560000003</v>
      </c>
      <c r="E77" s="37">
        <f t="shared" si="6"/>
        <v>15.302261687019618</v>
      </c>
      <c r="F77" s="37">
        <f t="shared" si="6"/>
        <v>10000</v>
      </c>
      <c r="G77" s="37">
        <f t="shared" si="6"/>
        <v>10000</v>
      </c>
      <c r="H77" s="37">
        <f t="shared" si="6"/>
        <v>10000</v>
      </c>
      <c r="I77" s="37">
        <f t="shared" si="6"/>
        <v>10000</v>
      </c>
      <c r="J77" s="37">
        <f t="shared" si="6"/>
        <v>10000</v>
      </c>
      <c r="K77" s="37">
        <f t="shared" si="6"/>
        <v>10000</v>
      </c>
      <c r="L77" s="37">
        <f t="shared" si="6"/>
        <v>10000</v>
      </c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</row>
    <row r="78" spans="1:24" x14ac:dyDescent="0.2">
      <c r="A78" s="37"/>
      <c r="B78" s="38">
        <f t="shared" si="5"/>
        <v>0.90000000000000047</v>
      </c>
      <c r="C78" s="37">
        <f t="shared" si="6"/>
        <v>5.4205062500000016</v>
      </c>
      <c r="D78" s="37">
        <f t="shared" si="6"/>
        <v>5.6694888100000034</v>
      </c>
      <c r="E78" s="37">
        <f t="shared" si="6"/>
        <v>15.976071831449017</v>
      </c>
      <c r="F78" s="37">
        <f t="shared" si="6"/>
        <v>10000</v>
      </c>
      <c r="G78" s="37">
        <f t="shared" si="6"/>
        <v>10000</v>
      </c>
      <c r="H78" s="37">
        <f t="shared" si="6"/>
        <v>10000</v>
      </c>
      <c r="I78" s="37">
        <f t="shared" si="6"/>
        <v>10000</v>
      </c>
      <c r="J78" s="37">
        <f t="shared" si="6"/>
        <v>10000</v>
      </c>
      <c r="K78" s="37">
        <f t="shared" si="6"/>
        <v>10000</v>
      </c>
      <c r="L78" s="37">
        <f t="shared" si="6"/>
        <v>10000</v>
      </c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</row>
    <row r="79" spans="1:24" x14ac:dyDescent="0.2">
      <c r="A79" s="37"/>
      <c r="B79" s="38">
        <f t="shared" si="5"/>
        <v>0.92000000000000048</v>
      </c>
      <c r="C79" s="37">
        <f t="shared" si="6"/>
        <v>5.543718560000003</v>
      </c>
      <c r="D79" s="37">
        <f t="shared" si="6"/>
        <v>5.7978521600000033</v>
      </c>
      <c r="E79" s="37">
        <f t="shared" si="6"/>
        <v>16.676130671532579</v>
      </c>
      <c r="F79" s="37">
        <f t="shared" si="6"/>
        <v>10000</v>
      </c>
      <c r="G79" s="37">
        <f t="shared" si="6"/>
        <v>10000</v>
      </c>
      <c r="H79" s="37">
        <f t="shared" si="6"/>
        <v>10000</v>
      </c>
      <c r="I79" s="37">
        <f t="shared" si="6"/>
        <v>10000</v>
      </c>
      <c r="J79" s="37">
        <f t="shared" si="6"/>
        <v>10000</v>
      </c>
      <c r="K79" s="37">
        <f t="shared" si="6"/>
        <v>10000</v>
      </c>
      <c r="L79" s="37">
        <f t="shared" si="6"/>
        <v>10000</v>
      </c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</row>
    <row r="80" spans="1:24" x14ac:dyDescent="0.2">
      <c r="A80" s="37"/>
      <c r="B80" s="38">
        <f t="shared" si="5"/>
        <v>0.9400000000000005</v>
      </c>
      <c r="C80" s="37">
        <f t="shared" si="6"/>
        <v>5.6694888100000034</v>
      </c>
      <c r="D80" s="37">
        <f t="shared" si="6"/>
        <v>5.9288440100000042</v>
      </c>
      <c r="E80" s="37">
        <f t="shared" si="6"/>
        <v>17.403249938971818</v>
      </c>
      <c r="F80" s="37">
        <f t="shared" si="6"/>
        <v>10000</v>
      </c>
      <c r="G80" s="37">
        <f t="shared" si="6"/>
        <v>10000</v>
      </c>
      <c r="H80" s="37">
        <f t="shared" si="6"/>
        <v>10000</v>
      </c>
      <c r="I80" s="37">
        <f t="shared" si="6"/>
        <v>10000</v>
      </c>
      <c r="J80" s="37">
        <f t="shared" si="6"/>
        <v>10000</v>
      </c>
      <c r="K80" s="37">
        <f t="shared" si="6"/>
        <v>10000</v>
      </c>
      <c r="L80" s="37">
        <f t="shared" si="6"/>
        <v>10000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</row>
    <row r="81" spans="1:24" x14ac:dyDescent="0.2">
      <c r="A81" s="37"/>
      <c r="B81" s="38">
        <f t="shared" si="5"/>
        <v>0.96000000000000052</v>
      </c>
      <c r="C81" s="37">
        <f t="shared" si="6"/>
        <v>5.7978521600000033</v>
      </c>
      <c r="D81" s="37">
        <f t="shared" si="6"/>
        <v>6.0625000000000036</v>
      </c>
      <c r="E81" s="37">
        <f t="shared" si="6"/>
        <v>18.158260048561122</v>
      </c>
      <c r="F81" s="37">
        <f t="shared" si="6"/>
        <v>10000</v>
      </c>
      <c r="G81" s="37">
        <f t="shared" si="6"/>
        <v>10000</v>
      </c>
      <c r="H81" s="37">
        <f t="shared" si="6"/>
        <v>10000</v>
      </c>
      <c r="I81" s="37">
        <f t="shared" si="6"/>
        <v>10000</v>
      </c>
      <c r="J81" s="37">
        <f t="shared" si="6"/>
        <v>10000</v>
      </c>
      <c r="K81" s="37">
        <f t="shared" si="6"/>
        <v>10000</v>
      </c>
      <c r="L81" s="37">
        <f t="shared" si="6"/>
        <v>10000</v>
      </c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</row>
    <row r="82" spans="1:24" x14ac:dyDescent="0.2">
      <c r="A82" s="37"/>
      <c r="B82" s="38">
        <f t="shared" si="5"/>
        <v>0.98000000000000054</v>
      </c>
      <c r="C82" s="37">
        <f t="shared" si="6"/>
        <v>5.9288440100000042</v>
      </c>
      <c r="D82" s="37">
        <f t="shared" si="6"/>
        <v>6.1988560100000045</v>
      </c>
      <c r="E82" s="37">
        <f t="shared" si="6"/>
        <v>18.942010382692292</v>
      </c>
      <c r="F82" s="37">
        <f t="shared" si="6"/>
        <v>10000</v>
      </c>
      <c r="G82" s="37">
        <f t="shared" si="6"/>
        <v>10000</v>
      </c>
      <c r="H82" s="37">
        <f t="shared" si="6"/>
        <v>10000</v>
      </c>
      <c r="I82" s="37">
        <f t="shared" si="6"/>
        <v>10000</v>
      </c>
      <c r="J82" s="37">
        <f t="shared" si="6"/>
        <v>10000</v>
      </c>
      <c r="K82" s="37">
        <f t="shared" si="6"/>
        <v>10000</v>
      </c>
      <c r="L82" s="37">
        <f t="shared" si="6"/>
        <v>10000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4" x14ac:dyDescent="0.2">
      <c r="A83" s="37"/>
      <c r="B83" s="38">
        <f t="shared" si="5"/>
        <v>1.0000000000000004</v>
      </c>
      <c r="C83" s="37">
        <f t="shared" si="6"/>
        <v>6.0625000000000036</v>
      </c>
      <c r="D83" s="37">
        <f t="shared" si="6"/>
        <v>6.3379481600000043</v>
      </c>
      <c r="E83" s="37">
        <f t="shared" si="6"/>
        <v>19.755369578009006</v>
      </c>
      <c r="F83" s="37">
        <f t="shared" si="6"/>
        <v>10000</v>
      </c>
      <c r="G83" s="37">
        <f t="shared" si="6"/>
        <v>10000</v>
      </c>
      <c r="H83" s="37">
        <f t="shared" si="6"/>
        <v>10000</v>
      </c>
      <c r="I83" s="37">
        <f t="shared" si="6"/>
        <v>10000</v>
      </c>
      <c r="J83" s="37">
        <f t="shared" si="6"/>
        <v>10000</v>
      </c>
      <c r="K83" s="37">
        <f t="shared" si="6"/>
        <v>10000</v>
      </c>
      <c r="L83" s="37">
        <f t="shared" si="6"/>
        <v>10000</v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</row>
    <row r="84" spans="1:24" x14ac:dyDescent="0.2">
      <c r="A84" s="37"/>
      <c r="B84" s="38">
        <f t="shared" si="5"/>
        <v>1.0200000000000005</v>
      </c>
      <c r="C84" s="37">
        <f t="shared" si="6"/>
        <v>6.1988560100000045</v>
      </c>
      <c r="D84" s="37">
        <f t="shared" si="6"/>
        <v>6.4798128100000039</v>
      </c>
      <c r="E84" s="37">
        <f t="shared" si="6"/>
        <v>21.599225814211266</v>
      </c>
      <c r="F84" s="37">
        <f t="shared" si="6"/>
        <v>10000</v>
      </c>
      <c r="G84" s="37">
        <f t="shared" si="6"/>
        <v>10000</v>
      </c>
      <c r="H84" s="37">
        <f t="shared" si="6"/>
        <v>10000</v>
      </c>
      <c r="I84" s="37">
        <f t="shared" si="6"/>
        <v>10000</v>
      </c>
      <c r="J84" s="37">
        <f t="shared" si="6"/>
        <v>10000</v>
      </c>
      <c r="K84" s="37">
        <f t="shared" si="6"/>
        <v>10000</v>
      </c>
      <c r="L84" s="37">
        <f t="shared" si="6"/>
        <v>10000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</row>
    <row r="85" spans="1:24" x14ac:dyDescent="0.2">
      <c r="A85" s="37"/>
      <c r="B85" s="38">
        <f t="shared" si="5"/>
        <v>1.0400000000000005</v>
      </c>
      <c r="C85" s="37">
        <f t="shared" si="6"/>
        <v>6.3379481600000043</v>
      </c>
      <c r="D85" s="37">
        <f t="shared" si="6"/>
        <v>6.6244865600000038</v>
      </c>
      <c r="E85" s="37">
        <f t="shared" si="6"/>
        <v>22.474487105009551</v>
      </c>
      <c r="F85" s="37">
        <f t="shared" si="6"/>
        <v>10000</v>
      </c>
      <c r="G85" s="37">
        <f t="shared" si="6"/>
        <v>10000</v>
      </c>
      <c r="H85" s="37">
        <f t="shared" si="6"/>
        <v>10000</v>
      </c>
      <c r="I85" s="37">
        <f t="shared" si="6"/>
        <v>10000</v>
      </c>
      <c r="J85" s="37">
        <f t="shared" si="6"/>
        <v>10000</v>
      </c>
      <c r="K85" s="37">
        <f t="shared" si="6"/>
        <v>10000</v>
      </c>
      <c r="L85" s="37">
        <f t="shared" si="6"/>
        <v>10000</v>
      </c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</row>
    <row r="86" spans="1:24" x14ac:dyDescent="0.2">
      <c r="A86" s="37"/>
      <c r="B86" s="38">
        <f t="shared" si="5"/>
        <v>1.0600000000000005</v>
      </c>
      <c r="C86" s="37">
        <f t="shared" si="6"/>
        <v>6.4798128100000039</v>
      </c>
      <c r="D86" s="37">
        <f t="shared" si="6"/>
        <v>6.772006250000004</v>
      </c>
      <c r="E86" s="37">
        <f t="shared" si="6"/>
        <v>23.382081591229088</v>
      </c>
      <c r="F86" s="37">
        <f t="shared" si="6"/>
        <v>10000</v>
      </c>
      <c r="G86" s="37">
        <f t="shared" si="6"/>
        <v>10000</v>
      </c>
      <c r="H86" s="37">
        <f t="shared" si="6"/>
        <v>10000</v>
      </c>
      <c r="I86" s="37">
        <f t="shared" si="6"/>
        <v>10000</v>
      </c>
      <c r="J86" s="37">
        <f t="shared" si="6"/>
        <v>10000</v>
      </c>
      <c r="K86" s="37">
        <f t="shared" si="6"/>
        <v>10000</v>
      </c>
      <c r="L86" s="37">
        <f t="shared" si="6"/>
        <v>10000</v>
      </c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</row>
    <row r="87" spans="1:24" x14ac:dyDescent="0.2">
      <c r="A87" s="37"/>
      <c r="B87" s="38">
        <f t="shared" si="5"/>
        <v>1.0800000000000005</v>
      </c>
      <c r="C87" s="37">
        <f t="shared" si="6"/>
        <v>6.6244865600000038</v>
      </c>
      <c r="D87" s="37">
        <f t="shared" si="6"/>
        <v>6.9224089600000029</v>
      </c>
      <c r="E87" s="37">
        <f t="shared" si="6"/>
        <v>24.322957836063946</v>
      </c>
      <c r="F87" s="37">
        <f t="shared" si="6"/>
        <v>10000</v>
      </c>
      <c r="G87" s="37">
        <f t="shared" si="6"/>
        <v>10000</v>
      </c>
      <c r="H87" s="37">
        <f t="shared" si="6"/>
        <v>10000</v>
      </c>
      <c r="I87" s="37">
        <f t="shared" si="6"/>
        <v>10000</v>
      </c>
      <c r="J87" s="37">
        <f t="shared" si="6"/>
        <v>10000</v>
      </c>
      <c r="K87" s="37">
        <f t="shared" si="6"/>
        <v>10000</v>
      </c>
      <c r="L87" s="37">
        <f t="shared" si="6"/>
        <v>10000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</row>
    <row r="88" spans="1:24" x14ac:dyDescent="0.2">
      <c r="A88" s="37"/>
      <c r="B88" s="38">
        <f t="shared" si="5"/>
        <v>1.1000000000000005</v>
      </c>
      <c r="C88" s="37">
        <f t="shared" si="6"/>
        <v>6.772006250000004</v>
      </c>
      <c r="D88" s="37">
        <f t="shared" si="6"/>
        <v>7.0757320100000047</v>
      </c>
      <c r="E88" s="37">
        <f t="shared" si="6"/>
        <v>25.298085122481012</v>
      </c>
      <c r="F88" s="37">
        <f t="shared" si="6"/>
        <v>10000</v>
      </c>
      <c r="G88" s="37">
        <f t="shared" si="6"/>
        <v>10000</v>
      </c>
      <c r="H88" s="37">
        <f t="shared" si="6"/>
        <v>10000</v>
      </c>
      <c r="I88" s="37">
        <f t="shared" si="6"/>
        <v>10000</v>
      </c>
      <c r="J88" s="37">
        <f t="shared" si="6"/>
        <v>10000</v>
      </c>
      <c r="K88" s="37">
        <f t="shared" si="6"/>
        <v>10000</v>
      </c>
      <c r="L88" s="37">
        <f t="shared" si="6"/>
        <v>10000</v>
      </c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</row>
    <row r="89" spans="1:24" x14ac:dyDescent="0.2">
      <c r="A89" s="37"/>
      <c r="B89" s="38">
        <f t="shared" si="5"/>
        <v>1.1200000000000006</v>
      </c>
      <c r="C89" s="37">
        <f t="shared" si="6"/>
        <v>6.9224089600000029</v>
      </c>
      <c r="D89" s="37">
        <f t="shared" si="6"/>
        <v>7.232012960000004</v>
      </c>
      <c r="E89" s="37">
        <f t="shared" si="6"/>
        <v>26.308453752773946</v>
      </c>
      <c r="F89" s="37">
        <f t="shared" si="6"/>
        <v>10000</v>
      </c>
      <c r="G89" s="37">
        <f t="shared" si="6"/>
        <v>10000</v>
      </c>
      <c r="H89" s="37">
        <f t="shared" si="6"/>
        <v>10000</v>
      </c>
      <c r="I89" s="37">
        <f t="shared" si="6"/>
        <v>10000</v>
      </c>
      <c r="J89" s="37">
        <f t="shared" si="6"/>
        <v>10000</v>
      </c>
      <c r="K89" s="37">
        <f t="shared" si="6"/>
        <v>10000</v>
      </c>
      <c r="L89" s="37">
        <f t="shared" si="6"/>
        <v>10000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</row>
    <row r="90" spans="1:24" x14ac:dyDescent="0.2">
      <c r="A90" s="37"/>
      <c r="B90" s="38">
        <f t="shared" si="5"/>
        <v>1.1400000000000006</v>
      </c>
      <c r="C90" s="37">
        <f t="shared" si="6"/>
        <v>7.0757320100000047</v>
      </c>
      <c r="D90" s="37">
        <f t="shared" si="6"/>
        <v>7.3912896100000056</v>
      </c>
      <c r="E90" s="37">
        <f t="shared" si="6"/>
        <v>27.355075350266944</v>
      </c>
      <c r="F90" s="37">
        <f t="shared" si="6"/>
        <v>10000</v>
      </c>
      <c r="G90" s="37">
        <f t="shared" si="6"/>
        <v>10000</v>
      </c>
      <c r="H90" s="37">
        <f t="shared" si="6"/>
        <v>10000</v>
      </c>
      <c r="I90" s="37">
        <f t="shared" si="6"/>
        <v>10000</v>
      </c>
      <c r="J90" s="37">
        <f t="shared" si="6"/>
        <v>10000</v>
      </c>
      <c r="K90" s="37">
        <f t="shared" si="6"/>
        <v>10000</v>
      </c>
      <c r="L90" s="37">
        <f t="shared" si="6"/>
        <v>10000</v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</row>
    <row r="91" spans="1:24" x14ac:dyDescent="0.2">
      <c r="A91" s="37"/>
      <c r="B91" s="38">
        <f t="shared" si="5"/>
        <v>1.1600000000000006</v>
      </c>
      <c r="C91" s="37">
        <f t="shared" si="6"/>
        <v>7.232012960000004</v>
      </c>
      <c r="D91" s="37">
        <f t="shared" si="6"/>
        <v>7.5536000000000048</v>
      </c>
      <c r="E91" s="37">
        <f t="shared" si="6"/>
        <v>28.438983163168565</v>
      </c>
      <c r="F91" s="37">
        <f t="shared" si="6"/>
        <v>10000</v>
      </c>
      <c r="G91" s="37">
        <f t="shared" si="6"/>
        <v>10000</v>
      </c>
      <c r="H91" s="37">
        <f t="shared" ref="D91:L119" si="7">IF(H$17="",10000,IF($B91/H$21&lt;=$B$13,(H$28+H$17)+(1+H$22*($B91/H$21)+H$24)^H$19,(H$28+H$18)+(1+H$23*($B91/H$21)+H$25)^H$20))</f>
        <v>10000</v>
      </c>
      <c r="I91" s="37">
        <f t="shared" si="7"/>
        <v>10000</v>
      </c>
      <c r="J91" s="37">
        <f t="shared" si="7"/>
        <v>10000</v>
      </c>
      <c r="K91" s="37">
        <f t="shared" si="7"/>
        <v>10000</v>
      </c>
      <c r="L91" s="37">
        <f t="shared" si="7"/>
        <v>10000</v>
      </c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</row>
    <row r="92" spans="1:24" x14ac:dyDescent="0.2">
      <c r="A92" s="37"/>
      <c r="B92" s="38">
        <f t="shared" si="5"/>
        <v>1.1800000000000006</v>
      </c>
      <c r="C92" s="37">
        <f t="shared" ref="C92:C131" si="8">IF(C$17="",10000,IF($B92/C$21&lt;=$B$13,(C$28+C$17)+(1+C$22*($B92/C$21)+C$24)^C$19,(C$28+C$18)+(1+C$23*($B92/C$21)+C$25)^C$20))</f>
        <v>7.3912896100000056</v>
      </c>
      <c r="D92" s="37">
        <f t="shared" si="7"/>
        <v>7.718982410000006</v>
      </c>
      <c r="E92" s="37">
        <f t="shared" si="7"/>
        <v>29.561232370575272</v>
      </c>
      <c r="F92" s="37">
        <f t="shared" si="7"/>
        <v>10000</v>
      </c>
      <c r="G92" s="37">
        <f t="shared" si="7"/>
        <v>10000</v>
      </c>
      <c r="H92" s="37">
        <f t="shared" si="7"/>
        <v>10000</v>
      </c>
      <c r="I92" s="37">
        <f t="shared" si="7"/>
        <v>10000</v>
      </c>
      <c r="J92" s="37">
        <f t="shared" si="7"/>
        <v>10000</v>
      </c>
      <c r="K92" s="37">
        <f t="shared" si="7"/>
        <v>10000</v>
      </c>
      <c r="L92" s="37">
        <f t="shared" si="7"/>
        <v>10000</v>
      </c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</row>
    <row r="93" spans="1:24" x14ac:dyDescent="0.2">
      <c r="A93" s="37"/>
      <c r="B93" s="38">
        <f t="shared" si="5"/>
        <v>1.2000000000000006</v>
      </c>
      <c r="C93" s="37">
        <f t="shared" si="8"/>
        <v>7.5536000000000048</v>
      </c>
      <c r="D93" s="37">
        <f t="shared" si="7"/>
        <v>7.8874753600000052</v>
      </c>
      <c r="E93" s="37">
        <f t="shared" si="7"/>
        <v>30.722900390625025</v>
      </c>
      <c r="F93" s="37">
        <f t="shared" si="7"/>
        <v>10000</v>
      </c>
      <c r="G93" s="37">
        <f t="shared" si="7"/>
        <v>10000</v>
      </c>
      <c r="H93" s="37">
        <f t="shared" si="7"/>
        <v>10000</v>
      </c>
      <c r="I93" s="37">
        <f t="shared" si="7"/>
        <v>10000</v>
      </c>
      <c r="J93" s="37">
        <f t="shared" si="7"/>
        <v>10000</v>
      </c>
      <c r="K93" s="37">
        <f t="shared" si="7"/>
        <v>10000</v>
      </c>
      <c r="L93" s="37">
        <f t="shared" si="7"/>
        <v>10000</v>
      </c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</row>
    <row r="94" spans="1:24" x14ac:dyDescent="0.2">
      <c r="A94" s="37"/>
      <c r="B94" s="38">
        <f t="shared" si="5"/>
        <v>1.2200000000000006</v>
      </c>
      <c r="C94" s="37">
        <f t="shared" si="8"/>
        <v>7.718982410000006</v>
      </c>
      <c r="D94" s="37">
        <f t="shared" si="7"/>
        <v>8.0591176100000048</v>
      </c>
      <c r="E94" s="37">
        <f t="shared" si="7"/>
        <v>31.925087190800745</v>
      </c>
      <c r="F94" s="37">
        <f t="shared" si="7"/>
        <v>10000</v>
      </c>
      <c r="G94" s="37">
        <f t="shared" si="7"/>
        <v>10000</v>
      </c>
      <c r="H94" s="37">
        <f t="shared" si="7"/>
        <v>10000</v>
      </c>
      <c r="I94" s="37">
        <f t="shared" si="7"/>
        <v>10000</v>
      </c>
      <c r="J94" s="37">
        <f t="shared" si="7"/>
        <v>10000</v>
      </c>
      <c r="K94" s="37">
        <f t="shared" si="7"/>
        <v>10000</v>
      </c>
      <c r="L94" s="37">
        <f t="shared" si="7"/>
        <v>10000</v>
      </c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</row>
    <row r="95" spans="1:24" x14ac:dyDescent="0.2">
      <c r="A95" s="37"/>
      <c r="B95" s="38">
        <f t="shared" si="5"/>
        <v>1.2400000000000007</v>
      </c>
      <c r="C95" s="37">
        <f t="shared" si="8"/>
        <v>7.8874753600000052</v>
      </c>
      <c r="D95" s="37">
        <f t="shared" si="7"/>
        <v>8.2339481600000077</v>
      </c>
      <c r="E95" s="37">
        <f t="shared" si="7"/>
        <v>33.16891560038367</v>
      </c>
      <c r="F95" s="37">
        <f t="shared" si="7"/>
        <v>10000</v>
      </c>
      <c r="G95" s="37">
        <f t="shared" si="7"/>
        <v>10000</v>
      </c>
      <c r="H95" s="37">
        <f t="shared" si="7"/>
        <v>10000</v>
      </c>
      <c r="I95" s="37">
        <f t="shared" si="7"/>
        <v>10000</v>
      </c>
      <c r="J95" s="37">
        <f t="shared" si="7"/>
        <v>10000</v>
      </c>
      <c r="K95" s="37">
        <f t="shared" si="7"/>
        <v>10000</v>
      </c>
      <c r="L95" s="37">
        <f t="shared" si="7"/>
        <v>10000</v>
      </c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</row>
    <row r="96" spans="1:24" x14ac:dyDescent="0.2">
      <c r="A96" s="37"/>
      <c r="B96" s="38">
        <f t="shared" si="5"/>
        <v>1.2600000000000007</v>
      </c>
      <c r="C96" s="37">
        <f t="shared" si="8"/>
        <v>8.0591176100000048</v>
      </c>
      <c r="D96" s="37">
        <f t="shared" si="7"/>
        <v>8.4120062500000046</v>
      </c>
      <c r="E96" s="37">
        <f t="shared" si="7"/>
        <v>34.455531625056651</v>
      </c>
      <c r="F96" s="37">
        <f t="shared" si="7"/>
        <v>10000</v>
      </c>
      <c r="G96" s="37">
        <f t="shared" si="7"/>
        <v>10000</v>
      </c>
      <c r="H96" s="37">
        <f t="shared" si="7"/>
        <v>10000</v>
      </c>
      <c r="I96" s="37">
        <f t="shared" si="7"/>
        <v>10000</v>
      </c>
      <c r="J96" s="37">
        <f t="shared" si="7"/>
        <v>10000</v>
      </c>
      <c r="K96" s="37">
        <f t="shared" si="7"/>
        <v>10000</v>
      </c>
      <c r="L96" s="37">
        <f t="shared" si="7"/>
        <v>10000</v>
      </c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7" spans="1:24" x14ac:dyDescent="0.2">
      <c r="A97" s="37"/>
      <c r="B97" s="38">
        <f t="shared" si="5"/>
        <v>1.2800000000000007</v>
      </c>
      <c r="C97" s="37">
        <f t="shared" si="8"/>
        <v>8.2339481600000077</v>
      </c>
      <c r="D97" s="37">
        <f t="shared" si="7"/>
        <v>8.5933313600000076</v>
      </c>
      <c r="E97" s="37">
        <f t="shared" si="7"/>
        <v>35.786104763657292</v>
      </c>
      <c r="F97" s="37">
        <f t="shared" si="7"/>
        <v>10000</v>
      </c>
      <c r="G97" s="37">
        <f t="shared" si="7"/>
        <v>10000</v>
      </c>
      <c r="H97" s="37">
        <f t="shared" si="7"/>
        <v>10000</v>
      </c>
      <c r="I97" s="37">
        <f t="shared" si="7"/>
        <v>10000</v>
      </c>
      <c r="J97" s="37">
        <f t="shared" si="7"/>
        <v>10000</v>
      </c>
      <c r="K97" s="37">
        <f t="shared" si="7"/>
        <v>10000</v>
      </c>
      <c r="L97" s="37">
        <f t="shared" si="7"/>
        <v>10000</v>
      </c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</row>
    <row r="98" spans="1:24" x14ac:dyDescent="0.2">
      <c r="A98" s="37"/>
      <c r="B98" s="38">
        <f t="shared" ref="B98:B131" si="9">$B97+$B$11</f>
        <v>1.3000000000000007</v>
      </c>
      <c r="C98" s="37">
        <f t="shared" si="8"/>
        <v>8.4120062500000046</v>
      </c>
      <c r="D98" s="37">
        <f t="shared" si="7"/>
        <v>8.7779632100000065</v>
      </c>
      <c r="E98" s="37">
        <f t="shared" si="7"/>
        <v>37.161828327081032</v>
      </c>
      <c r="F98" s="37">
        <f t="shared" si="7"/>
        <v>10000</v>
      </c>
      <c r="G98" s="37">
        <f t="shared" si="7"/>
        <v>10000</v>
      </c>
      <c r="H98" s="37">
        <f t="shared" si="7"/>
        <v>10000</v>
      </c>
      <c r="I98" s="37">
        <f t="shared" si="7"/>
        <v>10000</v>
      </c>
      <c r="J98" s="37">
        <f t="shared" si="7"/>
        <v>10000</v>
      </c>
      <c r="K98" s="37">
        <f t="shared" si="7"/>
        <v>10000</v>
      </c>
      <c r="L98" s="37">
        <f t="shared" si="7"/>
        <v>10000</v>
      </c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</row>
    <row r="99" spans="1:24" x14ac:dyDescent="0.2">
      <c r="A99" s="37"/>
      <c r="B99" s="38">
        <f t="shared" si="9"/>
        <v>1.3200000000000007</v>
      </c>
      <c r="C99" s="37">
        <f t="shared" si="8"/>
        <v>8.5933313600000076</v>
      </c>
      <c r="D99" s="37">
        <f t="shared" si="7"/>
        <v>8.9659417600000069</v>
      </c>
      <c r="E99" s="37">
        <f t="shared" si="7"/>
        <v>38.583919759334236</v>
      </c>
      <c r="F99" s="37">
        <f t="shared" si="7"/>
        <v>10000</v>
      </c>
      <c r="G99" s="37">
        <f t="shared" si="7"/>
        <v>10000</v>
      </c>
      <c r="H99" s="37">
        <f t="shared" si="7"/>
        <v>10000</v>
      </c>
      <c r="I99" s="37">
        <f t="shared" si="7"/>
        <v>10000</v>
      </c>
      <c r="J99" s="37">
        <f t="shared" si="7"/>
        <v>10000</v>
      </c>
      <c r="K99" s="37">
        <f t="shared" si="7"/>
        <v>10000</v>
      </c>
      <c r="L99" s="37">
        <f t="shared" si="7"/>
        <v>10000</v>
      </c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</row>
    <row r="100" spans="1:24" x14ac:dyDescent="0.2">
      <c r="A100" s="37"/>
      <c r="B100" s="38">
        <f t="shared" si="9"/>
        <v>1.3400000000000007</v>
      </c>
      <c r="C100" s="37">
        <f t="shared" si="8"/>
        <v>8.7779632100000065</v>
      </c>
      <c r="D100" s="37">
        <f t="shared" si="7"/>
        <v>9.1573072100000079</v>
      </c>
      <c r="E100" s="37">
        <f t="shared" si="7"/>
        <v>40.053620960737014</v>
      </c>
      <c r="F100" s="37">
        <f t="shared" si="7"/>
        <v>10000</v>
      </c>
      <c r="G100" s="37">
        <f t="shared" si="7"/>
        <v>10000</v>
      </c>
      <c r="H100" s="37">
        <f t="shared" si="7"/>
        <v>10000</v>
      </c>
      <c r="I100" s="37">
        <f t="shared" si="7"/>
        <v>10000</v>
      </c>
      <c r="J100" s="37">
        <f t="shared" si="7"/>
        <v>10000</v>
      </c>
      <c r="K100" s="37">
        <f t="shared" si="7"/>
        <v>10000</v>
      </c>
      <c r="L100" s="37">
        <f t="shared" si="7"/>
        <v>10000</v>
      </c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</row>
    <row r="101" spans="1:24" x14ac:dyDescent="0.2">
      <c r="A101" s="37"/>
      <c r="B101" s="38">
        <f t="shared" si="9"/>
        <v>1.3600000000000008</v>
      </c>
      <c r="C101" s="37">
        <f t="shared" si="8"/>
        <v>8.9659417600000069</v>
      </c>
      <c r="D101" s="37">
        <f t="shared" si="7"/>
        <v>9.352100000000009</v>
      </c>
      <c r="E101" s="37">
        <f t="shared" si="7"/>
        <v>41.572198613276072</v>
      </c>
      <c r="F101" s="37">
        <f t="shared" si="7"/>
        <v>10000</v>
      </c>
      <c r="G101" s="37">
        <f t="shared" si="7"/>
        <v>10000</v>
      </c>
      <c r="H101" s="37">
        <f t="shared" si="7"/>
        <v>10000</v>
      </c>
      <c r="I101" s="37">
        <f t="shared" si="7"/>
        <v>10000</v>
      </c>
      <c r="J101" s="37">
        <f t="shared" si="7"/>
        <v>10000</v>
      </c>
      <c r="K101" s="37">
        <f t="shared" si="7"/>
        <v>10000</v>
      </c>
      <c r="L101" s="37">
        <f t="shared" si="7"/>
        <v>10000</v>
      </c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</row>
    <row r="102" spans="1:24" x14ac:dyDescent="0.2">
      <c r="A102" s="37"/>
      <c r="B102" s="38">
        <f t="shared" si="9"/>
        <v>1.3800000000000008</v>
      </c>
      <c r="C102" s="37">
        <f t="shared" si="8"/>
        <v>9.1573072100000079</v>
      </c>
      <c r="D102" s="37">
        <f t="shared" si="7"/>
        <v>9.5503608100000079</v>
      </c>
      <c r="E102" s="37">
        <f t="shared" si="7"/>
        <v>43.140944508107424</v>
      </c>
      <c r="F102" s="37">
        <f t="shared" si="7"/>
        <v>10000</v>
      </c>
      <c r="G102" s="37">
        <f t="shared" si="7"/>
        <v>10000</v>
      </c>
      <c r="H102" s="37">
        <f t="shared" si="7"/>
        <v>10000</v>
      </c>
      <c r="I102" s="37">
        <f t="shared" si="7"/>
        <v>10000</v>
      </c>
      <c r="J102" s="37">
        <f t="shared" si="7"/>
        <v>10000</v>
      </c>
      <c r="K102" s="37">
        <f t="shared" si="7"/>
        <v>10000</v>
      </c>
      <c r="L102" s="37">
        <f t="shared" si="7"/>
        <v>10000</v>
      </c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</row>
    <row r="103" spans="1:24" x14ac:dyDescent="0.2">
      <c r="A103" s="37"/>
      <c r="B103" s="38">
        <f t="shared" si="9"/>
        <v>1.4000000000000008</v>
      </c>
      <c r="C103" s="37">
        <f t="shared" si="8"/>
        <v>9.352100000000009</v>
      </c>
      <c r="D103" s="37">
        <f t="shared" si="7"/>
        <v>9.7521305600000083</v>
      </c>
      <c r="E103" s="37">
        <f t="shared" si="7"/>
        <v>44.761175875209041</v>
      </c>
      <c r="F103" s="37">
        <f t="shared" si="7"/>
        <v>10000</v>
      </c>
      <c r="G103" s="37">
        <f t="shared" si="7"/>
        <v>10000</v>
      </c>
      <c r="H103" s="37">
        <f t="shared" si="7"/>
        <v>10000</v>
      </c>
      <c r="I103" s="37">
        <f t="shared" si="7"/>
        <v>10000</v>
      </c>
      <c r="J103" s="37">
        <f t="shared" si="7"/>
        <v>10000</v>
      </c>
      <c r="K103" s="37">
        <f t="shared" si="7"/>
        <v>10000</v>
      </c>
      <c r="L103" s="37">
        <f t="shared" si="7"/>
        <v>10000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</row>
    <row r="104" spans="1:24" x14ac:dyDescent="0.2">
      <c r="A104" s="37"/>
      <c r="B104" s="38">
        <f t="shared" si="9"/>
        <v>1.4200000000000008</v>
      </c>
      <c r="C104" s="37">
        <f t="shared" si="8"/>
        <v>9.5503608100000079</v>
      </c>
      <c r="D104" s="37">
        <f t="shared" si="7"/>
        <v>9.9574504100000087</v>
      </c>
      <c r="E104" s="37">
        <f t="shared" si="7"/>
        <v>46.434235715183384</v>
      </c>
      <c r="F104" s="37">
        <f t="shared" si="7"/>
        <v>10000</v>
      </c>
      <c r="G104" s="37">
        <f t="shared" si="7"/>
        <v>10000</v>
      </c>
      <c r="H104" s="37">
        <f t="shared" si="7"/>
        <v>10000</v>
      </c>
      <c r="I104" s="37">
        <f t="shared" si="7"/>
        <v>10000</v>
      </c>
      <c r="J104" s="37">
        <f t="shared" si="7"/>
        <v>10000</v>
      </c>
      <c r="K104" s="37">
        <f t="shared" si="7"/>
        <v>10000</v>
      </c>
      <c r="L104" s="37">
        <f t="shared" si="7"/>
        <v>10000</v>
      </c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</row>
    <row r="105" spans="1:24" x14ac:dyDescent="0.2">
      <c r="A105" s="37"/>
      <c r="B105" s="38">
        <f t="shared" si="9"/>
        <v>1.4400000000000008</v>
      </c>
      <c r="C105" s="37">
        <f t="shared" si="8"/>
        <v>9.7521305600000083</v>
      </c>
      <c r="D105" s="37">
        <f t="shared" si="7"/>
        <v>10.166361760000008</v>
      </c>
      <c r="E105" s="37">
        <f t="shared" si="7"/>
        <v>48.161493133209852</v>
      </c>
      <c r="F105" s="37">
        <f t="shared" si="7"/>
        <v>10000</v>
      </c>
      <c r="G105" s="37">
        <f t="shared" si="7"/>
        <v>10000</v>
      </c>
      <c r="H105" s="37">
        <f t="shared" si="7"/>
        <v>10000</v>
      </c>
      <c r="I105" s="37">
        <f t="shared" si="7"/>
        <v>10000</v>
      </c>
      <c r="J105" s="37">
        <f t="shared" si="7"/>
        <v>10000</v>
      </c>
      <c r="K105" s="37">
        <f t="shared" si="7"/>
        <v>10000</v>
      </c>
      <c r="L105" s="37">
        <f t="shared" si="7"/>
        <v>10000</v>
      </c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</row>
    <row r="106" spans="1:24" x14ac:dyDescent="0.2">
      <c r="A106" s="37"/>
      <c r="B106" s="38">
        <f t="shared" si="9"/>
        <v>1.4600000000000009</v>
      </c>
      <c r="C106" s="37">
        <f t="shared" si="8"/>
        <v>9.9574504100000087</v>
      </c>
      <c r="D106" s="37">
        <f t="shared" si="7"/>
        <v>10.378906250000011</v>
      </c>
      <c r="E106" s="37">
        <f t="shared" si="7"/>
        <v>49.944343675147152</v>
      </c>
      <c r="F106" s="37">
        <f t="shared" si="7"/>
        <v>10000</v>
      </c>
      <c r="G106" s="37">
        <f t="shared" si="7"/>
        <v>10000</v>
      </c>
      <c r="H106" s="37">
        <f t="shared" si="7"/>
        <v>10000</v>
      </c>
      <c r="I106" s="37">
        <f t="shared" si="7"/>
        <v>10000</v>
      </c>
      <c r="J106" s="37">
        <f t="shared" si="7"/>
        <v>10000</v>
      </c>
      <c r="K106" s="37">
        <f t="shared" si="7"/>
        <v>10000</v>
      </c>
      <c r="L106" s="37">
        <f t="shared" si="7"/>
        <v>10000</v>
      </c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</row>
    <row r="107" spans="1:24" x14ac:dyDescent="0.2">
      <c r="A107" s="37"/>
      <c r="B107" s="38">
        <f t="shared" si="9"/>
        <v>1.4800000000000009</v>
      </c>
      <c r="C107" s="37">
        <f t="shared" si="8"/>
        <v>10.166361760000008</v>
      </c>
      <c r="D107" s="37">
        <f t="shared" si="7"/>
        <v>10.595125760000011</v>
      </c>
      <c r="E107" s="37">
        <f t="shared" si="7"/>
        <v>51.784209665785532</v>
      </c>
      <c r="F107" s="37">
        <f t="shared" si="7"/>
        <v>10000</v>
      </c>
      <c r="G107" s="37">
        <f t="shared" si="7"/>
        <v>10000</v>
      </c>
      <c r="H107" s="37">
        <f t="shared" si="7"/>
        <v>10000</v>
      </c>
      <c r="I107" s="37">
        <f t="shared" si="7"/>
        <v>10000</v>
      </c>
      <c r="J107" s="37">
        <f t="shared" si="7"/>
        <v>10000</v>
      </c>
      <c r="K107" s="37">
        <f t="shared" si="7"/>
        <v>10000</v>
      </c>
      <c r="L107" s="37">
        <f t="shared" si="7"/>
        <v>10000</v>
      </c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</row>
    <row r="108" spans="1:24" x14ac:dyDescent="0.2">
      <c r="A108" s="37"/>
      <c r="B108" s="38">
        <f t="shared" si="9"/>
        <v>1.5000000000000009</v>
      </c>
      <c r="C108" s="37">
        <f t="shared" si="8"/>
        <v>10.378906250000011</v>
      </c>
      <c r="D108" s="37">
        <f t="shared" si="7"/>
        <v>10.81506241000001</v>
      </c>
      <c r="E108" s="37">
        <f t="shared" si="7"/>
        <v>53.682540549249069</v>
      </c>
      <c r="F108" s="37">
        <f t="shared" si="7"/>
        <v>10000</v>
      </c>
      <c r="G108" s="37">
        <f t="shared" si="7"/>
        <v>10000</v>
      </c>
      <c r="H108" s="37">
        <f t="shared" si="7"/>
        <v>10000</v>
      </c>
      <c r="I108" s="37">
        <f t="shared" si="7"/>
        <v>10000</v>
      </c>
      <c r="J108" s="37">
        <f t="shared" si="7"/>
        <v>10000</v>
      </c>
      <c r="K108" s="37">
        <f t="shared" si="7"/>
        <v>10000</v>
      </c>
      <c r="L108" s="37">
        <f t="shared" si="7"/>
        <v>10000</v>
      </c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</row>
    <row r="109" spans="1:24" x14ac:dyDescent="0.2">
      <c r="A109" s="37"/>
      <c r="B109" s="38">
        <f t="shared" si="9"/>
        <v>1.5200000000000009</v>
      </c>
      <c r="C109" s="37">
        <f t="shared" si="8"/>
        <v>10.595125760000011</v>
      </c>
      <c r="D109" s="37">
        <f t="shared" si="7"/>
        <v>11.038758560000012</v>
      </c>
      <c r="E109" s="37">
        <f t="shared" si="7"/>
        <v>55.64081323154754</v>
      </c>
      <c r="F109" s="37">
        <f t="shared" si="7"/>
        <v>10000</v>
      </c>
      <c r="G109" s="37">
        <f t="shared" si="7"/>
        <v>10000</v>
      </c>
      <c r="H109" s="37">
        <f t="shared" si="7"/>
        <v>10000</v>
      </c>
      <c r="I109" s="37">
        <f t="shared" si="7"/>
        <v>10000</v>
      </c>
      <c r="J109" s="37">
        <f t="shared" si="7"/>
        <v>10000</v>
      </c>
      <c r="K109" s="37">
        <f t="shared" si="7"/>
        <v>10000</v>
      </c>
      <c r="L109" s="37">
        <f t="shared" si="7"/>
        <v>10000</v>
      </c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</row>
    <row r="110" spans="1:24" x14ac:dyDescent="0.2">
      <c r="A110" s="37"/>
      <c r="B110" s="38">
        <f t="shared" si="9"/>
        <v>1.5400000000000009</v>
      </c>
      <c r="C110" s="37">
        <f t="shared" si="8"/>
        <v>10.81506241000001</v>
      </c>
      <c r="D110" s="37">
        <f t="shared" si="7"/>
        <v>11.26625681000001</v>
      </c>
      <c r="E110" s="37">
        <f t="shared" si="7"/>
        <v>57.66053242527866</v>
      </c>
      <c r="F110" s="37">
        <f t="shared" si="7"/>
        <v>10000</v>
      </c>
      <c r="G110" s="37">
        <f t="shared" si="7"/>
        <v>10000</v>
      </c>
      <c r="H110" s="37">
        <f t="shared" si="7"/>
        <v>10000</v>
      </c>
      <c r="I110" s="37">
        <f t="shared" si="7"/>
        <v>10000</v>
      </c>
      <c r="J110" s="37">
        <f t="shared" si="7"/>
        <v>10000</v>
      </c>
      <c r="K110" s="37">
        <f t="shared" si="7"/>
        <v>10000</v>
      </c>
      <c r="L110" s="37">
        <f t="shared" si="7"/>
        <v>10000</v>
      </c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</row>
    <row r="111" spans="1:24" x14ac:dyDescent="0.2">
      <c r="A111" s="37"/>
      <c r="B111" s="38">
        <f t="shared" si="9"/>
        <v>1.5600000000000009</v>
      </c>
      <c r="C111" s="37">
        <f t="shared" si="8"/>
        <v>11.038758560000012</v>
      </c>
      <c r="D111" s="37">
        <f t="shared" si="7"/>
        <v>11.497600000000009</v>
      </c>
      <c r="E111" s="37">
        <f t="shared" si="7"/>
        <v>59.743230996479788</v>
      </c>
      <c r="F111" s="37">
        <f t="shared" si="7"/>
        <v>10000</v>
      </c>
      <c r="G111" s="37">
        <f t="shared" si="7"/>
        <v>10000</v>
      </c>
      <c r="H111" s="37">
        <f t="shared" si="7"/>
        <v>10000</v>
      </c>
      <c r="I111" s="37">
        <f t="shared" si="7"/>
        <v>10000</v>
      </c>
      <c r="J111" s="37">
        <f t="shared" si="7"/>
        <v>10000</v>
      </c>
      <c r="K111" s="37">
        <f t="shared" si="7"/>
        <v>10000</v>
      </c>
      <c r="L111" s="37">
        <f t="shared" si="7"/>
        <v>10000</v>
      </c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</row>
    <row r="112" spans="1:24" x14ac:dyDescent="0.2">
      <c r="A112" s="37"/>
      <c r="B112" s="38">
        <f t="shared" si="9"/>
        <v>1.580000000000001</v>
      </c>
      <c r="C112" s="37">
        <f t="shared" si="8"/>
        <v>11.26625681000001</v>
      </c>
      <c r="D112" s="37">
        <f t="shared" si="7"/>
        <v>11.732831210000011</v>
      </c>
      <c r="E112" s="37">
        <f t="shared" si="7"/>
        <v>61.890470313629883</v>
      </c>
      <c r="F112" s="37">
        <f t="shared" si="7"/>
        <v>10000</v>
      </c>
      <c r="G112" s="37">
        <f t="shared" si="7"/>
        <v>10000</v>
      </c>
      <c r="H112" s="37">
        <f t="shared" si="7"/>
        <v>10000</v>
      </c>
      <c r="I112" s="37">
        <f t="shared" si="7"/>
        <v>10000</v>
      </c>
      <c r="J112" s="37">
        <f t="shared" si="7"/>
        <v>10000</v>
      </c>
      <c r="K112" s="37">
        <f t="shared" si="7"/>
        <v>10000</v>
      </c>
      <c r="L112" s="37">
        <f t="shared" si="7"/>
        <v>10000</v>
      </c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</row>
    <row r="113" spans="1:24" x14ac:dyDescent="0.2">
      <c r="A113" s="37"/>
      <c r="B113" s="38">
        <f t="shared" si="9"/>
        <v>1.600000000000001</v>
      </c>
      <c r="C113" s="37">
        <f t="shared" si="8"/>
        <v>11.497600000000009</v>
      </c>
      <c r="D113" s="37">
        <f t="shared" si="7"/>
        <v>11.971993760000013</v>
      </c>
      <c r="E113" s="37">
        <f t="shared" si="7"/>
        <v>64.103840598801099</v>
      </c>
      <c r="F113" s="37">
        <f t="shared" si="7"/>
        <v>10000</v>
      </c>
      <c r="G113" s="37">
        <f t="shared" si="7"/>
        <v>10000</v>
      </c>
      <c r="H113" s="37">
        <f t="shared" si="7"/>
        <v>10000</v>
      </c>
      <c r="I113" s="37">
        <f t="shared" si="7"/>
        <v>10000</v>
      </c>
      <c r="J113" s="37">
        <f t="shared" si="7"/>
        <v>10000</v>
      </c>
      <c r="K113" s="37">
        <f t="shared" si="7"/>
        <v>10000</v>
      </c>
      <c r="L113" s="37">
        <f t="shared" si="7"/>
        <v>10000</v>
      </c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</row>
    <row r="114" spans="1:24" x14ac:dyDescent="0.2">
      <c r="A114" s="37"/>
      <c r="B114" s="38">
        <f t="shared" si="9"/>
        <v>1.620000000000001</v>
      </c>
      <c r="C114" s="37">
        <f t="shared" si="8"/>
        <v>11.732831210000011</v>
      </c>
      <c r="D114" s="37">
        <f t="shared" si="7"/>
        <v>12.215131210000012</v>
      </c>
      <c r="E114" s="37">
        <f t="shared" si="7"/>
        <v>66.384961280960411</v>
      </c>
      <c r="F114" s="37">
        <f t="shared" si="7"/>
        <v>10000</v>
      </c>
      <c r="G114" s="37">
        <f t="shared" si="7"/>
        <v>10000</v>
      </c>
      <c r="H114" s="37">
        <f t="shared" si="7"/>
        <v>10000</v>
      </c>
      <c r="I114" s="37">
        <f t="shared" si="7"/>
        <v>10000</v>
      </c>
      <c r="J114" s="37">
        <f t="shared" si="7"/>
        <v>10000</v>
      </c>
      <c r="K114" s="37">
        <f t="shared" si="7"/>
        <v>10000</v>
      </c>
      <c r="L114" s="37">
        <f t="shared" si="7"/>
        <v>10000</v>
      </c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</row>
    <row r="115" spans="1:24" x14ac:dyDescent="0.2">
      <c r="A115" s="37"/>
      <c r="B115" s="38">
        <f t="shared" si="9"/>
        <v>1.640000000000001</v>
      </c>
      <c r="C115" s="37">
        <f t="shared" si="8"/>
        <v>11.971993760000013</v>
      </c>
      <c r="D115" s="37">
        <f t="shared" si="7"/>
        <v>12.462287360000014</v>
      </c>
      <c r="E115" s="37">
        <f t="shared" si="7"/>
        <v>68.735481351421456</v>
      </c>
      <c r="F115" s="37">
        <f t="shared" si="7"/>
        <v>10000</v>
      </c>
      <c r="G115" s="37">
        <f t="shared" si="7"/>
        <v>10000</v>
      </c>
      <c r="H115" s="37">
        <f t="shared" si="7"/>
        <v>10000</v>
      </c>
      <c r="I115" s="37">
        <f t="shared" si="7"/>
        <v>10000</v>
      </c>
      <c r="J115" s="37">
        <f t="shared" si="7"/>
        <v>10000</v>
      </c>
      <c r="K115" s="37">
        <f t="shared" si="7"/>
        <v>10000</v>
      </c>
      <c r="L115" s="37">
        <f t="shared" si="7"/>
        <v>10000</v>
      </c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</row>
    <row r="116" spans="1:24" x14ac:dyDescent="0.2">
      <c r="A116" s="37"/>
      <c r="B116" s="38">
        <f t="shared" si="9"/>
        <v>1.660000000000001</v>
      </c>
      <c r="C116" s="37">
        <f t="shared" si="8"/>
        <v>12.215131210000012</v>
      </c>
      <c r="D116" s="37">
        <f t="shared" si="7"/>
        <v>12.713506250000014</v>
      </c>
      <c r="E116" s="37">
        <f t="shared" si="7"/>
        <v>71.157079721445498</v>
      </c>
      <c r="F116" s="37">
        <f t="shared" si="7"/>
        <v>10000</v>
      </c>
      <c r="G116" s="37">
        <f t="shared" si="7"/>
        <v>10000</v>
      </c>
      <c r="H116" s="37">
        <f t="shared" si="7"/>
        <v>10000</v>
      </c>
      <c r="I116" s="37">
        <f t="shared" si="7"/>
        <v>10000</v>
      </c>
      <c r="J116" s="37">
        <f t="shared" si="7"/>
        <v>10000</v>
      </c>
      <c r="K116" s="37">
        <f t="shared" si="7"/>
        <v>10000</v>
      </c>
      <c r="L116" s="37">
        <f t="shared" si="7"/>
        <v>10000</v>
      </c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</row>
    <row r="117" spans="1:24" x14ac:dyDescent="0.2">
      <c r="A117" s="37"/>
      <c r="B117" s="38">
        <f t="shared" si="9"/>
        <v>1.680000000000001</v>
      </c>
      <c r="C117" s="37">
        <f t="shared" si="8"/>
        <v>12.462287360000014</v>
      </c>
      <c r="D117" s="37">
        <f t="shared" si="7"/>
        <v>12.968832160000016</v>
      </c>
      <c r="E117" s="37">
        <f t="shared" si="7"/>
        <v>73.651465581993108</v>
      </c>
      <c r="F117" s="37">
        <f t="shared" si="7"/>
        <v>10000</v>
      </c>
      <c r="G117" s="37">
        <f t="shared" si="7"/>
        <v>10000</v>
      </c>
      <c r="H117" s="37">
        <f t="shared" si="7"/>
        <v>10000</v>
      </c>
      <c r="I117" s="37">
        <f t="shared" si="7"/>
        <v>10000</v>
      </c>
      <c r="J117" s="37">
        <f t="shared" si="7"/>
        <v>10000</v>
      </c>
      <c r="K117" s="37">
        <f t="shared" si="7"/>
        <v>10000</v>
      </c>
      <c r="L117" s="37">
        <f t="shared" si="7"/>
        <v>10000</v>
      </c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</row>
    <row r="118" spans="1:24" x14ac:dyDescent="0.2">
      <c r="A118" s="37"/>
      <c r="B118" s="38">
        <f t="shared" si="9"/>
        <v>1.7000000000000011</v>
      </c>
      <c r="C118" s="37">
        <f t="shared" si="8"/>
        <v>12.713506250000014</v>
      </c>
      <c r="D118" s="37">
        <f t="shared" si="7"/>
        <v>13.228309610000013</v>
      </c>
      <c r="E118" s="37">
        <f t="shared" si="7"/>
        <v>76.220378765625085</v>
      </c>
      <c r="F118" s="37">
        <f t="shared" si="7"/>
        <v>10000</v>
      </c>
      <c r="G118" s="37">
        <f t="shared" si="7"/>
        <v>10000</v>
      </c>
      <c r="H118" s="37">
        <f t="shared" si="7"/>
        <v>10000</v>
      </c>
      <c r="I118" s="37">
        <f t="shared" si="7"/>
        <v>10000</v>
      </c>
      <c r="J118" s="37">
        <f t="shared" si="7"/>
        <v>10000</v>
      </c>
      <c r="K118" s="37">
        <f t="shared" si="7"/>
        <v>10000</v>
      </c>
      <c r="L118" s="37">
        <f t="shared" si="7"/>
        <v>10000</v>
      </c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</row>
    <row r="119" spans="1:24" x14ac:dyDescent="0.2">
      <c r="A119" s="37"/>
      <c r="B119" s="38">
        <f t="shared" si="9"/>
        <v>1.7200000000000011</v>
      </c>
      <c r="C119" s="37">
        <f t="shared" si="8"/>
        <v>12.968832160000016</v>
      </c>
      <c r="D119" s="37">
        <f t="shared" si="7"/>
        <v>13.491983360000013</v>
      </c>
      <c r="E119" s="37">
        <f t="shared" si="7"/>
        <v>78.865590110554379</v>
      </c>
      <c r="F119" s="37">
        <f t="shared" si="7"/>
        <v>10000</v>
      </c>
      <c r="G119" s="37">
        <f t="shared" si="7"/>
        <v>10000</v>
      </c>
      <c r="H119" s="37">
        <f t="shared" si="7"/>
        <v>10000</v>
      </c>
      <c r="I119" s="37">
        <f t="shared" si="7"/>
        <v>10000</v>
      </c>
      <c r="J119" s="37">
        <f t="shared" si="7"/>
        <v>10000</v>
      </c>
      <c r="K119" s="37">
        <f t="shared" ref="D119:L131" si="10">IF(K$17="",10000,IF($B119/K$21&lt;=$B$13,(K$28+K$17)+(1+K$22*($B119/K$21)+K$24)^K$19,(K$28+K$18)+(1+K$23*($B119/K$21)+K$25)^K$20))</f>
        <v>10000</v>
      </c>
      <c r="L119" s="37">
        <f t="shared" si="10"/>
        <v>10000</v>
      </c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</row>
    <row r="120" spans="1:24" x14ac:dyDescent="0.2">
      <c r="A120" s="37"/>
      <c r="B120" s="38">
        <f t="shared" si="9"/>
        <v>1.7400000000000011</v>
      </c>
      <c r="C120" s="37">
        <f t="shared" si="8"/>
        <v>13.228309610000013</v>
      </c>
      <c r="D120" s="37">
        <f t="shared" si="10"/>
        <v>13.759898410000014</v>
      </c>
      <c r="E120" s="37">
        <f t="shared" si="10"/>
        <v>81.588901826846026</v>
      </c>
      <c r="F120" s="37">
        <f t="shared" si="10"/>
        <v>10000</v>
      </c>
      <c r="G120" s="37">
        <f t="shared" si="10"/>
        <v>10000</v>
      </c>
      <c r="H120" s="37">
        <f t="shared" si="10"/>
        <v>10000</v>
      </c>
      <c r="I120" s="37">
        <f t="shared" si="10"/>
        <v>10000</v>
      </c>
      <c r="J120" s="37">
        <f t="shared" si="10"/>
        <v>10000</v>
      </c>
      <c r="K120" s="37">
        <f t="shared" si="10"/>
        <v>10000</v>
      </c>
      <c r="L120" s="37">
        <f t="shared" si="10"/>
        <v>10000</v>
      </c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</row>
    <row r="121" spans="1:24" x14ac:dyDescent="0.2">
      <c r="A121" s="37"/>
      <c r="B121" s="38">
        <f t="shared" si="9"/>
        <v>1.7600000000000011</v>
      </c>
      <c r="C121" s="37">
        <f t="shared" si="8"/>
        <v>13.491983360000013</v>
      </c>
      <c r="D121" s="37">
        <f t="shared" si="10"/>
        <v>14.032100000000016</v>
      </c>
      <c r="E121" s="37">
        <f t="shared" si="10"/>
        <v>84.392147864769512</v>
      </c>
      <c r="F121" s="37">
        <f t="shared" si="10"/>
        <v>10000</v>
      </c>
      <c r="G121" s="37">
        <f t="shared" si="10"/>
        <v>10000</v>
      </c>
      <c r="H121" s="37">
        <f t="shared" si="10"/>
        <v>10000</v>
      </c>
      <c r="I121" s="37">
        <f t="shared" si="10"/>
        <v>10000</v>
      </c>
      <c r="J121" s="37">
        <f t="shared" si="10"/>
        <v>10000</v>
      </c>
      <c r="K121" s="37">
        <f t="shared" si="10"/>
        <v>10000</v>
      </c>
      <c r="L121" s="37">
        <f t="shared" si="10"/>
        <v>10000</v>
      </c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</row>
    <row r="122" spans="1:24" x14ac:dyDescent="0.2">
      <c r="A122" s="37"/>
      <c r="B122" s="38">
        <f t="shared" si="9"/>
        <v>1.7800000000000011</v>
      </c>
      <c r="C122" s="37">
        <f t="shared" si="8"/>
        <v>13.759898410000014</v>
      </c>
      <c r="D122" s="37">
        <f t="shared" si="10"/>
        <v>14.308633610000015</v>
      </c>
      <c r="E122" s="37">
        <f t="shared" si="10"/>
        <v>87.277194285298094</v>
      </c>
      <c r="F122" s="37">
        <f t="shared" si="10"/>
        <v>10000</v>
      </c>
      <c r="G122" s="37">
        <f t="shared" si="10"/>
        <v>10000</v>
      </c>
      <c r="H122" s="37">
        <f t="shared" si="10"/>
        <v>10000</v>
      </c>
      <c r="I122" s="37">
        <f t="shared" si="10"/>
        <v>10000</v>
      </c>
      <c r="J122" s="37">
        <f t="shared" si="10"/>
        <v>10000</v>
      </c>
      <c r="K122" s="37">
        <f t="shared" si="10"/>
        <v>10000</v>
      </c>
      <c r="L122" s="37">
        <f t="shared" si="10"/>
        <v>10000</v>
      </c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</row>
    <row r="123" spans="1:24" x14ac:dyDescent="0.2">
      <c r="A123" s="37"/>
      <c r="B123" s="38">
        <f t="shared" si="9"/>
        <v>1.8000000000000012</v>
      </c>
      <c r="C123" s="37">
        <f t="shared" si="8"/>
        <v>14.032100000000016</v>
      </c>
      <c r="D123" s="37">
        <f t="shared" si="10"/>
        <v>14.589544960000016</v>
      </c>
      <c r="E123" s="37">
        <f t="shared" si="10"/>
        <v>90.245939632761193</v>
      </c>
      <c r="F123" s="37">
        <f t="shared" si="10"/>
        <v>10000</v>
      </c>
      <c r="G123" s="37">
        <f t="shared" si="10"/>
        <v>10000</v>
      </c>
      <c r="H123" s="37">
        <f t="shared" si="10"/>
        <v>10000</v>
      </c>
      <c r="I123" s="37">
        <f t="shared" si="10"/>
        <v>10000</v>
      </c>
      <c r="J123" s="37">
        <f t="shared" si="10"/>
        <v>10000</v>
      </c>
      <c r="K123" s="37">
        <f t="shared" si="10"/>
        <v>10000</v>
      </c>
      <c r="L123" s="37">
        <f t="shared" si="10"/>
        <v>10000</v>
      </c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</row>
    <row r="124" spans="1:24" x14ac:dyDescent="0.2">
      <c r="A124" s="37"/>
      <c r="B124" s="38">
        <f t="shared" si="9"/>
        <v>1.8200000000000012</v>
      </c>
      <c r="C124" s="37">
        <f t="shared" si="8"/>
        <v>14.308633610000015</v>
      </c>
      <c r="D124" s="37">
        <f t="shared" si="10"/>
        <v>14.87488001000002</v>
      </c>
      <c r="E124" s="37">
        <f t="shared" si="10"/>
        <v>93.300315309643651</v>
      </c>
      <c r="F124" s="37">
        <f t="shared" si="10"/>
        <v>10000</v>
      </c>
      <c r="G124" s="37">
        <f t="shared" si="10"/>
        <v>10000</v>
      </c>
      <c r="H124" s="37">
        <f t="shared" si="10"/>
        <v>10000</v>
      </c>
      <c r="I124" s="37">
        <f t="shared" si="10"/>
        <v>10000</v>
      </c>
      <c r="J124" s="37">
        <f t="shared" si="10"/>
        <v>10000</v>
      </c>
      <c r="K124" s="37">
        <f t="shared" si="10"/>
        <v>10000</v>
      </c>
      <c r="L124" s="37">
        <f t="shared" si="10"/>
        <v>10000</v>
      </c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</row>
    <row r="125" spans="1:24" x14ac:dyDescent="0.2">
      <c r="A125" s="37"/>
      <c r="B125" s="38">
        <f t="shared" si="9"/>
        <v>1.8400000000000012</v>
      </c>
      <c r="C125" s="37">
        <f t="shared" si="8"/>
        <v>14.589544960000016</v>
      </c>
      <c r="D125" s="37">
        <f t="shared" si="10"/>
        <v>15.164684960000018</v>
      </c>
      <c r="E125" s="37">
        <f t="shared" si="10"/>
        <v>96.442285953537734</v>
      </c>
      <c r="F125" s="37">
        <f t="shared" si="10"/>
        <v>10000</v>
      </c>
      <c r="G125" s="37">
        <f t="shared" si="10"/>
        <v>10000</v>
      </c>
      <c r="H125" s="37">
        <f t="shared" si="10"/>
        <v>10000</v>
      </c>
      <c r="I125" s="37">
        <f t="shared" si="10"/>
        <v>10000</v>
      </c>
      <c r="J125" s="37">
        <f t="shared" si="10"/>
        <v>10000</v>
      </c>
      <c r="K125" s="37">
        <f t="shared" si="10"/>
        <v>10000</v>
      </c>
      <c r="L125" s="37">
        <f t="shared" si="10"/>
        <v>10000</v>
      </c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</row>
    <row r="126" spans="1:24" x14ac:dyDescent="0.2">
      <c r="A126" s="37"/>
      <c r="B126" s="38">
        <f t="shared" si="9"/>
        <v>1.8600000000000012</v>
      </c>
      <c r="C126" s="37">
        <f t="shared" si="8"/>
        <v>14.87488001000002</v>
      </c>
      <c r="D126" s="37">
        <f t="shared" si="10"/>
        <v>15.459006250000019</v>
      </c>
      <c r="E126" s="37">
        <f t="shared" si="10"/>
        <v>99.673849816242267</v>
      </c>
      <c r="F126" s="37">
        <f t="shared" si="10"/>
        <v>10000</v>
      </c>
      <c r="G126" s="37">
        <f t="shared" si="10"/>
        <v>10000</v>
      </c>
      <c r="H126" s="37">
        <f t="shared" si="10"/>
        <v>10000</v>
      </c>
      <c r="I126" s="37">
        <f t="shared" si="10"/>
        <v>10000</v>
      </c>
      <c r="J126" s="37">
        <f t="shared" si="10"/>
        <v>10000</v>
      </c>
      <c r="K126" s="37">
        <f t="shared" si="10"/>
        <v>10000</v>
      </c>
      <c r="L126" s="37">
        <f t="shared" si="10"/>
        <v>10000</v>
      </c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</row>
    <row r="127" spans="1:24" x14ac:dyDescent="0.2">
      <c r="A127" s="37"/>
      <c r="B127" s="38">
        <f t="shared" si="9"/>
        <v>1.8800000000000012</v>
      </c>
      <c r="C127" s="37">
        <f t="shared" si="8"/>
        <v>15.164684960000018</v>
      </c>
      <c r="D127" s="37">
        <f t="shared" si="10"/>
        <v>15.757890560000018</v>
      </c>
      <c r="E127" s="37">
        <f t="shared" si="10"/>
        <v>102.99703914501463</v>
      </c>
      <c r="F127" s="37">
        <f t="shared" si="10"/>
        <v>10000</v>
      </c>
      <c r="G127" s="37">
        <f t="shared" si="10"/>
        <v>10000</v>
      </c>
      <c r="H127" s="37">
        <f t="shared" si="10"/>
        <v>10000</v>
      </c>
      <c r="I127" s="37">
        <f t="shared" si="10"/>
        <v>10000</v>
      </c>
      <c r="J127" s="37">
        <f t="shared" si="10"/>
        <v>10000</v>
      </c>
      <c r="K127" s="37">
        <f t="shared" si="10"/>
        <v>10000</v>
      </c>
      <c r="L127" s="37">
        <f t="shared" si="10"/>
        <v>10000</v>
      </c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</row>
    <row r="128" spans="1:24" x14ac:dyDescent="0.2">
      <c r="A128" s="37"/>
      <c r="B128" s="38">
        <f t="shared" si="9"/>
        <v>1.9000000000000012</v>
      </c>
      <c r="C128" s="37">
        <f t="shared" si="8"/>
        <v>15.459006250000019</v>
      </c>
      <c r="D128" s="37">
        <f t="shared" si="10"/>
        <v>16.061384810000021</v>
      </c>
      <c r="E128" s="37">
        <f t="shared" si="10"/>
        <v>106.41392056596911</v>
      </c>
      <c r="F128" s="37">
        <f t="shared" si="10"/>
        <v>10000</v>
      </c>
      <c r="G128" s="37">
        <f t="shared" si="10"/>
        <v>10000</v>
      </c>
      <c r="H128" s="37">
        <f t="shared" si="10"/>
        <v>10000</v>
      </c>
      <c r="I128" s="37">
        <f t="shared" si="10"/>
        <v>10000</v>
      </c>
      <c r="J128" s="37">
        <f t="shared" si="10"/>
        <v>10000</v>
      </c>
      <c r="K128" s="37">
        <f t="shared" si="10"/>
        <v>10000</v>
      </c>
      <c r="L128" s="37">
        <f t="shared" si="10"/>
        <v>10000</v>
      </c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</row>
    <row r="129" spans="1:24" x14ac:dyDescent="0.2">
      <c r="A129" s="37"/>
      <c r="B129" s="38">
        <f t="shared" si="9"/>
        <v>1.9200000000000013</v>
      </c>
      <c r="C129" s="37">
        <f t="shared" si="8"/>
        <v>15.757890560000018</v>
      </c>
      <c r="D129" s="37">
        <f t="shared" si="10"/>
        <v>16.36953616000002</v>
      </c>
      <c r="E129" s="37">
        <f t="shared" si="10"/>
        <v>109.92659546962953</v>
      </c>
      <c r="F129" s="37">
        <f t="shared" si="10"/>
        <v>10000</v>
      </c>
      <c r="G129" s="37">
        <f t="shared" si="10"/>
        <v>10000</v>
      </c>
      <c r="H129" s="37">
        <f t="shared" si="10"/>
        <v>10000</v>
      </c>
      <c r="I129" s="37">
        <f t="shared" si="10"/>
        <v>10000</v>
      </c>
      <c r="J129" s="37">
        <f t="shared" si="10"/>
        <v>10000</v>
      </c>
      <c r="K129" s="37">
        <f t="shared" si="10"/>
        <v>10000</v>
      </c>
      <c r="L129" s="37">
        <f t="shared" si="10"/>
        <v>10000</v>
      </c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</row>
    <row r="130" spans="1:24" x14ac:dyDescent="0.2">
      <c r="A130" s="37"/>
      <c r="B130" s="38">
        <f t="shared" si="9"/>
        <v>1.9400000000000013</v>
      </c>
      <c r="C130" s="37">
        <f t="shared" si="8"/>
        <v>16.061384810000021</v>
      </c>
      <c r="D130" s="37">
        <f t="shared" si="10"/>
        <v>16.682392010000019</v>
      </c>
      <c r="E130" s="37">
        <f t="shared" si="10"/>
        <v>113.53720039862711</v>
      </c>
      <c r="F130" s="37">
        <f t="shared" si="10"/>
        <v>10000</v>
      </c>
      <c r="G130" s="37">
        <f t="shared" si="10"/>
        <v>10000</v>
      </c>
      <c r="H130" s="37">
        <f t="shared" si="10"/>
        <v>10000</v>
      </c>
      <c r="I130" s="37">
        <f t="shared" si="10"/>
        <v>10000</v>
      </c>
      <c r="J130" s="37">
        <f t="shared" si="10"/>
        <v>10000</v>
      </c>
      <c r="K130" s="37">
        <f t="shared" si="10"/>
        <v>10000</v>
      </c>
      <c r="L130" s="37">
        <f t="shared" si="10"/>
        <v>10000</v>
      </c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</row>
    <row r="131" spans="1:24" x14ac:dyDescent="0.2">
      <c r="A131" s="37"/>
      <c r="B131" s="38">
        <f t="shared" si="9"/>
        <v>1.9600000000000013</v>
      </c>
      <c r="C131" s="37">
        <f t="shared" si="8"/>
        <v>16.36953616000002</v>
      </c>
      <c r="D131" s="37">
        <f t="shared" si="10"/>
        <v>17.000000000000014</v>
      </c>
      <c r="E131" s="37">
        <f t="shared" si="10"/>
        <v>117.24790743755256</v>
      </c>
      <c r="F131" s="37">
        <f t="shared" si="10"/>
        <v>10000</v>
      </c>
      <c r="G131" s="37">
        <f t="shared" si="10"/>
        <v>10000</v>
      </c>
      <c r="H131" s="37">
        <f t="shared" si="10"/>
        <v>10000</v>
      </c>
      <c r="I131" s="37">
        <f t="shared" si="10"/>
        <v>10000</v>
      </c>
      <c r="J131" s="37">
        <f t="shared" si="10"/>
        <v>10000</v>
      </c>
      <c r="K131" s="37">
        <f t="shared" si="10"/>
        <v>10000</v>
      </c>
      <c r="L131" s="37">
        <f t="shared" si="10"/>
        <v>10000</v>
      </c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</row>
    <row r="132" spans="1:24" x14ac:dyDescent="0.2"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</row>
    <row r="133" spans="1:24" x14ac:dyDescent="0.2"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</row>
    <row r="134" spans="1:24" x14ac:dyDescent="0.2">
      <c r="C134" s="35">
        <f>IF(($B33/L$25)&lt;=$B$13,IF((($B131/L$25)+L$19)&lt;&gt;0,(L$28+L$17)*(1+L$18*((($B33/L$25)+L$19)^L$20)),(L$28+L$17)*(1+L$18)), IF((($B33/L$25)+L$23)&lt;&gt;0, (L$28+L$21)*(1+L$22*(($B33/L$25)+L$23)^L$24), (L$28+L$21)*(1+L$22))   )</f>
        <v>2</v>
      </c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 x14ac:dyDescent="0.2"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</row>
    <row r="136" spans="1:24" x14ac:dyDescent="0.2"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</row>
    <row r="137" spans="1:24" x14ac:dyDescent="0.2"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</row>
    <row r="138" spans="1:24" x14ac:dyDescent="0.2"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39" spans="1:24" x14ac:dyDescent="0.2"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</row>
    <row r="140" spans="1:24" x14ac:dyDescent="0.2"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</row>
    <row r="141" spans="1:24" x14ac:dyDescent="0.2"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</row>
    <row r="142" spans="1:24" x14ac:dyDescent="0.2"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</row>
    <row r="143" spans="1:24" x14ac:dyDescent="0.2"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4" x14ac:dyDescent="0.2"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3:24" x14ac:dyDescent="0.2"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3:24" x14ac:dyDescent="0.2"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3:24" x14ac:dyDescent="0.2"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</row>
    <row r="148" spans="13:24" x14ac:dyDescent="0.2"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</row>
    <row r="149" spans="13:24" x14ac:dyDescent="0.2"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</row>
    <row r="150" spans="13:24" x14ac:dyDescent="0.2"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</row>
    <row r="151" spans="13:24" x14ac:dyDescent="0.2"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</row>
    <row r="152" spans="13:24" x14ac:dyDescent="0.2"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</row>
    <row r="153" spans="13:24" x14ac:dyDescent="0.2"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</row>
    <row r="154" spans="13:24" x14ac:dyDescent="0.2"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</row>
  </sheetData>
  <mergeCells count="2">
    <mergeCell ref="B7:L7"/>
    <mergeCell ref="A3:C3"/>
  </mergeCells>
  <printOptions gridLines="1" gridLinesSet="0"/>
  <pageMargins left="0.78740157499999996" right="0.78740157499999996" top="0.984251969" bottom="0.984251969" header="0.51181102300000003" footer="0.51181102300000003"/>
  <pageSetup paperSize="9" scale="31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9">
    <pageSetUpPr fitToPage="1"/>
  </sheetPr>
  <dimension ref="A1:X125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 customWidth="1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1"/>
      <c r="C1" s="5" t="s">
        <v>61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1" t="s">
        <v>122</v>
      </c>
      <c r="D2" s="1"/>
      <c r="E2" s="1"/>
      <c r="F2" s="1"/>
      <c r="G2" s="1"/>
      <c r="H2" s="1"/>
      <c r="I2" s="1"/>
      <c r="J2" s="1"/>
      <c r="K2" s="1"/>
      <c r="L2" s="1"/>
    </row>
    <row r="3" spans="1:13" ht="50.1" customHeight="1" x14ac:dyDescent="0.25">
      <c r="A3" s="5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60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8"/>
      <c r="E9" s="58"/>
      <c r="F9" s="59" t="s">
        <v>66</v>
      </c>
      <c r="G9" s="61">
        <v>1</v>
      </c>
      <c r="H9" s="61">
        <v>0</v>
      </c>
      <c r="I9" s="58"/>
      <c r="J9" s="1"/>
      <c r="K9" s="1"/>
      <c r="L9" s="1"/>
    </row>
    <row r="10" spans="1:13" ht="13.5" thickBot="1" x14ac:dyDescent="0.25">
      <c r="A10" s="1"/>
      <c r="B10" s="1"/>
      <c r="C10" s="1"/>
      <c r="D10" s="58"/>
      <c r="E10" s="58"/>
      <c r="F10" s="58"/>
      <c r="G10" s="61">
        <v>1</v>
      </c>
      <c r="H10" s="61">
        <v>10000</v>
      </c>
      <c r="I10" s="58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74"/>
      <c r="E11" s="74"/>
      <c r="F11" s="7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67</v>
      </c>
      <c r="D15" s="12" t="s">
        <v>68</v>
      </c>
      <c r="E15" s="12" t="s">
        <v>69</v>
      </c>
      <c r="F15" s="12" t="s">
        <v>70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62</v>
      </c>
      <c r="C16" s="14">
        <v>24</v>
      </c>
      <c r="D16" s="14">
        <v>12</v>
      </c>
      <c r="E16" s="14">
        <v>4</v>
      </c>
      <c r="F16" s="14">
        <v>1</v>
      </c>
      <c r="G16" s="14"/>
      <c r="H16" s="14"/>
      <c r="I16" s="14"/>
      <c r="J16" s="14"/>
      <c r="K16" s="14"/>
      <c r="L16" s="14"/>
    </row>
    <row r="17" spans="1:24" ht="13.5" thickBot="1" x14ac:dyDescent="0.25">
      <c r="A17" s="1"/>
      <c r="B17" s="13" t="s">
        <v>63</v>
      </c>
      <c r="C17" s="15">
        <v>2</v>
      </c>
      <c r="D17" s="15">
        <v>4</v>
      </c>
      <c r="E17" s="15">
        <v>4</v>
      </c>
      <c r="F17" s="15">
        <v>4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</row>
    <row r="18" spans="1:24" ht="13.5" thickBot="1" x14ac:dyDescent="0.25">
      <c r="A18" s="1"/>
      <c r="B18" s="13" t="s">
        <v>4</v>
      </c>
      <c r="C18" s="18">
        <v>1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</row>
    <row r="19" spans="1:24" ht="13.5" thickBot="1" x14ac:dyDescent="0.25">
      <c r="A19" s="1"/>
      <c r="B19" s="13" t="s">
        <v>64</v>
      </c>
      <c r="C19" s="14">
        <v>1200</v>
      </c>
      <c r="D19" s="14">
        <v>1200</v>
      </c>
      <c r="E19" s="14">
        <v>1200</v>
      </c>
      <c r="F19" s="14">
        <v>1200</v>
      </c>
      <c r="G19" s="14">
        <v>800</v>
      </c>
      <c r="H19" s="14">
        <v>800</v>
      </c>
      <c r="I19" s="14">
        <v>800</v>
      </c>
      <c r="J19" s="14">
        <v>800</v>
      </c>
      <c r="K19" s="14">
        <v>800</v>
      </c>
      <c r="L19" s="14">
        <v>800</v>
      </c>
    </row>
    <row r="20" spans="1:24" hidden="1" x14ac:dyDescent="0.2">
      <c r="A20" s="1"/>
      <c r="B20" s="13"/>
      <c r="C20" s="16" t="str">
        <f>IF(C15="","",$B$16 &amp; C$16 &amp; "/" &amp; $B$17 &amp; C$17 &amp; "/" &amp;  $B$18 &amp; C$18 &amp; "/" &amp;  $B$19 &amp; C$19)</f>
        <v>duration in hours; a= 24/family parameter; b= 2/c= 1/capacity of lane per hour [vehicle/h] d= 1200</v>
      </c>
      <c r="D20" s="16" t="str">
        <f t="shared" ref="D20:L20" si="0">IF(D15="","",$B$16 &amp; D$16 &amp; "/" &amp; $B$17 &amp; D$17 &amp; "/" &amp;  $B$18 &amp; D$18 &amp; "/" &amp;  $B$19 &amp; D$19)</f>
        <v>duration in hours; a= 12/family parameter; b= 4/c= 1/capacity of lane per hour [vehicle/h] d= 1200</v>
      </c>
      <c r="E20" s="16" t="str">
        <f t="shared" si="0"/>
        <v>duration in hours; a= 4/family parameter; b= 4/c= 1/capacity of lane per hour [vehicle/h] d= 1200</v>
      </c>
      <c r="F20" s="16" t="str">
        <f t="shared" si="0"/>
        <v>duration in hours; a= 1/family parameter; b= 4/c= 1/capacity of lane per hour [vehicle/h] d= 1200</v>
      </c>
      <c r="G20" s="16" t="str">
        <f t="shared" si="0"/>
        <v/>
      </c>
      <c r="H20" s="16" t="str">
        <f t="shared" si="0"/>
        <v/>
      </c>
      <c r="I20" s="16" t="str">
        <f t="shared" si="0"/>
        <v/>
      </c>
      <c r="J20" s="16" t="str">
        <f t="shared" si="0"/>
        <v/>
      </c>
      <c r="K20" s="16" t="str">
        <f t="shared" si="0"/>
        <v/>
      </c>
      <c r="L20" s="16" t="str">
        <f t="shared" si="0"/>
        <v/>
      </c>
    </row>
    <row r="21" spans="1: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4" ht="15" thickBot="1" x14ac:dyDescent="0.3">
      <c r="A22" s="13" t="s">
        <v>37</v>
      </c>
      <c r="B22" s="1"/>
      <c r="C22" s="17">
        <f t="shared" ref="C22:L22" si="1">$G$11*3.6/C$23</f>
        <v>0</v>
      </c>
      <c r="D22" s="17">
        <f t="shared" si="1"/>
        <v>0</v>
      </c>
      <c r="E22" s="17">
        <f t="shared" si="1"/>
        <v>0</v>
      </c>
      <c r="F22" s="17">
        <f t="shared" si="1"/>
        <v>0</v>
      </c>
      <c r="G22" s="17">
        <f t="shared" si="1"/>
        <v>0</v>
      </c>
      <c r="H22" s="17">
        <f t="shared" si="1"/>
        <v>0</v>
      </c>
      <c r="I22" s="17">
        <f t="shared" si="1"/>
        <v>0</v>
      </c>
      <c r="J22" s="17">
        <f t="shared" si="1"/>
        <v>0</v>
      </c>
      <c r="K22" s="17">
        <f t="shared" si="1"/>
        <v>0</v>
      </c>
      <c r="L22" s="17">
        <f t="shared" si="1"/>
        <v>0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" thickBot="1" x14ac:dyDescent="0.3">
      <c r="A23" s="13" t="s">
        <v>40</v>
      </c>
      <c r="B23" s="1"/>
      <c r="C23" s="18">
        <v>3600</v>
      </c>
      <c r="D23" s="18">
        <v>3600</v>
      </c>
      <c r="E23" s="18">
        <v>3600</v>
      </c>
      <c r="F23" s="18">
        <v>3600</v>
      </c>
      <c r="G23" s="18">
        <v>3600</v>
      </c>
      <c r="H23" s="18">
        <v>3600</v>
      </c>
      <c r="I23" s="18">
        <v>3600</v>
      </c>
      <c r="J23" s="18">
        <v>3600</v>
      </c>
      <c r="K23" s="18">
        <v>3600</v>
      </c>
      <c r="L23" s="18">
        <v>3600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">
      <c r="A25" s="13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4.25" x14ac:dyDescent="0.25">
      <c r="A26" s="1"/>
      <c r="B26" s="1" t="s">
        <v>38</v>
      </c>
      <c r="C26" s="1" t="s">
        <v>32</v>
      </c>
      <c r="D26" s="1"/>
      <c r="E26" s="1"/>
      <c r="F26" s="1"/>
      <c r="G26" s="1"/>
      <c r="H26" s="1"/>
      <c r="I26" s="1"/>
      <c r="J26" s="1"/>
      <c r="K26" s="1"/>
      <c r="L26" s="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">
      <c r="A27" s="1"/>
      <c r="B27" s="19">
        <f>$B$9</f>
        <v>0</v>
      </c>
      <c r="C27" s="4">
        <f>IF(C$16="",10000,C$22+3600/4*C$16*(($B27/C$18-1)+SQRT(($B27/C$18-1)^2+(8*C$17*($B27/C$18)/(C$19*C$16)))))</f>
        <v>0</v>
      </c>
      <c r="D27" s="4">
        <f t="shared" ref="D27:L42" si="2">IF(D$16="",10000,D$22+3600/4*D$16*(($B27/D$18-1)+SQRT(($B27/D$18-1)^2+(8*D$17*($B27/D$18)/(D$19*D$16)))))</f>
        <v>0</v>
      </c>
      <c r="E27" s="4">
        <f t="shared" si="2"/>
        <v>0</v>
      </c>
      <c r="F27" s="4">
        <f t="shared" si="2"/>
        <v>0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7"/>
    </row>
    <row r="28" spans="1:24" x14ac:dyDescent="0.2">
      <c r="A28" s="1"/>
      <c r="B28" s="19">
        <f t="shared" ref="B28:B59" si="3">$B27+$B$11</f>
        <v>0.02</v>
      </c>
      <c r="C28" s="4">
        <f t="shared" ref="C28:L59" si="4">IF(C$16="",10000,C$22+3600/4*C$16*(($B28/C$18-1)+SQRT(($B28/C$18-1)^2+(8*C$17*($B28/C$18)/(C$19*C$16)))))</f>
        <v>0.12244862543120405</v>
      </c>
      <c r="D28" s="4">
        <f t="shared" si="2"/>
        <v>0.24489512596175267</v>
      </c>
      <c r="E28" s="4">
        <f t="shared" si="2"/>
        <v>0.24488945991372191</v>
      </c>
      <c r="F28" s="4">
        <f t="shared" si="2"/>
        <v>0.24486396918179665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si="3"/>
        <v>0.04</v>
      </c>
      <c r="C29" s="4">
        <f t="shared" si="4"/>
        <v>0.24999849297753229</v>
      </c>
      <c r="D29" s="4">
        <f t="shared" si="2"/>
        <v>0.49998794425407667</v>
      </c>
      <c r="E29" s="4">
        <f t="shared" si="2"/>
        <v>0.49996383625048324</v>
      </c>
      <c r="F29" s="4">
        <f t="shared" si="2"/>
        <v>0.49985540773811454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3"/>
        <v>0.06</v>
      </c>
      <c r="C30" s="4">
        <f t="shared" si="4"/>
        <v>0.38297511155560571</v>
      </c>
      <c r="D30" s="4">
        <f t="shared" si="2"/>
        <v>0.76592855365738011</v>
      </c>
      <c r="E30" s="4">
        <f t="shared" si="2"/>
        <v>0.76587078042957835</v>
      </c>
      <c r="F30" s="4">
        <f t="shared" si="2"/>
        <v>0.76561101641348106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3"/>
        <v>0.08</v>
      </c>
      <c r="C31" s="4">
        <f t="shared" si="4"/>
        <v>0.5217322814872638</v>
      </c>
      <c r="D31" s="4">
        <f t="shared" si="2"/>
        <v>1.0434234736042214</v>
      </c>
      <c r="E31" s="4">
        <f t="shared" si="2"/>
        <v>1.0433139335803698</v>
      </c>
      <c r="F31" s="4">
        <f t="shared" si="2"/>
        <v>1.0428215719619938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3"/>
        <v>0.1</v>
      </c>
      <c r="C32" s="4">
        <f t="shared" si="4"/>
        <v>0.66665523587392528</v>
      </c>
      <c r="D32" s="4">
        <f t="shared" si="2"/>
        <v>1.333241896401649</v>
      </c>
      <c r="E32" s="4">
        <f t="shared" si="2"/>
        <v>1.3330590977534307</v>
      </c>
      <c r="F32" s="4">
        <f t="shared" si="2"/>
        <v>1.3322377423443443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3"/>
        <v>0.12000000000000001</v>
      </c>
      <c r="C33" s="4">
        <f t="shared" si="4"/>
        <v>0.81816420999976103</v>
      </c>
      <c r="D33" s="4">
        <f t="shared" si="2"/>
        <v>1.6362227890879044</v>
      </c>
      <c r="E33" s="4">
        <f t="shared" si="2"/>
        <v>1.6359412399399087</v>
      </c>
      <c r="F33" s="4">
        <f t="shared" si="2"/>
        <v>1.6346766617496455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3"/>
        <v>0.14000000000000001</v>
      </c>
      <c r="C34" s="4">
        <f t="shared" si="4"/>
        <v>0.97671850831524409</v>
      </c>
      <c r="D34" s="4">
        <f t="shared" si="2"/>
        <v>1.9532829826441223</v>
      </c>
      <c r="E34" s="4">
        <f t="shared" si="2"/>
        <v>1.9528724627168703</v>
      </c>
      <c r="F34" s="4">
        <f t="shared" si="2"/>
        <v>1.9510293826537017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3"/>
        <v>0.16</v>
      </c>
      <c r="C35" s="4">
        <f t="shared" si="4"/>
        <v>1.1428211518907716</v>
      </c>
      <c r="D35" s="4">
        <f t="shared" si="2"/>
        <v>2.285426412373992</v>
      </c>
      <c r="E35" s="4">
        <f t="shared" si="2"/>
        <v>2.2848511004379013</v>
      </c>
      <c r="F35" s="4">
        <f t="shared" si="2"/>
        <v>2.2822693430197494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3"/>
        <v>0.18</v>
      </c>
      <c r="C36" s="4">
        <f t="shared" si="4"/>
        <v>1.3170242052636283</v>
      </c>
      <c r="D36" s="4">
        <f t="shared" si="2"/>
        <v>2.6337547050677035</v>
      </c>
      <c r="E36" s="4">
        <f t="shared" si="2"/>
        <v>2.6329721303794518</v>
      </c>
      <c r="F36" s="4">
        <f t="shared" si="2"/>
        <v>2.6294620118753942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3"/>
        <v>0.19999999999999998</v>
      </c>
      <c r="C37" s="4">
        <f t="shared" si="4"/>
        <v>1.4999349014840568</v>
      </c>
      <c r="D37" s="4">
        <f t="shared" si="2"/>
        <v>2.9994793474334092</v>
      </c>
      <c r="E37" s="4">
        <f t="shared" si="2"/>
        <v>2.9984391254880283</v>
      </c>
      <c r="F37" s="4">
        <f t="shared" si="2"/>
        <v>2.9937759068193182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3"/>
        <v>0.21999999999999997</v>
      </c>
      <c r="C38" s="4">
        <f t="shared" si="4"/>
        <v>1.6922227084012142</v>
      </c>
      <c r="D38" s="4">
        <f t="shared" si="2"/>
        <v>3.3839357181295604</v>
      </c>
      <c r="E38" s="4">
        <f t="shared" si="2"/>
        <v>3.3825780209992384</v>
      </c>
      <c r="F38" s="4">
        <f t="shared" si="2"/>
        <v>3.3764952137262605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3"/>
        <v>0.23999999999999996</v>
      </c>
      <c r="C39" s="4">
        <f t="shared" si="4"/>
        <v>1.8946275093377096</v>
      </c>
      <c r="D39" s="4">
        <f t="shared" si="2"/>
        <v>3.7885993247542604</v>
      </c>
      <c r="E39" s="4">
        <f t="shared" si="2"/>
        <v>3.7868530234247189</v>
      </c>
      <c r="F39" s="4">
        <f t="shared" si="2"/>
        <v>3.7790342835407831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3"/>
        <v>0.25999999999999995</v>
      </c>
      <c r="C40" s="4">
        <f t="shared" si="4"/>
        <v>2.1079691086779206</v>
      </c>
      <c r="D40" s="4">
        <f t="shared" si="2"/>
        <v>4.2151046604547382</v>
      </c>
      <c r="E40" s="4">
        <f t="shared" si="2"/>
        <v>4.2128850599609358</v>
      </c>
      <c r="F40" s="4">
        <f t="shared" si="2"/>
        <v>4.2029543354758943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3"/>
        <v>0.27999999999999997</v>
      </c>
      <c r="C41" s="4">
        <f t="shared" si="4"/>
        <v>2.3331583195811412</v>
      </c>
      <c r="D41" s="4">
        <f t="shared" si="2"/>
        <v>4.6652671863476325</v>
      </c>
      <c r="E41" s="4">
        <f t="shared" si="2"/>
        <v>4.6624732529254143</v>
      </c>
      <c r="F41" s="4">
        <f t="shared" si="2"/>
        <v>4.6499827625830932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3"/>
        <v>0.3</v>
      </c>
      <c r="C42" s="4">
        <f t="shared" si="4"/>
        <v>2.5712099497140706</v>
      </c>
      <c r="D42" s="4">
        <f t="shared" si="2"/>
        <v>5.1411090606889864</v>
      </c>
      <c r="E42" s="4">
        <f t="shared" si="2"/>
        <v>5.1376200120262006</v>
      </c>
      <c r="F42" s="4">
        <f t="shared" si="2"/>
        <v>5.1220355175846555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3"/>
        <v>0.32</v>
      </c>
      <c r="C43" s="4">
        <f t="shared" si="4"/>
        <v>2.8232580750890079</v>
      </c>
      <c r="D43" s="4">
        <f t="shared" si="4"/>
        <v>5.6448893807112821</v>
      </c>
      <c r="E43" s="4">
        <f t="shared" si="4"/>
        <v>5.6405604733551051</v>
      </c>
      <c r="F43" s="4">
        <f t="shared" si="4"/>
        <v>5.6212431579730104</v>
      </c>
      <c r="G43" s="4">
        <f t="shared" si="4"/>
        <v>10000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3"/>
        <v>0.34</v>
      </c>
      <c r="C44" s="4">
        <f t="shared" si="4"/>
        <v>3.0905740864130671</v>
      </c>
      <c r="D44" s="4">
        <f t="shared" si="4"/>
        <v>6.1791398870832293</v>
      </c>
      <c r="E44" s="4">
        <f t="shared" si="4"/>
        <v>6.1737971860908125</v>
      </c>
      <c r="F44" s="4">
        <f t="shared" si="4"/>
        <v>6.1499812546860211</v>
      </c>
      <c r="G44" s="4">
        <f t="shared" si="4"/>
        <v>10000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3"/>
        <v>0.36000000000000004</v>
      </c>
      <c r="C45" s="4">
        <f t="shared" si="4"/>
        <v>3.3745881132458244</v>
      </c>
      <c r="D45" s="4">
        <f t="shared" si="4"/>
        <v>6.7467073162897684</v>
      </c>
      <c r="E45" s="4">
        <f t="shared" si="4"/>
        <v>6.7401411668947642</v>
      </c>
      <c r="F45" s="4">
        <f t="shared" si="4"/>
        <v>6.710906024591246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3"/>
        <v>0.38000000000000006</v>
      </c>
      <c r="C46" s="4">
        <f t="shared" si="4"/>
        <v>3.6769145870350073</v>
      </c>
      <c r="D46" s="4">
        <f t="shared" si="4"/>
        <v>7.3508038890523153</v>
      </c>
      <c r="E46" s="4">
        <f t="shared" si="4"/>
        <v>7.3427607224399782</v>
      </c>
      <c r="F46" s="4">
        <f t="shared" si="4"/>
        <v>7.3069962418650043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3"/>
        <v>0.40000000000000008</v>
      </c>
      <c r="C47" s="4">
        <f t="shared" si="4"/>
        <v>3.99938290649553</v>
      </c>
      <c r="D47" s="4">
        <f t="shared" si="4"/>
        <v>7.9950678156347266</v>
      </c>
      <c r="E47" s="4">
        <f t="shared" si="4"/>
        <v>7.9852398021532878</v>
      </c>
      <c r="F47" s="4">
        <f t="shared" si="4"/>
        <v>7.9416027278819694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3"/>
        <v>0.4200000000000001</v>
      </c>
      <c r="C48" s="4">
        <f t="shared" si="4"/>
        <v>4.3440744339602766</v>
      </c>
      <c r="D48" s="4">
        <f t="shared" si="4"/>
        <v>8.6836362118565269</v>
      </c>
      <c r="E48" s="4">
        <f t="shared" si="4"/>
        <v>8.6716481127894873</v>
      </c>
      <c r="F48" s="4">
        <f t="shared" si="4"/>
        <v>8.6185070274122584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3"/>
        <v>0.44000000000000011</v>
      </c>
      <c r="C49" s="4">
        <f t="shared" si="4"/>
        <v>4.7133674011128335</v>
      </c>
      <c r="D49" s="4">
        <f t="shared" si="4"/>
        <v>9.4212334953232446</v>
      </c>
      <c r="E49" s="4">
        <f t="shared" si="4"/>
        <v>9.4066258408460168</v>
      </c>
      <c r="F49" s="4">
        <f t="shared" si="4"/>
        <v>9.3419912689785445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3"/>
        <v>0.46000000000000013</v>
      </c>
      <c r="C50" s="4">
        <f t="shared" si="4"/>
        <v>5.109991768867328</v>
      </c>
      <c r="D50" s="4">
        <f t="shared" si="4"/>
        <v>10.21327922902886</v>
      </c>
      <c r="E50" s="4">
        <f t="shared" si="4"/>
        <v>10.195486638939188</v>
      </c>
      <c r="F50" s="4">
        <f t="shared" si="4"/>
        <v>10.116921702938896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3"/>
        <v>0.48000000000000015</v>
      </c>
      <c r="C51" s="4">
        <f t="shared" si="4"/>
        <v>5.5370967129639403</v>
      </c>
      <c r="D51" s="4">
        <f t="shared" si="4"/>
        <v>11.066020583017844</v>
      </c>
      <c r="E51" s="4">
        <f t="shared" si="4"/>
        <v>11.044343609570806</v>
      </c>
      <c r="F51" s="4">
        <f t="shared" si="4"/>
        <v>10.948849043402564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3"/>
        <v>0.50000000000000011</v>
      </c>
      <c r="C52" s="4">
        <f t="shared" si="4"/>
        <v>5.9983342586161115</v>
      </c>
      <c r="D52" s="4">
        <f t="shared" si="4"/>
        <v>11.986696214247639</v>
      </c>
      <c r="E52" s="4">
        <f t="shared" si="4"/>
        <v>11.960264464979931</v>
      </c>
      <c r="F52" s="4">
        <f t="shared" si="4"/>
        <v>11.844129550219506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3"/>
        <v>0.52000000000000013</v>
      </c>
      <c r="C53" s="4">
        <f t="shared" si="4"/>
        <v>6.4979637570899307</v>
      </c>
      <c r="D53" s="4">
        <f t="shared" si="4"/>
        <v>12.983740594153526</v>
      </c>
      <c r="E53" s="4">
        <f t="shared" si="4"/>
        <v>12.951463998924995</v>
      </c>
      <c r="F53" s="4">
        <f t="shared" si="4"/>
        <v>12.810071828415353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3"/>
        <v>0.54000000000000015</v>
      </c>
      <c r="C54" s="4">
        <f t="shared" si="4"/>
        <v>7.0409835220939243</v>
      </c>
      <c r="D54" s="4">
        <f t="shared" si="4"/>
        <v>14.067040897783789</v>
      </c>
      <c r="E54" s="4">
        <f t="shared" si="4"/>
        <v>14.027544683021054</v>
      </c>
      <c r="F54" s="4">
        <f t="shared" si="4"/>
        <v>13.855115664169681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3"/>
        <v>0.56000000000000016</v>
      </c>
      <c r="C55" s="4">
        <f t="shared" si="4"/>
        <v>7.6332982301202446</v>
      </c>
      <c r="D55" s="4">
        <f t="shared" si="4"/>
        <v>15.248262887092267</v>
      </c>
      <c r="E55" s="4">
        <f t="shared" si="4"/>
        <v>15.199799899937538</v>
      </c>
      <c r="F55" s="4">
        <f t="shared" si="4"/>
        <v>14.989050949049004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3"/>
        <v>0.58000000000000018</v>
      </c>
      <c r="C56" s="4">
        <f t="shared" si="4"/>
        <v>8.2819339489672572</v>
      </c>
      <c r="D56" s="4">
        <f t="shared" si="4"/>
        <v>16.541268346724092</v>
      </c>
      <c r="E56" s="4">
        <f t="shared" si="4"/>
        <v>16.481599496703137</v>
      </c>
      <c r="F56" s="4">
        <f t="shared" si="4"/>
        <v>16.223286983404904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3"/>
        <v>0.6000000000000002</v>
      </c>
      <c r="C57" s="4">
        <f t="shared" si="4"/>
        <v>8.9953173764640848</v>
      </c>
      <c r="D57" s="4">
        <f t="shared" si="4"/>
        <v>17.962655440915309</v>
      </c>
      <c r="E57" s="4">
        <f t="shared" si="4"/>
        <v>17.888884654794303</v>
      </c>
      <c r="F57" s="4">
        <f t="shared" si="4"/>
        <v>17.571185341254598</v>
      </c>
      <c r="G57" s="4">
        <f t="shared" si="4"/>
        <v>10000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3"/>
        <v>0.62000000000000022</v>
      </c>
      <c r="C58" s="4">
        <f t="shared" si="4"/>
        <v>9.783642807834303</v>
      </c>
      <c r="D58" s="4">
        <f t="shared" si="4"/>
        <v>19.532466223589793</v>
      </c>
      <c r="E58" s="4">
        <f t="shared" si="4"/>
        <v>19.440809548284864</v>
      </c>
      <c r="F58" s="4">
        <f t="shared" si="4"/>
        <v>19.048473199929226</v>
      </c>
      <c r="G58" s="4">
        <f t="shared" si="4"/>
        <v>10000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si="3"/>
        <v>0.64000000000000024</v>
      </c>
      <c r="C59" s="4">
        <f t="shared" si="4"/>
        <v>10.659360727165623</v>
      </c>
      <c r="D59" s="4">
        <f t="shared" si="4"/>
        <v>21.275124623489617</v>
      </c>
      <c r="E59" s="4">
        <f t="shared" si="4"/>
        <v>21.160582465175427</v>
      </c>
      <c r="F59" s="4">
        <f t="shared" si="4"/>
        <v>20.673758792281749</v>
      </c>
      <c r="G59" s="4">
        <f t="shared" si="4"/>
        <v>10000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ref="B60:B91" si="5">$B59+$B$11</f>
        <v>0.66000000000000025</v>
      </c>
      <c r="C60" s="4">
        <f t="shared" ref="C60:L85" si="6">IF(C$16="",10000,C$22+3600/4*C$16*(($B60/C$18-1)+SQRT(($B60/C$18-1)^2+(8*C$17*($B60/C$18)/(C$19*C$16)))))</f>
        <v>11.637837740517254</v>
      </c>
      <c r="D60" s="4">
        <f t="shared" si="6"/>
        <v>23.22069706262586</v>
      </c>
      <c r="E60" s="4">
        <f t="shared" si="6"/>
        <v>23.076581449591771</v>
      </c>
      <c r="F60" s="4">
        <f t="shared" si="6"/>
        <v>22.46917663610391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si="5"/>
        <v>0.68000000000000027</v>
      </c>
      <c r="C61" s="4">
        <f t="shared" si="6"/>
        <v>12.738262201684281</v>
      </c>
      <c r="D61" s="4">
        <f t="shared" si="6"/>
        <v>25.406612276135565</v>
      </c>
      <c r="E61" s="4">
        <f t="shared" si="6"/>
        <v>25.223852969349323</v>
      </c>
      <c r="F61" s="4">
        <f t="shared" si="6"/>
        <v>24.461197590996893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5"/>
        <v>0.70000000000000029</v>
      </c>
      <c r="C62" s="4">
        <f t="shared" si="6"/>
        <v>13.984909129370671</v>
      </c>
      <c r="D62" s="4">
        <f t="shared" si="6"/>
        <v>27.88004675814275</v>
      </c>
      <c r="E62" s="4">
        <f t="shared" si="6"/>
        <v>27.646152884575457</v>
      </c>
      <c r="F62" s="4">
        <f t="shared" si="6"/>
        <v>26.681647561826843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5"/>
        <v>0.72000000000000031</v>
      </c>
      <c r="C63" s="4">
        <f t="shared" si="6"/>
        <v>15.40894217106259</v>
      </c>
      <c r="D63" s="4">
        <f t="shared" si="6"/>
        <v>30.701294725885585</v>
      </c>
      <c r="E63" s="4">
        <f t="shared" si="6"/>
        <v>30.398767333628939</v>
      </c>
      <c r="F63" s="4">
        <f t="shared" si="6"/>
        <v>29.168988332639618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5"/>
        <v>0.74000000000000032</v>
      </c>
      <c r="C64" s="4">
        <f t="shared" si="6"/>
        <v>17.051038291770748</v>
      </c>
      <c r="D64" s="4">
        <f t="shared" si="6"/>
        <v>33.948627262639405</v>
      </c>
      <c r="E64" s="4">
        <f t="shared" si="6"/>
        <v>33.552474082759431</v>
      </c>
      <c r="F64" s="4">
        <f t="shared" si="6"/>
        <v>31.969923111618048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5"/>
        <v>0.76000000000000034</v>
      </c>
      <c r="C65" s="4">
        <f t="shared" si="6"/>
        <v>18.9653083602241</v>
      </c>
      <c r="D65" s="4">
        <f t="shared" si="6"/>
        <v>37.725460955953153</v>
      </c>
      <c r="E65" s="4">
        <f t="shared" si="6"/>
        <v>37.199201064892229</v>
      </c>
      <c r="F65" s="4">
        <f t="shared" si="6"/>
        <v>35.141394437476279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5"/>
        <v>0.78000000000000036</v>
      </c>
      <c r="C66" s="4">
        <f t="shared" si="6"/>
        <v>21.225324662559796</v>
      </c>
      <c r="D66" s="4">
        <f t="shared" si="6"/>
        <v>42.171209819519952</v>
      </c>
      <c r="E66" s="4">
        <f t="shared" si="6"/>
        <v>41.460257000896291</v>
      </c>
      <c r="F66" s="4">
        <f t="shared" si="6"/>
        <v>38.753035883386346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5"/>
        <v>0.80000000000000038</v>
      </c>
      <c r="C67" s="4">
        <f t="shared" si="6"/>
        <v>23.933701151526556</v>
      </c>
      <c r="D67" s="4">
        <f t="shared" si="6"/>
        <v>47.478199212848502</v>
      </c>
      <c r="E67" s="4">
        <f t="shared" si="6"/>
        <v>46.498532288223061</v>
      </c>
      <c r="F67" s="4">
        <f t="shared" si="6"/>
        <v>42.890107452080592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5"/>
        <v>0.8200000000000004</v>
      </c>
      <c r="C68" s="4">
        <f t="shared" si="6"/>
        <v>27.237923804886766</v>
      </c>
      <c r="D68" s="4">
        <f t="shared" si="6"/>
        <v>53.91891727367193</v>
      </c>
      <c r="E68" s="4">
        <f t="shared" si="6"/>
        <v>52.536936927668499</v>
      </c>
      <c r="F68" s="4">
        <f t="shared" si="6"/>
        <v>47.656862515873875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5"/>
        <v>0.84000000000000041</v>
      </c>
      <c r="C69" s="4">
        <f t="shared" si="6"/>
        <v>31.357739033952427</v>
      </c>
      <c r="D69" s="4">
        <f t="shared" si="6"/>
        <v>61.891616830471783</v>
      </c>
      <c r="E69" s="4">
        <f t="shared" si="6"/>
        <v>59.886782375605144</v>
      </c>
      <c r="F69" s="4">
        <f t="shared" si="6"/>
        <v>53.180120701859927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5"/>
        <v>0.86000000000000043</v>
      </c>
      <c r="C70" s="4">
        <f t="shared" si="6"/>
        <v>36.63522818384881</v>
      </c>
      <c r="D70" s="4">
        <f t="shared" si="6"/>
        <v>72.000000000000171</v>
      </c>
      <c r="E70" s="4">
        <f t="shared" si="6"/>
        <v>68.992146543039638</v>
      </c>
      <c r="F70" s="4">
        <f t="shared" si="6"/>
        <v>59.612499579096387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5"/>
        <v>0.88000000000000045</v>
      </c>
      <c r="C71" s="4">
        <f t="shared" si="6"/>
        <v>43.632751352130384</v>
      </c>
      <c r="D71" s="4">
        <f t="shared" si="6"/>
        <v>85.199478714063588</v>
      </c>
      <c r="E71" s="4">
        <f t="shared" si="6"/>
        <v>80.499756097503194</v>
      </c>
      <c r="F71" s="4">
        <f t="shared" si="6"/>
        <v>67.134234231917276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5"/>
        <v>0.90000000000000047</v>
      </c>
      <c r="C72" s="4">
        <f t="shared" si="6"/>
        <v>53.341365447273567</v>
      </c>
      <c r="D72" s="4">
        <f t="shared" si="6"/>
        <v>103.08072421115924</v>
      </c>
      <c r="E72" s="4">
        <f t="shared" si="6"/>
        <v>95.367983064246971</v>
      </c>
      <c r="F72" s="4">
        <f t="shared" si="6"/>
        <v>75.951800231272188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5"/>
        <v>0.92000000000000048</v>
      </c>
      <c r="C73" s="4">
        <f t="shared" si="6"/>
        <v>67.674803520949879</v>
      </c>
      <c r="D73" s="4">
        <f t="shared" si="6"/>
        <v>128.45151015049672</v>
      </c>
      <c r="E73" s="4">
        <f t="shared" si="6"/>
        <v>115.02853496992054</v>
      </c>
      <c r="F73" s="4">
        <f t="shared" si="6"/>
        <v>86.290871499275298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5"/>
        <v>0.9400000000000005</v>
      </c>
      <c r="C74" s="4">
        <f t="shared" si="6"/>
        <v>90.817940466592745</v>
      </c>
      <c r="D74" s="4">
        <f t="shared" si="6"/>
        <v>166.58701192690393</v>
      </c>
      <c r="E74" s="4">
        <f t="shared" si="6"/>
        <v>141.59194621803297</v>
      </c>
      <c r="F74" s="4">
        <f t="shared" si="6"/>
        <v>98.381101190403854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5"/>
        <v>0.96000000000000052</v>
      </c>
      <c r="C75" s="4">
        <f t="shared" si="6"/>
        <v>133.66126515967485</v>
      </c>
      <c r="D75" s="4">
        <f t="shared" si="6"/>
        <v>227.89090007364297</v>
      </c>
      <c r="E75" s="4">
        <f t="shared" si="6"/>
        <v>177.99378875997084</v>
      </c>
      <c r="F75" s="4">
        <f t="shared" si="6"/>
        <v>112.43180252223618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5"/>
        <v>0.98000000000000054</v>
      </c>
      <c r="C76" s="4">
        <f t="shared" si="6"/>
        <v>231.80720092509205</v>
      </c>
      <c r="D76" s="4">
        <f t="shared" si="6"/>
        <v>332.33566362220506</v>
      </c>
      <c r="E76" s="4">
        <f t="shared" si="6"/>
        <v>227.75990392312468</v>
      </c>
      <c r="F76" s="4">
        <f t="shared" si="6"/>
        <v>128.60150067444786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5"/>
        <v>1.0000000000000004</v>
      </c>
      <c r="C77" s="4">
        <f t="shared" si="6"/>
        <v>509.1168824543239</v>
      </c>
      <c r="D77" s="4">
        <f t="shared" si="6"/>
        <v>509.11688245431907</v>
      </c>
      <c r="E77" s="4">
        <f t="shared" si="6"/>
        <v>293.93876913398304</v>
      </c>
      <c r="F77" s="4">
        <f t="shared" si="6"/>
        <v>146.96938456699112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5"/>
        <v>1.0200000000000005</v>
      </c>
      <c r="C78" s="4">
        <f t="shared" si="6"/>
        <v>1103.5712918224112</v>
      </c>
      <c r="D78" s="4">
        <f t="shared" si="6"/>
        <v>773.70960185387514</v>
      </c>
      <c r="E78" s="4">
        <f t="shared" si="6"/>
        <v>377.47012947259066</v>
      </c>
      <c r="F78" s="4">
        <f t="shared" si="6"/>
        <v>167.51922953252583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5"/>
        <v>1.0400000000000005</v>
      </c>
      <c r="C79" s="4">
        <f t="shared" si="6"/>
        <v>1872.0000000000193</v>
      </c>
      <c r="D79" s="4">
        <f t="shared" si="6"/>
        <v>1107.4198694145823</v>
      </c>
      <c r="E79" s="4">
        <f t="shared" si="6"/>
        <v>476.55375505322701</v>
      </c>
      <c r="F79" s="4">
        <f t="shared" si="6"/>
        <v>190.14279094398211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5"/>
        <v>1.0600000000000005</v>
      </c>
      <c r="C80" s="4">
        <f t="shared" si="6"/>
        <v>2693.9871244042479</v>
      </c>
      <c r="D80" s="4">
        <f t="shared" si="6"/>
        <v>1481.4602570009058</v>
      </c>
      <c r="E80" s="4">
        <f t="shared" si="6"/>
        <v>587.8064012359149</v>
      </c>
      <c r="F80" s="4">
        <f t="shared" si="6"/>
        <v>214.66113406795122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5"/>
        <v>1.0800000000000005</v>
      </c>
      <c r="C81" s="4">
        <f t="shared" si="6"/>
        <v>3535.1856573136256</v>
      </c>
      <c r="D81" s="4">
        <f t="shared" si="6"/>
        <v>1877.1298041218711</v>
      </c>
      <c r="E81" s="4">
        <f t="shared" si="6"/>
        <v>707.82853642886471</v>
      </c>
      <c r="F81" s="4">
        <f t="shared" si="6"/>
        <v>240.85496735364413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5"/>
        <v>1.1000000000000005</v>
      </c>
      <c r="C82" s="4">
        <f t="shared" si="6"/>
        <v>4385.0213482122144</v>
      </c>
      <c r="D82" s="4">
        <f t="shared" si="6"/>
        <v>2284.7904382090801</v>
      </c>
      <c r="E82" s="4">
        <f t="shared" si="6"/>
        <v>833.96202379515933</v>
      </c>
      <c r="F82" s="4">
        <f t="shared" si="6"/>
        <v>268.49369736772292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5"/>
        <v>1.1200000000000006</v>
      </c>
      <c r="C83" s="4">
        <f t="shared" si="6"/>
        <v>5239.4077887624571</v>
      </c>
      <c r="D83" s="4">
        <f t="shared" si="6"/>
        <v>2699.5383856525023</v>
      </c>
      <c r="E83" s="4">
        <f t="shared" si="6"/>
        <v>964.34575230765563</v>
      </c>
      <c r="F83" s="4">
        <f t="shared" si="6"/>
        <v>297.35680605671484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5"/>
        <v>1.1400000000000006</v>
      </c>
      <c r="C84" s="4">
        <f t="shared" si="6"/>
        <v>6096.4687142426937</v>
      </c>
      <c r="D84" s="4">
        <f t="shared" si="6"/>
        <v>3118.7457795183523</v>
      </c>
      <c r="E84" s="4">
        <f t="shared" si="6"/>
        <v>1097.727210088947</v>
      </c>
      <c r="F84" s="4">
        <f t="shared" si="6"/>
        <v>327.24611797498193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5"/>
        <v>1.1600000000000006</v>
      </c>
      <c r="C85" s="4">
        <f t="shared" si="6"/>
        <v>6955.2296295042106</v>
      </c>
      <c r="D85" s="4">
        <f t="shared" si="6"/>
        <v>3540.913676930053</v>
      </c>
      <c r="E85" s="4">
        <f t="shared" si="6"/>
        <v>1233.2670690062034</v>
      </c>
      <c r="F85" s="4">
        <f t="shared" si="6"/>
        <v>357.990654001525</v>
      </c>
      <c r="G85" s="4">
        <f t="shared" si="6"/>
        <v>10000</v>
      </c>
      <c r="H85" s="4">
        <f t="shared" ref="D85:L113" si="7">IF(H$16="",10000,H$22+3600/4*H$16*(($B85/H$18-1)+SQRT(($B85/H$18-1)^2+(8*H$17*($B85/H$18)/(H$19*H$16)))))</f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5"/>
        <v>1.1800000000000006</v>
      </c>
      <c r="C86" s="4">
        <f t="shared" ref="C86:C125" si="8">IF(C$16="",10000,C$22+3600/4*C$16*(($B86/C$18-1)+SQRT(($B86/C$18-1)^2+(8*C$17*($B86/C$18)/(C$19*C$16)))))</f>
        <v>7815.1363612688829</v>
      </c>
      <c r="D86" s="4">
        <f t="shared" si="7"/>
        <v>3965.1363140570334</v>
      </c>
      <c r="E86" s="4">
        <f t="shared" si="7"/>
        <v>1370.3960132780401</v>
      </c>
      <c r="F86" s="4">
        <f t="shared" si="7"/>
        <v>389.44669705229938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5"/>
        <v>1.2000000000000006</v>
      </c>
      <c r="C87" s="4">
        <f t="shared" si="8"/>
        <v>8675.851237129229</v>
      </c>
      <c r="D87" s="4">
        <f t="shared" si="7"/>
        <v>4390.8384074154856</v>
      </c>
      <c r="E87" s="4">
        <f t="shared" si="7"/>
        <v>1508.7204828074434</v>
      </c>
      <c r="F87" s="4">
        <f t="shared" si="7"/>
        <v>421.49534156997828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5"/>
        <v>1.2200000000000006</v>
      </c>
      <c r="C88" s="4">
        <f t="shared" si="8"/>
        <v>9537.157050714246</v>
      </c>
      <c r="D88" s="4">
        <f t="shared" si="7"/>
        <v>4817.6387939251099</v>
      </c>
      <c r="E88" s="4">
        <f t="shared" si="7"/>
        <v>1647.9626160061009</v>
      </c>
      <c r="F88" s="4">
        <f t="shared" si="7"/>
        <v>454.03905952022342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5"/>
        <v>1.2400000000000007</v>
      </c>
      <c r="C89" s="4">
        <f t="shared" si="8"/>
        <v>10398.907861122792</v>
      </c>
      <c r="D89" s="4">
        <f t="shared" si="7"/>
        <v>5245.275711267127</v>
      </c>
      <c r="E89" s="4">
        <f t="shared" si="7"/>
        <v>1787.9220746361723</v>
      </c>
      <c r="F89" s="4">
        <f t="shared" si="7"/>
        <v>486.99815497527021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5"/>
        <v>1.2600000000000007</v>
      </c>
      <c r="C90" s="4">
        <f t="shared" si="8"/>
        <v>11261.002037200724</v>
      </c>
      <c r="D90" s="4">
        <f t="shared" si="7"/>
        <v>5673.5638188670791</v>
      </c>
      <c r="E90" s="4">
        <f t="shared" si="7"/>
        <v>1928.4515101505008</v>
      </c>
      <c r="F90" s="4">
        <f t="shared" si="7"/>
        <v>520.30752697056471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si="5"/>
        <v>1.2800000000000007</v>
      </c>
      <c r="C91" s="4">
        <f t="shared" si="8"/>
        <v>12123.366655601978</v>
      </c>
      <c r="D91" s="4">
        <f t="shared" si="7"/>
        <v>6102.3683990062145</v>
      </c>
      <c r="E91" s="4">
        <f t="shared" si="7"/>
        <v>2069.4405305998121</v>
      </c>
      <c r="F91" s="4">
        <f t="shared" si="7"/>
        <v>553.91389500982018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ref="B92:B125" si="9">$B91+$B$11</f>
        <v>1.3000000000000007</v>
      </c>
      <c r="C92" s="4">
        <f t="shared" si="8"/>
        <v>12985.948047748336</v>
      </c>
      <c r="D92" s="4">
        <f t="shared" si="7"/>
        <v>6531.5892817908043</v>
      </c>
      <c r="E92" s="4">
        <f t="shared" si="7"/>
        <v>2210.8050229814207</v>
      </c>
      <c r="F92" s="4">
        <f t="shared" si="7"/>
        <v>587.77350424476981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si="9"/>
        <v>1.3200000000000007</v>
      </c>
      <c r="C93" s="4">
        <f t="shared" si="8"/>
        <v>13848.705846437517</v>
      </c>
      <c r="D93" s="4">
        <f t="shared" si="7"/>
        <v>6961.1504960557841</v>
      </c>
      <c r="E93" s="4">
        <f t="shared" si="7"/>
        <v>2352.4799040383859</v>
      </c>
      <c r="F93" s="4">
        <f t="shared" si="7"/>
        <v>621.85026583784656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9"/>
        <v>1.3400000000000007</v>
      </c>
      <c r="C94" s="4">
        <f t="shared" si="8"/>
        <v>14711.609110152389</v>
      </c>
      <c r="D94" s="4">
        <f t="shared" si="7"/>
        <v>7390.9934122017648</v>
      </c>
      <c r="E94" s="4">
        <f t="shared" si="7"/>
        <v>2494.4141057151455</v>
      </c>
      <c r="F94" s="4">
        <f t="shared" si="7"/>
        <v>656.11426706148507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9"/>
        <v>1.3600000000000008</v>
      </c>
      <c r="C95" s="4">
        <f t="shared" si="8"/>
        <v>15574.633726493414</v>
      </c>
      <c r="D95" s="4">
        <f t="shared" si="7"/>
        <v>7821.0720817193442</v>
      </c>
      <c r="E95" s="4">
        <f t="shared" si="7"/>
        <v>2636.5670442018236</v>
      </c>
      <c r="F95" s="4">
        <f t="shared" si="7"/>
        <v>690.5405843832317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9"/>
        <v>1.3800000000000008</v>
      </c>
      <c r="C96" s="4">
        <f t="shared" si="8"/>
        <v>16437.760628353692</v>
      </c>
      <c r="D96" s="4">
        <f t="shared" si="7"/>
        <v>8251.3499972874415</v>
      </c>
      <c r="E96" s="4">
        <f t="shared" si="7"/>
        <v>2778.906091843116</v>
      </c>
      <c r="F96" s="4">
        <f t="shared" si="7"/>
        <v>725.10833976827109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9"/>
        <v>1.4000000000000008</v>
      </c>
      <c r="C97" s="4">
        <f t="shared" si="8"/>
        <v>17300.974541008683</v>
      </c>
      <c r="D97" s="4">
        <f t="shared" si="7"/>
        <v>8681.7977944879749</v>
      </c>
      <c r="E97" s="4">
        <f t="shared" si="7"/>
        <v>2921.4047387530582</v>
      </c>
      <c r="F97" s="4">
        <f t="shared" si="7"/>
        <v>759.79994997498579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9"/>
        <v>1.4200000000000008</v>
      </c>
      <c r="C98" s="4">
        <f t="shared" si="8"/>
        <v>18164.263084623137</v>
      </c>
      <c r="D98" s="4">
        <f t="shared" si="7"/>
        <v>9112.3915916363803</v>
      </c>
      <c r="E98" s="4">
        <f t="shared" si="7"/>
        <v>3064.0412365655811</v>
      </c>
      <c r="F98" s="4">
        <f t="shared" si="7"/>
        <v>794.60052808416026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9"/>
        <v>1.4400000000000008</v>
      </c>
      <c r="C99" s="4">
        <f t="shared" si="8"/>
        <v>19027.616119941034</v>
      </c>
      <c r="D99" s="4">
        <f t="shared" si="7"/>
        <v>9543.1117707688863</v>
      </c>
      <c r="E99" s="4">
        <f t="shared" si="7"/>
        <v>3206.7975844201947</v>
      </c>
      <c r="F99" s="4">
        <f t="shared" si="7"/>
        <v>829.49740483652408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9"/>
        <v>1.4600000000000009</v>
      </c>
      <c r="C100" s="4">
        <f t="shared" si="8"/>
        <v>19891.025263654567</v>
      </c>
      <c r="D100" s="4">
        <f t="shared" si="7"/>
        <v>9973.942069181403</v>
      </c>
      <c r="E100" s="4">
        <f t="shared" si="7"/>
        <v>3349.6587613802321</v>
      </c>
      <c r="F100" s="4">
        <f t="shared" si="7"/>
        <v>864.47974427270469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9"/>
        <v>1.4800000000000009</v>
      </c>
      <c r="C101" s="4">
        <f t="shared" si="8"/>
        <v>20754.483524273302</v>
      </c>
      <c r="D101" s="4">
        <f t="shared" si="7"/>
        <v>10404.86889320161</v>
      </c>
      <c r="E101" s="4">
        <f t="shared" si="7"/>
        <v>3492.6121386865789</v>
      </c>
      <c r="F101" s="4">
        <f t="shared" si="7"/>
        <v>899.53823373067723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9"/>
        <v>1.5000000000000009</v>
      </c>
      <c r="C102" s="4">
        <f t="shared" si="8"/>
        <v>21617.985024948077</v>
      </c>
      <c r="D102" s="4">
        <f t="shared" si="7"/>
        <v>10835.880793394957</v>
      </c>
      <c r="E102" s="4">
        <f t="shared" si="7"/>
        <v>3635.6470248934093</v>
      </c>
      <c r="F102" s="4">
        <f t="shared" si="7"/>
        <v>934.66483264210694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9"/>
        <v>1.5200000000000009</v>
      </c>
      <c r="C103" s="4">
        <f t="shared" si="8"/>
        <v>22481.524789963391</v>
      </c>
      <c r="D103" s="4">
        <f t="shared" si="7"/>
        <v>11266.968058660412</v>
      </c>
      <c r="E103" s="4">
        <f t="shared" si="7"/>
        <v>3778.7543103399616</v>
      </c>
      <c r="F103" s="4">
        <f t="shared" si="7"/>
        <v>969.85256799183719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9"/>
        <v>1.5400000000000009</v>
      </c>
      <c r="C104" s="4">
        <f t="shared" si="8"/>
        <v>23345.098578472873</v>
      </c>
      <c r="D104" s="4">
        <f t="shared" si="7"/>
        <v>11698.1223989958</v>
      </c>
      <c r="E104" s="4">
        <f t="shared" si="7"/>
        <v>3921.9261866915122</v>
      </c>
      <c r="F104" s="4">
        <f t="shared" si="7"/>
        <v>1005.0953669606401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9"/>
        <v>1.5600000000000009</v>
      </c>
      <c r="C105" s="4">
        <f t="shared" si="8"/>
        <v>24208.702753721027</v>
      </c>
      <c r="D105" s="4">
        <f t="shared" si="7"/>
        <v>12129.33669516828</v>
      </c>
      <c r="E105" s="4">
        <f t="shared" si="7"/>
        <v>4065.1559237891161</v>
      </c>
      <c r="F105" s="4">
        <f t="shared" si="7"/>
        <v>1040.38791932705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9"/>
        <v>1.580000000000001</v>
      </c>
      <c r="C106" s="4">
        <f t="shared" si="8"/>
        <v>25072.334179222147</v>
      </c>
      <c r="D106" s="4">
        <f t="shared" si="7"/>
        <v>12560.60479941375</v>
      </c>
      <c r="E106" s="4">
        <f t="shared" si="7"/>
        <v>4208.4376906667239</v>
      </c>
      <c r="F106" s="4">
        <f t="shared" si="7"/>
        <v>1075.7255637949199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9"/>
        <v>1.600000000000001</v>
      </c>
      <c r="C107" s="4">
        <f t="shared" si="8"/>
        <v>25935.990135631313</v>
      </c>
      <c r="D107" s="4">
        <f t="shared" si="7"/>
        <v>12991.921375446747</v>
      </c>
      <c r="E107" s="4">
        <f t="shared" si="7"/>
        <v>4351.7664109115349</v>
      </c>
      <c r="F107" s="4">
        <f t="shared" si="7"/>
        <v>1111.1041936459599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9"/>
        <v>1.620000000000001</v>
      </c>
      <c r="C108" s="4">
        <f t="shared" si="8"/>
        <v>26799.668253652504</v>
      </c>
      <c r="D108" s="4">
        <f t="shared" si="7"/>
        <v>13423.281769035715</v>
      </c>
      <c r="E108" s="4">
        <f t="shared" si="7"/>
        <v>4495.137644952254</v>
      </c>
      <c r="F108" s="4">
        <f t="shared" si="7"/>
        <v>1146.5201780737873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9"/>
        <v>1.640000000000001</v>
      </c>
      <c r="C109" s="4">
        <f t="shared" si="8"/>
        <v>27663.366459487992</v>
      </c>
      <c r="D109" s="4">
        <f t="shared" si="7"/>
        <v>13854.681902550361</v>
      </c>
      <c r="E109" s="4">
        <f t="shared" si="7"/>
        <v>4638.5474936269839</v>
      </c>
      <c r="F109" s="4">
        <f t="shared" si="7"/>
        <v>1181.9702963017264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9"/>
        <v>1.660000000000001</v>
      </c>
      <c r="C110" s="4">
        <f t="shared" si="8"/>
        <v>28527.082930177417</v>
      </c>
      <c r="D110" s="4">
        <f t="shared" si="7"/>
        <v>14286.118188462686</v>
      </c>
      <c r="E110" s="4">
        <f t="shared" si="7"/>
        <v>4781.9925186916189</v>
      </c>
      <c r="F110" s="4">
        <f t="shared" si="7"/>
        <v>1217.4516821695183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9"/>
        <v>1.680000000000001</v>
      </c>
      <c r="C111" s="4">
        <f t="shared" si="8"/>
        <v>29390.816056796786</v>
      </c>
      <c r="D111" s="4">
        <f t="shared" si="7"/>
        <v>14717.587457947477</v>
      </c>
      <c r="E111" s="4">
        <f t="shared" si="7"/>
        <v>4925.469676908283</v>
      </c>
      <c r="F111" s="4">
        <f t="shared" si="7"/>
        <v>1252.9617773315365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9"/>
        <v>1.7000000000000011</v>
      </c>
      <c r="C112" s="4">
        <f t="shared" si="8"/>
        <v>30254.564413949993</v>
      </c>
      <c r="D112" s="4">
        <f t="shared" si="7"/>
        <v>15149.086901597604</v>
      </c>
      <c r="E112" s="4">
        <f t="shared" si="7"/>
        <v>5068.9762650915445</v>
      </c>
      <c r="F112" s="4">
        <f t="shared" si="7"/>
        <v>1288.4982915695398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9"/>
        <v>1.7200000000000011</v>
      </c>
      <c r="C113" s="4">
        <f t="shared" si="8"/>
        <v>31118.326734332717</v>
      </c>
      <c r="D113" s="4">
        <f t="shared" si="7"/>
        <v>15580.614019924389</v>
      </c>
      <c r="E113" s="4">
        <f t="shared" si="7"/>
        <v>5212.5098740512385</v>
      </c>
      <c r="F113" s="4">
        <f t="shared" si="7"/>
        <v>1324.059169008159</v>
      </c>
      <c r="G113" s="4">
        <f t="shared" si="7"/>
        <v>10000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ref="D113:L125" si="10">IF(K$16="",10000,K$22+3600/4*K$16*(($B113/K$18-1)+SQRT(($B113/K$18-1)^2+(8*K$17*($B113/K$18)/(K$19*K$16)))))</f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9"/>
        <v>1.7400000000000011</v>
      </c>
      <c r="C114" s="4">
        <f t="shared" si="8"/>
        <v>31982.101887411569</v>
      </c>
      <c r="D114" s="4">
        <f t="shared" si="10"/>
        <v>16012.166581811151</v>
      </c>
      <c r="E114" s="4">
        <f t="shared" si="10"/>
        <v>5356.0683498009557</v>
      </c>
      <c r="F114" s="4">
        <f t="shared" si="10"/>
        <v>1359.6425592479188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9"/>
        <v>1.7600000000000011</v>
      </c>
      <c r="C115" s="4">
        <f t="shared" si="8"/>
        <v>32845.888861462256</v>
      </c>
      <c r="D115" s="4">
        <f t="shared" si="10"/>
        <v>16443.742589469417</v>
      </c>
      <c r="E115" s="4">
        <f t="shared" si="10"/>
        <v>5499.6497607330866</v>
      </c>
      <c r="F115" s="4">
        <f t="shared" si="10"/>
        <v>1395.2467926113991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9"/>
        <v>1.7800000000000011</v>
      </c>
      <c r="C116" s="4">
        <f t="shared" si="8"/>
        <v>33709.686748365413</v>
      </c>
      <c r="D116" s="4">
        <f t="shared" si="10"/>
        <v>16875.340248741642</v>
      </c>
      <c r="E116" s="4">
        <f t="shared" si="10"/>
        <v>5643.2523697195011</v>
      </c>
      <c r="F116" s="4">
        <f t="shared" si="10"/>
        <v>1430.8703588430544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9"/>
        <v>1.8000000000000012</v>
      </c>
      <c r="C117" s="4">
        <f t="shared" si="8"/>
        <v>34573.494730678402</v>
      </c>
      <c r="D117" s="4">
        <f t="shared" si="10"/>
        <v>17306.957943823221</v>
      </c>
      <c r="E117" s="4">
        <f t="shared" si="10"/>
        <v>5786.8746102988434</v>
      </c>
      <c r="F117" s="4">
        <f t="shared" si="10"/>
        <v>1466.5118887198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9"/>
        <v>1.8200000000000012</v>
      </c>
      <c r="C118" s="4">
        <f t="shared" si="8"/>
        <v>35437.312070595595</v>
      </c>
      <c r="D118" s="4">
        <f t="shared" si="10"/>
        <v>17738.594215655718</v>
      </c>
      <c r="E118" s="4">
        <f t="shared" si="10"/>
        <v>5930.5150662704482</v>
      </c>
      <c r="F118" s="4">
        <f t="shared" si="10"/>
        <v>1502.1701381237053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9"/>
        <v>1.8400000000000012</v>
      </c>
      <c r="C119" s="4">
        <f t="shared" si="8"/>
        <v>36301.138100482742</v>
      </c>
      <c r="D119" s="4">
        <f t="shared" si="10"/>
        <v>18170.247743384465</v>
      </c>
      <c r="E119" s="4">
        <f t="shared" si="10"/>
        <v>6074.1724541409212</v>
      </c>
      <c r="F119" s="4">
        <f t="shared" si="10"/>
        <v>1537.8439742045746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9"/>
        <v>1.8600000000000012</v>
      </c>
      <c r="C120" s="4">
        <f t="shared" si="8"/>
        <v>37164.972214729947</v>
      </c>
      <c r="D120" s="4">
        <f t="shared" si="10"/>
        <v>18601.917328385542</v>
      </c>
      <c r="E120" s="4">
        <f t="shared" si="10"/>
        <v>6217.8456079697553</v>
      </c>
      <c r="F120" s="4">
        <f t="shared" si="10"/>
        <v>1573.5323633224632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9"/>
        <v>1.8800000000000012</v>
      </c>
      <c r="C121" s="4">
        <f t="shared" si="8"/>
        <v>38028.813862713709</v>
      </c>
      <c r="D121" s="4">
        <f t="shared" si="10"/>
        <v>19033.601880456521</v>
      </c>
      <c r="E121" s="4">
        <f t="shared" si="10"/>
        <v>6361.5334662408122</v>
      </c>
      <c r="F121" s="4">
        <f t="shared" si="10"/>
        <v>1609.2343605111105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9"/>
        <v>1.9000000000000012</v>
      </c>
      <c r="C122" s="4">
        <f t="shared" si="8"/>
        <v>38892.662542695849</v>
      </c>
      <c r="D122" s="4">
        <f t="shared" si="10"/>
        <v>19465.300405836679</v>
      </c>
      <c r="E122" s="4">
        <f t="shared" si="10"/>
        <v>6505.2350604512476</v>
      </c>
      <c r="F122" s="4">
        <f t="shared" si="10"/>
        <v>1644.9491002450413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9"/>
        <v>1.9200000000000013</v>
      </c>
      <c r="C123" s="4">
        <f t="shared" si="8"/>
        <v>39756.517796517022</v>
      </c>
      <c r="D123" s="4">
        <f t="shared" si="10"/>
        <v>19897.011996780275</v>
      </c>
      <c r="E123" s="4">
        <f t="shared" si="10"/>
        <v>6648.9495051618715</v>
      </c>
      <c r="F123" s="4">
        <f t="shared" si="10"/>
        <v>1680.675788327547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9"/>
        <v>1.9400000000000013</v>
      </c>
      <c r="C124" s="4">
        <f t="shared" si="8"/>
        <v>40620.379204966674</v>
      </c>
      <c r="D124" s="4">
        <f t="shared" si="10"/>
        <v>20328.73582245312</v>
      </c>
      <c r="E124" s="4">
        <f t="shared" si="10"/>
        <v>6792.6759892955597</v>
      </c>
      <c r="F124" s="4">
        <f t="shared" si="10"/>
        <v>1716.413694745208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A125" s="1"/>
      <c r="B125" s="19">
        <f t="shared" si="9"/>
        <v>1.9600000000000013</v>
      </c>
      <c r="C125" s="4">
        <f t="shared" si="8"/>
        <v>41484.246383730897</v>
      </c>
      <c r="D125" s="4">
        <f t="shared" si="10"/>
        <v>20760.471120960625</v>
      </c>
      <c r="E125" s="4">
        <f t="shared" si="10"/>
        <v>6936.4137685051273</v>
      </c>
      <c r="F125" s="4">
        <f t="shared" si="10"/>
        <v>1752.1621473582425</v>
      </c>
      <c r="G125" s="4">
        <f t="shared" si="10"/>
        <v>10000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  <c r="X125" s="7"/>
    </row>
  </sheetData>
  <mergeCells count="2">
    <mergeCell ref="B7:L7"/>
    <mergeCell ref="D11:F11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E9C6-5A32-4D79-B409-CB79CB43689D}">
  <sheetPr>
    <pageSetUpPr fitToPage="1"/>
  </sheetPr>
  <dimension ref="A1:X126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 customWidth="1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1"/>
      <c r="C1" s="5" t="s">
        <v>86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1" t="s">
        <v>123</v>
      </c>
      <c r="D2" s="1"/>
      <c r="E2" s="1"/>
      <c r="F2" s="1"/>
      <c r="G2" s="1"/>
      <c r="H2" s="1"/>
      <c r="I2" s="1"/>
      <c r="J2" s="1"/>
      <c r="K2" s="1"/>
      <c r="L2" s="1"/>
    </row>
    <row r="3" spans="1:13" ht="50.1" customHeight="1" x14ac:dyDescent="0.25">
      <c r="A3" s="63" t="s">
        <v>121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77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8"/>
      <c r="E9" s="58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58"/>
      <c r="E10" s="58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74"/>
      <c r="E11" s="74"/>
      <c r="F11" s="7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78</v>
      </c>
      <c r="D15" s="12" t="s">
        <v>79</v>
      </c>
      <c r="E15" s="12" t="s">
        <v>80</v>
      </c>
      <c r="F15" s="12"/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62</v>
      </c>
      <c r="C16" s="14">
        <v>24</v>
      </c>
      <c r="D16" s="14">
        <v>4</v>
      </c>
      <c r="E16" s="14">
        <v>1</v>
      </c>
      <c r="F16" s="14"/>
      <c r="G16" s="14"/>
      <c r="H16" s="14"/>
      <c r="I16" s="14"/>
      <c r="J16" s="14"/>
      <c r="K16" s="14"/>
      <c r="L16" s="14"/>
    </row>
    <row r="17" spans="1:24" ht="13.5" thickBot="1" x14ac:dyDescent="0.25">
      <c r="A17" s="1"/>
      <c r="B17" s="13" t="s">
        <v>63</v>
      </c>
      <c r="C17" s="15">
        <v>2</v>
      </c>
      <c r="D17" s="15">
        <v>4</v>
      </c>
      <c r="E17" s="15">
        <v>4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</row>
    <row r="18" spans="1:24" ht="13.5" thickBot="1" x14ac:dyDescent="0.25">
      <c r="A18" s="1"/>
      <c r="B18" s="13" t="s">
        <v>4</v>
      </c>
      <c r="C18" s="18">
        <v>1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</row>
    <row r="19" spans="1:24" ht="13.5" thickBot="1" x14ac:dyDescent="0.25">
      <c r="A19" s="1"/>
      <c r="B19" s="13" t="s">
        <v>73</v>
      </c>
      <c r="C19" s="18">
        <v>1</v>
      </c>
      <c r="D19" s="18">
        <v>0.5</v>
      </c>
      <c r="E19" s="18">
        <v>0.33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</row>
    <row r="20" spans="1:24" ht="15" thickBot="1" x14ac:dyDescent="0.3">
      <c r="A20" s="1"/>
      <c r="B20" s="13" t="s">
        <v>85</v>
      </c>
      <c r="C20" s="15">
        <v>20000</v>
      </c>
      <c r="D20" s="15">
        <v>10000</v>
      </c>
      <c r="E20" s="15">
        <v>4350</v>
      </c>
      <c r="F20" s="15">
        <v>1000</v>
      </c>
      <c r="G20" s="15">
        <v>1000</v>
      </c>
      <c r="H20" s="15">
        <v>1000</v>
      </c>
      <c r="I20" s="15">
        <v>1000</v>
      </c>
      <c r="J20" s="15">
        <v>1000</v>
      </c>
      <c r="K20" s="15">
        <v>1000</v>
      </c>
      <c r="L20" s="15">
        <v>1000</v>
      </c>
    </row>
    <row r="21" spans="1:24" hidden="1" x14ac:dyDescent="0.2">
      <c r="A21" s="1"/>
      <c r="B21" s="13"/>
      <c r="C21" s="16" t="str">
        <f>IF(C15="","",$B$16 &amp; C$16 &amp; "/" &amp; $B$17 &amp; C$17 &amp; "/" &amp;  $B$18 &amp; C$18 &amp; "/" &amp;  $B$19 &amp; C$19 &amp; "/" &amp;  $B$20 &amp; C$20)</f>
        <v>duration in hours; a= 24/family parameter; b= 2/c= 1/1 / Number of lanes (of the link) d= 1/qmax= 20000</v>
      </c>
      <c r="D21" s="16" t="str">
        <f t="shared" ref="D21:L21" si="0">IF(D15="","",$B$16 &amp; D$16 &amp; "/" &amp; $B$17 &amp; D$17 &amp; "/" &amp;  $B$18 &amp; D$18 &amp; "/" &amp;  $B$19 &amp; D$19 &amp; "/" &amp;  $B$20 &amp; D$20)</f>
        <v>duration in hours; a= 4/family parameter; b= 4/c= 1/1 / Number of lanes (of the link) d= 0,5/qmax= 10000</v>
      </c>
      <c r="E21" s="16" t="str">
        <f t="shared" si="0"/>
        <v>duration in hours; a= 1/family parameter; b= 4/c= 1/1 / Number of lanes (of the link) d= 0,33/qmax= 4350</v>
      </c>
      <c r="F21" s="16" t="str">
        <f t="shared" si="0"/>
        <v/>
      </c>
      <c r="G21" s="16" t="str">
        <f t="shared" si="0"/>
        <v/>
      </c>
      <c r="H21" s="16" t="str">
        <f t="shared" si="0"/>
        <v/>
      </c>
      <c r="I21" s="16" t="str">
        <f t="shared" si="0"/>
        <v/>
      </c>
      <c r="J21" s="16" t="str">
        <f t="shared" si="0"/>
        <v/>
      </c>
      <c r="K21" s="16" t="str">
        <f t="shared" si="0"/>
        <v/>
      </c>
      <c r="L21" s="16" t="str">
        <f t="shared" si="0"/>
        <v/>
      </c>
    </row>
    <row r="22" spans="1: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24" ht="15" thickBot="1" x14ac:dyDescent="0.3">
      <c r="A23" s="13" t="s">
        <v>37</v>
      </c>
      <c r="B23" s="1"/>
      <c r="C23" s="17">
        <f t="shared" ref="C23:L23" si="1">$G$11*3.6/C$24</f>
        <v>0</v>
      </c>
      <c r="D23" s="17">
        <f t="shared" si="1"/>
        <v>0</v>
      </c>
      <c r="E23" s="17">
        <f t="shared" si="1"/>
        <v>0</v>
      </c>
      <c r="F23" s="17">
        <f t="shared" si="1"/>
        <v>0</v>
      </c>
      <c r="G23" s="17">
        <f t="shared" si="1"/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17">
        <f t="shared" si="1"/>
        <v>0</v>
      </c>
      <c r="L23" s="17">
        <f t="shared" si="1"/>
        <v>0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" thickBot="1" x14ac:dyDescent="0.3">
      <c r="A24" s="13" t="s">
        <v>40</v>
      </c>
      <c r="B24" s="1"/>
      <c r="C24" s="18">
        <v>3600</v>
      </c>
      <c r="D24" s="18">
        <v>3600</v>
      </c>
      <c r="E24" s="18">
        <v>3600</v>
      </c>
      <c r="F24" s="18">
        <v>3600</v>
      </c>
      <c r="G24" s="18">
        <v>3600</v>
      </c>
      <c r="H24" s="18">
        <v>3600</v>
      </c>
      <c r="I24" s="18">
        <v>3600</v>
      </c>
      <c r="J24" s="18">
        <v>3600</v>
      </c>
      <c r="K24" s="18">
        <v>3600</v>
      </c>
      <c r="L24" s="18">
        <v>3600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">
      <c r="A26" s="13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4.25" x14ac:dyDescent="0.25">
      <c r="A27" s="1"/>
      <c r="B27" s="1" t="s">
        <v>38</v>
      </c>
      <c r="C27" s="1" t="s">
        <v>32</v>
      </c>
      <c r="D27" s="1"/>
      <c r="E27" s="1"/>
      <c r="F27" s="1"/>
      <c r="G27" s="1"/>
      <c r="H27" s="1"/>
      <c r="I27" s="1"/>
      <c r="J27" s="1"/>
      <c r="K27" s="1"/>
      <c r="L27" s="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">
      <c r="A28" s="55"/>
      <c r="B28" s="19">
        <f>$B$9</f>
        <v>0</v>
      </c>
      <c r="C28" s="4">
        <f>IF(C$16="",10000,3600*1*(1/C$24+C$16/4*(($B28/C$18-1)+SQRT(($B28/C$18-1)^2+(8*C$17*$B28/C$18)/(C$19*C$16*C$20)))))</f>
        <v>1</v>
      </c>
      <c r="D28" s="4">
        <f t="shared" ref="D28:L43" si="2">IF(D$16="",10000,3600*1*(1/D$24+D$16/4*(($B28/D$18-1)+SQRT(($B28/D$18-1)^2+(8*D$17*$B28/D$18)/(D$19*D$16*D$20)))))</f>
        <v>1</v>
      </c>
      <c r="E28" s="4">
        <f t="shared" si="2"/>
        <v>1</v>
      </c>
      <c r="F28" s="4">
        <f t="shared" si="2"/>
        <v>10000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7"/>
    </row>
    <row r="29" spans="1:24" x14ac:dyDescent="0.2">
      <c r="A29" s="55"/>
      <c r="B29" s="19">
        <f>B28+$B$11</f>
        <v>0.02</v>
      </c>
      <c r="C29" s="4">
        <f t="shared" ref="C29:L60" si="3">IF(C$16="",10000,3600*1*(1/C$24+C$16/4*(($B29/C$18-1)+SQRT(($B29/C$18-1)^2+(8*C$17*$B29/C$18)/(C$19*C$16*C$20)))))</f>
        <v>1.0073469374999746</v>
      </c>
      <c r="D29" s="4">
        <f t="shared" si="2"/>
        <v>1.0587750206204607</v>
      </c>
      <c r="E29" s="4">
        <f t="shared" si="2"/>
        <v>1.2046976335172923</v>
      </c>
      <c r="F29" s="4">
        <f t="shared" si="2"/>
        <v>10000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55"/>
      <c r="B30" s="19">
        <f t="shared" ref="B30:B93" si="4">B29+$B$11</f>
        <v>0.04</v>
      </c>
      <c r="C30" s="4">
        <f t="shared" si="3"/>
        <v>1.0149999945744383</v>
      </c>
      <c r="D30" s="4">
        <f t="shared" si="2"/>
        <v>1.1199979167388232</v>
      </c>
      <c r="E30" s="4">
        <f t="shared" si="2"/>
        <v>1.417871780362733</v>
      </c>
      <c r="F30" s="4">
        <f t="shared" si="2"/>
        <v>10000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55"/>
      <c r="B31" s="19">
        <f t="shared" si="4"/>
        <v>0.06</v>
      </c>
      <c r="C31" s="4">
        <f t="shared" si="3"/>
        <v>1.0229787104000678</v>
      </c>
      <c r="D31" s="4">
        <f t="shared" si="2"/>
        <v>1.1838247943919846</v>
      </c>
      <c r="E31" s="4">
        <f t="shared" si="2"/>
        <v>1.6400566828487109</v>
      </c>
      <c r="F31" s="4">
        <f t="shared" si="2"/>
        <v>10000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55"/>
      <c r="B32" s="19">
        <f t="shared" si="4"/>
        <v>0.08</v>
      </c>
      <c r="C32" s="4">
        <f t="shared" si="3"/>
        <v>1.0313043231704668</v>
      </c>
      <c r="D32" s="4">
        <f t="shared" si="2"/>
        <v>1.2504253150907854</v>
      </c>
      <c r="E32" s="4">
        <f t="shared" si="2"/>
        <v>1.8718321348500371</v>
      </c>
      <c r="F32" s="4">
        <f t="shared" si="2"/>
        <v>10000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55"/>
      <c r="B33" s="19">
        <f t="shared" si="4"/>
        <v>0.1</v>
      </c>
      <c r="C33" s="4">
        <f t="shared" si="3"/>
        <v>1.0399999588491795</v>
      </c>
      <c r="D33" s="4">
        <f t="shared" si="2"/>
        <v>1.3199841990915164</v>
      </c>
      <c r="E33" s="4">
        <f t="shared" si="2"/>
        <v>2.1138284071039117</v>
      </c>
      <c r="F33" s="4">
        <f t="shared" si="2"/>
        <v>10000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55"/>
      <c r="B34" s="19">
        <f t="shared" si="4"/>
        <v>0.12000000000000001</v>
      </c>
      <c r="C34" s="4">
        <f t="shared" si="3"/>
        <v>1.0490908456996841</v>
      </c>
      <c r="D34" s="4">
        <f t="shared" si="2"/>
        <v>1.3927029331446619</v>
      </c>
      <c r="E34" s="4">
        <f t="shared" si="2"/>
        <v>2.3667318207100876</v>
      </c>
      <c r="F34" s="4">
        <f t="shared" si="2"/>
        <v>10000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55"/>
      <c r="B35" s="19">
        <f t="shared" si="4"/>
        <v>0.14000000000000001</v>
      </c>
      <c r="C35" s="4">
        <f t="shared" si="3"/>
        <v>1.058604558717068</v>
      </c>
      <c r="D35" s="4">
        <f t="shared" si="2"/>
        <v>1.468801715915923</v>
      </c>
      <c r="E35" s="4">
        <f t="shared" si="2"/>
        <v>2.6312910697455996</v>
      </c>
      <c r="F35" s="4">
        <f t="shared" si="2"/>
        <v>10000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55"/>
      <c r="B36" s="19">
        <f t="shared" si="4"/>
        <v>0.16</v>
      </c>
      <c r="C36" s="4">
        <f t="shared" si="3"/>
        <v>1.0685712989949572</v>
      </c>
      <c r="D36" s="4">
        <f t="shared" si="2"/>
        <v>1.5485216805499515</v>
      </c>
      <c r="E36" s="4">
        <f t="shared" si="2"/>
        <v>2.9083244121059884</v>
      </c>
      <c r="F36" s="4">
        <f t="shared" si="2"/>
        <v>10000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55"/>
      <c r="B37" s="19">
        <f t="shared" si="4"/>
        <v>0.18</v>
      </c>
      <c r="C37" s="4">
        <f t="shared" si="3"/>
        <v>1.0790242139557584</v>
      </c>
      <c r="D37" s="4">
        <f t="shared" si="2"/>
        <v>1.6321274415474587</v>
      </c>
      <c r="E37" s="4">
        <f t="shared" si="2"/>
        <v>3.1987278696254831</v>
      </c>
      <c r="F37" s="4">
        <f t="shared" si="2"/>
        <v>10000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55"/>
      <c r="B38" s="19">
        <f t="shared" si="4"/>
        <v>0.19999999999999998</v>
      </c>
      <c r="C38" s="4">
        <f t="shared" si="3"/>
        <v>1.0899997656264695</v>
      </c>
      <c r="D38" s="4">
        <f t="shared" si="2"/>
        <v>1.7199100224928756</v>
      </c>
      <c r="E38" s="4">
        <f t="shared" si="2"/>
        <v>3.5034846050624893</v>
      </c>
      <c r="F38" s="4">
        <f t="shared" si="2"/>
        <v>10000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55"/>
      <c r="B39" s="19">
        <f t="shared" si="4"/>
        <v>0.21999999999999997</v>
      </c>
      <c r="C39" s="4">
        <f t="shared" si="3"/>
        <v>1.1015381555691697</v>
      </c>
      <c r="D39" s="4">
        <f t="shared" si="2"/>
        <v>1.8121902327324906</v>
      </c>
      <c r="E39" s="4">
        <f t="shared" si="2"/>
        <v>3.823675675770343</v>
      </c>
      <c r="F39" s="4">
        <f t="shared" si="2"/>
        <v>10000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55"/>
      <c r="B40" s="19">
        <f t="shared" si="4"/>
        <v>0.23999999999999996</v>
      </c>
      <c r="C40" s="4">
        <f t="shared" si="3"/>
        <v>1.1136838168858567</v>
      </c>
      <c r="D40" s="4">
        <f t="shared" si="2"/>
        <v>1.9093225753755709</v>
      </c>
      <c r="E40" s="4">
        <f t="shared" si="2"/>
        <v>4.1604924031570674</v>
      </c>
      <c r="F40" s="4">
        <f t="shared" si="2"/>
        <v>10000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55"/>
      <c r="B41" s="19">
        <f t="shared" si="4"/>
        <v>0.25999999999999995</v>
      </c>
      <c r="C41" s="4">
        <f t="shared" si="3"/>
        <v>1.1264859860266476</v>
      </c>
      <c r="D41" s="4">
        <f t="shared" si="2"/>
        <v>2.0116997867008148</v>
      </c>
      <c r="E41" s="4">
        <f t="shared" si="2"/>
        <v>4.5152506451178072</v>
      </c>
      <c r="F41" s="4">
        <f t="shared" si="2"/>
        <v>10000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55"/>
      <c r="B42" s="19">
        <f t="shared" si="4"/>
        <v>0.27999999999999997</v>
      </c>
      <c r="C42" s="4">
        <f t="shared" si="3"/>
        <v>1.1399993698617763</v>
      </c>
      <c r="D42" s="4">
        <f t="shared" si="2"/>
        <v>2.1197581291923608</v>
      </c>
      <c r="E42" s="4">
        <f t="shared" si="2"/>
        <v>4.8894073177142552</v>
      </c>
      <c r="F42" s="4">
        <f t="shared" si="2"/>
        <v>10000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55"/>
      <c r="B43" s="19">
        <f t="shared" si="4"/>
        <v>0.3</v>
      </c>
      <c r="C43" s="4">
        <f t="shared" si="3"/>
        <v>1.1542849271229052</v>
      </c>
      <c r="D43" s="4">
        <f t="shared" si="2"/>
        <v>2.2339835881953753</v>
      </c>
      <c r="E43" s="4">
        <f t="shared" si="2"/>
        <v>5.2845795852887507</v>
      </c>
      <c r="F43" s="4">
        <f t="shared" si="2"/>
        <v>10000</v>
      </c>
      <c r="G43" s="4">
        <f t="shared" si="2"/>
        <v>10000</v>
      </c>
      <c r="H43" s="4">
        <f t="shared" si="2"/>
        <v>10000</v>
      </c>
      <c r="I43" s="4">
        <f t="shared" si="2"/>
        <v>10000</v>
      </c>
      <c r="J43" s="4">
        <f t="shared" si="2"/>
        <v>10000</v>
      </c>
      <c r="K43" s="4">
        <f t="shared" si="2"/>
        <v>10000</v>
      </c>
      <c r="L43" s="4">
        <f t="shared" si="2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55"/>
      <c r="B44" s="19">
        <f t="shared" si="4"/>
        <v>0.32</v>
      </c>
      <c r="C44" s="4">
        <f t="shared" si="3"/>
        <v>1.1694107877173501</v>
      </c>
      <c r="D44" s="4">
        <f t="shared" si="3"/>
        <v>2.3549191572871599</v>
      </c>
      <c r="E44" s="4">
        <f t="shared" si="3"/>
        <v>5.7025672285889275</v>
      </c>
      <c r="F44" s="4">
        <f t="shared" si="3"/>
        <v>10000</v>
      </c>
      <c r="G44" s="4">
        <f t="shared" si="3"/>
        <v>10000</v>
      </c>
      <c r="H44" s="4">
        <f t="shared" si="3"/>
        <v>10000</v>
      </c>
      <c r="I44" s="4">
        <f t="shared" si="3"/>
        <v>10000</v>
      </c>
      <c r="J44" s="4">
        <f t="shared" si="3"/>
        <v>10000</v>
      </c>
      <c r="K44" s="4">
        <f t="shared" si="3"/>
        <v>10000</v>
      </c>
      <c r="L44" s="4">
        <f t="shared" si="3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55"/>
      <c r="B45" s="19">
        <f t="shared" si="4"/>
        <v>0.34</v>
      </c>
      <c r="C45" s="4">
        <f t="shared" si="3"/>
        <v>1.1854533391909996</v>
      </c>
      <c r="D45" s="4">
        <f t="shared" si="3"/>
        <v>2.4831734420328591</v>
      </c>
      <c r="E45" s="4">
        <f t="shared" si="3"/>
        <v>6.1453788130039984</v>
      </c>
      <c r="F45" s="4">
        <f t="shared" si="3"/>
        <v>10000</v>
      </c>
      <c r="G45" s="4">
        <f t="shared" si="3"/>
        <v>10000</v>
      </c>
      <c r="H45" s="4">
        <f t="shared" si="3"/>
        <v>10000</v>
      </c>
      <c r="I45" s="4">
        <f t="shared" si="3"/>
        <v>10000</v>
      </c>
      <c r="J45" s="4">
        <f t="shared" si="3"/>
        <v>10000</v>
      </c>
      <c r="K45" s="4">
        <f t="shared" si="3"/>
        <v>10000</v>
      </c>
      <c r="L45" s="4">
        <f t="shared" si="3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55"/>
      <c r="B46" s="19">
        <f t="shared" si="4"/>
        <v>0.36000000000000004</v>
      </c>
      <c r="C46" s="4">
        <f t="shared" si="3"/>
        <v>1.2024985168675109</v>
      </c>
      <c r="D46" s="4">
        <f t="shared" si="3"/>
        <v>2.6194308688500136</v>
      </c>
      <c r="E46" s="4">
        <f t="shared" si="3"/>
        <v>6.6152624197750249</v>
      </c>
      <c r="F46" s="4">
        <f t="shared" si="3"/>
        <v>10000</v>
      </c>
      <c r="G46" s="4">
        <f t="shared" si="3"/>
        <v>10000</v>
      </c>
      <c r="H46" s="4">
        <f t="shared" si="3"/>
        <v>10000</v>
      </c>
      <c r="I46" s="4">
        <f t="shared" si="3"/>
        <v>10000</v>
      </c>
      <c r="J46" s="4">
        <f t="shared" si="3"/>
        <v>10000</v>
      </c>
      <c r="K46" s="4">
        <f t="shared" si="3"/>
        <v>10000</v>
      </c>
      <c r="L46" s="4">
        <f t="shared" si="3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55"/>
      <c r="B47" s="19">
        <f t="shared" si="4"/>
        <v>0.38000000000000006</v>
      </c>
      <c r="C47" s="4">
        <f t="shared" si="3"/>
        <v>1.2206433436565902</v>
      </c>
      <c r="D47" s="4">
        <f t="shared" si="3"/>
        <v>2.7644638591598483</v>
      </c>
      <c r="E47" s="4">
        <f t="shared" si="3"/>
        <v>7.1147418799384683</v>
      </c>
      <c r="F47" s="4">
        <f t="shared" si="3"/>
        <v>10000</v>
      </c>
      <c r="G47" s="4">
        <f t="shared" si="3"/>
        <v>10000</v>
      </c>
      <c r="H47" s="4">
        <f t="shared" si="3"/>
        <v>10000</v>
      </c>
      <c r="I47" s="4">
        <f t="shared" si="3"/>
        <v>10000</v>
      </c>
      <c r="J47" s="4">
        <f t="shared" si="3"/>
        <v>10000</v>
      </c>
      <c r="K47" s="4">
        <f t="shared" si="3"/>
        <v>10000</v>
      </c>
      <c r="L47" s="4">
        <f t="shared" si="3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55"/>
      <c r="B48" s="19">
        <f t="shared" si="4"/>
        <v>0.40000000000000008</v>
      </c>
      <c r="C48" s="4">
        <f t="shared" si="3"/>
        <v>1.2399977778191342</v>
      </c>
      <c r="D48" s="4">
        <f t="shared" si="3"/>
        <v>2.9191474243433149</v>
      </c>
      <c r="E48" s="4">
        <f t="shared" si="3"/>
        <v>7.6466596741585731</v>
      </c>
      <c r="F48" s="4">
        <f t="shared" si="3"/>
        <v>10000</v>
      </c>
      <c r="G48" s="4">
        <f t="shared" si="3"/>
        <v>10000</v>
      </c>
      <c r="H48" s="4">
        <f t="shared" si="3"/>
        <v>10000</v>
      </c>
      <c r="I48" s="4">
        <f t="shared" si="3"/>
        <v>10000</v>
      </c>
      <c r="J48" s="4">
        <f t="shared" si="3"/>
        <v>10000</v>
      </c>
      <c r="K48" s="4">
        <f t="shared" si="3"/>
        <v>10000</v>
      </c>
      <c r="L48" s="4">
        <f t="shared" si="3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55"/>
      <c r="B49" s="19">
        <f t="shared" si="4"/>
        <v>0.4200000000000001</v>
      </c>
      <c r="C49" s="4">
        <f t="shared" si="3"/>
        <v>1.2606869429410352</v>
      </c>
      <c r="D49" s="4">
        <f t="shared" si="3"/>
        <v>3.0844767616450266</v>
      </c>
      <c r="E49" s="4">
        <f t="shared" si="3"/>
        <v>8.2142279451310696</v>
      </c>
      <c r="F49" s="4">
        <f t="shared" si="3"/>
        <v>10000</v>
      </c>
      <c r="G49" s="4">
        <f t="shared" si="3"/>
        <v>10000</v>
      </c>
      <c r="H49" s="4">
        <f t="shared" si="3"/>
        <v>10000</v>
      </c>
      <c r="I49" s="4">
        <f t="shared" si="3"/>
        <v>10000</v>
      </c>
      <c r="J49" s="4">
        <f t="shared" si="3"/>
        <v>10000</v>
      </c>
      <c r="K49" s="4">
        <f t="shared" si="3"/>
        <v>10000</v>
      </c>
      <c r="L49" s="4">
        <f t="shared" si="3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55"/>
      <c r="B50" s="19">
        <f t="shared" si="4"/>
        <v>0.44000000000000011</v>
      </c>
      <c r="C50" s="4">
        <f t="shared" si="3"/>
        <v>1.2828538357199761</v>
      </c>
      <c r="D50" s="4">
        <f t="shared" si="3"/>
        <v>3.2615885954923698</v>
      </c>
      <c r="E50" s="4">
        <f t="shared" si="3"/>
        <v>8.821089430874185</v>
      </c>
      <c r="F50" s="4">
        <f t="shared" si="3"/>
        <v>10000</v>
      </c>
      <c r="G50" s="4">
        <f t="shared" si="3"/>
        <v>10000</v>
      </c>
      <c r="H50" s="4">
        <f t="shared" si="3"/>
        <v>10000</v>
      </c>
      <c r="I50" s="4">
        <f t="shared" si="3"/>
        <v>10000</v>
      </c>
      <c r="J50" s="4">
        <f t="shared" si="3"/>
        <v>10000</v>
      </c>
      <c r="K50" s="4">
        <f t="shared" si="3"/>
        <v>10000</v>
      </c>
      <c r="L50" s="4">
        <f t="shared" si="3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55"/>
      <c r="B51" s="19">
        <f t="shared" si="4"/>
        <v>0.46000000000000013</v>
      </c>
      <c r="C51" s="4">
        <f t="shared" si="3"/>
        <v>1.3066626353757762</v>
      </c>
      <c r="D51" s="4">
        <f t="shared" si="3"/>
        <v>3.4517872272098895</v>
      </c>
      <c r="E51" s="4">
        <f t="shared" si="3"/>
        <v>9.471390590853801</v>
      </c>
      <c r="F51" s="4">
        <f t="shared" si="3"/>
        <v>10000</v>
      </c>
      <c r="G51" s="4">
        <f t="shared" si="3"/>
        <v>10000</v>
      </c>
      <c r="H51" s="4">
        <f t="shared" si="3"/>
        <v>10000</v>
      </c>
      <c r="I51" s="4">
        <f t="shared" si="3"/>
        <v>10000</v>
      </c>
      <c r="J51" s="4">
        <f t="shared" si="3"/>
        <v>10000</v>
      </c>
      <c r="K51" s="4">
        <f t="shared" si="3"/>
        <v>10000</v>
      </c>
      <c r="L51" s="4">
        <f t="shared" si="3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55"/>
      <c r="B52" s="19">
        <f t="shared" si="4"/>
        <v>0.48000000000000015</v>
      </c>
      <c r="C52" s="4">
        <f t="shared" si="3"/>
        <v>1.3323027766603204</v>
      </c>
      <c r="D52" s="4">
        <f t="shared" si="3"/>
        <v>3.6565765494224181</v>
      </c>
      <c r="E52" s="4">
        <f t="shared" si="3"/>
        <v>10.16986979428871</v>
      </c>
      <c r="F52" s="4">
        <f t="shared" si="3"/>
        <v>10000</v>
      </c>
      <c r="G52" s="4">
        <f t="shared" si="3"/>
        <v>10000</v>
      </c>
      <c r="H52" s="4">
        <f t="shared" si="3"/>
        <v>10000</v>
      </c>
      <c r="I52" s="4">
        <f t="shared" si="3"/>
        <v>10000</v>
      </c>
      <c r="J52" s="4">
        <f t="shared" si="3"/>
        <v>10000</v>
      </c>
      <c r="K52" s="4">
        <f t="shared" si="3"/>
        <v>10000</v>
      </c>
      <c r="L52" s="4">
        <f t="shared" si="3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55"/>
      <c r="B53" s="19">
        <f t="shared" si="4"/>
        <v>0.50000000000000011</v>
      </c>
      <c r="C53" s="4">
        <f t="shared" si="3"/>
        <v>1.3599940002009028</v>
      </c>
      <c r="D53" s="4">
        <f t="shared" si="3"/>
        <v>3.8776996790435661</v>
      </c>
      <c r="E53" s="4">
        <f t="shared" si="3"/>
        <v>10.921964213652467</v>
      </c>
      <c r="F53" s="4">
        <f t="shared" si="3"/>
        <v>10000</v>
      </c>
      <c r="G53" s="4">
        <f t="shared" si="3"/>
        <v>10000</v>
      </c>
      <c r="H53" s="4">
        <f t="shared" si="3"/>
        <v>10000</v>
      </c>
      <c r="I53" s="4">
        <f t="shared" si="3"/>
        <v>10000</v>
      </c>
      <c r="J53" s="4">
        <f t="shared" si="3"/>
        <v>10000</v>
      </c>
      <c r="K53" s="4">
        <f t="shared" si="3"/>
        <v>10000</v>
      </c>
      <c r="L53" s="4">
        <f t="shared" si="3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55"/>
      <c r="B54" s="19">
        <f t="shared" si="4"/>
        <v>0.52000000000000013</v>
      </c>
      <c r="C54" s="4">
        <f t="shared" si="3"/>
        <v>1.3899926652069841</v>
      </c>
      <c r="D54" s="4">
        <f t="shared" si="3"/>
        <v>4.1171884075324119</v>
      </c>
      <c r="E54" s="4">
        <f t="shared" si="3"/>
        <v>11.73394007325661</v>
      </c>
      <c r="F54" s="4">
        <f t="shared" si="3"/>
        <v>10000</v>
      </c>
      <c r="G54" s="4">
        <f t="shared" si="3"/>
        <v>10000</v>
      </c>
      <c r="H54" s="4">
        <f t="shared" si="3"/>
        <v>10000</v>
      </c>
      <c r="I54" s="4">
        <f t="shared" si="3"/>
        <v>10000</v>
      </c>
      <c r="J54" s="4">
        <f t="shared" si="3"/>
        <v>10000</v>
      </c>
      <c r="K54" s="4">
        <f t="shared" si="3"/>
        <v>10000</v>
      </c>
      <c r="L54" s="4">
        <f t="shared" si="3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55"/>
      <c r="B55" s="19">
        <f t="shared" si="4"/>
        <v>0.54000000000000015</v>
      </c>
      <c r="C55" s="4">
        <f t="shared" si="3"/>
        <v>1.4225997086087396</v>
      </c>
      <c r="D55" s="4">
        <f t="shared" si="3"/>
        <v>4.3774254219562039</v>
      </c>
      <c r="E55" s="4">
        <f t="shared" si="3"/>
        <v>12.613052219308418</v>
      </c>
      <c r="F55" s="4">
        <f t="shared" si="3"/>
        <v>10000</v>
      </c>
      <c r="G55" s="4">
        <f t="shared" si="3"/>
        <v>10000</v>
      </c>
      <c r="H55" s="4">
        <f t="shared" si="3"/>
        <v>10000</v>
      </c>
      <c r="I55" s="4">
        <f t="shared" si="3"/>
        <v>10000</v>
      </c>
      <c r="J55" s="4">
        <f t="shared" si="3"/>
        <v>10000</v>
      </c>
      <c r="K55" s="4">
        <f t="shared" si="3"/>
        <v>10000</v>
      </c>
      <c r="L55" s="4">
        <f t="shared" si="3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55"/>
      <c r="B56" s="19">
        <f t="shared" si="4"/>
        <v>0.56000000000000016</v>
      </c>
      <c r="C56" s="4">
        <f t="shared" si="3"/>
        <v>1.4581707743864349</v>
      </c>
      <c r="D56" s="4">
        <f t="shared" si="3"/>
        <v>4.6612233093054503</v>
      </c>
      <c r="E56" s="4">
        <f t="shared" si="3"/>
        <v>13.567740706582864</v>
      </c>
      <c r="F56" s="4">
        <f t="shared" si="3"/>
        <v>10000</v>
      </c>
      <c r="G56" s="4">
        <f t="shared" si="3"/>
        <v>10000</v>
      </c>
      <c r="H56" s="4">
        <f t="shared" si="3"/>
        <v>10000</v>
      </c>
      <c r="I56" s="4">
        <f t="shared" si="3"/>
        <v>10000</v>
      </c>
      <c r="J56" s="4">
        <f t="shared" si="3"/>
        <v>10000</v>
      </c>
      <c r="K56" s="4">
        <f t="shared" si="3"/>
        <v>10000</v>
      </c>
      <c r="L56" s="4">
        <f t="shared" si="3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55"/>
      <c r="B57" s="19">
        <f t="shared" si="4"/>
        <v>0.58000000000000018</v>
      </c>
      <c r="C57" s="4">
        <f t="shared" si="3"/>
        <v>1.49712923625016</v>
      </c>
      <c r="D57" s="4">
        <f t="shared" si="3"/>
        <v>4.9719258614257624</v>
      </c>
      <c r="E57" s="4">
        <f t="shared" si="3"/>
        <v>14.607874375282792</v>
      </c>
      <c r="F57" s="4">
        <f t="shared" si="3"/>
        <v>10000</v>
      </c>
      <c r="G57" s="4">
        <f t="shared" si="3"/>
        <v>10000</v>
      </c>
      <c r="H57" s="4">
        <f t="shared" si="3"/>
        <v>10000</v>
      </c>
      <c r="I57" s="4">
        <f t="shared" si="3"/>
        <v>10000</v>
      </c>
      <c r="J57" s="4">
        <f t="shared" si="3"/>
        <v>10000</v>
      </c>
      <c r="K57" s="4">
        <f t="shared" si="3"/>
        <v>10000</v>
      </c>
      <c r="L57" s="4">
        <f t="shared" si="3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55"/>
      <c r="B58" s="19">
        <f t="shared" si="4"/>
        <v>0.6000000000000002</v>
      </c>
      <c r="C58" s="4">
        <f t="shared" si="3"/>
        <v>1.5399831260548993</v>
      </c>
      <c r="D58" s="4">
        <f t="shared" si="3"/>
        <v>5.3135393674048172</v>
      </c>
      <c r="E58" s="4">
        <f t="shared" si="3"/>
        <v>15.745054402820724</v>
      </c>
      <c r="F58" s="4">
        <f t="shared" si="3"/>
        <v>10000</v>
      </c>
      <c r="G58" s="4">
        <f t="shared" si="3"/>
        <v>10000</v>
      </c>
      <c r="H58" s="4">
        <f t="shared" si="3"/>
        <v>10000</v>
      </c>
      <c r="I58" s="4">
        <f t="shared" si="3"/>
        <v>10000</v>
      </c>
      <c r="J58" s="4">
        <f t="shared" si="3"/>
        <v>10000</v>
      </c>
      <c r="K58" s="4">
        <f t="shared" si="3"/>
        <v>10000</v>
      </c>
      <c r="L58" s="4">
        <f t="shared" si="3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55"/>
      <c r="B59" s="19">
        <f t="shared" si="4"/>
        <v>0.62000000000000022</v>
      </c>
      <c r="C59" s="4">
        <f t="shared" si="3"/>
        <v>1.5873474063731177</v>
      </c>
      <c r="D59" s="4">
        <f t="shared" si="3"/>
        <v>5.6909047560560246</v>
      </c>
      <c r="E59" s="4">
        <f t="shared" si="3"/>
        <v>16.992994800203913</v>
      </c>
      <c r="F59" s="4">
        <f t="shared" si="3"/>
        <v>10000</v>
      </c>
      <c r="G59" s="4">
        <f t="shared" si="3"/>
        <v>10000</v>
      </c>
      <c r="H59" s="4">
        <f t="shared" si="3"/>
        <v>10000</v>
      </c>
      <c r="I59" s="4">
        <f t="shared" si="3"/>
        <v>10000</v>
      </c>
      <c r="J59" s="4">
        <f t="shared" si="3"/>
        <v>10000</v>
      </c>
      <c r="K59" s="4">
        <f t="shared" si="3"/>
        <v>10000</v>
      </c>
      <c r="L59" s="4">
        <f t="shared" si="3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55"/>
      <c r="B60" s="19">
        <f t="shared" si="4"/>
        <v>0.64000000000000024</v>
      </c>
      <c r="C60" s="4">
        <f t="shared" si="3"/>
        <v>1.6399736647190402</v>
      </c>
      <c r="D60" s="4">
        <f t="shared" si="3"/>
        <v>6.1099261784148586</v>
      </c>
      <c r="E60" s="4">
        <f t="shared" si="3"/>
        <v>18.368002092557848</v>
      </c>
      <c r="F60" s="4">
        <f t="shared" si="3"/>
        <v>10000</v>
      </c>
      <c r="G60" s="4">
        <f t="shared" si="3"/>
        <v>10000</v>
      </c>
      <c r="H60" s="4">
        <f t="shared" si="3"/>
        <v>10000</v>
      </c>
      <c r="I60" s="4">
        <f t="shared" si="3"/>
        <v>10000</v>
      </c>
      <c r="J60" s="4">
        <f t="shared" si="3"/>
        <v>10000</v>
      </c>
      <c r="K60" s="4">
        <f t="shared" si="3"/>
        <v>10000</v>
      </c>
      <c r="L60" s="4">
        <f t="shared" si="3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55"/>
      <c r="B61" s="19">
        <f t="shared" si="4"/>
        <v>0.66000000000000025</v>
      </c>
      <c r="C61" s="4">
        <f t="shared" ref="C61:L86" si="5">IF(C$16="",10000,3600*1*(1/C$24+C$16/4*(($B61/C$18-1)+SQRT(($B61/C$18-1)^2+(8*C$17*$B61/C$18)/(C$19*C$16*C$20)))))</f>
        <v>1.6987902840507765</v>
      </c>
      <c r="D61" s="4">
        <f t="shared" si="5"/>
        <v>6.5778787860490953</v>
      </c>
      <c r="E61" s="4">
        <f t="shared" si="5"/>
        <v>19.889583365349473</v>
      </c>
      <c r="F61" s="4">
        <f t="shared" si="5"/>
        <v>10000</v>
      </c>
      <c r="G61" s="4">
        <f t="shared" si="5"/>
        <v>10000</v>
      </c>
      <c r="H61" s="4">
        <f t="shared" si="5"/>
        <v>10000</v>
      </c>
      <c r="I61" s="4">
        <f t="shared" si="5"/>
        <v>10000</v>
      </c>
      <c r="J61" s="4">
        <f t="shared" si="5"/>
        <v>10000</v>
      </c>
      <c r="K61" s="4">
        <f t="shared" si="5"/>
        <v>10000</v>
      </c>
      <c r="L61" s="4">
        <f t="shared" si="5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55"/>
      <c r="B62" s="19">
        <f t="shared" si="4"/>
        <v>0.68000000000000027</v>
      </c>
      <c r="C62" s="4">
        <f t="shared" si="5"/>
        <v>1.7649576707005503</v>
      </c>
      <c r="D62" s="4">
        <f t="shared" si="5"/>
        <v>7.1038295420666522</v>
      </c>
      <c r="E62" s="4">
        <f t="shared" si="5"/>
        <v>21.581220922395264</v>
      </c>
      <c r="F62" s="4">
        <f t="shared" si="5"/>
        <v>10000</v>
      </c>
      <c r="G62" s="4">
        <f t="shared" si="5"/>
        <v>10000</v>
      </c>
      <c r="H62" s="4">
        <f t="shared" si="5"/>
        <v>10000</v>
      </c>
      <c r="I62" s="4">
        <f t="shared" si="5"/>
        <v>10000</v>
      </c>
      <c r="J62" s="4">
        <f t="shared" si="5"/>
        <v>10000</v>
      </c>
      <c r="K62" s="4">
        <f t="shared" si="5"/>
        <v>10000</v>
      </c>
      <c r="L62" s="4">
        <f t="shared" si="5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55"/>
      <c r="B63" s="19">
        <f t="shared" si="4"/>
        <v>0.70000000000000029</v>
      </c>
      <c r="C63" s="4">
        <f t="shared" si="5"/>
        <v>1.8399455626125099</v>
      </c>
      <c r="D63" s="4">
        <f t="shared" si="5"/>
        <v>7.6992224162121694</v>
      </c>
      <c r="E63" s="4">
        <f t="shared" si="5"/>
        <v>23.471363440255271</v>
      </c>
      <c r="F63" s="4">
        <f t="shared" si="5"/>
        <v>10000</v>
      </c>
      <c r="G63" s="4">
        <f t="shared" si="5"/>
        <v>10000</v>
      </c>
      <c r="H63" s="4">
        <f t="shared" si="5"/>
        <v>10000</v>
      </c>
      <c r="I63" s="4">
        <f t="shared" si="5"/>
        <v>10000</v>
      </c>
      <c r="J63" s="4">
        <f t="shared" si="5"/>
        <v>10000</v>
      </c>
      <c r="K63" s="4">
        <f t="shared" si="5"/>
        <v>10000</v>
      </c>
      <c r="L63" s="4">
        <f t="shared" si="5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55"/>
      <c r="B64" s="19">
        <f t="shared" si="4"/>
        <v>0.72000000000000031</v>
      </c>
      <c r="C64" s="4">
        <f t="shared" si="5"/>
        <v>1.925643451074887</v>
      </c>
      <c r="D64" s="4">
        <f t="shared" si="5"/>
        <v>8.3787076751216762</v>
      </c>
      <c r="E64" s="4">
        <f t="shared" si="5"/>
        <v>25.59469799554666</v>
      </c>
      <c r="F64" s="4">
        <f t="shared" si="5"/>
        <v>10000</v>
      </c>
      <c r="G64" s="4">
        <f t="shared" si="5"/>
        <v>10000</v>
      </c>
      <c r="H64" s="4">
        <f t="shared" si="5"/>
        <v>10000</v>
      </c>
      <c r="I64" s="4">
        <f t="shared" si="5"/>
        <v>10000</v>
      </c>
      <c r="J64" s="4">
        <f t="shared" si="5"/>
        <v>10000</v>
      </c>
      <c r="K64" s="4">
        <f t="shared" si="5"/>
        <v>10000</v>
      </c>
      <c r="L64" s="4">
        <f t="shared" si="5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55"/>
      <c r="B65" s="19">
        <f t="shared" si="4"/>
        <v>0.74000000000000032</v>
      </c>
      <c r="C65" s="4">
        <f t="shared" si="5"/>
        <v>2.0245219332980948</v>
      </c>
      <c r="D65" s="4">
        <f t="shared" si="5"/>
        <v>9.1613421444450829</v>
      </c>
      <c r="E65" s="4">
        <f t="shared" si="5"/>
        <v>27.993784381723202</v>
      </c>
      <c r="F65" s="4">
        <f t="shared" si="5"/>
        <v>10000</v>
      </c>
      <c r="G65" s="4">
        <f t="shared" si="5"/>
        <v>10000</v>
      </c>
      <c r="H65" s="4">
        <f t="shared" si="5"/>
        <v>10000</v>
      </c>
      <c r="I65" s="4">
        <f t="shared" si="5"/>
        <v>10000</v>
      </c>
      <c r="J65" s="4">
        <f t="shared" si="5"/>
        <v>10000</v>
      </c>
      <c r="K65" s="4">
        <f t="shared" si="5"/>
        <v>10000</v>
      </c>
      <c r="L65" s="4">
        <f t="shared" si="5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55"/>
      <c r="B66" s="19">
        <f t="shared" si="4"/>
        <v>0.76000000000000034</v>
      </c>
      <c r="C66" s="4">
        <f t="shared" si="5"/>
        <v>2.1398746803352289</v>
      </c>
      <c r="D66" s="4">
        <f t="shared" si="5"/>
        <v>10.072368134509256</v>
      </c>
      <c r="E66" s="4">
        <f t="shared" si="5"/>
        <v>30.721150926287184</v>
      </c>
      <c r="F66" s="4">
        <f t="shared" si="5"/>
        <v>10000</v>
      </c>
      <c r="G66" s="4">
        <f t="shared" si="5"/>
        <v>10000</v>
      </c>
      <c r="H66" s="4">
        <f t="shared" si="5"/>
        <v>10000</v>
      </c>
      <c r="I66" s="4">
        <f t="shared" si="5"/>
        <v>10000</v>
      </c>
      <c r="J66" s="4">
        <f t="shared" si="5"/>
        <v>10000</v>
      </c>
      <c r="K66" s="4">
        <f t="shared" si="5"/>
        <v>10000</v>
      </c>
      <c r="L66" s="4">
        <f t="shared" si="5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55"/>
      <c r="B67" s="19">
        <f t="shared" si="4"/>
        <v>0.78000000000000036</v>
      </c>
      <c r="C67" s="4">
        <f t="shared" si="5"/>
        <v>2.2761922699169537</v>
      </c>
      <c r="D67" s="4">
        <f t="shared" si="5"/>
        <v>11.145921887034227</v>
      </c>
      <c r="E67" s="4">
        <f t="shared" si="5"/>
        <v>33.841964424116291</v>
      </c>
      <c r="F67" s="4">
        <f t="shared" si="5"/>
        <v>10000</v>
      </c>
      <c r="G67" s="4">
        <f t="shared" si="5"/>
        <v>10000</v>
      </c>
      <c r="H67" s="4">
        <f t="shared" si="5"/>
        <v>10000</v>
      </c>
      <c r="I67" s="4">
        <f t="shared" si="5"/>
        <v>10000</v>
      </c>
      <c r="J67" s="4">
        <f t="shared" si="5"/>
        <v>10000</v>
      </c>
      <c r="K67" s="4">
        <f t="shared" si="5"/>
        <v>10000</v>
      </c>
      <c r="L67" s="4">
        <f t="shared" si="5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55"/>
      <c r="B68" s="19">
        <f t="shared" si="4"/>
        <v>0.80000000000000038</v>
      </c>
      <c r="C68" s="4">
        <f t="shared" si="5"/>
        <v>2.4397600799668009</v>
      </c>
      <c r="D68" s="4">
        <f t="shared" si="5"/>
        <v>12.429285713936943</v>
      </c>
      <c r="E68" s="4">
        <f t="shared" si="5"/>
        <v>37.43738370676806</v>
      </c>
      <c r="F68" s="4">
        <f t="shared" si="5"/>
        <v>10000</v>
      </c>
      <c r="G68" s="4">
        <f t="shared" si="5"/>
        <v>10000</v>
      </c>
      <c r="H68" s="4">
        <f t="shared" si="5"/>
        <v>10000</v>
      </c>
      <c r="I68" s="4">
        <f t="shared" si="5"/>
        <v>10000</v>
      </c>
      <c r="J68" s="4">
        <f t="shared" si="5"/>
        <v>10000</v>
      </c>
      <c r="K68" s="4">
        <f t="shared" si="5"/>
        <v>10000</v>
      </c>
      <c r="L68" s="4">
        <f t="shared" si="5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55"/>
      <c r="B69" s="19">
        <f t="shared" si="4"/>
        <v>0.8200000000000004</v>
      </c>
      <c r="C69" s="4">
        <f t="shared" si="5"/>
        <v>2.6396542610474851</v>
      </c>
      <c r="D69" s="4">
        <f t="shared" si="5"/>
        <v>13.989803249641763</v>
      </c>
      <c r="E69" s="4">
        <f t="shared" si="5"/>
        <v>41.60866119807546</v>
      </c>
      <c r="F69" s="4">
        <f t="shared" si="5"/>
        <v>10000</v>
      </c>
      <c r="G69" s="4">
        <f t="shared" si="5"/>
        <v>10000</v>
      </c>
      <c r="H69" s="4">
        <f t="shared" si="5"/>
        <v>10000</v>
      </c>
      <c r="I69" s="4">
        <f t="shared" si="5"/>
        <v>10000</v>
      </c>
      <c r="J69" s="4">
        <f t="shared" si="5"/>
        <v>10000</v>
      </c>
      <c r="K69" s="4">
        <f t="shared" si="5"/>
        <v>10000</v>
      </c>
      <c r="L69" s="4">
        <f t="shared" si="5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55"/>
      <c r="B70" s="19">
        <f t="shared" si="4"/>
        <v>0.84000000000000041</v>
      </c>
      <c r="C70" s="4">
        <f t="shared" si="5"/>
        <v>2.8894834855553766</v>
      </c>
      <c r="D70" s="4">
        <f t="shared" si="5"/>
        <v>15.926594426075923</v>
      </c>
      <c r="E70" s="4">
        <f t="shared" si="5"/>
        <v>46.481920296165192</v>
      </c>
      <c r="F70" s="4">
        <f t="shared" si="5"/>
        <v>10000</v>
      </c>
      <c r="G70" s="4">
        <f t="shared" si="5"/>
        <v>10000</v>
      </c>
      <c r="H70" s="4">
        <f t="shared" si="5"/>
        <v>10000</v>
      </c>
      <c r="I70" s="4">
        <f t="shared" si="5"/>
        <v>10000</v>
      </c>
      <c r="J70" s="4">
        <f t="shared" si="5"/>
        <v>10000</v>
      </c>
      <c r="K70" s="4">
        <f t="shared" si="5"/>
        <v>10000</v>
      </c>
      <c r="L70" s="4">
        <f t="shared" si="5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55"/>
      <c r="B71" s="19">
        <f t="shared" si="4"/>
        <v>0.86000000000000043</v>
      </c>
      <c r="C71" s="4">
        <f t="shared" si="5"/>
        <v>3.2106205616287733</v>
      </c>
      <c r="D71" s="4">
        <f t="shared" si="5"/>
        <v>18.391369318672268</v>
      </c>
      <c r="E71" s="4">
        <f t="shared" si="5"/>
        <v>52.213223676361331</v>
      </c>
      <c r="F71" s="4">
        <f t="shared" si="5"/>
        <v>10000</v>
      </c>
      <c r="G71" s="4">
        <f t="shared" si="5"/>
        <v>10000</v>
      </c>
      <c r="H71" s="4">
        <f t="shared" si="5"/>
        <v>10000</v>
      </c>
      <c r="I71" s="4">
        <f t="shared" si="5"/>
        <v>10000</v>
      </c>
      <c r="J71" s="4">
        <f t="shared" si="5"/>
        <v>10000</v>
      </c>
      <c r="K71" s="4">
        <f t="shared" si="5"/>
        <v>10000</v>
      </c>
      <c r="L71" s="4">
        <f t="shared" si="5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55"/>
      <c r="B72" s="19">
        <f t="shared" si="4"/>
        <v>0.88000000000000045</v>
      </c>
      <c r="C72" s="4">
        <f t="shared" si="5"/>
        <v>3.6386569231561685</v>
      </c>
      <c r="D72" s="4">
        <f t="shared" si="5"/>
        <v>21.627528990449385</v>
      </c>
      <c r="E72" s="4">
        <f t="shared" si="5"/>
        <v>58.992937116052772</v>
      </c>
      <c r="F72" s="4">
        <f t="shared" si="5"/>
        <v>10000</v>
      </c>
      <c r="G72" s="4">
        <f t="shared" si="5"/>
        <v>10000</v>
      </c>
      <c r="H72" s="4">
        <f t="shared" si="5"/>
        <v>10000</v>
      </c>
      <c r="I72" s="4">
        <f t="shared" si="5"/>
        <v>10000</v>
      </c>
      <c r="J72" s="4">
        <f t="shared" si="5"/>
        <v>10000</v>
      </c>
      <c r="K72" s="4">
        <f t="shared" si="5"/>
        <v>10000</v>
      </c>
      <c r="L72" s="4">
        <f t="shared" si="5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55"/>
      <c r="B73" s="19">
        <f t="shared" si="4"/>
        <v>0.90000000000000047</v>
      </c>
      <c r="C73" s="4">
        <f t="shared" si="5"/>
        <v>4.2375736381798808</v>
      </c>
      <c r="D73" s="4">
        <f t="shared" si="5"/>
        <v>26.048568365083124</v>
      </c>
      <c r="E73" s="4">
        <f t="shared" si="5"/>
        <v>67.047376456830008</v>
      </c>
      <c r="F73" s="4">
        <f t="shared" si="5"/>
        <v>10000</v>
      </c>
      <c r="G73" s="4">
        <f t="shared" si="5"/>
        <v>10000</v>
      </c>
      <c r="H73" s="4">
        <f t="shared" si="5"/>
        <v>10000</v>
      </c>
      <c r="I73" s="4">
        <f t="shared" si="5"/>
        <v>10000</v>
      </c>
      <c r="J73" s="4">
        <f t="shared" si="5"/>
        <v>10000</v>
      </c>
      <c r="K73" s="4">
        <f t="shared" si="5"/>
        <v>10000</v>
      </c>
      <c r="L73" s="4">
        <f t="shared" si="5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55"/>
      <c r="B74" s="19">
        <f t="shared" si="4"/>
        <v>0.92000000000000048</v>
      </c>
      <c r="C74" s="4">
        <f t="shared" si="5"/>
        <v>5.1350524713713588</v>
      </c>
      <c r="D74" s="4">
        <f t="shared" si="5"/>
        <v>32.407451384591376</v>
      </c>
      <c r="E74" s="4">
        <f t="shared" si="5"/>
        <v>76.634387002843624</v>
      </c>
      <c r="F74" s="4">
        <f t="shared" si="5"/>
        <v>10000</v>
      </c>
      <c r="G74" s="4">
        <f t="shared" si="5"/>
        <v>10000</v>
      </c>
      <c r="H74" s="4">
        <f t="shared" si="5"/>
        <v>10000</v>
      </c>
      <c r="I74" s="4">
        <f t="shared" si="5"/>
        <v>10000</v>
      </c>
      <c r="J74" s="4">
        <f t="shared" si="5"/>
        <v>10000</v>
      </c>
      <c r="K74" s="4">
        <f t="shared" si="5"/>
        <v>10000</v>
      </c>
      <c r="L74" s="4">
        <f t="shared" si="5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55"/>
      <c r="B75" s="19">
        <f t="shared" si="4"/>
        <v>0.9400000000000005</v>
      </c>
      <c r="C75" s="4">
        <f t="shared" si="5"/>
        <v>6.6277808959057323</v>
      </c>
      <c r="D75" s="4">
        <f t="shared" si="5"/>
        <v>42.192223832681513</v>
      </c>
      <c r="E75" s="4">
        <f t="shared" si="5"/>
        <v>88.028510423783402</v>
      </c>
      <c r="F75" s="4">
        <f t="shared" si="5"/>
        <v>10000</v>
      </c>
      <c r="G75" s="4">
        <f t="shared" si="5"/>
        <v>10000</v>
      </c>
      <c r="H75" s="4">
        <f t="shared" si="5"/>
        <v>10000</v>
      </c>
      <c r="I75" s="4">
        <f t="shared" si="5"/>
        <v>10000</v>
      </c>
      <c r="J75" s="4">
        <f t="shared" si="5"/>
        <v>10000</v>
      </c>
      <c r="K75" s="4">
        <f t="shared" si="5"/>
        <v>10000</v>
      </c>
      <c r="L75" s="4">
        <f t="shared" si="5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55"/>
      <c r="B76" s="19">
        <f t="shared" si="4"/>
        <v>0.96000000000000052</v>
      </c>
      <c r="C76" s="4">
        <f t="shared" si="5"/>
        <v>9.5972266744836485</v>
      </c>
      <c r="D76" s="4">
        <f t="shared" si="5"/>
        <v>58.600000000000541</v>
      </c>
      <c r="E76" s="4">
        <f t="shared" si="5"/>
        <v>101.49237809854793</v>
      </c>
      <c r="F76" s="4">
        <f t="shared" si="5"/>
        <v>10000</v>
      </c>
      <c r="G76" s="4">
        <f t="shared" si="5"/>
        <v>10000</v>
      </c>
      <c r="H76" s="4">
        <f t="shared" si="5"/>
        <v>10000</v>
      </c>
      <c r="I76" s="4">
        <f t="shared" si="5"/>
        <v>10000</v>
      </c>
      <c r="J76" s="4">
        <f t="shared" si="5"/>
        <v>10000</v>
      </c>
      <c r="K76" s="4">
        <f t="shared" si="5"/>
        <v>10000</v>
      </c>
      <c r="L76" s="4">
        <f t="shared" si="5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55"/>
      <c r="B77" s="19">
        <f t="shared" si="4"/>
        <v>0.98000000000000054</v>
      </c>
      <c r="C77" s="4">
        <f t="shared" si="5"/>
        <v>18.293845940494059</v>
      </c>
      <c r="D77" s="4">
        <f t="shared" si="5"/>
        <v>88.7037256922967</v>
      </c>
      <c r="E77" s="4">
        <f t="shared" si="5"/>
        <v>117.2359780596944</v>
      </c>
      <c r="F77" s="4">
        <f t="shared" si="5"/>
        <v>10000</v>
      </c>
      <c r="G77" s="4">
        <f t="shared" si="5"/>
        <v>10000</v>
      </c>
      <c r="H77" s="4">
        <f t="shared" si="5"/>
        <v>10000</v>
      </c>
      <c r="I77" s="4">
        <f t="shared" si="5"/>
        <v>10000</v>
      </c>
      <c r="J77" s="4">
        <f t="shared" si="5"/>
        <v>10000</v>
      </c>
      <c r="K77" s="4">
        <f t="shared" si="5"/>
        <v>10000</v>
      </c>
      <c r="L77" s="4">
        <f t="shared" si="5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55"/>
      <c r="B78" s="19">
        <f t="shared" si="4"/>
        <v>1.0000000000000004</v>
      </c>
      <c r="C78" s="4">
        <f t="shared" si="5"/>
        <v>125.70765814496879</v>
      </c>
      <c r="D78" s="4">
        <f t="shared" si="5"/>
        <v>145.00000000000162</v>
      </c>
      <c r="E78" s="4">
        <f t="shared" si="5"/>
        <v>135.37420262940549</v>
      </c>
      <c r="F78" s="4">
        <f t="shared" si="5"/>
        <v>10000</v>
      </c>
      <c r="G78" s="4">
        <f t="shared" si="5"/>
        <v>10000</v>
      </c>
      <c r="H78" s="4">
        <f t="shared" si="5"/>
        <v>10000</v>
      </c>
      <c r="I78" s="4">
        <f t="shared" si="5"/>
        <v>10000</v>
      </c>
      <c r="J78" s="4">
        <f t="shared" si="5"/>
        <v>10000</v>
      </c>
      <c r="K78" s="4">
        <f t="shared" si="5"/>
        <v>10000</v>
      </c>
      <c r="L78" s="4">
        <f t="shared" si="5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55"/>
      <c r="B79" s="19">
        <f t="shared" si="4"/>
        <v>1.0200000000000005</v>
      </c>
      <c r="C79" s="4">
        <f t="shared" si="5"/>
        <v>882.98559976961212</v>
      </c>
      <c r="D79" s="4">
        <f t="shared" si="5"/>
        <v>235.27975844202132</v>
      </c>
      <c r="E79" s="4">
        <f t="shared" si="5"/>
        <v>155.89979860808529</v>
      </c>
      <c r="F79" s="4">
        <f t="shared" si="5"/>
        <v>10000</v>
      </c>
      <c r="G79" s="4">
        <f t="shared" si="5"/>
        <v>10000</v>
      </c>
      <c r="H79" s="4">
        <f t="shared" si="5"/>
        <v>10000</v>
      </c>
      <c r="I79" s="4">
        <f t="shared" si="5"/>
        <v>10000</v>
      </c>
      <c r="J79" s="4">
        <f t="shared" si="5"/>
        <v>10000</v>
      </c>
      <c r="K79" s="4">
        <f t="shared" si="5"/>
        <v>10000</v>
      </c>
      <c r="L79" s="4">
        <f t="shared" si="5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55"/>
      <c r="B80" s="19">
        <f t="shared" si="4"/>
        <v>1.0400000000000005</v>
      </c>
      <c r="C80" s="4">
        <f t="shared" si="5"/>
        <v>1738.3098419232635</v>
      </c>
      <c r="D80" s="4">
        <f t="shared" si="5"/>
        <v>350.67313874203705</v>
      </c>
      <c r="E80" s="4">
        <f t="shared" si="5"/>
        <v>178.68515584061763</v>
      </c>
      <c r="F80" s="4">
        <f t="shared" si="5"/>
        <v>10000</v>
      </c>
      <c r="G80" s="4">
        <f t="shared" si="5"/>
        <v>10000</v>
      </c>
      <c r="H80" s="4">
        <f t="shared" si="5"/>
        <v>10000</v>
      </c>
      <c r="I80" s="4">
        <f t="shared" si="5"/>
        <v>10000</v>
      </c>
      <c r="J80" s="4">
        <f t="shared" si="5"/>
        <v>10000</v>
      </c>
      <c r="K80" s="4">
        <f t="shared" si="5"/>
        <v>10000</v>
      </c>
      <c r="L80" s="4">
        <f t="shared" si="5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55"/>
      <c r="B81" s="19">
        <f t="shared" si="4"/>
        <v>1.0600000000000005</v>
      </c>
      <c r="C81" s="4">
        <f t="shared" si="5"/>
        <v>2599.3444705607099</v>
      </c>
      <c r="D81" s="4">
        <f t="shared" si="5"/>
        <v>478.98503774071088</v>
      </c>
      <c r="E81" s="4">
        <f t="shared" si="5"/>
        <v>203.51199248621606</v>
      </c>
      <c r="F81" s="4">
        <f t="shared" si="5"/>
        <v>10000</v>
      </c>
      <c r="G81" s="4">
        <f t="shared" si="5"/>
        <v>10000</v>
      </c>
      <c r="H81" s="4">
        <f t="shared" si="5"/>
        <v>10000</v>
      </c>
      <c r="I81" s="4">
        <f t="shared" si="5"/>
        <v>10000</v>
      </c>
      <c r="J81" s="4">
        <f t="shared" si="5"/>
        <v>10000</v>
      </c>
      <c r="K81" s="4">
        <f t="shared" si="5"/>
        <v>10000</v>
      </c>
      <c r="L81" s="4">
        <f t="shared" si="5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55"/>
      <c r="B82" s="19">
        <f t="shared" si="4"/>
        <v>1.0800000000000005</v>
      </c>
      <c r="C82" s="4">
        <f t="shared" si="5"/>
        <v>3461.8531847793906</v>
      </c>
      <c r="D82" s="4">
        <f t="shared" si="5"/>
        <v>613.55951688404127</v>
      </c>
      <c r="E82" s="4">
        <f t="shared" si="5"/>
        <v>230.11441830357805</v>
      </c>
      <c r="F82" s="4">
        <f t="shared" si="5"/>
        <v>10000</v>
      </c>
      <c r="G82" s="4">
        <f t="shared" si="5"/>
        <v>10000</v>
      </c>
      <c r="H82" s="4">
        <f t="shared" si="5"/>
        <v>10000</v>
      </c>
      <c r="I82" s="4">
        <f t="shared" si="5"/>
        <v>10000</v>
      </c>
      <c r="J82" s="4">
        <f t="shared" si="5"/>
        <v>10000</v>
      </c>
      <c r="K82" s="4">
        <f t="shared" si="5"/>
        <v>10000</v>
      </c>
      <c r="L82" s="4">
        <f t="shared" si="5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55"/>
      <c r="B83" s="19">
        <f t="shared" si="4"/>
        <v>1.1000000000000005</v>
      </c>
      <c r="C83" s="4">
        <f t="shared" si="5"/>
        <v>4324.9563766398105</v>
      </c>
      <c r="D83" s="4">
        <f t="shared" si="5"/>
        <v>751.39672129771122</v>
      </c>
      <c r="E83" s="4">
        <f t="shared" si="5"/>
        <v>258.2186262517352</v>
      </c>
      <c r="F83" s="4">
        <f t="shared" si="5"/>
        <v>10000</v>
      </c>
      <c r="G83" s="4">
        <f t="shared" si="5"/>
        <v>10000</v>
      </c>
      <c r="H83" s="4">
        <f t="shared" si="5"/>
        <v>10000</v>
      </c>
      <c r="I83" s="4">
        <f t="shared" si="5"/>
        <v>10000</v>
      </c>
      <c r="J83" s="4">
        <f t="shared" si="5"/>
        <v>10000</v>
      </c>
      <c r="K83" s="4">
        <f t="shared" si="5"/>
        <v>10000</v>
      </c>
      <c r="L83" s="4">
        <f t="shared" si="5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55"/>
      <c r="B84" s="19">
        <f t="shared" si="4"/>
        <v>1.1200000000000006</v>
      </c>
      <c r="C84" s="4">
        <f t="shared" si="5"/>
        <v>5188.3578250407263</v>
      </c>
      <c r="D84" s="4">
        <f t="shared" si="5"/>
        <v>891.09204315290549</v>
      </c>
      <c r="E84" s="4">
        <f t="shared" si="5"/>
        <v>287.56986725694594</v>
      </c>
      <c r="F84" s="4">
        <f t="shared" si="5"/>
        <v>10000</v>
      </c>
      <c r="G84" s="4">
        <f t="shared" si="5"/>
        <v>10000</v>
      </c>
      <c r="H84" s="4">
        <f t="shared" si="5"/>
        <v>10000</v>
      </c>
      <c r="I84" s="4">
        <f t="shared" si="5"/>
        <v>10000</v>
      </c>
      <c r="J84" s="4">
        <f t="shared" si="5"/>
        <v>10000</v>
      </c>
      <c r="K84" s="4">
        <f t="shared" si="5"/>
        <v>10000</v>
      </c>
      <c r="L84" s="4">
        <f t="shared" si="5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55"/>
      <c r="B85" s="19">
        <f t="shared" si="4"/>
        <v>1.1400000000000006</v>
      </c>
      <c r="C85" s="4">
        <f t="shared" si="5"/>
        <v>6051.9300091016557</v>
      </c>
      <c r="D85" s="4">
        <f t="shared" si="5"/>
        <v>1031.9298245497253</v>
      </c>
      <c r="E85" s="4">
        <f t="shared" si="5"/>
        <v>317.94587196063998</v>
      </c>
      <c r="F85" s="4">
        <f t="shared" si="5"/>
        <v>10000</v>
      </c>
      <c r="G85" s="4">
        <f t="shared" si="5"/>
        <v>10000</v>
      </c>
      <c r="H85" s="4">
        <f t="shared" si="5"/>
        <v>10000</v>
      </c>
      <c r="I85" s="4">
        <f t="shared" si="5"/>
        <v>10000</v>
      </c>
      <c r="J85" s="4">
        <f t="shared" si="5"/>
        <v>10000</v>
      </c>
      <c r="K85" s="4">
        <f t="shared" si="5"/>
        <v>10000</v>
      </c>
      <c r="L85" s="4">
        <f t="shared" si="5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55"/>
      <c r="B86" s="19">
        <f t="shared" si="4"/>
        <v>1.1600000000000006</v>
      </c>
      <c r="C86" s="4">
        <f t="shared" si="5"/>
        <v>6915.6090151967419</v>
      </c>
      <c r="D86" s="4">
        <f t="shared" si="5"/>
        <v>1173.5146771035938</v>
      </c>
      <c r="E86" s="4">
        <f t="shared" si="5"/>
        <v>349.16036477596464</v>
      </c>
      <c r="F86" s="4">
        <f t="shared" si="5"/>
        <v>10000</v>
      </c>
      <c r="G86" s="4">
        <f t="shared" si="5"/>
        <v>10000</v>
      </c>
      <c r="H86" s="4">
        <f t="shared" ref="D86:L114" si="6">IF(H$16="",10000,3600*1*(1/H$24+H$16/4*(($B86/H$18-1)+SQRT(($B86/H$18-1)^2+(8*H$17*$B86/H$18)/(H$19*H$16*H$20)))))</f>
        <v>10000</v>
      </c>
      <c r="I86" s="4">
        <f t="shared" si="6"/>
        <v>10000</v>
      </c>
      <c r="J86" s="4">
        <f t="shared" si="6"/>
        <v>10000</v>
      </c>
      <c r="K86" s="4">
        <f t="shared" si="6"/>
        <v>10000</v>
      </c>
      <c r="L86" s="4">
        <f t="shared" si="6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55"/>
      <c r="B87" s="19">
        <f t="shared" si="4"/>
        <v>1.1800000000000006</v>
      </c>
      <c r="C87" s="4">
        <f t="shared" ref="C87:C126" si="7">IF(C$16="",10000,3600*1*(1/C$24+C$16/4*(($B87/C$18-1)+SQRT(($B87/C$18-1)^2+(8*C$17*$B87/C$18)/(C$19*C$16*C$20)))))</f>
        <v>7779.359284179317</v>
      </c>
      <c r="D87" s="4">
        <f t="shared" si="6"/>
        <v>1315.6126911483202</v>
      </c>
      <c r="E87" s="4">
        <f t="shared" si="6"/>
        <v>381.06096182512988</v>
      </c>
      <c r="F87" s="4">
        <f t="shared" si="6"/>
        <v>10000</v>
      </c>
      <c r="G87" s="4">
        <f t="shared" si="6"/>
        <v>10000</v>
      </c>
      <c r="H87" s="4">
        <f t="shared" si="6"/>
        <v>10000</v>
      </c>
      <c r="I87" s="4">
        <f t="shared" si="6"/>
        <v>10000</v>
      </c>
      <c r="J87" s="4">
        <f t="shared" si="6"/>
        <v>10000</v>
      </c>
      <c r="K87" s="4">
        <f t="shared" si="6"/>
        <v>10000</v>
      </c>
      <c r="L87" s="4">
        <f t="shared" si="6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55"/>
      <c r="B88" s="19">
        <f t="shared" si="4"/>
        <v>1.2000000000000006</v>
      </c>
      <c r="C88" s="4">
        <f t="shared" si="7"/>
        <v>8643.1594602698588</v>
      </c>
      <c r="D88" s="4">
        <f t="shared" si="6"/>
        <v>1458.0774721832208</v>
      </c>
      <c r="E88" s="4">
        <f t="shared" si="6"/>
        <v>413.52464729302687</v>
      </c>
      <c r="F88" s="4">
        <f t="shared" si="6"/>
        <v>10000</v>
      </c>
      <c r="G88" s="4">
        <f t="shared" si="6"/>
        <v>10000</v>
      </c>
      <c r="H88" s="4">
        <f t="shared" si="6"/>
        <v>10000</v>
      </c>
      <c r="I88" s="4">
        <f t="shared" si="6"/>
        <v>10000</v>
      </c>
      <c r="J88" s="4">
        <f t="shared" si="6"/>
        <v>10000</v>
      </c>
      <c r="K88" s="4">
        <f t="shared" si="6"/>
        <v>10000</v>
      </c>
      <c r="L88" s="4">
        <f t="shared" si="6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55"/>
      <c r="B89" s="19">
        <f t="shared" si="4"/>
        <v>1.2200000000000006</v>
      </c>
      <c r="C89" s="4">
        <f t="shared" si="7"/>
        <v>9506.9959444661163</v>
      </c>
      <c r="D89" s="4">
        <f t="shared" si="6"/>
        <v>1600.8130476787355</v>
      </c>
      <c r="E89" s="4">
        <f t="shared" si="6"/>
        <v>446.45270280478326</v>
      </c>
      <c r="F89" s="4">
        <f t="shared" si="6"/>
        <v>10000</v>
      </c>
      <c r="G89" s="4">
        <f t="shared" si="6"/>
        <v>10000</v>
      </c>
      <c r="H89" s="4">
        <f t="shared" si="6"/>
        <v>10000</v>
      </c>
      <c r="I89" s="4">
        <f t="shared" si="6"/>
        <v>10000</v>
      </c>
      <c r="J89" s="4">
        <f t="shared" si="6"/>
        <v>10000</v>
      </c>
      <c r="K89" s="4">
        <f t="shared" si="6"/>
        <v>10000</v>
      </c>
      <c r="L89" s="4">
        <f t="shared" si="6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55"/>
      <c r="B90" s="19">
        <f t="shared" si="4"/>
        <v>1.2400000000000007</v>
      </c>
      <c r="C90" s="4">
        <f t="shared" si="7"/>
        <v>10370.859666439143</v>
      </c>
      <c r="D90" s="4">
        <f t="shared" si="6"/>
        <v>1743.7540270178044</v>
      </c>
      <c r="E90" s="4">
        <f t="shared" si="6"/>
        <v>479.76599599651053</v>
      </c>
      <c r="F90" s="4">
        <f t="shared" si="6"/>
        <v>10000</v>
      </c>
      <c r="G90" s="4">
        <f t="shared" si="6"/>
        <v>10000</v>
      </c>
      <c r="H90" s="4">
        <f t="shared" si="6"/>
        <v>10000</v>
      </c>
      <c r="I90" s="4">
        <f t="shared" si="6"/>
        <v>10000</v>
      </c>
      <c r="J90" s="4">
        <f t="shared" si="6"/>
        <v>10000</v>
      </c>
      <c r="K90" s="4">
        <f t="shared" si="6"/>
        <v>10000</v>
      </c>
      <c r="L90" s="4">
        <f t="shared" si="6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55"/>
      <c r="B91" s="19">
        <f t="shared" si="4"/>
        <v>1.2600000000000007</v>
      </c>
      <c r="C91" s="4">
        <f t="shared" si="7"/>
        <v>11234.744344485633</v>
      </c>
      <c r="D91" s="4">
        <f t="shared" si="6"/>
        <v>1886.8543888407371</v>
      </c>
      <c r="E91" s="4">
        <f t="shared" si="6"/>
        <v>513.40096475889584</v>
      </c>
      <c r="F91" s="4">
        <f t="shared" si="6"/>
        <v>10000</v>
      </c>
      <c r="G91" s="4">
        <f t="shared" si="6"/>
        <v>10000</v>
      </c>
      <c r="H91" s="4">
        <f t="shared" si="6"/>
        <v>10000</v>
      </c>
      <c r="I91" s="4">
        <f t="shared" si="6"/>
        <v>10000</v>
      </c>
      <c r="J91" s="4">
        <f t="shared" si="6"/>
        <v>10000</v>
      </c>
      <c r="K91" s="4">
        <f t="shared" si="6"/>
        <v>10000</v>
      </c>
      <c r="L91" s="4">
        <f t="shared" si="6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55"/>
      <c r="B92" s="19">
        <f t="shared" si="4"/>
        <v>1.2800000000000007</v>
      </c>
      <c r="C92" s="4">
        <f t="shared" si="7"/>
        <v>12098.645490439943</v>
      </c>
      <c r="D92" s="4">
        <f t="shared" si="6"/>
        <v>2030.0808391111891</v>
      </c>
      <c r="E92" s="4">
        <f t="shared" si="6"/>
        <v>547.30634669563244</v>
      </c>
      <c r="F92" s="4">
        <f t="shared" si="6"/>
        <v>10000</v>
      </c>
      <c r="G92" s="4">
        <f t="shared" si="6"/>
        <v>10000</v>
      </c>
      <c r="H92" s="4">
        <f t="shared" si="6"/>
        <v>10000</v>
      </c>
      <c r="I92" s="4">
        <f t="shared" si="6"/>
        <v>10000</v>
      </c>
      <c r="J92" s="4">
        <f t="shared" si="6"/>
        <v>10000</v>
      </c>
      <c r="K92" s="4">
        <f t="shared" si="6"/>
        <v>10000</v>
      </c>
      <c r="L92" s="4">
        <f t="shared" si="6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55"/>
      <c r="B93" s="19">
        <f t="shared" si="4"/>
        <v>1.3000000000000007</v>
      </c>
      <c r="C93" s="4">
        <f t="shared" si="7"/>
        <v>12962.559812267446</v>
      </c>
      <c r="D93" s="4">
        <f t="shared" si="6"/>
        <v>2173.4087147217438</v>
      </c>
      <c r="E93" s="4">
        <f t="shared" si="6"/>
        <v>581.44058083951529</v>
      </c>
      <c r="F93" s="4">
        <f t="shared" si="6"/>
        <v>10000</v>
      </c>
      <c r="G93" s="4">
        <f t="shared" si="6"/>
        <v>10000</v>
      </c>
      <c r="H93" s="4">
        <f t="shared" si="6"/>
        <v>10000</v>
      </c>
      <c r="I93" s="4">
        <f t="shared" si="6"/>
        <v>10000</v>
      </c>
      <c r="J93" s="4">
        <f t="shared" si="6"/>
        <v>10000</v>
      </c>
      <c r="K93" s="4">
        <f t="shared" si="6"/>
        <v>10000</v>
      </c>
      <c r="L93" s="4">
        <f t="shared" si="6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55"/>
      <c r="B94" s="19">
        <f t="shared" ref="B94:B126" si="8">B93+$B$11</f>
        <v>1.3200000000000007</v>
      </c>
      <c r="C94" s="4">
        <f t="shared" si="7"/>
        <v>13826.48484051281</v>
      </c>
      <c r="D94" s="4">
        <f t="shared" si="6"/>
        <v>2316.8193674277863</v>
      </c>
      <c r="E94" s="4">
        <f t="shared" si="6"/>
        <v>615.76977026435827</v>
      </c>
      <c r="F94" s="4">
        <f t="shared" si="6"/>
        <v>10000</v>
      </c>
      <c r="G94" s="4">
        <f t="shared" si="6"/>
        <v>10000</v>
      </c>
      <c r="H94" s="4">
        <f t="shared" si="6"/>
        <v>10000</v>
      </c>
      <c r="I94" s="4">
        <f t="shared" si="6"/>
        <v>10000</v>
      </c>
      <c r="J94" s="4">
        <f t="shared" si="6"/>
        <v>10000</v>
      </c>
      <c r="K94" s="4">
        <f t="shared" si="6"/>
        <v>10000</v>
      </c>
      <c r="L94" s="4">
        <f t="shared" si="6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55"/>
      <c r="B95" s="19">
        <f t="shared" si="8"/>
        <v>1.3400000000000007</v>
      </c>
      <c r="C95" s="4">
        <f t="shared" si="7"/>
        <v>14690.418686501162</v>
      </c>
      <c r="D95" s="4">
        <f t="shared" si="6"/>
        <v>2460.2984416731097</v>
      </c>
      <c r="E95" s="4">
        <f t="shared" si="6"/>
        <v>650.26609399308199</v>
      </c>
      <c r="F95" s="4">
        <f t="shared" si="6"/>
        <v>10000</v>
      </c>
      <c r="G95" s="4">
        <f t="shared" si="6"/>
        <v>10000</v>
      </c>
      <c r="H95" s="4">
        <f t="shared" si="6"/>
        <v>10000</v>
      </c>
      <c r="I95" s="4">
        <f t="shared" si="6"/>
        <v>10000</v>
      </c>
      <c r="J95" s="4">
        <f t="shared" si="6"/>
        <v>10000</v>
      </c>
      <c r="K95" s="4">
        <f t="shared" si="6"/>
        <v>10000</v>
      </c>
      <c r="L95" s="4">
        <f t="shared" si="6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55"/>
      <c r="B96" s="19">
        <f t="shared" si="8"/>
        <v>1.3600000000000008</v>
      </c>
      <c r="C96" s="4">
        <f t="shared" si="7"/>
        <v>15554.359881090788</v>
      </c>
      <c r="D96" s="4">
        <f t="shared" si="6"/>
        <v>2603.8347102828325</v>
      </c>
      <c r="E96" s="4">
        <f t="shared" si="6"/>
        <v>684.90657094850758</v>
      </c>
      <c r="F96" s="4">
        <f t="shared" si="6"/>
        <v>10000</v>
      </c>
      <c r="G96" s="4">
        <f t="shared" si="6"/>
        <v>10000</v>
      </c>
      <c r="H96" s="4">
        <f t="shared" si="6"/>
        <v>10000</v>
      </c>
      <c r="I96" s="4">
        <f t="shared" si="6"/>
        <v>10000</v>
      </c>
      <c r="J96" s="4">
        <f t="shared" si="6"/>
        <v>10000</v>
      </c>
      <c r="K96" s="4">
        <f t="shared" si="6"/>
        <v>10000</v>
      </c>
      <c r="L96" s="4">
        <f t="shared" si="6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55"/>
      <c r="B97" s="19">
        <f t="shared" si="8"/>
        <v>1.3800000000000008</v>
      </c>
      <c r="C97" s="4">
        <f t="shared" si="7"/>
        <v>16418.307264318988</v>
      </c>
      <c r="D97" s="4">
        <f t="shared" si="6"/>
        <v>2747.419268582682</v>
      </c>
      <c r="E97" s="4">
        <f t="shared" si="6"/>
        <v>719.67209657546846</v>
      </c>
      <c r="F97" s="4">
        <f t="shared" si="6"/>
        <v>10000</v>
      </c>
      <c r="G97" s="4">
        <f t="shared" si="6"/>
        <v>10000</v>
      </c>
      <c r="H97" s="4">
        <f t="shared" si="6"/>
        <v>10000</v>
      </c>
      <c r="I97" s="4">
        <f t="shared" si="6"/>
        <v>10000</v>
      </c>
      <c r="J97" s="4">
        <f t="shared" si="6"/>
        <v>10000</v>
      </c>
      <c r="K97" s="4">
        <f t="shared" si="6"/>
        <v>10000</v>
      </c>
      <c r="L97" s="4">
        <f t="shared" si="6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55"/>
      <c r="B98" s="19">
        <f t="shared" si="8"/>
        <v>1.4000000000000008</v>
      </c>
      <c r="C98" s="4">
        <f t="shared" si="7"/>
        <v>17282.259908138432</v>
      </c>
      <c r="D98" s="4">
        <f t="shared" si="6"/>
        <v>2891.0449648200629</v>
      </c>
      <c r="E98" s="4">
        <f t="shared" si="6"/>
        <v>754.54668956199441</v>
      </c>
      <c r="F98" s="4">
        <f t="shared" si="6"/>
        <v>10000</v>
      </c>
      <c r="G98" s="4">
        <f t="shared" si="6"/>
        <v>10000</v>
      </c>
      <c r="H98" s="4">
        <f t="shared" si="6"/>
        <v>10000</v>
      </c>
      <c r="I98" s="4">
        <f t="shared" si="6"/>
        <v>10000</v>
      </c>
      <c r="J98" s="4">
        <f t="shared" si="6"/>
        <v>10000</v>
      </c>
      <c r="K98" s="4">
        <f t="shared" si="6"/>
        <v>10000</v>
      </c>
      <c r="L98" s="4">
        <f t="shared" si="6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55"/>
      <c r="B99" s="19">
        <f t="shared" si="8"/>
        <v>1.4200000000000008</v>
      </c>
      <c r="C99" s="4">
        <f t="shared" si="7"/>
        <v>18146.217061219282</v>
      </c>
      <c r="D99" s="4">
        <f t="shared" si="6"/>
        <v>3034.7059899993887</v>
      </c>
      <c r="E99" s="4">
        <f t="shared" si="6"/>
        <v>789.51690025119638</v>
      </c>
      <c r="F99" s="4">
        <f t="shared" si="6"/>
        <v>10000</v>
      </c>
      <c r="G99" s="4">
        <f t="shared" si="6"/>
        <v>10000</v>
      </c>
      <c r="H99" s="4">
        <f t="shared" si="6"/>
        <v>10000</v>
      </c>
      <c r="I99" s="4">
        <f t="shared" si="6"/>
        <v>10000</v>
      </c>
      <c r="J99" s="4">
        <f t="shared" si="6"/>
        <v>10000</v>
      </c>
      <c r="K99" s="4">
        <f t="shared" si="6"/>
        <v>10000</v>
      </c>
      <c r="L99" s="4">
        <f t="shared" si="6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55"/>
      <c r="B100" s="19">
        <f t="shared" si="8"/>
        <v>1.4400000000000008</v>
      </c>
      <c r="C100" s="4">
        <f t="shared" si="7"/>
        <v>19010.178108799471</v>
      </c>
      <c r="D100" s="4">
        <f t="shared" si="6"/>
        <v>3178.3975775053823</v>
      </c>
      <c r="E100" s="4">
        <f t="shared" si="6"/>
        <v>824.57134365915658</v>
      </c>
      <c r="F100" s="4">
        <f t="shared" si="6"/>
        <v>10000</v>
      </c>
      <c r="G100" s="4">
        <f t="shared" si="6"/>
        <v>10000</v>
      </c>
      <c r="H100" s="4">
        <f t="shared" si="6"/>
        <v>10000</v>
      </c>
      <c r="I100" s="4">
        <f t="shared" si="6"/>
        <v>10000</v>
      </c>
      <c r="J100" s="4">
        <f t="shared" si="6"/>
        <v>10000</v>
      </c>
      <c r="K100" s="4">
        <f t="shared" si="6"/>
        <v>10000</v>
      </c>
      <c r="L100" s="4">
        <f t="shared" si="6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55"/>
      <c r="B101" s="19">
        <f t="shared" si="8"/>
        <v>1.4600000000000009</v>
      </c>
      <c r="C101" s="4">
        <f t="shared" si="7"/>
        <v>19874.142543005044</v>
      </c>
      <c r="D101" s="4">
        <f t="shared" si="6"/>
        <v>3322.1157797582787</v>
      </c>
      <c r="E101" s="4">
        <f t="shared" si="6"/>
        <v>859.70032881159693</v>
      </c>
      <c r="F101" s="4">
        <f t="shared" si="6"/>
        <v>10000</v>
      </c>
      <c r="G101" s="4">
        <f t="shared" si="6"/>
        <v>10000</v>
      </c>
      <c r="H101" s="4">
        <f t="shared" si="6"/>
        <v>10000</v>
      </c>
      <c r="I101" s="4">
        <f t="shared" si="6"/>
        <v>10000</v>
      </c>
      <c r="J101" s="4">
        <f t="shared" si="6"/>
        <v>10000</v>
      </c>
      <c r="K101" s="4">
        <f t="shared" si="6"/>
        <v>10000</v>
      </c>
      <c r="L101" s="4">
        <f t="shared" si="6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55"/>
      <c r="B102" s="19">
        <f t="shared" si="8"/>
        <v>1.4800000000000009</v>
      </c>
      <c r="C102" s="4">
        <f t="shared" si="7"/>
        <v>20738.109940587998</v>
      </c>
      <c r="D102" s="4">
        <f t="shared" si="6"/>
        <v>3465.8572998378486</v>
      </c>
      <c r="E102" s="4">
        <f t="shared" si="6"/>
        <v>894.8955628405497</v>
      </c>
      <c r="F102" s="4">
        <f t="shared" si="6"/>
        <v>10000</v>
      </c>
      <c r="G102" s="4">
        <f t="shared" si="6"/>
        <v>10000</v>
      </c>
      <c r="H102" s="4">
        <f t="shared" si="6"/>
        <v>10000</v>
      </c>
      <c r="I102" s="4">
        <f t="shared" si="6"/>
        <v>10000</v>
      </c>
      <c r="J102" s="4">
        <f t="shared" si="6"/>
        <v>10000</v>
      </c>
      <c r="K102" s="4">
        <f t="shared" si="6"/>
        <v>10000</v>
      </c>
      <c r="L102" s="4">
        <f t="shared" si="6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55"/>
      <c r="B103" s="19">
        <f t="shared" si="8"/>
        <v>1.5000000000000009</v>
      </c>
      <c r="C103" s="4">
        <f t="shared" si="7"/>
        <v>21602.079946005437</v>
      </c>
      <c r="D103" s="4">
        <f t="shared" si="6"/>
        <v>3609.6193629395948</v>
      </c>
      <c r="E103" s="4">
        <f t="shared" si="6"/>
        <v>930.14991338664981</v>
      </c>
      <c r="F103" s="4">
        <f t="shared" si="6"/>
        <v>10000</v>
      </c>
      <c r="G103" s="4">
        <f t="shared" si="6"/>
        <v>10000</v>
      </c>
      <c r="H103" s="4">
        <f t="shared" si="6"/>
        <v>10000</v>
      </c>
      <c r="I103" s="4">
        <f t="shared" si="6"/>
        <v>10000</v>
      </c>
      <c r="J103" s="4">
        <f t="shared" si="6"/>
        <v>10000</v>
      </c>
      <c r="K103" s="4">
        <f t="shared" si="6"/>
        <v>10000</v>
      </c>
      <c r="L103" s="4">
        <f t="shared" si="6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55"/>
      <c r="B104" s="19">
        <f t="shared" si="8"/>
        <v>1.5200000000000009</v>
      </c>
      <c r="C104" s="4">
        <f t="shared" si="7"/>
        <v>22466.052258402469</v>
      </c>
      <c r="D104" s="4">
        <f t="shared" si="6"/>
        <v>3753.3996171027111</v>
      </c>
      <c r="E104" s="4">
        <f t="shared" si="6"/>
        <v>965.45721671165154</v>
      </c>
      <c r="F104" s="4">
        <f t="shared" si="6"/>
        <v>10000</v>
      </c>
      <c r="G104" s="4">
        <f t="shared" si="6"/>
        <v>10000</v>
      </c>
      <c r="H104" s="4">
        <f t="shared" si="6"/>
        <v>10000</v>
      </c>
      <c r="I104" s="4">
        <f t="shared" si="6"/>
        <v>10000</v>
      </c>
      <c r="J104" s="4">
        <f t="shared" si="6"/>
        <v>10000</v>
      </c>
      <c r="K104" s="4">
        <f t="shared" si="6"/>
        <v>10000</v>
      </c>
      <c r="L104" s="4">
        <f t="shared" si="6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55"/>
      <c r="B105" s="19">
        <f t="shared" si="8"/>
        <v>1.5400000000000009</v>
      </c>
      <c r="C105" s="4">
        <f t="shared" si="7"/>
        <v>23330.026621487028</v>
      </c>
      <c r="D105" s="4">
        <f t="shared" si="6"/>
        <v>3897.1960557280172</v>
      </c>
      <c r="E105" s="4">
        <f t="shared" si="6"/>
        <v>1000.8121218419489</v>
      </c>
      <c r="F105" s="4">
        <f t="shared" si="6"/>
        <v>10000</v>
      </c>
      <c r="G105" s="4">
        <f t="shared" si="6"/>
        <v>10000</v>
      </c>
      <c r="H105" s="4">
        <f t="shared" si="6"/>
        <v>10000</v>
      </c>
      <c r="I105" s="4">
        <f t="shared" si="6"/>
        <v>10000</v>
      </c>
      <c r="J105" s="4">
        <f t="shared" si="6"/>
        <v>10000</v>
      </c>
      <c r="K105" s="4">
        <f t="shared" si="6"/>
        <v>10000</v>
      </c>
      <c r="L105" s="4">
        <f t="shared" si="6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55"/>
      <c r="B106" s="19">
        <f t="shared" si="8"/>
        <v>1.5600000000000009</v>
      </c>
      <c r="C106" s="4">
        <f t="shared" si="7"/>
        <v>24194.002815573826</v>
      </c>
      <c r="D106" s="4">
        <f t="shared" si="6"/>
        <v>4041.0069565097906</v>
      </c>
      <c r="E106" s="4">
        <f t="shared" si="6"/>
        <v>1036.2099632709949</v>
      </c>
      <c r="F106" s="4">
        <f t="shared" si="6"/>
        <v>10000</v>
      </c>
      <c r="G106" s="4">
        <f t="shared" si="6"/>
        <v>10000</v>
      </c>
      <c r="H106" s="4">
        <f t="shared" si="6"/>
        <v>10000</v>
      </c>
      <c r="I106" s="4">
        <f t="shared" si="6"/>
        <v>10000</v>
      </c>
      <c r="J106" s="4">
        <f t="shared" si="6"/>
        <v>10000</v>
      </c>
      <c r="K106" s="4">
        <f t="shared" si="6"/>
        <v>10000</v>
      </c>
      <c r="L106" s="4">
        <f t="shared" si="6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55"/>
      <c r="B107" s="19">
        <f t="shared" si="8"/>
        <v>1.580000000000001</v>
      </c>
      <c r="C107" s="4">
        <f t="shared" si="7"/>
        <v>25057.980651274112</v>
      </c>
      <c r="D107" s="4">
        <f t="shared" si="6"/>
        <v>4184.830832867965</v>
      </c>
      <c r="E107" s="4">
        <f t="shared" si="6"/>
        <v>1071.6466564238021</v>
      </c>
      <c r="F107" s="4">
        <f t="shared" si="6"/>
        <v>10000</v>
      </c>
      <c r="G107" s="4">
        <f t="shared" si="6"/>
        <v>10000</v>
      </c>
      <c r="H107" s="4">
        <f t="shared" si="6"/>
        <v>10000</v>
      </c>
      <c r="I107" s="4">
        <f t="shared" si="6"/>
        <v>10000</v>
      </c>
      <c r="J107" s="4">
        <f t="shared" si="6"/>
        <v>10000</v>
      </c>
      <c r="K107" s="4">
        <f t="shared" si="6"/>
        <v>10000</v>
      </c>
      <c r="L107" s="4">
        <f t="shared" si="6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55"/>
      <c r="B108" s="19">
        <f t="shared" si="8"/>
        <v>1.600000000000001</v>
      </c>
      <c r="C108" s="4">
        <f t="shared" si="7"/>
        <v>25921.95996444712</v>
      </c>
      <c r="D108" s="4">
        <f t="shared" si="6"/>
        <v>4328.6663949971708</v>
      </c>
      <c r="E108" s="4">
        <f t="shared" si="6"/>
        <v>1107.1186113630811</v>
      </c>
      <c r="F108" s="4">
        <f t="shared" si="6"/>
        <v>10000</v>
      </c>
      <c r="G108" s="4">
        <f t="shared" si="6"/>
        <v>10000</v>
      </c>
      <c r="H108" s="4">
        <f t="shared" si="6"/>
        <v>10000</v>
      </c>
      <c r="I108" s="4">
        <f t="shared" si="6"/>
        <v>10000</v>
      </c>
      <c r="J108" s="4">
        <f t="shared" si="6"/>
        <v>10000</v>
      </c>
      <c r="K108" s="4">
        <f t="shared" si="6"/>
        <v>10000</v>
      </c>
      <c r="L108" s="4">
        <f t="shared" si="6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55"/>
      <c r="B109" s="19">
        <f t="shared" si="8"/>
        <v>1.620000000000001</v>
      </c>
      <c r="C109" s="4">
        <f t="shared" si="7"/>
        <v>26785.940612128506</v>
      </c>
      <c r="D109" s="4">
        <f t="shared" si="6"/>
        <v>4472.5125183843093</v>
      </c>
      <c r="E109" s="4">
        <f t="shared" si="6"/>
        <v>1142.6226611932655</v>
      </c>
      <c r="F109" s="4">
        <f t="shared" si="6"/>
        <v>10000</v>
      </c>
      <c r="G109" s="4">
        <f t="shared" si="6"/>
        <v>10000</v>
      </c>
      <c r="H109" s="4">
        <f t="shared" si="6"/>
        <v>10000</v>
      </c>
      <c r="I109" s="4">
        <f t="shared" si="6"/>
        <v>10000</v>
      </c>
      <c r="J109" s="4">
        <f t="shared" si="6"/>
        <v>10000</v>
      </c>
      <c r="K109" s="4">
        <f t="shared" si="6"/>
        <v>10000</v>
      </c>
      <c r="L109" s="4">
        <f t="shared" si="6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55"/>
      <c r="B110" s="19">
        <f t="shared" si="8"/>
        <v>1.640000000000001</v>
      </c>
      <c r="C110" s="4">
        <f t="shared" si="7"/>
        <v>27649.922469222067</v>
      </c>
      <c r="D110" s="4">
        <f t="shared" si="6"/>
        <v>4616.3682181772838</v>
      </c>
      <c r="E110" s="4">
        <f t="shared" si="6"/>
        <v>1178.1560023695638</v>
      </c>
      <c r="F110" s="4">
        <f t="shared" si="6"/>
        <v>10000</v>
      </c>
      <c r="G110" s="4">
        <f t="shared" si="6"/>
        <v>10000</v>
      </c>
      <c r="H110" s="4">
        <f t="shared" si="6"/>
        <v>10000</v>
      </c>
      <c r="I110" s="4">
        <f t="shared" si="6"/>
        <v>10000</v>
      </c>
      <c r="J110" s="4">
        <f t="shared" si="6"/>
        <v>10000</v>
      </c>
      <c r="K110" s="4">
        <f t="shared" si="6"/>
        <v>10000</v>
      </c>
      <c r="L110" s="4">
        <f t="shared" si="6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55"/>
      <c r="B111" s="19">
        <f t="shared" si="8"/>
        <v>1.660000000000001</v>
      </c>
      <c r="C111" s="4">
        <f t="shared" si="7"/>
        <v>28513.90542579284</v>
      </c>
      <c r="D111" s="4">
        <f t="shared" si="6"/>
        <v>4760.232628175444</v>
      </c>
      <c r="E111" s="4">
        <f t="shared" si="6"/>
        <v>1213.7161446993289</v>
      </c>
      <c r="F111" s="4">
        <f t="shared" si="6"/>
        <v>10000</v>
      </c>
      <c r="G111" s="4">
        <f t="shared" si="6"/>
        <v>10000</v>
      </c>
      <c r="H111" s="4">
        <f t="shared" si="6"/>
        <v>10000</v>
      </c>
      <c r="I111" s="4">
        <f t="shared" si="6"/>
        <v>10000</v>
      </c>
      <c r="J111" s="4">
        <f t="shared" si="6"/>
        <v>10000</v>
      </c>
      <c r="K111" s="4">
        <f t="shared" si="6"/>
        <v>10000</v>
      </c>
      <c r="L111" s="4">
        <f t="shared" si="6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55"/>
      <c r="B112" s="19">
        <f t="shared" si="8"/>
        <v>1.680000000000001</v>
      </c>
      <c r="C112" s="4">
        <f t="shared" si="7"/>
        <v>29377.889384837825</v>
      </c>
      <c r="D112" s="4">
        <f t="shared" si="6"/>
        <v>4904.104983498677</v>
      </c>
      <c r="E112" s="4">
        <f t="shared" si="6"/>
        <v>1249.3008692735275</v>
      </c>
      <c r="F112" s="4">
        <f t="shared" si="6"/>
        <v>10000</v>
      </c>
      <c r="G112" s="4">
        <f t="shared" si="6"/>
        <v>10000</v>
      </c>
      <c r="H112" s="4">
        <f t="shared" si="6"/>
        <v>10000</v>
      </c>
      <c r="I112" s="4">
        <f t="shared" si="6"/>
        <v>10000</v>
      </c>
      <c r="J112" s="4">
        <f t="shared" si="6"/>
        <v>10000</v>
      </c>
      <c r="K112" s="4">
        <f t="shared" si="6"/>
        <v>10000</v>
      </c>
      <c r="L112" s="4">
        <f t="shared" si="6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55"/>
      <c r="B113" s="19">
        <f t="shared" si="8"/>
        <v>1.7000000000000011</v>
      </c>
      <c r="C113" s="4">
        <f t="shared" si="7"/>
        <v>30241.874260438821</v>
      </c>
      <c r="D113" s="4">
        <f t="shared" si="6"/>
        <v>5047.984606205594</v>
      </c>
      <c r="E113" s="4">
        <f t="shared" si="6"/>
        <v>1284.9081929177005</v>
      </c>
      <c r="F113" s="4">
        <f t="shared" si="6"/>
        <v>10000</v>
      </c>
      <c r="G113" s="4">
        <f t="shared" si="6"/>
        <v>10000</v>
      </c>
      <c r="H113" s="4">
        <f t="shared" si="6"/>
        <v>10000</v>
      </c>
      <c r="I113" s="4">
        <f t="shared" si="6"/>
        <v>10000</v>
      </c>
      <c r="J113" s="4">
        <f t="shared" si="6"/>
        <v>10000</v>
      </c>
      <c r="K113" s="4">
        <f t="shared" si="6"/>
        <v>10000</v>
      </c>
      <c r="L113" s="4">
        <f t="shared" si="6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55"/>
      <c r="B114" s="19">
        <f t="shared" si="8"/>
        <v>1.7200000000000011</v>
      </c>
      <c r="C114" s="4">
        <f t="shared" si="7"/>
        <v>31105.859976223066</v>
      </c>
      <c r="D114" s="4">
        <f t="shared" si="6"/>
        <v>5191.870893291939</v>
      </c>
      <c r="E114" s="4">
        <f t="shared" si="6"/>
        <v>1320.5363380276144</v>
      </c>
      <c r="F114" s="4">
        <f t="shared" si="6"/>
        <v>10000</v>
      </c>
      <c r="G114" s="4">
        <f t="shared" si="6"/>
        <v>10000</v>
      </c>
      <c r="H114" s="4">
        <f t="shared" si="6"/>
        <v>10000</v>
      </c>
      <c r="I114" s="4">
        <f t="shared" si="6"/>
        <v>10000</v>
      </c>
      <c r="J114" s="4">
        <f t="shared" si="6"/>
        <v>10000</v>
      </c>
      <c r="K114" s="4">
        <f t="shared" ref="D114:L126" si="9">IF(K$16="",10000,3600*1*(1/K$24+K$16/4*(($B114/K$18-1)+SQRT(($B114/K$18-1)^2+(8*K$17*$B114/K$18)/(K$19*K$16*K$20)))))</f>
        <v>10000</v>
      </c>
      <c r="L114" s="4">
        <f t="shared" si="9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55"/>
      <c r="B115" s="19">
        <f t="shared" si="8"/>
        <v>1.7400000000000011</v>
      </c>
      <c r="C115" s="4">
        <f t="shared" si="7"/>
        <v>31969.846464073446</v>
      </c>
      <c r="D115" s="4">
        <f t="shared" si="9"/>
        <v>5335.7633066222925</v>
      </c>
      <c r="E115" s="4">
        <f t="shared" si="9"/>
        <v>1356.1837068722566</v>
      </c>
      <c r="F115" s="4">
        <f t="shared" si="9"/>
        <v>10000</v>
      </c>
      <c r="G115" s="4">
        <f t="shared" si="9"/>
        <v>10000</v>
      </c>
      <c r="H115" s="4">
        <f t="shared" si="9"/>
        <v>10000</v>
      </c>
      <c r="I115" s="4">
        <f t="shared" si="9"/>
        <v>10000</v>
      </c>
      <c r="J115" s="4">
        <f t="shared" si="9"/>
        <v>10000</v>
      </c>
      <c r="K115" s="4">
        <f t="shared" si="9"/>
        <v>10000</v>
      </c>
      <c r="L115" s="4">
        <f t="shared" si="9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55"/>
      <c r="B116" s="19">
        <f t="shared" si="8"/>
        <v>1.7600000000000011</v>
      </c>
      <c r="C116" s="4">
        <f t="shared" si="7"/>
        <v>32833.83366304238</v>
      </c>
      <c r="D116" s="4">
        <f t="shared" si="9"/>
        <v>5479.6613644414883</v>
      </c>
      <c r="E116" s="4">
        <f t="shared" si="9"/>
        <v>1391.8488596191057</v>
      </c>
      <c r="F116" s="4">
        <f t="shared" si="9"/>
        <v>10000</v>
      </c>
      <c r="G116" s="4">
        <f t="shared" si="9"/>
        <v>10000</v>
      </c>
      <c r="H116" s="4">
        <f t="shared" si="9"/>
        <v>10000</v>
      </c>
      <c r="I116" s="4">
        <f t="shared" si="9"/>
        <v>10000</v>
      </c>
      <c r="J116" s="4">
        <f t="shared" si="9"/>
        <v>10000</v>
      </c>
      <c r="K116" s="4">
        <f t="shared" si="9"/>
        <v>10000</v>
      </c>
      <c r="L116" s="4">
        <f t="shared" si="9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55"/>
      <c r="B117" s="19">
        <f t="shared" si="8"/>
        <v>1.7800000000000011</v>
      </c>
      <c r="C117" s="4">
        <f t="shared" si="7"/>
        <v>33697.821518432727</v>
      </c>
      <c r="D117" s="4">
        <f t="shared" si="9"/>
        <v>5623.5646341841302</v>
      </c>
      <c r="E117" s="4">
        <f t="shared" si="9"/>
        <v>1427.5304954737765</v>
      </c>
      <c r="F117" s="4">
        <f t="shared" si="9"/>
        <v>10000</v>
      </c>
      <c r="G117" s="4">
        <f t="shared" si="9"/>
        <v>10000</v>
      </c>
      <c r="H117" s="4">
        <f t="shared" si="9"/>
        <v>10000</v>
      </c>
      <c r="I117" s="4">
        <f t="shared" si="9"/>
        <v>10000</v>
      </c>
      <c r="J117" s="4">
        <f t="shared" si="9"/>
        <v>10000</v>
      </c>
      <c r="K117" s="4">
        <f t="shared" si="9"/>
        <v>10000</v>
      </c>
      <c r="L117" s="4">
        <f t="shared" si="9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55"/>
      <c r="B118" s="19">
        <f t="shared" si="8"/>
        <v>1.8000000000000012</v>
      </c>
      <c r="C118" s="4">
        <f t="shared" si="7"/>
        <v>34561.809981016559</v>
      </c>
      <c r="D118" s="4">
        <f t="shared" si="9"/>
        <v>5767.4727263565219</v>
      </c>
      <c r="E118" s="4">
        <f t="shared" si="9"/>
        <v>1463.2274364358423</v>
      </c>
      <c r="F118" s="4">
        <f t="shared" si="9"/>
        <v>10000</v>
      </c>
      <c r="G118" s="4">
        <f t="shared" si="9"/>
        <v>10000</v>
      </c>
      <c r="H118" s="4">
        <f t="shared" si="9"/>
        <v>10000</v>
      </c>
      <c r="I118" s="4">
        <f t="shared" si="9"/>
        <v>10000</v>
      </c>
      <c r="J118" s="4">
        <f t="shared" si="9"/>
        <v>10000</v>
      </c>
      <c r="K118" s="4">
        <f t="shared" si="9"/>
        <v>10000</v>
      </c>
      <c r="L118" s="4">
        <f t="shared" si="9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55"/>
      <c r="B119" s="19">
        <f t="shared" si="8"/>
        <v>1.8200000000000012</v>
      </c>
      <c r="C119" s="4">
        <f t="shared" si="7"/>
        <v>35425.799006368296</v>
      </c>
      <c r="D119" s="4">
        <f t="shared" si="9"/>
        <v>5911.3852893090261</v>
      </c>
      <c r="E119" s="4">
        <f t="shared" si="9"/>
        <v>1498.9386132608133</v>
      </c>
      <c r="F119" s="4">
        <f t="shared" si="9"/>
        <v>10000</v>
      </c>
      <c r="G119" s="4">
        <f t="shared" si="9"/>
        <v>10000</v>
      </c>
      <c r="H119" s="4">
        <f t="shared" si="9"/>
        <v>10000</v>
      </c>
      <c r="I119" s="4">
        <f t="shared" si="9"/>
        <v>10000</v>
      </c>
      <c r="J119" s="4">
        <f t="shared" si="9"/>
        <v>10000</v>
      </c>
      <c r="K119" s="4">
        <f t="shared" si="9"/>
        <v>10000</v>
      </c>
      <c r="L119" s="4">
        <f t="shared" si="9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55"/>
      <c r="B120" s="19">
        <f t="shared" si="8"/>
        <v>1.8400000000000012</v>
      </c>
      <c r="C120" s="4">
        <f t="shared" si="7"/>
        <v>36289.788554292987</v>
      </c>
      <c r="D120" s="4">
        <f t="shared" si="9"/>
        <v>6055.3020047513501</v>
      </c>
      <c r="E120" s="4">
        <f t="shared" si="9"/>
        <v>1534.6630532894139</v>
      </c>
      <c r="F120" s="4">
        <f t="shared" si="9"/>
        <v>10000</v>
      </c>
      <c r="G120" s="4">
        <f t="shared" si="9"/>
        <v>10000</v>
      </c>
      <c r="H120" s="4">
        <f t="shared" si="9"/>
        <v>10000</v>
      </c>
      <c r="I120" s="4">
        <f t="shared" si="9"/>
        <v>10000</v>
      </c>
      <c r="J120" s="4">
        <f t="shared" si="9"/>
        <v>10000</v>
      </c>
      <c r="K120" s="4">
        <f t="shared" si="9"/>
        <v>10000</v>
      </c>
      <c r="L120" s="4">
        <f t="shared" si="9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55"/>
      <c r="B121" s="19">
        <f t="shared" si="8"/>
        <v>1.8600000000000012</v>
      </c>
      <c r="C121" s="4">
        <f t="shared" si="7"/>
        <v>37153.778588334462</v>
      </c>
      <c r="D121" s="4">
        <f t="shared" si="9"/>
        <v>6199.2225838904678</v>
      </c>
      <c r="E121" s="4">
        <f t="shared" si="9"/>
        <v>1570.3998698629889</v>
      </c>
      <c r="F121" s="4">
        <f t="shared" si="9"/>
        <v>10000</v>
      </c>
      <c r="G121" s="4">
        <f t="shared" si="9"/>
        <v>10000</v>
      </c>
      <c r="H121" s="4">
        <f t="shared" si="9"/>
        <v>10000</v>
      </c>
      <c r="I121" s="4">
        <f t="shared" si="9"/>
        <v>10000</v>
      </c>
      <c r="J121" s="4">
        <f t="shared" si="9"/>
        <v>10000</v>
      </c>
      <c r="K121" s="4">
        <f t="shared" si="9"/>
        <v>10000</v>
      </c>
      <c r="L121" s="4">
        <f t="shared" si="9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55"/>
      <c r="B122" s="19">
        <f t="shared" si="8"/>
        <v>1.8800000000000012</v>
      </c>
      <c r="C122" s="4">
        <f t="shared" si="7"/>
        <v>38017.769075350516</v>
      </c>
      <c r="D122" s="4">
        <f t="shared" si="9"/>
        <v>6343.146764092684</v>
      </c>
      <c r="E122" s="4">
        <f t="shared" si="9"/>
        <v>1606.1482530908529</v>
      </c>
      <c r="F122" s="4">
        <f t="shared" si="9"/>
        <v>10000</v>
      </c>
      <c r="G122" s="4">
        <f t="shared" si="9"/>
        <v>10000</v>
      </c>
      <c r="H122" s="4">
        <f t="shared" si="9"/>
        <v>10000</v>
      </c>
      <c r="I122" s="4">
        <f t="shared" si="9"/>
        <v>10000</v>
      </c>
      <c r="J122" s="4">
        <f t="shared" si="9"/>
        <v>10000</v>
      </c>
      <c r="K122" s="4">
        <f t="shared" si="9"/>
        <v>10000</v>
      </c>
      <c r="L122" s="4">
        <f t="shared" si="9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55"/>
      <c r="B123" s="19">
        <f t="shared" si="8"/>
        <v>1.9000000000000012</v>
      </c>
      <c r="C123" s="4">
        <f t="shared" si="7"/>
        <v>38881.759985144665</v>
      </c>
      <c r="D123" s="4">
        <f t="shared" si="9"/>
        <v>6487.0743059887063</v>
      </c>
      <c r="E123" s="4">
        <f t="shared" si="9"/>
        <v>1641.9074617737838</v>
      </c>
      <c r="F123" s="4">
        <f t="shared" si="9"/>
        <v>10000</v>
      </c>
      <c r="G123" s="4">
        <f t="shared" si="9"/>
        <v>10000</v>
      </c>
      <c r="H123" s="4">
        <f t="shared" si="9"/>
        <v>10000</v>
      </c>
      <c r="I123" s="4">
        <f t="shared" si="9"/>
        <v>10000</v>
      </c>
      <c r="J123" s="4">
        <f t="shared" si="9"/>
        <v>10000</v>
      </c>
      <c r="K123" s="4">
        <f t="shared" si="9"/>
        <v>10000</v>
      </c>
      <c r="L123" s="4">
        <f t="shared" si="9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55"/>
      <c r="B124" s="19">
        <f t="shared" si="8"/>
        <v>1.9200000000000013</v>
      </c>
      <c r="C124" s="4">
        <f t="shared" si="7"/>
        <v>39745.751290146065</v>
      </c>
      <c r="D124" s="4">
        <f t="shared" si="9"/>
        <v>6631.0049909546642</v>
      </c>
      <c r="E124" s="4">
        <f t="shared" si="9"/>
        <v>1677.6768163193792</v>
      </c>
      <c r="F124" s="4">
        <f t="shared" si="9"/>
        <v>10000</v>
      </c>
      <c r="G124" s="4">
        <f t="shared" si="9"/>
        <v>10000</v>
      </c>
      <c r="H124" s="4">
        <f t="shared" si="9"/>
        <v>10000</v>
      </c>
      <c r="I124" s="4">
        <f t="shared" si="9"/>
        <v>10000</v>
      </c>
      <c r="J124" s="4">
        <f t="shared" si="9"/>
        <v>10000</v>
      </c>
      <c r="K124" s="4">
        <f t="shared" si="9"/>
        <v>10000</v>
      </c>
      <c r="L124" s="4">
        <f t="shared" si="9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A125" s="55"/>
      <c r="B125" s="19">
        <f t="shared" si="8"/>
        <v>1.9400000000000013</v>
      </c>
      <c r="C125" s="4">
        <f t="shared" si="7"/>
        <v>40609.74296513015</v>
      </c>
      <c r="D125" s="4">
        <f t="shared" si="9"/>
        <v>6774.9386189133365</v>
      </c>
      <c r="E125" s="4">
        <f t="shared" si="9"/>
        <v>1713.4556925109578</v>
      </c>
      <c r="F125" s="4">
        <f t="shared" si="9"/>
        <v>10000</v>
      </c>
      <c r="G125" s="4">
        <f t="shared" si="9"/>
        <v>10000</v>
      </c>
      <c r="H125" s="4">
        <f t="shared" si="9"/>
        <v>10000</v>
      </c>
      <c r="I125" s="4">
        <f t="shared" si="9"/>
        <v>10000</v>
      </c>
      <c r="J125" s="4">
        <f t="shared" si="9"/>
        <v>10000</v>
      </c>
      <c r="K125" s="4">
        <f t="shared" si="9"/>
        <v>10000</v>
      </c>
      <c r="L125" s="4">
        <f t="shared" si="9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  <c r="X125" s="7"/>
    </row>
    <row r="126" spans="1:24" x14ac:dyDescent="0.2">
      <c r="A126" s="55"/>
      <c r="B126" s="19">
        <f t="shared" si="8"/>
        <v>1.9600000000000013</v>
      </c>
      <c r="C126" s="4">
        <f t="shared" si="7"/>
        <v>41473.734986974254</v>
      </c>
      <c r="D126" s="4">
        <f t="shared" si="9"/>
        <v>6918.8750064091091</v>
      </c>
      <c r="E126" s="4">
        <f t="shared" si="9"/>
        <v>1749.2435160131452</v>
      </c>
      <c r="F126" s="4">
        <f t="shared" si="9"/>
        <v>10000</v>
      </c>
      <c r="G126" s="4">
        <f t="shared" si="9"/>
        <v>10000</v>
      </c>
      <c r="H126" s="4">
        <f t="shared" si="9"/>
        <v>10000</v>
      </c>
      <c r="I126" s="4">
        <f t="shared" si="9"/>
        <v>10000</v>
      </c>
      <c r="J126" s="4">
        <f t="shared" si="9"/>
        <v>10000</v>
      </c>
      <c r="K126" s="4">
        <f t="shared" si="9"/>
        <v>10000</v>
      </c>
      <c r="L126" s="4">
        <f t="shared" si="9"/>
        <v>10000</v>
      </c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7"/>
      <c r="X126" s="7"/>
    </row>
  </sheetData>
  <mergeCells count="2">
    <mergeCell ref="B7:L7"/>
    <mergeCell ref="D11:F11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X126"/>
  <sheetViews>
    <sheetView workbookViewId="0">
      <selection activeCell="C3" sqref="C3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1"/>
      <c r="C1" s="5" t="s">
        <v>65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1" t="s">
        <v>124</v>
      </c>
      <c r="D2" s="1"/>
      <c r="E2" s="1"/>
      <c r="F2" s="1"/>
      <c r="G2" s="1"/>
      <c r="H2" s="1"/>
      <c r="I2" s="1"/>
      <c r="J2" s="1"/>
      <c r="K2" s="1"/>
      <c r="L2" s="1"/>
    </row>
    <row r="3" spans="1:13" ht="50.1" customHeight="1" x14ac:dyDescent="0.25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81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8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58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24</v>
      </c>
      <c r="D15" s="12" t="s">
        <v>25</v>
      </c>
      <c r="E15" s="12" t="s">
        <v>26</v>
      </c>
      <c r="F15" s="12" t="s">
        <v>27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1</v>
      </c>
      <c r="D16" s="14">
        <v>1</v>
      </c>
      <c r="E16" s="14">
        <v>1</v>
      </c>
      <c r="F16" s="14">
        <v>1</v>
      </c>
      <c r="G16" s="14"/>
      <c r="H16" s="14"/>
      <c r="I16" s="14"/>
      <c r="J16" s="14"/>
      <c r="K16" s="14"/>
      <c r="L16" s="14"/>
    </row>
    <row r="17" spans="1:24" ht="13.5" thickBot="1" x14ac:dyDescent="0.25">
      <c r="A17" s="1"/>
      <c r="B17" s="13" t="s">
        <v>3</v>
      </c>
      <c r="C17" s="15">
        <v>2</v>
      </c>
      <c r="D17" s="15">
        <v>3</v>
      </c>
      <c r="E17" s="15">
        <v>4</v>
      </c>
      <c r="F17" s="15">
        <v>5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</row>
    <row r="18" spans="1:24" ht="13.5" thickBot="1" x14ac:dyDescent="0.25">
      <c r="A18" s="1"/>
      <c r="B18" s="13" t="s">
        <v>4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14">
        <v>1</v>
      </c>
      <c r="K18" s="14">
        <v>1</v>
      </c>
      <c r="L18" s="14">
        <v>1</v>
      </c>
    </row>
    <row r="19" spans="1:24" hidden="1" x14ac:dyDescent="0.2">
      <c r="A19" s="1"/>
      <c r="B19" s="13"/>
      <c r="C19" s="16" t="str">
        <f>IF(C15="","",$B$16 &amp; C$16 &amp; "/" &amp; $B$17 &amp; C$17 &amp; "/" &amp;  $B$18 &amp; C$18)</f>
        <v>a= 1/b= 2/c= 1</v>
      </c>
      <c r="D19" s="16" t="str">
        <f t="shared" ref="D19:L19" si="0">IF(D15="","",$B$16 &amp; D$16 &amp; "/" &amp; $B$17 &amp; D$17 &amp; "/" &amp;  $B$18 &amp; D$18)</f>
        <v>a= 1/b= 3/c= 1</v>
      </c>
      <c r="E19" s="16" t="str">
        <f t="shared" si="0"/>
        <v>a= 1/b= 4/c= 1</v>
      </c>
      <c r="F19" s="16" t="str">
        <f t="shared" si="0"/>
        <v>a= 1/b= 5/c= 1</v>
      </c>
      <c r="G19" s="16" t="str">
        <f t="shared" si="0"/>
        <v/>
      </c>
      <c r="H19" s="16" t="str">
        <f t="shared" si="0"/>
        <v/>
      </c>
      <c r="I19" s="16" t="str">
        <f t="shared" si="0"/>
        <v/>
      </c>
      <c r="J19" s="16" t="str">
        <f t="shared" si="0"/>
        <v/>
      </c>
      <c r="K19" s="16" t="str">
        <f t="shared" si="0"/>
        <v/>
      </c>
      <c r="L19" s="16" t="str">
        <f t="shared" si="0"/>
        <v/>
      </c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24" ht="15" thickBot="1" x14ac:dyDescent="0.3">
      <c r="A21" s="13" t="s">
        <v>37</v>
      </c>
      <c r="B21" s="1"/>
      <c r="C21" s="17">
        <f>1000*3.6/C$22</f>
        <v>1</v>
      </c>
      <c r="D21" s="17">
        <f>1000*3.6/D22</f>
        <v>1</v>
      </c>
      <c r="E21" s="17">
        <f t="shared" ref="E21:L21" si="1">1000*3.6/E22</f>
        <v>1</v>
      </c>
      <c r="F21" s="17">
        <f t="shared" si="1"/>
        <v>1</v>
      </c>
      <c r="G21" s="17">
        <f t="shared" si="1"/>
        <v>1</v>
      </c>
      <c r="H21" s="17">
        <f t="shared" si="1"/>
        <v>1</v>
      </c>
      <c r="I21" s="17">
        <f t="shared" si="1"/>
        <v>1</v>
      </c>
      <c r="J21" s="17">
        <f t="shared" si="1"/>
        <v>1</v>
      </c>
      <c r="K21" s="17">
        <f t="shared" si="1"/>
        <v>1</v>
      </c>
      <c r="L21" s="17">
        <f t="shared" si="1"/>
        <v>1</v>
      </c>
    </row>
    <row r="22" spans="1:24" ht="15" thickBot="1" x14ac:dyDescent="0.3">
      <c r="A22" s="13" t="s">
        <v>40</v>
      </c>
      <c r="B22" s="1"/>
      <c r="C22" s="18">
        <v>3600</v>
      </c>
      <c r="D22" s="18">
        <v>3600</v>
      </c>
      <c r="E22" s="18">
        <v>3600</v>
      </c>
      <c r="F22" s="18">
        <v>3600</v>
      </c>
      <c r="G22" s="18">
        <v>3600</v>
      </c>
      <c r="H22" s="18">
        <v>3600</v>
      </c>
      <c r="I22" s="18">
        <v>3600</v>
      </c>
      <c r="J22" s="18">
        <v>3600</v>
      </c>
      <c r="K22" s="18">
        <v>3600</v>
      </c>
      <c r="L22" s="18">
        <v>3600</v>
      </c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24" x14ac:dyDescent="0.2">
      <c r="A24" s="13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4" ht="14.25" x14ac:dyDescent="0.25">
      <c r="A25" s="1"/>
      <c r="B25" s="1" t="s">
        <v>38</v>
      </c>
      <c r="C25" s="1" t="s">
        <v>1</v>
      </c>
      <c r="D25" s="1"/>
      <c r="E25" s="1"/>
      <c r="F25" s="1"/>
      <c r="G25" s="1"/>
      <c r="H25" s="1"/>
      <c r="I25" s="1"/>
      <c r="J25" s="1"/>
      <c r="K25" s="1"/>
      <c r="L25" s="1"/>
    </row>
    <row r="26" spans="1:24" x14ac:dyDescent="0.2">
      <c r="A26" s="1"/>
      <c r="B26" s="19">
        <f>$B$9</f>
        <v>0</v>
      </c>
      <c r="C26" s="4">
        <f>IF(C$16="",10000,C$21*(1+C$16*($B26*1/C$18)^C$17))</f>
        <v>1</v>
      </c>
      <c r="D26" s="4">
        <f t="shared" ref="D26:L41" si="2">IF(D$16="",10000,D$21*(1+D$16*($B26*1/D$18)^D$17))</f>
        <v>1</v>
      </c>
      <c r="E26" s="4">
        <f t="shared" si="2"/>
        <v>1</v>
      </c>
      <c r="F26" s="4">
        <f t="shared" si="2"/>
        <v>1</v>
      </c>
      <c r="G26" s="4">
        <f t="shared" si="2"/>
        <v>10000</v>
      </c>
      <c r="H26" s="4">
        <f t="shared" si="2"/>
        <v>10000</v>
      </c>
      <c r="I26" s="4">
        <f t="shared" si="2"/>
        <v>10000</v>
      </c>
      <c r="J26" s="4">
        <f t="shared" si="2"/>
        <v>10000</v>
      </c>
      <c r="K26" s="4">
        <f t="shared" si="2"/>
        <v>10000</v>
      </c>
      <c r="L26" s="4">
        <f t="shared" si="2"/>
        <v>10000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7"/>
    </row>
    <row r="27" spans="1:24" x14ac:dyDescent="0.2">
      <c r="A27" s="1"/>
      <c r="B27" s="19">
        <f t="shared" ref="B27:B58" si="3">$B26+$B$11</f>
        <v>0.02</v>
      </c>
      <c r="C27" s="4">
        <f t="shared" ref="C27:L58" si="4">IF(C$16="",10000,C$21*(1+C$16*($B27*1/C$18)^C$17))</f>
        <v>1.0004</v>
      </c>
      <c r="D27" s="4">
        <f t="shared" si="2"/>
        <v>1.000008</v>
      </c>
      <c r="E27" s="4">
        <f t="shared" si="2"/>
        <v>1.0000001599999999</v>
      </c>
      <c r="F27" s="4">
        <f t="shared" si="2"/>
        <v>1.0000000032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  <c r="X27" s="7"/>
    </row>
    <row r="28" spans="1:24" x14ac:dyDescent="0.2">
      <c r="A28" s="1"/>
      <c r="B28" s="19">
        <f t="shared" si="3"/>
        <v>0.04</v>
      </c>
      <c r="C28" s="4">
        <f t="shared" si="4"/>
        <v>1.0016</v>
      </c>
      <c r="D28" s="4">
        <f t="shared" si="2"/>
        <v>1.0000640000000001</v>
      </c>
      <c r="E28" s="4">
        <f t="shared" si="2"/>
        <v>1.00000256</v>
      </c>
      <c r="F28" s="4">
        <f t="shared" si="2"/>
        <v>1.0000001024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si="3"/>
        <v>0.06</v>
      </c>
      <c r="C29" s="4">
        <f t="shared" si="4"/>
        <v>1.0036</v>
      </c>
      <c r="D29" s="4">
        <f t="shared" si="2"/>
        <v>1.000216</v>
      </c>
      <c r="E29" s="4">
        <f t="shared" si="2"/>
        <v>1.0000129600000001</v>
      </c>
      <c r="F29" s="4">
        <f t="shared" si="2"/>
        <v>1.0000007775999999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3"/>
        <v>0.08</v>
      </c>
      <c r="C30" s="4">
        <f t="shared" si="4"/>
        <v>1.0064</v>
      </c>
      <c r="D30" s="4">
        <f t="shared" si="2"/>
        <v>1.0005120000000001</v>
      </c>
      <c r="E30" s="4">
        <f t="shared" si="2"/>
        <v>1.00004096</v>
      </c>
      <c r="F30" s="4">
        <f t="shared" si="2"/>
        <v>1.0000032768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3"/>
        <v>0.1</v>
      </c>
      <c r="C31" s="4">
        <f t="shared" si="4"/>
        <v>1.01</v>
      </c>
      <c r="D31" s="4">
        <f t="shared" si="2"/>
        <v>1.0009999999999999</v>
      </c>
      <c r="E31" s="4">
        <f t="shared" si="2"/>
        <v>1.0001</v>
      </c>
      <c r="F31" s="4">
        <f t="shared" si="2"/>
        <v>1.0000100000000001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3"/>
        <v>0.12000000000000001</v>
      </c>
      <c r="C32" s="4">
        <f t="shared" si="4"/>
        <v>1.0144</v>
      </c>
      <c r="D32" s="4">
        <f t="shared" si="2"/>
        <v>1.001728</v>
      </c>
      <c r="E32" s="4">
        <f t="shared" si="2"/>
        <v>1.0002073600000001</v>
      </c>
      <c r="F32" s="4">
        <f t="shared" si="2"/>
        <v>1.0000248832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3"/>
        <v>0.14000000000000001</v>
      </c>
      <c r="C33" s="4">
        <f t="shared" si="4"/>
        <v>1.0196000000000001</v>
      </c>
      <c r="D33" s="4">
        <f t="shared" si="2"/>
        <v>1.0027440000000001</v>
      </c>
      <c r="E33" s="4">
        <f t="shared" si="2"/>
        <v>1.0003841600000001</v>
      </c>
      <c r="F33" s="4">
        <f t="shared" si="2"/>
        <v>1.0000537824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3"/>
        <v>0.16</v>
      </c>
      <c r="C34" s="4">
        <f t="shared" si="4"/>
        <v>1.0256000000000001</v>
      </c>
      <c r="D34" s="4">
        <f t="shared" si="2"/>
        <v>1.0040960000000001</v>
      </c>
      <c r="E34" s="4">
        <f t="shared" si="2"/>
        <v>1.0006553600000001</v>
      </c>
      <c r="F34" s="4">
        <f t="shared" si="2"/>
        <v>1.0001048576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3"/>
        <v>0.18</v>
      </c>
      <c r="C35" s="4">
        <f t="shared" si="4"/>
        <v>1.0324</v>
      </c>
      <c r="D35" s="4">
        <f t="shared" si="2"/>
        <v>1.0058320000000001</v>
      </c>
      <c r="E35" s="4">
        <f t="shared" si="2"/>
        <v>1.0010497599999999</v>
      </c>
      <c r="F35" s="4">
        <f t="shared" si="2"/>
        <v>1.0001889568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3"/>
        <v>0.19999999999999998</v>
      </c>
      <c r="C36" s="4">
        <f t="shared" si="4"/>
        <v>1.04</v>
      </c>
      <c r="D36" s="4">
        <f t="shared" si="2"/>
        <v>1.008</v>
      </c>
      <c r="E36" s="4">
        <f t="shared" si="2"/>
        <v>1.0016</v>
      </c>
      <c r="F36" s="4">
        <f t="shared" si="2"/>
        <v>1.0003200000000001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3"/>
        <v>0.21999999999999997</v>
      </c>
      <c r="C37" s="4">
        <f t="shared" si="4"/>
        <v>1.0484</v>
      </c>
      <c r="D37" s="4">
        <f t="shared" si="2"/>
        <v>1.010648</v>
      </c>
      <c r="E37" s="4">
        <f t="shared" si="2"/>
        <v>1.00234256</v>
      </c>
      <c r="F37" s="4">
        <f t="shared" si="2"/>
        <v>1.0005153631999999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3"/>
        <v>0.23999999999999996</v>
      </c>
      <c r="C38" s="4">
        <f t="shared" si="4"/>
        <v>1.0575999999999999</v>
      </c>
      <c r="D38" s="4">
        <f t="shared" si="2"/>
        <v>1.0138240000000001</v>
      </c>
      <c r="E38" s="4">
        <f t="shared" si="2"/>
        <v>1.0033177600000001</v>
      </c>
      <c r="F38" s="4">
        <f t="shared" si="2"/>
        <v>1.0007962624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3"/>
        <v>0.25999999999999995</v>
      </c>
      <c r="C39" s="4">
        <f t="shared" si="4"/>
        <v>1.0675999999999999</v>
      </c>
      <c r="D39" s="4">
        <f t="shared" si="2"/>
        <v>1.017576</v>
      </c>
      <c r="E39" s="4">
        <f t="shared" si="2"/>
        <v>1.0045697600000001</v>
      </c>
      <c r="F39" s="4">
        <f t="shared" si="2"/>
        <v>1.0011881376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3"/>
        <v>0.27999999999999997</v>
      </c>
      <c r="C40" s="4">
        <f t="shared" si="4"/>
        <v>1.0784</v>
      </c>
      <c r="D40" s="4">
        <f t="shared" si="2"/>
        <v>1.021952</v>
      </c>
      <c r="E40" s="4">
        <f t="shared" si="2"/>
        <v>1.0061465599999999</v>
      </c>
      <c r="F40" s="4">
        <f t="shared" si="2"/>
        <v>1.0017210368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3"/>
        <v>0.3</v>
      </c>
      <c r="C41" s="4">
        <f t="shared" si="4"/>
        <v>1.0900000000000001</v>
      </c>
      <c r="D41" s="4">
        <f t="shared" si="2"/>
        <v>1.0269999999999999</v>
      </c>
      <c r="E41" s="4">
        <f t="shared" si="2"/>
        <v>1.0081</v>
      </c>
      <c r="F41" s="4">
        <f t="shared" si="2"/>
        <v>1.0024299999999999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3"/>
        <v>0.32</v>
      </c>
      <c r="C42" s="4">
        <f t="shared" si="4"/>
        <v>1.1024</v>
      </c>
      <c r="D42" s="4">
        <f t="shared" si="4"/>
        <v>1.0327679999999999</v>
      </c>
      <c r="E42" s="4">
        <f t="shared" si="4"/>
        <v>1.0104857599999999</v>
      </c>
      <c r="F42" s="4">
        <f t="shared" si="4"/>
        <v>1.0033554432</v>
      </c>
      <c r="G42" s="4">
        <f t="shared" si="4"/>
        <v>10000</v>
      </c>
      <c r="H42" s="4">
        <f t="shared" si="4"/>
        <v>10000</v>
      </c>
      <c r="I42" s="4">
        <f t="shared" si="4"/>
        <v>10000</v>
      </c>
      <c r="J42" s="4">
        <f t="shared" si="4"/>
        <v>10000</v>
      </c>
      <c r="K42" s="4">
        <f t="shared" si="4"/>
        <v>10000</v>
      </c>
      <c r="L42" s="4">
        <f t="shared" si="4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3"/>
        <v>0.34</v>
      </c>
      <c r="C43" s="4">
        <f t="shared" si="4"/>
        <v>1.1155999999999999</v>
      </c>
      <c r="D43" s="4">
        <f t="shared" si="4"/>
        <v>1.039304</v>
      </c>
      <c r="E43" s="4">
        <f t="shared" si="4"/>
        <v>1.01336336</v>
      </c>
      <c r="F43" s="4">
        <f t="shared" si="4"/>
        <v>1.0045435424</v>
      </c>
      <c r="G43" s="4">
        <f t="shared" si="4"/>
        <v>10000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3"/>
        <v>0.36000000000000004</v>
      </c>
      <c r="C44" s="4">
        <f t="shared" si="4"/>
        <v>1.1295999999999999</v>
      </c>
      <c r="D44" s="4">
        <f t="shared" si="4"/>
        <v>1.046656</v>
      </c>
      <c r="E44" s="4">
        <f t="shared" si="4"/>
        <v>1.0167961599999999</v>
      </c>
      <c r="F44" s="4">
        <f t="shared" si="4"/>
        <v>1.0060466176</v>
      </c>
      <c r="G44" s="4">
        <f t="shared" si="4"/>
        <v>10000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3"/>
        <v>0.38000000000000006</v>
      </c>
      <c r="C45" s="4">
        <f t="shared" si="4"/>
        <v>1.1444000000000001</v>
      </c>
      <c r="D45" s="4">
        <f t="shared" si="4"/>
        <v>1.054872</v>
      </c>
      <c r="E45" s="4">
        <f t="shared" si="4"/>
        <v>1.02085136</v>
      </c>
      <c r="F45" s="4">
        <f t="shared" si="4"/>
        <v>1.0079235168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3"/>
        <v>0.40000000000000008</v>
      </c>
      <c r="C46" s="4">
        <f t="shared" si="4"/>
        <v>1.1600000000000001</v>
      </c>
      <c r="D46" s="4">
        <f t="shared" si="4"/>
        <v>1.0640000000000001</v>
      </c>
      <c r="E46" s="4">
        <f t="shared" si="4"/>
        <v>1.0256000000000001</v>
      </c>
      <c r="F46" s="4">
        <f t="shared" si="4"/>
        <v>1.01024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3"/>
        <v>0.4200000000000001</v>
      </c>
      <c r="C47" s="4">
        <f t="shared" si="4"/>
        <v>1.1764000000000001</v>
      </c>
      <c r="D47" s="4">
        <f t="shared" si="4"/>
        <v>1.0740880000000002</v>
      </c>
      <c r="E47" s="4">
        <f t="shared" si="4"/>
        <v>1.0311169600000001</v>
      </c>
      <c r="F47" s="4">
        <f t="shared" si="4"/>
        <v>1.0130691232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3"/>
        <v>0.44000000000000011</v>
      </c>
      <c r="C48" s="4">
        <f t="shared" si="4"/>
        <v>1.1936</v>
      </c>
      <c r="D48" s="4">
        <f t="shared" si="4"/>
        <v>1.0851840000000001</v>
      </c>
      <c r="E48" s="4">
        <f t="shared" si="4"/>
        <v>1.0374809600000001</v>
      </c>
      <c r="F48" s="4">
        <f t="shared" si="4"/>
        <v>1.0164916224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3"/>
        <v>0.46000000000000013</v>
      </c>
      <c r="C49" s="4">
        <f t="shared" si="4"/>
        <v>1.2116000000000002</v>
      </c>
      <c r="D49" s="4">
        <f t="shared" si="4"/>
        <v>1.0973360000000001</v>
      </c>
      <c r="E49" s="4">
        <f t="shared" si="4"/>
        <v>1.04477456</v>
      </c>
      <c r="F49" s="4">
        <f t="shared" si="4"/>
        <v>1.0205962976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3"/>
        <v>0.48000000000000015</v>
      </c>
      <c r="C50" s="4">
        <f t="shared" si="4"/>
        <v>1.2304000000000002</v>
      </c>
      <c r="D50" s="4">
        <f t="shared" si="4"/>
        <v>1.110592</v>
      </c>
      <c r="E50" s="4">
        <f t="shared" si="4"/>
        <v>1.05308416</v>
      </c>
      <c r="F50" s="4">
        <f t="shared" si="4"/>
        <v>1.0254803968000001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3"/>
        <v>0.50000000000000011</v>
      </c>
      <c r="C51" s="4">
        <f t="shared" si="4"/>
        <v>1.25</v>
      </c>
      <c r="D51" s="4">
        <f t="shared" si="4"/>
        <v>1.125</v>
      </c>
      <c r="E51" s="4">
        <f t="shared" si="4"/>
        <v>1.0625</v>
      </c>
      <c r="F51" s="4">
        <f t="shared" si="4"/>
        <v>1.03125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3"/>
        <v>0.52000000000000013</v>
      </c>
      <c r="C52" s="4">
        <f t="shared" si="4"/>
        <v>1.2704000000000002</v>
      </c>
      <c r="D52" s="4">
        <f t="shared" si="4"/>
        <v>1.1406080000000001</v>
      </c>
      <c r="E52" s="4">
        <f t="shared" si="4"/>
        <v>1.0731161600000001</v>
      </c>
      <c r="F52" s="4">
        <f t="shared" si="4"/>
        <v>1.0380204032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3"/>
        <v>0.54000000000000015</v>
      </c>
      <c r="C53" s="4">
        <f t="shared" si="4"/>
        <v>1.2916000000000001</v>
      </c>
      <c r="D53" s="4">
        <f t="shared" si="4"/>
        <v>1.157464</v>
      </c>
      <c r="E53" s="4">
        <f t="shared" si="4"/>
        <v>1.0850305600000001</v>
      </c>
      <c r="F53" s="4">
        <f t="shared" si="4"/>
        <v>1.0459165024000001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3"/>
        <v>0.56000000000000016</v>
      </c>
      <c r="C54" s="4">
        <f t="shared" si="4"/>
        <v>1.3136000000000001</v>
      </c>
      <c r="D54" s="4">
        <f t="shared" si="4"/>
        <v>1.1756160000000002</v>
      </c>
      <c r="E54" s="4">
        <f t="shared" si="4"/>
        <v>1.0983449600000001</v>
      </c>
      <c r="F54" s="4">
        <f t="shared" si="4"/>
        <v>1.0550731776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3"/>
        <v>0.58000000000000018</v>
      </c>
      <c r="C55" s="4">
        <f t="shared" si="4"/>
        <v>1.3364000000000003</v>
      </c>
      <c r="D55" s="4">
        <f t="shared" si="4"/>
        <v>1.1951120000000002</v>
      </c>
      <c r="E55" s="4">
        <f t="shared" si="4"/>
        <v>1.1131649600000002</v>
      </c>
      <c r="F55" s="4">
        <f t="shared" si="4"/>
        <v>1.0656356768000002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3"/>
        <v>0.6000000000000002</v>
      </c>
      <c r="C56" s="4">
        <f t="shared" si="4"/>
        <v>1.3600000000000003</v>
      </c>
      <c r="D56" s="4">
        <f t="shared" si="4"/>
        <v>1.2160000000000002</v>
      </c>
      <c r="E56" s="4">
        <f t="shared" si="4"/>
        <v>1.1296000000000002</v>
      </c>
      <c r="F56" s="4">
        <f t="shared" si="4"/>
        <v>1.0777600000000001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3"/>
        <v>0.62000000000000022</v>
      </c>
      <c r="C57" s="4">
        <f t="shared" si="4"/>
        <v>1.3844000000000003</v>
      </c>
      <c r="D57" s="4">
        <f t="shared" si="4"/>
        <v>1.2383280000000003</v>
      </c>
      <c r="E57" s="4">
        <f t="shared" si="4"/>
        <v>1.1477633600000003</v>
      </c>
      <c r="F57" s="4">
        <f t="shared" si="4"/>
        <v>1.0916132832000001</v>
      </c>
      <c r="G57" s="4">
        <f t="shared" si="4"/>
        <v>10000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3"/>
        <v>0.64000000000000024</v>
      </c>
      <c r="C58" s="4">
        <f t="shared" si="4"/>
        <v>1.4096000000000002</v>
      </c>
      <c r="D58" s="4">
        <f t="shared" si="4"/>
        <v>1.2621440000000002</v>
      </c>
      <c r="E58" s="4">
        <f t="shared" si="4"/>
        <v>1.1677721600000002</v>
      </c>
      <c r="F58" s="4">
        <f t="shared" si="4"/>
        <v>1.1073741824000003</v>
      </c>
      <c r="G58" s="4">
        <f t="shared" si="4"/>
        <v>10000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ref="B59:B90" si="5">$B58+$B$11</f>
        <v>0.66000000000000025</v>
      </c>
      <c r="C59" s="4">
        <f t="shared" ref="C59:L84" si="6">IF(C$16="",10000,C$21*(1+C$16*($B59*1/C$18)^C$17))</f>
        <v>1.4356000000000004</v>
      </c>
      <c r="D59" s="4">
        <f t="shared" si="6"/>
        <v>1.2874960000000004</v>
      </c>
      <c r="E59" s="4">
        <f t="shared" si="6"/>
        <v>1.1897473600000004</v>
      </c>
      <c r="F59" s="4">
        <f t="shared" si="6"/>
        <v>1.1252332576000001</v>
      </c>
      <c r="G59" s="4">
        <f t="shared" si="6"/>
        <v>10000</v>
      </c>
      <c r="H59" s="4">
        <f t="shared" si="6"/>
        <v>10000</v>
      </c>
      <c r="I59" s="4">
        <f t="shared" si="6"/>
        <v>10000</v>
      </c>
      <c r="J59" s="4">
        <f t="shared" si="6"/>
        <v>10000</v>
      </c>
      <c r="K59" s="4">
        <f t="shared" si="6"/>
        <v>10000</v>
      </c>
      <c r="L59" s="4">
        <f t="shared" si="6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si="5"/>
        <v>0.68000000000000027</v>
      </c>
      <c r="C60" s="4">
        <f t="shared" si="6"/>
        <v>1.4624000000000004</v>
      </c>
      <c r="D60" s="4">
        <f t="shared" si="6"/>
        <v>1.3144320000000005</v>
      </c>
      <c r="E60" s="4">
        <f t="shared" si="6"/>
        <v>1.2138137600000003</v>
      </c>
      <c r="F60" s="4">
        <f t="shared" si="6"/>
        <v>1.1453933568000003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si="5"/>
        <v>0.70000000000000029</v>
      </c>
      <c r="C61" s="4">
        <f t="shared" si="6"/>
        <v>1.4900000000000004</v>
      </c>
      <c r="D61" s="4">
        <f t="shared" si="6"/>
        <v>1.3430000000000004</v>
      </c>
      <c r="E61" s="4">
        <f t="shared" si="6"/>
        <v>1.2401000000000004</v>
      </c>
      <c r="F61" s="4">
        <f t="shared" si="6"/>
        <v>1.1680700000000004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5"/>
        <v>0.72000000000000031</v>
      </c>
      <c r="C62" s="4">
        <f t="shared" si="6"/>
        <v>1.5184000000000004</v>
      </c>
      <c r="D62" s="4">
        <f t="shared" si="6"/>
        <v>1.3732480000000005</v>
      </c>
      <c r="E62" s="4">
        <f t="shared" si="6"/>
        <v>1.2687385600000005</v>
      </c>
      <c r="F62" s="4">
        <f t="shared" si="6"/>
        <v>1.1934917632000004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5"/>
        <v>0.74000000000000032</v>
      </c>
      <c r="C63" s="4">
        <f t="shared" si="6"/>
        <v>1.5476000000000005</v>
      </c>
      <c r="D63" s="4">
        <f t="shared" si="6"/>
        <v>1.4052240000000005</v>
      </c>
      <c r="E63" s="4">
        <f t="shared" si="6"/>
        <v>1.2998657600000005</v>
      </c>
      <c r="F63" s="4">
        <f t="shared" si="6"/>
        <v>1.2219006624000006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5"/>
        <v>0.76000000000000034</v>
      </c>
      <c r="C64" s="4">
        <f t="shared" si="6"/>
        <v>1.5776000000000006</v>
      </c>
      <c r="D64" s="4">
        <f t="shared" si="6"/>
        <v>1.4389760000000007</v>
      </c>
      <c r="E64" s="4">
        <f t="shared" si="6"/>
        <v>1.3336217600000007</v>
      </c>
      <c r="F64" s="4">
        <f t="shared" si="6"/>
        <v>1.2535525376000005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5"/>
        <v>0.78000000000000036</v>
      </c>
      <c r="C65" s="4">
        <f t="shared" si="6"/>
        <v>1.6084000000000005</v>
      </c>
      <c r="D65" s="4">
        <f t="shared" si="6"/>
        <v>1.4745520000000008</v>
      </c>
      <c r="E65" s="4">
        <f t="shared" si="6"/>
        <v>1.3701505600000008</v>
      </c>
      <c r="F65" s="4">
        <f t="shared" si="6"/>
        <v>1.2887174368000007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5"/>
        <v>0.80000000000000038</v>
      </c>
      <c r="C66" s="4">
        <f t="shared" si="6"/>
        <v>1.6400000000000006</v>
      </c>
      <c r="D66" s="4">
        <f t="shared" si="6"/>
        <v>1.5120000000000007</v>
      </c>
      <c r="E66" s="4">
        <f t="shared" si="6"/>
        <v>1.4096000000000006</v>
      </c>
      <c r="F66" s="4">
        <f t="shared" si="6"/>
        <v>1.3276800000000009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5"/>
        <v>0.8200000000000004</v>
      </c>
      <c r="C67" s="4">
        <f t="shared" si="6"/>
        <v>1.6724000000000006</v>
      </c>
      <c r="D67" s="4">
        <f t="shared" si="6"/>
        <v>1.551368000000001</v>
      </c>
      <c r="E67" s="4">
        <f t="shared" si="6"/>
        <v>1.4521217600000009</v>
      </c>
      <c r="F67" s="4">
        <f t="shared" si="6"/>
        <v>1.3707398432000009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5"/>
        <v>0.84000000000000041</v>
      </c>
      <c r="C68" s="4">
        <f t="shared" si="6"/>
        <v>1.7056000000000007</v>
      </c>
      <c r="D68" s="4">
        <f t="shared" si="6"/>
        <v>1.5927040000000008</v>
      </c>
      <c r="E68" s="4">
        <f t="shared" si="6"/>
        <v>1.4978713600000009</v>
      </c>
      <c r="F68" s="4">
        <f t="shared" si="6"/>
        <v>1.418211942400001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5"/>
        <v>0.86000000000000043</v>
      </c>
      <c r="C69" s="4">
        <f t="shared" si="6"/>
        <v>1.7396000000000007</v>
      </c>
      <c r="D69" s="4">
        <f t="shared" si="6"/>
        <v>1.6360560000000008</v>
      </c>
      <c r="E69" s="4">
        <f t="shared" si="6"/>
        <v>1.5470081600000012</v>
      </c>
      <c r="F69" s="4">
        <f t="shared" si="6"/>
        <v>1.4704270176000012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5"/>
        <v>0.88000000000000045</v>
      </c>
      <c r="C70" s="4">
        <f t="shared" si="6"/>
        <v>1.7744000000000009</v>
      </c>
      <c r="D70" s="4">
        <f t="shared" si="6"/>
        <v>1.681472000000001</v>
      </c>
      <c r="E70" s="4">
        <f t="shared" si="6"/>
        <v>1.599695360000001</v>
      </c>
      <c r="F70" s="4">
        <f t="shared" si="6"/>
        <v>1.5277319168000014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5"/>
        <v>0.90000000000000047</v>
      </c>
      <c r="C71" s="4">
        <f t="shared" si="6"/>
        <v>1.8100000000000009</v>
      </c>
      <c r="D71" s="4">
        <f t="shared" si="6"/>
        <v>1.729000000000001</v>
      </c>
      <c r="E71" s="4">
        <f t="shared" si="6"/>
        <v>1.6561000000000012</v>
      </c>
      <c r="F71" s="4">
        <f t="shared" si="6"/>
        <v>1.5904900000000015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5"/>
        <v>0.92000000000000048</v>
      </c>
      <c r="C72" s="4">
        <f t="shared" si="6"/>
        <v>1.8464000000000009</v>
      </c>
      <c r="D72" s="4">
        <f t="shared" si="6"/>
        <v>1.7786880000000012</v>
      </c>
      <c r="E72" s="4">
        <f t="shared" si="6"/>
        <v>1.7163929600000016</v>
      </c>
      <c r="F72" s="4">
        <f t="shared" si="6"/>
        <v>1.6590815232000018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5"/>
        <v>0.9400000000000005</v>
      </c>
      <c r="C73" s="4">
        <f t="shared" si="6"/>
        <v>1.8836000000000008</v>
      </c>
      <c r="D73" s="4">
        <f t="shared" si="6"/>
        <v>1.8305840000000013</v>
      </c>
      <c r="E73" s="4">
        <f t="shared" si="6"/>
        <v>1.7807489600000017</v>
      </c>
      <c r="F73" s="4">
        <f t="shared" si="6"/>
        <v>1.733904022400002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5"/>
        <v>0.96000000000000052</v>
      </c>
      <c r="C74" s="4">
        <f t="shared" si="6"/>
        <v>1.9216000000000011</v>
      </c>
      <c r="D74" s="4">
        <f t="shared" si="6"/>
        <v>1.8847360000000015</v>
      </c>
      <c r="E74" s="4">
        <f t="shared" si="6"/>
        <v>1.8493465600000016</v>
      </c>
      <c r="F74" s="4">
        <f t="shared" si="6"/>
        <v>1.8153726976000022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5"/>
        <v>0.98000000000000054</v>
      </c>
      <c r="C75" s="4">
        <f t="shared" si="6"/>
        <v>1.960400000000001</v>
      </c>
      <c r="D75" s="4">
        <f t="shared" si="6"/>
        <v>1.9411920000000014</v>
      </c>
      <c r="E75" s="4">
        <f t="shared" si="6"/>
        <v>1.922368160000002</v>
      </c>
      <c r="F75" s="4">
        <f t="shared" si="6"/>
        <v>1.9039207968000025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5"/>
        <v>1.0000000000000004</v>
      </c>
      <c r="C76" s="4">
        <f t="shared" si="6"/>
        <v>2.0000000000000009</v>
      </c>
      <c r="D76" s="4">
        <f t="shared" si="6"/>
        <v>2.0000000000000013</v>
      </c>
      <c r="E76" s="4">
        <f t="shared" si="6"/>
        <v>2.0000000000000018</v>
      </c>
      <c r="F76" s="4">
        <f t="shared" si="6"/>
        <v>2.0000000000000022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5"/>
        <v>1.0200000000000005</v>
      </c>
      <c r="C77" s="4">
        <f t="shared" si="6"/>
        <v>2.0404000000000009</v>
      </c>
      <c r="D77" s="4">
        <f t="shared" si="6"/>
        <v>2.0612080000000015</v>
      </c>
      <c r="E77" s="4">
        <f t="shared" si="6"/>
        <v>2.0824321600000015</v>
      </c>
      <c r="F77" s="4">
        <f t="shared" si="6"/>
        <v>2.1040808032000022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5"/>
        <v>1.0400000000000005</v>
      </c>
      <c r="C78" s="4">
        <f t="shared" si="6"/>
        <v>2.0816000000000008</v>
      </c>
      <c r="D78" s="4">
        <f t="shared" si="6"/>
        <v>2.1248640000000014</v>
      </c>
      <c r="E78" s="4">
        <f t="shared" si="6"/>
        <v>2.1698585600000024</v>
      </c>
      <c r="F78" s="4">
        <f t="shared" si="6"/>
        <v>2.2166529024000026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5"/>
        <v>1.0600000000000005</v>
      </c>
      <c r="C79" s="4">
        <f t="shared" si="6"/>
        <v>2.123600000000001</v>
      </c>
      <c r="D79" s="4">
        <f t="shared" si="6"/>
        <v>2.1910160000000016</v>
      </c>
      <c r="E79" s="4">
        <f t="shared" si="6"/>
        <v>2.2624769600000025</v>
      </c>
      <c r="F79" s="4">
        <f t="shared" si="6"/>
        <v>2.3382255776000029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5"/>
        <v>1.0800000000000005</v>
      </c>
      <c r="C80" s="4">
        <f t="shared" si="6"/>
        <v>2.1664000000000012</v>
      </c>
      <c r="D80" s="4">
        <f t="shared" si="6"/>
        <v>2.2597120000000022</v>
      </c>
      <c r="E80" s="4">
        <f t="shared" si="6"/>
        <v>2.3604889600000027</v>
      </c>
      <c r="F80" s="4">
        <f t="shared" si="6"/>
        <v>2.4693280768000037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5"/>
        <v>1.1000000000000005</v>
      </c>
      <c r="C81" s="4">
        <f t="shared" si="6"/>
        <v>2.2100000000000009</v>
      </c>
      <c r="D81" s="4">
        <f t="shared" si="6"/>
        <v>2.3310000000000017</v>
      </c>
      <c r="E81" s="4">
        <f t="shared" si="6"/>
        <v>2.4641000000000028</v>
      </c>
      <c r="F81" s="4">
        <f t="shared" si="6"/>
        <v>2.6105100000000037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5"/>
        <v>1.1200000000000006</v>
      </c>
      <c r="C82" s="4">
        <f t="shared" si="6"/>
        <v>2.2544000000000013</v>
      </c>
      <c r="D82" s="4">
        <f t="shared" si="6"/>
        <v>2.4049280000000022</v>
      </c>
      <c r="E82" s="4">
        <f t="shared" si="6"/>
        <v>2.5735193600000033</v>
      </c>
      <c r="F82" s="4">
        <f t="shared" si="6"/>
        <v>2.7623416832000043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5"/>
        <v>1.1400000000000006</v>
      </c>
      <c r="C83" s="4">
        <f t="shared" si="6"/>
        <v>2.2996000000000012</v>
      </c>
      <c r="D83" s="4">
        <f t="shared" si="6"/>
        <v>2.4815440000000022</v>
      </c>
      <c r="E83" s="4">
        <f t="shared" si="6"/>
        <v>2.6889601600000033</v>
      </c>
      <c r="F83" s="4">
        <f t="shared" si="6"/>
        <v>2.9254145824000046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5"/>
        <v>1.1600000000000006</v>
      </c>
      <c r="C84" s="4">
        <f t="shared" si="6"/>
        <v>2.3456000000000015</v>
      </c>
      <c r="D84" s="4">
        <f t="shared" si="6"/>
        <v>2.5608960000000023</v>
      </c>
      <c r="E84" s="4">
        <f t="shared" si="6"/>
        <v>2.8106393600000041</v>
      </c>
      <c r="F84" s="4">
        <f t="shared" si="6"/>
        <v>3.1003416576000058</v>
      </c>
      <c r="G84" s="4">
        <f t="shared" si="6"/>
        <v>10000</v>
      </c>
      <c r="H84" s="4">
        <f t="shared" ref="D84:L112" si="7">IF(H$16="",10000,H$21*(1+H$16*($B84*1/H$18)^H$17))</f>
        <v>10000</v>
      </c>
      <c r="I84" s="4">
        <f t="shared" si="7"/>
        <v>10000</v>
      </c>
      <c r="J84" s="4">
        <f t="shared" si="7"/>
        <v>10000</v>
      </c>
      <c r="K84" s="4">
        <f t="shared" si="7"/>
        <v>10000</v>
      </c>
      <c r="L84" s="4">
        <f t="shared" si="7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5"/>
        <v>1.1800000000000006</v>
      </c>
      <c r="C85" s="4">
        <f t="shared" ref="C85:C124" si="8">IF(C$16="",10000,C$21*(1+C$16*($B85*1/C$18)^C$17))</f>
        <v>2.3924000000000012</v>
      </c>
      <c r="D85" s="4">
        <f t="shared" si="7"/>
        <v>2.6430320000000025</v>
      </c>
      <c r="E85" s="4">
        <f t="shared" si="7"/>
        <v>2.9387777600000042</v>
      </c>
      <c r="F85" s="4">
        <f t="shared" si="7"/>
        <v>3.2877577568000058</v>
      </c>
      <c r="G85" s="4">
        <f t="shared" si="7"/>
        <v>10000</v>
      </c>
      <c r="H85" s="4">
        <f t="shared" si="7"/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5"/>
        <v>1.2000000000000006</v>
      </c>
      <c r="C86" s="4">
        <f t="shared" si="8"/>
        <v>2.4400000000000013</v>
      </c>
      <c r="D86" s="4">
        <f t="shared" si="7"/>
        <v>2.7280000000000024</v>
      </c>
      <c r="E86" s="4">
        <f t="shared" si="7"/>
        <v>3.0736000000000043</v>
      </c>
      <c r="F86" s="4">
        <f t="shared" si="7"/>
        <v>3.4883200000000065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5"/>
        <v>1.2200000000000006</v>
      </c>
      <c r="C87" s="4">
        <f t="shared" si="8"/>
        <v>2.4884000000000013</v>
      </c>
      <c r="D87" s="4">
        <f t="shared" si="7"/>
        <v>2.8158480000000026</v>
      </c>
      <c r="E87" s="4">
        <f t="shared" si="7"/>
        <v>3.2153345600000045</v>
      </c>
      <c r="F87" s="4">
        <f t="shared" si="7"/>
        <v>3.7027081632000067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5"/>
        <v>1.2400000000000007</v>
      </c>
      <c r="C88" s="4">
        <f t="shared" si="8"/>
        <v>2.5376000000000016</v>
      </c>
      <c r="D88" s="4">
        <f t="shared" si="7"/>
        <v>2.906624000000003</v>
      </c>
      <c r="E88" s="4">
        <f t="shared" si="7"/>
        <v>3.364213760000005</v>
      </c>
      <c r="F88" s="4">
        <f t="shared" si="7"/>
        <v>3.9316250624000078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5"/>
        <v>1.2600000000000007</v>
      </c>
      <c r="C89" s="4">
        <f t="shared" si="8"/>
        <v>2.5876000000000019</v>
      </c>
      <c r="D89" s="4">
        <f t="shared" si="7"/>
        <v>3.0003760000000033</v>
      </c>
      <c r="E89" s="4">
        <f t="shared" si="7"/>
        <v>3.5204737600000051</v>
      </c>
      <c r="F89" s="4">
        <f t="shared" si="7"/>
        <v>4.1757969376000084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5"/>
        <v>1.2800000000000007</v>
      </c>
      <c r="C90" s="4">
        <f t="shared" si="8"/>
        <v>2.6384000000000016</v>
      </c>
      <c r="D90" s="4">
        <f t="shared" si="7"/>
        <v>3.0971520000000035</v>
      </c>
      <c r="E90" s="4">
        <f t="shared" si="7"/>
        <v>3.6843545600000063</v>
      </c>
      <c r="F90" s="4">
        <f t="shared" si="7"/>
        <v>4.4359738368000095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ref="B91:B124" si="9">$B90+$B$11</f>
        <v>1.3000000000000007</v>
      </c>
      <c r="C91" s="4">
        <f t="shared" si="8"/>
        <v>2.6900000000000022</v>
      </c>
      <c r="D91" s="4">
        <f t="shared" si="7"/>
        <v>3.1970000000000036</v>
      </c>
      <c r="E91" s="4">
        <f t="shared" si="7"/>
        <v>3.8561000000000067</v>
      </c>
      <c r="F91" s="4">
        <f t="shared" si="7"/>
        <v>4.7129300000000107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si="9"/>
        <v>1.3200000000000007</v>
      </c>
      <c r="C92" s="4">
        <f t="shared" si="8"/>
        <v>2.7424000000000017</v>
      </c>
      <c r="D92" s="4">
        <f t="shared" si="7"/>
        <v>3.2999680000000038</v>
      </c>
      <c r="E92" s="4">
        <f t="shared" si="7"/>
        <v>4.0359577600000067</v>
      </c>
      <c r="F92" s="4">
        <f t="shared" si="7"/>
        <v>5.0074642432000109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si="9"/>
        <v>1.3400000000000007</v>
      </c>
      <c r="C93" s="4">
        <f t="shared" si="8"/>
        <v>2.7956000000000021</v>
      </c>
      <c r="D93" s="4">
        <f t="shared" si="7"/>
        <v>3.406104000000004</v>
      </c>
      <c r="E93" s="4">
        <f t="shared" si="7"/>
        <v>4.2241793600000079</v>
      </c>
      <c r="F93" s="4">
        <f t="shared" si="7"/>
        <v>5.3204003424000126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9"/>
        <v>1.3600000000000008</v>
      </c>
      <c r="C94" s="4">
        <f t="shared" si="8"/>
        <v>2.8496000000000024</v>
      </c>
      <c r="D94" s="4">
        <f t="shared" si="7"/>
        <v>3.5154560000000044</v>
      </c>
      <c r="E94" s="4">
        <f t="shared" si="7"/>
        <v>4.4210201600000083</v>
      </c>
      <c r="F94" s="4">
        <f t="shared" si="7"/>
        <v>5.6525874176000137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9"/>
        <v>1.3800000000000008</v>
      </c>
      <c r="C95" s="4">
        <f t="shared" si="8"/>
        <v>2.9044000000000021</v>
      </c>
      <c r="D95" s="4">
        <f t="shared" si="7"/>
        <v>3.6280720000000044</v>
      </c>
      <c r="E95" s="4">
        <f t="shared" si="7"/>
        <v>4.6267393600000082</v>
      </c>
      <c r="F95" s="4">
        <f t="shared" si="7"/>
        <v>6.0049003168000139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9"/>
        <v>1.4000000000000008</v>
      </c>
      <c r="C96" s="4">
        <f t="shared" si="8"/>
        <v>2.9600000000000022</v>
      </c>
      <c r="D96" s="4">
        <f t="shared" si="7"/>
        <v>3.7440000000000047</v>
      </c>
      <c r="E96" s="4">
        <f t="shared" si="7"/>
        <v>4.8416000000000086</v>
      </c>
      <c r="F96" s="4">
        <f t="shared" si="7"/>
        <v>6.378240000000015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9"/>
        <v>1.4200000000000008</v>
      </c>
      <c r="C97" s="4">
        <f t="shared" si="8"/>
        <v>3.0164000000000022</v>
      </c>
      <c r="D97" s="4">
        <f t="shared" si="7"/>
        <v>3.8632880000000047</v>
      </c>
      <c r="E97" s="4">
        <f t="shared" si="7"/>
        <v>5.0658689600000084</v>
      </c>
      <c r="F97" s="4">
        <f t="shared" si="7"/>
        <v>6.7735339232000156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9"/>
        <v>1.4400000000000008</v>
      </c>
      <c r="C98" s="4">
        <f t="shared" si="8"/>
        <v>3.0736000000000026</v>
      </c>
      <c r="D98" s="4">
        <f t="shared" si="7"/>
        <v>3.9859840000000055</v>
      </c>
      <c r="E98" s="4">
        <f t="shared" si="7"/>
        <v>5.2998169600000109</v>
      </c>
      <c r="F98" s="4">
        <f t="shared" si="7"/>
        <v>7.1917364224000195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9"/>
        <v>1.4600000000000009</v>
      </c>
      <c r="C99" s="4">
        <f t="shared" si="8"/>
        <v>3.1316000000000024</v>
      </c>
      <c r="D99" s="4">
        <f t="shared" si="7"/>
        <v>4.1121360000000049</v>
      </c>
      <c r="E99" s="4">
        <f t="shared" si="7"/>
        <v>5.5437185600000101</v>
      </c>
      <c r="F99" s="4">
        <f t="shared" si="7"/>
        <v>7.6338290976000183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9"/>
        <v>1.4800000000000009</v>
      </c>
      <c r="C100" s="4">
        <f t="shared" si="8"/>
        <v>3.1904000000000026</v>
      </c>
      <c r="D100" s="4">
        <f t="shared" si="7"/>
        <v>4.2417920000000056</v>
      </c>
      <c r="E100" s="4">
        <f t="shared" si="7"/>
        <v>5.7978521600000112</v>
      </c>
      <c r="F100" s="4">
        <f t="shared" si="7"/>
        <v>8.1008211968000197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9"/>
        <v>1.5000000000000009</v>
      </c>
      <c r="C101" s="4">
        <f t="shared" si="8"/>
        <v>3.2500000000000027</v>
      </c>
      <c r="D101" s="4">
        <f t="shared" si="7"/>
        <v>4.3750000000000062</v>
      </c>
      <c r="E101" s="4">
        <f t="shared" si="7"/>
        <v>6.0625000000000124</v>
      </c>
      <c r="F101" s="4">
        <f t="shared" si="7"/>
        <v>8.5937500000000231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9"/>
        <v>1.5200000000000009</v>
      </c>
      <c r="C102" s="4">
        <f t="shared" si="8"/>
        <v>3.3104000000000027</v>
      </c>
      <c r="D102" s="4">
        <f t="shared" si="7"/>
        <v>4.5118080000000056</v>
      </c>
      <c r="E102" s="4">
        <f t="shared" si="7"/>
        <v>6.3379481600000123</v>
      </c>
      <c r="F102" s="4">
        <f t="shared" si="7"/>
        <v>9.1136812032000236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9"/>
        <v>1.5400000000000009</v>
      </c>
      <c r="C103" s="4">
        <f t="shared" si="8"/>
        <v>3.371600000000003</v>
      </c>
      <c r="D103" s="4">
        <f t="shared" si="7"/>
        <v>4.6522640000000068</v>
      </c>
      <c r="E103" s="4">
        <f t="shared" si="7"/>
        <v>6.6244865600000145</v>
      </c>
      <c r="F103" s="4">
        <f t="shared" si="7"/>
        <v>9.6617093024000269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9"/>
        <v>1.5600000000000009</v>
      </c>
      <c r="C104" s="4">
        <f t="shared" si="8"/>
        <v>3.4336000000000029</v>
      </c>
      <c r="D104" s="4">
        <f t="shared" si="7"/>
        <v>4.7964160000000069</v>
      </c>
      <c r="E104" s="4">
        <f t="shared" si="7"/>
        <v>6.9224089600000136</v>
      </c>
      <c r="F104" s="4">
        <f t="shared" si="7"/>
        <v>10.238957977600027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9"/>
        <v>1.580000000000001</v>
      </c>
      <c r="C105" s="4">
        <f t="shared" si="8"/>
        <v>3.4964000000000031</v>
      </c>
      <c r="D105" s="4">
        <f t="shared" si="7"/>
        <v>4.9443120000000071</v>
      </c>
      <c r="E105" s="4">
        <f t="shared" si="7"/>
        <v>7.2320129600000156</v>
      </c>
      <c r="F105" s="4">
        <f t="shared" si="7"/>
        <v>10.84658047680003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9"/>
        <v>1.600000000000001</v>
      </c>
      <c r="C106" s="4">
        <f t="shared" si="8"/>
        <v>3.5600000000000032</v>
      </c>
      <c r="D106" s="4">
        <f t="shared" si="7"/>
        <v>5.0960000000000072</v>
      </c>
      <c r="E106" s="4">
        <f t="shared" si="7"/>
        <v>7.5536000000000163</v>
      </c>
      <c r="F106" s="4">
        <f t="shared" si="7"/>
        <v>11.485760000000033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9"/>
        <v>1.620000000000001</v>
      </c>
      <c r="C107" s="4">
        <f t="shared" si="8"/>
        <v>3.6244000000000032</v>
      </c>
      <c r="D107" s="4">
        <f t="shared" si="7"/>
        <v>5.2515280000000075</v>
      </c>
      <c r="E107" s="4">
        <f t="shared" si="7"/>
        <v>7.8874753600000167</v>
      </c>
      <c r="F107" s="4">
        <f t="shared" si="7"/>
        <v>12.157710083200033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9"/>
        <v>1.640000000000001</v>
      </c>
      <c r="C108" s="4">
        <f t="shared" si="8"/>
        <v>3.6896000000000031</v>
      </c>
      <c r="D108" s="4">
        <f t="shared" si="7"/>
        <v>5.4109440000000077</v>
      </c>
      <c r="E108" s="4">
        <f t="shared" si="7"/>
        <v>8.2339481600000166</v>
      </c>
      <c r="F108" s="4">
        <f t="shared" si="7"/>
        <v>12.863674982400035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9"/>
        <v>1.660000000000001</v>
      </c>
      <c r="C109" s="4">
        <f t="shared" si="8"/>
        <v>3.7556000000000034</v>
      </c>
      <c r="D109" s="4">
        <f t="shared" si="7"/>
        <v>5.5742960000000084</v>
      </c>
      <c r="E109" s="4">
        <f t="shared" si="7"/>
        <v>8.5933313600000183</v>
      </c>
      <c r="F109" s="4">
        <f t="shared" si="7"/>
        <v>13.604930057600038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9"/>
        <v>1.680000000000001</v>
      </c>
      <c r="C110" s="4">
        <f t="shared" si="8"/>
        <v>3.8224000000000036</v>
      </c>
      <c r="D110" s="4">
        <f t="shared" si="7"/>
        <v>5.741632000000009</v>
      </c>
      <c r="E110" s="4">
        <f t="shared" si="7"/>
        <v>8.9659417600000211</v>
      </c>
      <c r="F110" s="4">
        <f t="shared" si="7"/>
        <v>14.382782156800042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9"/>
        <v>1.7000000000000011</v>
      </c>
      <c r="C111" s="4">
        <f t="shared" si="8"/>
        <v>3.8900000000000037</v>
      </c>
      <c r="D111" s="4">
        <f t="shared" si="7"/>
        <v>5.9130000000000091</v>
      </c>
      <c r="E111" s="4">
        <f t="shared" si="7"/>
        <v>9.3521000000000214</v>
      </c>
      <c r="F111" s="4">
        <f t="shared" si="7"/>
        <v>15.198570000000045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9"/>
        <v>1.7200000000000011</v>
      </c>
      <c r="C112" s="4">
        <f t="shared" si="8"/>
        <v>3.9584000000000037</v>
      </c>
      <c r="D112" s="4">
        <f t="shared" si="7"/>
        <v>6.0884480000000094</v>
      </c>
      <c r="E112" s="4">
        <f t="shared" si="7"/>
        <v>9.7521305600000225</v>
      </c>
      <c r="F112" s="4">
        <f t="shared" si="7"/>
        <v>16.053664563200048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ref="D112:L124" si="10">IF(K$16="",10000,K$21*(1+K$16*($B112*1/K$18)^K$17))</f>
        <v>10000</v>
      </c>
      <c r="L112" s="4">
        <f t="shared" si="10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9"/>
        <v>1.7400000000000011</v>
      </c>
      <c r="C113" s="4">
        <f t="shared" si="8"/>
        <v>4.0276000000000032</v>
      </c>
      <c r="D113" s="4">
        <f t="shared" si="10"/>
        <v>6.2680240000000094</v>
      </c>
      <c r="E113" s="4">
        <f t="shared" si="10"/>
        <v>10.166361760000022</v>
      </c>
      <c r="F113" s="4">
        <f t="shared" si="10"/>
        <v>16.949469462400049</v>
      </c>
      <c r="G113" s="4">
        <f t="shared" si="10"/>
        <v>10000</v>
      </c>
      <c r="H113" s="4">
        <f t="shared" si="10"/>
        <v>10000</v>
      </c>
      <c r="I113" s="4">
        <f t="shared" si="10"/>
        <v>10000</v>
      </c>
      <c r="J113" s="4">
        <f t="shared" si="10"/>
        <v>10000</v>
      </c>
      <c r="K113" s="4">
        <f t="shared" si="10"/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9"/>
        <v>1.7600000000000011</v>
      </c>
      <c r="C114" s="4">
        <f t="shared" si="8"/>
        <v>4.0976000000000035</v>
      </c>
      <c r="D114" s="4">
        <f t="shared" si="10"/>
        <v>6.4517760000000104</v>
      </c>
      <c r="E114" s="4">
        <f t="shared" si="10"/>
        <v>10.595125760000025</v>
      </c>
      <c r="F114" s="4">
        <f t="shared" si="10"/>
        <v>17.887421337600056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9"/>
        <v>1.7800000000000011</v>
      </c>
      <c r="C115" s="4">
        <f t="shared" si="8"/>
        <v>4.1684000000000037</v>
      </c>
      <c r="D115" s="4">
        <f t="shared" si="10"/>
        <v>6.6397520000000112</v>
      </c>
      <c r="E115" s="4">
        <f t="shared" si="10"/>
        <v>11.038758560000026</v>
      </c>
      <c r="F115" s="4">
        <f t="shared" si="10"/>
        <v>18.868990236800059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9"/>
        <v>1.8000000000000012</v>
      </c>
      <c r="C116" s="4">
        <f t="shared" si="8"/>
        <v>4.2400000000000038</v>
      </c>
      <c r="D116" s="4">
        <f t="shared" si="10"/>
        <v>6.8320000000000114</v>
      </c>
      <c r="E116" s="4">
        <f t="shared" si="10"/>
        <v>11.497600000000027</v>
      </c>
      <c r="F116" s="4">
        <f t="shared" si="10"/>
        <v>19.895680000000059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9"/>
        <v>1.8200000000000012</v>
      </c>
      <c r="C117" s="4">
        <f t="shared" si="8"/>
        <v>4.3124000000000038</v>
      </c>
      <c r="D117" s="4">
        <f t="shared" si="10"/>
        <v>7.0285680000000115</v>
      </c>
      <c r="E117" s="4">
        <f t="shared" si="10"/>
        <v>11.971993760000029</v>
      </c>
      <c r="F117" s="4">
        <f t="shared" si="10"/>
        <v>20.969028643200065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9"/>
        <v>1.8400000000000012</v>
      </c>
      <c r="C118" s="4">
        <f t="shared" si="8"/>
        <v>4.3856000000000037</v>
      </c>
      <c r="D118" s="4">
        <f t="shared" si="10"/>
        <v>7.2295040000000119</v>
      </c>
      <c r="E118" s="4">
        <f t="shared" si="10"/>
        <v>12.462287360000028</v>
      </c>
      <c r="F118" s="4">
        <f t="shared" si="10"/>
        <v>22.090608742400065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9"/>
        <v>1.8600000000000012</v>
      </c>
      <c r="C119" s="4">
        <f t="shared" si="8"/>
        <v>4.4596000000000044</v>
      </c>
      <c r="D119" s="4">
        <f t="shared" si="10"/>
        <v>7.4348560000000123</v>
      </c>
      <c r="E119" s="4">
        <f t="shared" si="10"/>
        <v>12.96883216000003</v>
      </c>
      <c r="F119" s="4">
        <f t="shared" si="10"/>
        <v>23.262027817600071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9"/>
        <v>1.8800000000000012</v>
      </c>
      <c r="C120" s="4">
        <f t="shared" si="8"/>
        <v>4.5344000000000051</v>
      </c>
      <c r="D120" s="4">
        <f t="shared" si="10"/>
        <v>7.6446720000000132</v>
      </c>
      <c r="E120" s="4">
        <f t="shared" si="10"/>
        <v>13.491983360000033</v>
      </c>
      <c r="F120" s="4">
        <f t="shared" si="10"/>
        <v>24.484928716800077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9"/>
        <v>1.9000000000000012</v>
      </c>
      <c r="C121" s="4">
        <f t="shared" si="8"/>
        <v>4.6100000000000048</v>
      </c>
      <c r="D121" s="4">
        <f t="shared" si="10"/>
        <v>7.8590000000000133</v>
      </c>
      <c r="E121" s="4">
        <f t="shared" si="10"/>
        <v>14.032100000000034</v>
      </c>
      <c r="F121" s="4">
        <f t="shared" si="10"/>
        <v>25.760990000000081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9"/>
        <v>1.9200000000000013</v>
      </c>
      <c r="C122" s="4">
        <f t="shared" si="8"/>
        <v>4.6864000000000043</v>
      </c>
      <c r="D122" s="4">
        <f t="shared" si="10"/>
        <v>8.0778880000000139</v>
      </c>
      <c r="E122" s="4">
        <f t="shared" si="10"/>
        <v>14.589544960000035</v>
      </c>
      <c r="F122" s="4">
        <f t="shared" si="10"/>
        <v>27.091926323200084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9"/>
        <v>1.9400000000000013</v>
      </c>
      <c r="C123" s="4">
        <f t="shared" si="8"/>
        <v>4.7636000000000056</v>
      </c>
      <c r="D123" s="4">
        <f t="shared" si="10"/>
        <v>8.3013840000000148</v>
      </c>
      <c r="E123" s="4">
        <f t="shared" si="10"/>
        <v>15.16468496000004</v>
      </c>
      <c r="F123" s="4">
        <f t="shared" si="10"/>
        <v>28.479488822400096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9"/>
        <v>1.9600000000000013</v>
      </c>
      <c r="C124" s="4">
        <f t="shared" si="8"/>
        <v>4.841600000000005</v>
      </c>
      <c r="D124" s="4">
        <f t="shared" si="10"/>
        <v>8.5295360000000144</v>
      </c>
      <c r="E124" s="4">
        <f t="shared" si="10"/>
        <v>15.757890560000039</v>
      </c>
      <c r="F124" s="4">
        <f t="shared" si="10"/>
        <v>29.925465497600097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x14ac:dyDescent="0.2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</sheetData>
  <mergeCells count="1">
    <mergeCell ref="B7:L7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W127"/>
  <sheetViews>
    <sheetView workbookViewId="0">
      <selection activeCell="A3" sqref="A3:D3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1"/>
      <c r="C1" s="5" t="s">
        <v>88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1" t="s">
        <v>125</v>
      </c>
      <c r="D2" s="1"/>
      <c r="E2" s="1"/>
      <c r="F2" s="1"/>
      <c r="G2" s="1"/>
      <c r="H2" s="1"/>
      <c r="I2" s="1"/>
      <c r="J2" s="1"/>
      <c r="K2" s="1"/>
      <c r="L2" s="1"/>
    </row>
    <row r="3" spans="1:13" ht="50.1" customHeight="1" x14ac:dyDescent="0.25">
      <c r="A3" s="75" t="s">
        <v>114</v>
      </c>
      <c r="B3" s="75"/>
      <c r="C3" s="75"/>
      <c r="D3" s="75"/>
      <c r="E3" s="1"/>
      <c r="F3" s="1"/>
      <c r="G3" s="1"/>
      <c r="H3" s="1"/>
      <c r="I3" s="1"/>
      <c r="J3" s="1"/>
      <c r="K3" s="1"/>
      <c r="L3" s="1"/>
    </row>
    <row r="4" spans="1:13" x14ac:dyDescent="0.2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82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8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58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1</v>
      </c>
      <c r="D16" s="14">
        <v>1</v>
      </c>
      <c r="E16" s="14">
        <v>1</v>
      </c>
      <c r="F16" s="14">
        <v>1</v>
      </c>
      <c r="G16" s="14"/>
      <c r="H16" s="14"/>
      <c r="I16" s="14"/>
      <c r="J16" s="14"/>
      <c r="K16" s="14"/>
      <c r="L16" s="14"/>
    </row>
    <row r="17" spans="1:23" ht="13.5" thickBot="1" x14ac:dyDescent="0.25">
      <c r="A17" s="1"/>
      <c r="B17" s="13" t="s">
        <v>34</v>
      </c>
      <c r="C17" s="15">
        <v>5</v>
      </c>
      <c r="D17" s="15">
        <v>5</v>
      </c>
      <c r="E17" s="15">
        <v>5</v>
      </c>
      <c r="F17" s="15">
        <v>5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</row>
    <row r="18" spans="1:23" ht="13.5" thickBot="1" x14ac:dyDescent="0.25">
      <c r="A18" s="1"/>
      <c r="B18" s="13" t="s">
        <v>35</v>
      </c>
      <c r="C18" s="15">
        <v>2</v>
      </c>
      <c r="D18" s="15">
        <v>3</v>
      </c>
      <c r="E18" s="15">
        <v>7</v>
      </c>
      <c r="F18" s="15">
        <v>10</v>
      </c>
      <c r="G18" s="15">
        <v>1</v>
      </c>
      <c r="H18" s="15">
        <v>1</v>
      </c>
      <c r="I18" s="15">
        <v>1</v>
      </c>
      <c r="J18" s="15">
        <v>1</v>
      </c>
      <c r="K18" s="15">
        <v>1</v>
      </c>
      <c r="L18" s="15">
        <v>1</v>
      </c>
    </row>
    <row r="19" spans="1:23" ht="13.5" thickBot="1" x14ac:dyDescent="0.25">
      <c r="A19" s="1"/>
      <c r="B19" s="13" t="s">
        <v>4</v>
      </c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</row>
    <row r="20" spans="1:23" hidden="1" x14ac:dyDescent="0.2">
      <c r="A20" s="1"/>
      <c r="B20" s="13"/>
      <c r="C20" s="16" t="str">
        <f>IF(C15="","",$B$16 &amp; C$16 &amp; "/" &amp; $B$17 &amp; C$17 &amp; "/" &amp;  $B$18 &amp; C$18 &amp; "/" &amp; $B$19 &amp; C$19)</f>
        <v>a= 1/for sat =&lt; 1 b1= 5/for sat &gt; 1 b2 =2/c= 1</v>
      </c>
      <c r="D20" s="16" t="str">
        <f t="shared" ref="D20:L20" si="0">IF(D15="","",$B$16 &amp; D$16 &amp; "/" &amp; $B$17 &amp; D$17 &amp; "/" &amp;  $B$18 &amp; D$18 &amp; "/" &amp; $B$19 &amp; D$19)</f>
        <v>a= 1/for sat =&lt; 1 b1= 5/for sat &gt; 1 b2 =3/c= 1</v>
      </c>
      <c r="E20" s="16" t="str">
        <f t="shared" si="0"/>
        <v>a= 1/for sat =&lt; 1 b1= 5/for sat &gt; 1 b2 =7/c= 1</v>
      </c>
      <c r="F20" s="16" t="str">
        <f t="shared" si="0"/>
        <v>a= 1/for sat =&lt; 1 b1= 5/for sat &gt; 1 b2 =10/c= 1</v>
      </c>
      <c r="G20" s="16" t="str">
        <f t="shared" si="0"/>
        <v/>
      </c>
      <c r="H20" s="16" t="str">
        <f t="shared" si="0"/>
        <v/>
      </c>
      <c r="I20" s="16" t="str">
        <f t="shared" si="0"/>
        <v/>
      </c>
      <c r="J20" s="16" t="str">
        <f t="shared" si="0"/>
        <v/>
      </c>
      <c r="K20" s="16" t="str">
        <f t="shared" si="0"/>
        <v/>
      </c>
      <c r="L20" s="16" t="str">
        <f t="shared" si="0"/>
        <v/>
      </c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3" ht="15" thickBot="1" x14ac:dyDescent="0.3">
      <c r="A22" s="13" t="s">
        <v>37</v>
      </c>
      <c r="B22" s="1"/>
      <c r="C22" s="17">
        <f>1000*3.6/C23</f>
        <v>1</v>
      </c>
      <c r="D22" s="17">
        <f t="shared" ref="D22:L22" si="1">1000*3.6/D23</f>
        <v>1</v>
      </c>
      <c r="E22" s="17">
        <f t="shared" si="1"/>
        <v>1</v>
      </c>
      <c r="F22" s="17">
        <f t="shared" si="1"/>
        <v>1</v>
      </c>
      <c r="G22" s="17">
        <f t="shared" si="1"/>
        <v>1</v>
      </c>
      <c r="H22" s="17">
        <f t="shared" si="1"/>
        <v>1</v>
      </c>
      <c r="I22" s="17">
        <f t="shared" si="1"/>
        <v>1</v>
      </c>
      <c r="J22" s="17">
        <f t="shared" si="1"/>
        <v>1</v>
      </c>
      <c r="K22" s="17">
        <f t="shared" si="1"/>
        <v>1</v>
      </c>
      <c r="L22" s="17">
        <f t="shared" si="1"/>
        <v>1</v>
      </c>
    </row>
    <row r="23" spans="1:23" ht="15" thickBot="1" x14ac:dyDescent="0.3">
      <c r="A23" s="13" t="s">
        <v>40</v>
      </c>
      <c r="B23" s="1"/>
      <c r="C23" s="18">
        <v>3600</v>
      </c>
      <c r="D23" s="18">
        <v>3600</v>
      </c>
      <c r="E23" s="18">
        <v>3600</v>
      </c>
      <c r="F23" s="18">
        <v>3600</v>
      </c>
      <c r="G23" s="18">
        <v>3600</v>
      </c>
      <c r="H23" s="18">
        <v>3600</v>
      </c>
      <c r="I23" s="18">
        <v>3600</v>
      </c>
      <c r="J23" s="18">
        <v>3600</v>
      </c>
      <c r="K23" s="18">
        <v>3600</v>
      </c>
      <c r="L23" s="18">
        <v>3600</v>
      </c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3" x14ac:dyDescent="0.2">
      <c r="A25" s="13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3" ht="14.25" x14ac:dyDescent="0.25">
      <c r="A26" s="1"/>
      <c r="B26" s="1" t="s">
        <v>38</v>
      </c>
      <c r="C26" s="1" t="s">
        <v>1</v>
      </c>
      <c r="D26" s="1"/>
      <c r="E26" s="1"/>
      <c r="F26" s="1"/>
      <c r="G26" s="1"/>
      <c r="H26" s="1"/>
      <c r="I26" s="1"/>
      <c r="J26" s="1"/>
      <c r="K26" s="1"/>
      <c r="L26" s="1"/>
    </row>
    <row r="27" spans="1:23" x14ac:dyDescent="0.2">
      <c r="A27" s="1"/>
      <c r="B27" s="19">
        <f>$B$9</f>
        <v>0</v>
      </c>
      <c r="C27" s="4">
        <f>IF(C$16="",10000,IF(($B27/C$19)&lt;=1,C$22*(1+C$16*($B27/C$19)^C$17),C$22*(1+C$16*($B27/C$19)^C$18)))</f>
        <v>1</v>
      </c>
      <c r="D27" s="4">
        <f t="shared" ref="D27:L42" si="2">IF(D$16="",10000,IF(($B27/D$19)&lt;=1,D$22*(1+D$16*($B27/D$19)^D$17),D$22*(1+D$16*($B27/D$19)^D$18)))</f>
        <v>1</v>
      </c>
      <c r="E27" s="4">
        <f t="shared" si="2"/>
        <v>1</v>
      </c>
      <c r="F27" s="4">
        <f t="shared" si="2"/>
        <v>1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2">
      <c r="A28" s="1"/>
      <c r="B28" s="19">
        <f t="shared" ref="B28:B59" si="3">$B27+$B$11</f>
        <v>0.02</v>
      </c>
      <c r="C28" s="4">
        <f t="shared" ref="C28:L59" si="4">IF(C$16="",10000,IF(($B28/C$19)&lt;=1,C$22*(1+C$16*($B28/C$19)^C$17),C$22*(1+C$16*($B28/C$19)^C$18)))</f>
        <v>1.0000000032</v>
      </c>
      <c r="D28" s="4">
        <f t="shared" si="2"/>
        <v>1.0000000032</v>
      </c>
      <c r="E28" s="4">
        <f t="shared" si="2"/>
        <v>1.0000000032</v>
      </c>
      <c r="F28" s="4">
        <f t="shared" si="2"/>
        <v>1.0000000032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/>
      <c r="B29" s="19">
        <f t="shared" si="3"/>
        <v>0.04</v>
      </c>
      <c r="C29" s="4">
        <f t="shared" si="4"/>
        <v>1.0000001024</v>
      </c>
      <c r="D29" s="4">
        <f t="shared" si="2"/>
        <v>1.0000001024</v>
      </c>
      <c r="E29" s="4">
        <f t="shared" si="2"/>
        <v>1.0000001024</v>
      </c>
      <c r="F29" s="4">
        <f t="shared" si="2"/>
        <v>1.0000001024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/>
      <c r="B30" s="19">
        <f t="shared" si="3"/>
        <v>0.06</v>
      </c>
      <c r="C30" s="4">
        <f t="shared" si="4"/>
        <v>1.0000007775999999</v>
      </c>
      <c r="D30" s="4">
        <f t="shared" si="2"/>
        <v>1.0000007775999999</v>
      </c>
      <c r="E30" s="4">
        <f t="shared" si="2"/>
        <v>1.0000007775999999</v>
      </c>
      <c r="F30" s="4">
        <f t="shared" si="2"/>
        <v>1.0000007775999999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/>
      <c r="B31" s="19">
        <f t="shared" si="3"/>
        <v>0.08</v>
      </c>
      <c r="C31" s="4">
        <f t="shared" si="4"/>
        <v>1.0000032768</v>
      </c>
      <c r="D31" s="4">
        <f t="shared" si="2"/>
        <v>1.0000032768</v>
      </c>
      <c r="E31" s="4">
        <f t="shared" si="2"/>
        <v>1.0000032768</v>
      </c>
      <c r="F31" s="4">
        <f t="shared" si="2"/>
        <v>1.0000032768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/>
      <c r="B32" s="19">
        <f t="shared" si="3"/>
        <v>0.1</v>
      </c>
      <c r="C32" s="4">
        <f t="shared" si="4"/>
        <v>1.0000100000000001</v>
      </c>
      <c r="D32" s="4">
        <f t="shared" si="2"/>
        <v>1.0000100000000001</v>
      </c>
      <c r="E32" s="4">
        <f t="shared" si="2"/>
        <v>1.0000100000000001</v>
      </c>
      <c r="F32" s="4">
        <f t="shared" si="2"/>
        <v>1.0000100000000001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/>
      <c r="B33" s="19">
        <f t="shared" si="3"/>
        <v>0.12000000000000001</v>
      </c>
      <c r="C33" s="4">
        <f t="shared" si="4"/>
        <v>1.0000248832</v>
      </c>
      <c r="D33" s="4">
        <f t="shared" si="2"/>
        <v>1.0000248832</v>
      </c>
      <c r="E33" s="4">
        <f t="shared" si="2"/>
        <v>1.0000248832</v>
      </c>
      <c r="F33" s="4">
        <f t="shared" si="2"/>
        <v>1.0000248832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/>
      <c r="B34" s="19">
        <f t="shared" si="3"/>
        <v>0.14000000000000001</v>
      </c>
      <c r="C34" s="4">
        <f t="shared" si="4"/>
        <v>1.0000537824</v>
      </c>
      <c r="D34" s="4">
        <f t="shared" si="2"/>
        <v>1.0000537824</v>
      </c>
      <c r="E34" s="4">
        <f t="shared" si="2"/>
        <v>1.0000537824</v>
      </c>
      <c r="F34" s="4">
        <f t="shared" si="2"/>
        <v>1.0000537824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/>
      <c r="B35" s="19">
        <f t="shared" si="3"/>
        <v>0.16</v>
      </c>
      <c r="C35" s="4">
        <f t="shared" si="4"/>
        <v>1.0001048576</v>
      </c>
      <c r="D35" s="4">
        <f t="shared" si="2"/>
        <v>1.0001048576</v>
      </c>
      <c r="E35" s="4">
        <f t="shared" si="2"/>
        <v>1.0001048576</v>
      </c>
      <c r="F35" s="4">
        <f t="shared" si="2"/>
        <v>1.0001048576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/>
      <c r="B36" s="19">
        <f t="shared" si="3"/>
        <v>0.18</v>
      </c>
      <c r="C36" s="4">
        <f t="shared" si="4"/>
        <v>1.0001889568</v>
      </c>
      <c r="D36" s="4">
        <f t="shared" si="2"/>
        <v>1.0001889568</v>
      </c>
      <c r="E36" s="4">
        <f t="shared" si="2"/>
        <v>1.0001889568</v>
      </c>
      <c r="F36" s="4">
        <f t="shared" si="2"/>
        <v>1.0001889568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/>
      <c r="B37" s="19">
        <f t="shared" si="3"/>
        <v>0.19999999999999998</v>
      </c>
      <c r="C37" s="4">
        <f t="shared" si="4"/>
        <v>1.0003200000000001</v>
      </c>
      <c r="D37" s="4">
        <f t="shared" si="2"/>
        <v>1.0003200000000001</v>
      </c>
      <c r="E37" s="4">
        <f t="shared" si="2"/>
        <v>1.0003200000000001</v>
      </c>
      <c r="F37" s="4">
        <f t="shared" si="2"/>
        <v>1.0003200000000001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/>
      <c r="B38" s="19">
        <f t="shared" si="3"/>
        <v>0.21999999999999997</v>
      </c>
      <c r="C38" s="4">
        <f t="shared" si="4"/>
        <v>1.0005153631999999</v>
      </c>
      <c r="D38" s="4">
        <f t="shared" si="2"/>
        <v>1.0005153631999999</v>
      </c>
      <c r="E38" s="4">
        <f t="shared" si="2"/>
        <v>1.0005153631999999</v>
      </c>
      <c r="F38" s="4">
        <f t="shared" si="2"/>
        <v>1.0005153631999999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/>
      <c r="B39" s="19">
        <f t="shared" si="3"/>
        <v>0.23999999999999996</v>
      </c>
      <c r="C39" s="4">
        <f t="shared" si="4"/>
        <v>1.0007962624</v>
      </c>
      <c r="D39" s="4">
        <f t="shared" si="2"/>
        <v>1.0007962624</v>
      </c>
      <c r="E39" s="4">
        <f t="shared" si="2"/>
        <v>1.0007962624</v>
      </c>
      <c r="F39" s="4">
        <f t="shared" si="2"/>
        <v>1.0007962624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/>
      <c r="B40" s="19">
        <f t="shared" si="3"/>
        <v>0.25999999999999995</v>
      </c>
      <c r="C40" s="4">
        <f t="shared" si="4"/>
        <v>1.0011881376</v>
      </c>
      <c r="D40" s="4">
        <f t="shared" si="2"/>
        <v>1.0011881376</v>
      </c>
      <c r="E40" s="4">
        <f t="shared" si="2"/>
        <v>1.0011881376</v>
      </c>
      <c r="F40" s="4">
        <f t="shared" si="2"/>
        <v>1.0011881376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/>
      <c r="B41" s="19">
        <f t="shared" si="3"/>
        <v>0.27999999999999997</v>
      </c>
      <c r="C41" s="4">
        <f t="shared" si="4"/>
        <v>1.0017210368</v>
      </c>
      <c r="D41" s="4">
        <f t="shared" si="2"/>
        <v>1.0017210368</v>
      </c>
      <c r="E41" s="4">
        <f t="shared" si="2"/>
        <v>1.0017210368</v>
      </c>
      <c r="F41" s="4">
        <f t="shared" si="2"/>
        <v>1.0017210368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/>
      <c r="B42" s="19">
        <f t="shared" si="3"/>
        <v>0.3</v>
      </c>
      <c r="C42" s="4">
        <f t="shared" si="4"/>
        <v>1.0024299999999999</v>
      </c>
      <c r="D42" s="4">
        <f t="shared" si="2"/>
        <v>1.0024299999999999</v>
      </c>
      <c r="E42" s="4">
        <f t="shared" si="2"/>
        <v>1.0024299999999999</v>
      </c>
      <c r="F42" s="4">
        <f t="shared" si="2"/>
        <v>1.0024299999999999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/>
      <c r="B43" s="19">
        <f t="shared" si="3"/>
        <v>0.32</v>
      </c>
      <c r="C43" s="4">
        <f t="shared" si="4"/>
        <v>1.0033554432</v>
      </c>
      <c r="D43" s="4">
        <f t="shared" si="4"/>
        <v>1.0033554432</v>
      </c>
      <c r="E43" s="4">
        <f t="shared" si="4"/>
        <v>1.0033554432</v>
      </c>
      <c r="F43" s="4">
        <f t="shared" si="4"/>
        <v>1.0033554432</v>
      </c>
      <c r="G43" s="4">
        <f t="shared" si="4"/>
        <v>10000</v>
      </c>
      <c r="H43" s="4">
        <f t="shared" si="4"/>
        <v>10000</v>
      </c>
      <c r="I43" s="4">
        <f t="shared" si="4"/>
        <v>10000</v>
      </c>
      <c r="J43" s="4">
        <f t="shared" si="4"/>
        <v>10000</v>
      </c>
      <c r="K43" s="4">
        <f t="shared" si="4"/>
        <v>10000</v>
      </c>
      <c r="L43" s="4">
        <f t="shared" si="4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/>
      <c r="B44" s="19">
        <f t="shared" si="3"/>
        <v>0.34</v>
      </c>
      <c r="C44" s="4">
        <f t="shared" si="4"/>
        <v>1.0045435424</v>
      </c>
      <c r="D44" s="4">
        <f t="shared" si="4"/>
        <v>1.0045435424</v>
      </c>
      <c r="E44" s="4">
        <f t="shared" si="4"/>
        <v>1.0045435424</v>
      </c>
      <c r="F44" s="4">
        <f t="shared" si="4"/>
        <v>1.0045435424</v>
      </c>
      <c r="G44" s="4">
        <f t="shared" si="4"/>
        <v>10000</v>
      </c>
      <c r="H44" s="4">
        <f t="shared" si="4"/>
        <v>10000</v>
      </c>
      <c r="I44" s="4">
        <f t="shared" si="4"/>
        <v>10000</v>
      </c>
      <c r="J44" s="4">
        <f t="shared" si="4"/>
        <v>10000</v>
      </c>
      <c r="K44" s="4">
        <f t="shared" si="4"/>
        <v>10000</v>
      </c>
      <c r="L44" s="4">
        <f t="shared" si="4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/>
      <c r="B45" s="19">
        <f t="shared" si="3"/>
        <v>0.36000000000000004</v>
      </c>
      <c r="C45" s="4">
        <f t="shared" si="4"/>
        <v>1.0060466176</v>
      </c>
      <c r="D45" s="4">
        <f t="shared" si="4"/>
        <v>1.0060466176</v>
      </c>
      <c r="E45" s="4">
        <f t="shared" si="4"/>
        <v>1.0060466176</v>
      </c>
      <c r="F45" s="4">
        <f t="shared" si="4"/>
        <v>1.0060466176</v>
      </c>
      <c r="G45" s="4">
        <f t="shared" si="4"/>
        <v>10000</v>
      </c>
      <c r="H45" s="4">
        <f t="shared" si="4"/>
        <v>10000</v>
      </c>
      <c r="I45" s="4">
        <f t="shared" si="4"/>
        <v>10000</v>
      </c>
      <c r="J45" s="4">
        <f t="shared" si="4"/>
        <v>10000</v>
      </c>
      <c r="K45" s="4">
        <f t="shared" si="4"/>
        <v>10000</v>
      </c>
      <c r="L45" s="4">
        <f t="shared" si="4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/>
      <c r="B46" s="19">
        <f t="shared" si="3"/>
        <v>0.38000000000000006</v>
      </c>
      <c r="C46" s="4">
        <f t="shared" si="4"/>
        <v>1.0079235168</v>
      </c>
      <c r="D46" s="4">
        <f t="shared" si="4"/>
        <v>1.0079235168</v>
      </c>
      <c r="E46" s="4">
        <f t="shared" si="4"/>
        <v>1.0079235168</v>
      </c>
      <c r="F46" s="4">
        <f t="shared" si="4"/>
        <v>1.0079235168</v>
      </c>
      <c r="G46" s="4">
        <f t="shared" si="4"/>
        <v>10000</v>
      </c>
      <c r="H46" s="4">
        <f t="shared" si="4"/>
        <v>10000</v>
      </c>
      <c r="I46" s="4">
        <f t="shared" si="4"/>
        <v>10000</v>
      </c>
      <c r="J46" s="4">
        <f t="shared" si="4"/>
        <v>10000</v>
      </c>
      <c r="K46" s="4">
        <f t="shared" si="4"/>
        <v>10000</v>
      </c>
      <c r="L46" s="4">
        <f t="shared" si="4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/>
      <c r="B47" s="19">
        <f t="shared" si="3"/>
        <v>0.40000000000000008</v>
      </c>
      <c r="C47" s="4">
        <f t="shared" si="4"/>
        <v>1.01024</v>
      </c>
      <c r="D47" s="4">
        <f t="shared" si="4"/>
        <v>1.01024</v>
      </c>
      <c r="E47" s="4">
        <f t="shared" si="4"/>
        <v>1.01024</v>
      </c>
      <c r="F47" s="4">
        <f t="shared" si="4"/>
        <v>1.01024</v>
      </c>
      <c r="G47" s="4">
        <f t="shared" si="4"/>
        <v>10000</v>
      </c>
      <c r="H47" s="4">
        <f t="shared" si="4"/>
        <v>10000</v>
      </c>
      <c r="I47" s="4">
        <f t="shared" si="4"/>
        <v>10000</v>
      </c>
      <c r="J47" s="4">
        <f t="shared" si="4"/>
        <v>10000</v>
      </c>
      <c r="K47" s="4">
        <f t="shared" si="4"/>
        <v>10000</v>
      </c>
      <c r="L47" s="4">
        <f t="shared" si="4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/>
      <c r="B48" s="19">
        <f t="shared" si="3"/>
        <v>0.4200000000000001</v>
      </c>
      <c r="C48" s="4">
        <f t="shared" si="4"/>
        <v>1.0130691232</v>
      </c>
      <c r="D48" s="4">
        <f t="shared" si="4"/>
        <v>1.0130691232</v>
      </c>
      <c r="E48" s="4">
        <f t="shared" si="4"/>
        <v>1.0130691232</v>
      </c>
      <c r="F48" s="4">
        <f t="shared" si="4"/>
        <v>1.0130691232</v>
      </c>
      <c r="G48" s="4">
        <f t="shared" si="4"/>
        <v>10000</v>
      </c>
      <c r="H48" s="4">
        <f t="shared" si="4"/>
        <v>10000</v>
      </c>
      <c r="I48" s="4">
        <f t="shared" si="4"/>
        <v>10000</v>
      </c>
      <c r="J48" s="4">
        <f t="shared" si="4"/>
        <v>10000</v>
      </c>
      <c r="K48" s="4">
        <f t="shared" si="4"/>
        <v>10000</v>
      </c>
      <c r="L48" s="4">
        <f t="shared" si="4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/>
      <c r="B49" s="19">
        <f t="shared" si="3"/>
        <v>0.44000000000000011</v>
      </c>
      <c r="C49" s="4">
        <f t="shared" si="4"/>
        <v>1.0164916224</v>
      </c>
      <c r="D49" s="4">
        <f t="shared" si="4"/>
        <v>1.0164916224</v>
      </c>
      <c r="E49" s="4">
        <f t="shared" si="4"/>
        <v>1.0164916224</v>
      </c>
      <c r="F49" s="4">
        <f t="shared" si="4"/>
        <v>1.0164916224</v>
      </c>
      <c r="G49" s="4">
        <f t="shared" si="4"/>
        <v>10000</v>
      </c>
      <c r="H49" s="4">
        <f t="shared" si="4"/>
        <v>10000</v>
      </c>
      <c r="I49" s="4">
        <f t="shared" si="4"/>
        <v>10000</v>
      </c>
      <c r="J49" s="4">
        <f t="shared" si="4"/>
        <v>10000</v>
      </c>
      <c r="K49" s="4">
        <f t="shared" si="4"/>
        <v>10000</v>
      </c>
      <c r="L49" s="4">
        <f t="shared" si="4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/>
      <c r="B50" s="19">
        <f t="shared" si="3"/>
        <v>0.46000000000000013</v>
      </c>
      <c r="C50" s="4">
        <f t="shared" si="4"/>
        <v>1.0205962976</v>
      </c>
      <c r="D50" s="4">
        <f t="shared" si="4"/>
        <v>1.0205962976</v>
      </c>
      <c r="E50" s="4">
        <f t="shared" si="4"/>
        <v>1.0205962976</v>
      </c>
      <c r="F50" s="4">
        <f t="shared" si="4"/>
        <v>1.0205962976</v>
      </c>
      <c r="G50" s="4">
        <f t="shared" si="4"/>
        <v>10000</v>
      </c>
      <c r="H50" s="4">
        <f t="shared" si="4"/>
        <v>10000</v>
      </c>
      <c r="I50" s="4">
        <f t="shared" si="4"/>
        <v>10000</v>
      </c>
      <c r="J50" s="4">
        <f t="shared" si="4"/>
        <v>10000</v>
      </c>
      <c r="K50" s="4">
        <f t="shared" si="4"/>
        <v>10000</v>
      </c>
      <c r="L50" s="4">
        <f t="shared" si="4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/>
      <c r="B51" s="19">
        <f t="shared" si="3"/>
        <v>0.48000000000000015</v>
      </c>
      <c r="C51" s="4">
        <f t="shared" si="4"/>
        <v>1.0254803968000001</v>
      </c>
      <c r="D51" s="4">
        <f t="shared" si="4"/>
        <v>1.0254803968000001</v>
      </c>
      <c r="E51" s="4">
        <f t="shared" si="4"/>
        <v>1.0254803968000001</v>
      </c>
      <c r="F51" s="4">
        <f t="shared" si="4"/>
        <v>1.0254803968000001</v>
      </c>
      <c r="G51" s="4">
        <f t="shared" si="4"/>
        <v>10000</v>
      </c>
      <c r="H51" s="4">
        <f t="shared" si="4"/>
        <v>10000</v>
      </c>
      <c r="I51" s="4">
        <f t="shared" si="4"/>
        <v>10000</v>
      </c>
      <c r="J51" s="4">
        <f t="shared" si="4"/>
        <v>10000</v>
      </c>
      <c r="K51" s="4">
        <f t="shared" si="4"/>
        <v>10000</v>
      </c>
      <c r="L51" s="4">
        <f t="shared" si="4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/>
      <c r="B52" s="19">
        <f t="shared" si="3"/>
        <v>0.50000000000000011</v>
      </c>
      <c r="C52" s="4">
        <f t="shared" si="4"/>
        <v>1.03125</v>
      </c>
      <c r="D52" s="4">
        <f t="shared" si="4"/>
        <v>1.03125</v>
      </c>
      <c r="E52" s="4">
        <f t="shared" si="4"/>
        <v>1.03125</v>
      </c>
      <c r="F52" s="4">
        <f t="shared" si="4"/>
        <v>1.03125</v>
      </c>
      <c r="G52" s="4">
        <f t="shared" si="4"/>
        <v>10000</v>
      </c>
      <c r="H52" s="4">
        <f t="shared" si="4"/>
        <v>10000</v>
      </c>
      <c r="I52" s="4">
        <f t="shared" si="4"/>
        <v>10000</v>
      </c>
      <c r="J52" s="4">
        <f t="shared" si="4"/>
        <v>10000</v>
      </c>
      <c r="K52" s="4">
        <f t="shared" si="4"/>
        <v>10000</v>
      </c>
      <c r="L52" s="4">
        <f t="shared" si="4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/>
      <c r="B53" s="19">
        <f t="shared" si="3"/>
        <v>0.52000000000000013</v>
      </c>
      <c r="C53" s="4">
        <f t="shared" si="4"/>
        <v>1.0380204032</v>
      </c>
      <c r="D53" s="4">
        <f t="shared" si="4"/>
        <v>1.0380204032</v>
      </c>
      <c r="E53" s="4">
        <f t="shared" si="4"/>
        <v>1.0380204032</v>
      </c>
      <c r="F53" s="4">
        <f t="shared" si="4"/>
        <v>1.0380204032</v>
      </c>
      <c r="G53" s="4">
        <f t="shared" si="4"/>
        <v>10000</v>
      </c>
      <c r="H53" s="4">
        <f t="shared" si="4"/>
        <v>10000</v>
      </c>
      <c r="I53" s="4">
        <f t="shared" si="4"/>
        <v>10000</v>
      </c>
      <c r="J53" s="4">
        <f t="shared" si="4"/>
        <v>10000</v>
      </c>
      <c r="K53" s="4">
        <f t="shared" si="4"/>
        <v>10000</v>
      </c>
      <c r="L53" s="4">
        <f t="shared" si="4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/>
      <c r="B54" s="19">
        <f t="shared" si="3"/>
        <v>0.54000000000000015</v>
      </c>
      <c r="C54" s="4">
        <f t="shared" si="4"/>
        <v>1.0459165024000001</v>
      </c>
      <c r="D54" s="4">
        <f t="shared" si="4"/>
        <v>1.0459165024000001</v>
      </c>
      <c r="E54" s="4">
        <f t="shared" si="4"/>
        <v>1.0459165024000001</v>
      </c>
      <c r="F54" s="4">
        <f t="shared" si="4"/>
        <v>1.0459165024000001</v>
      </c>
      <c r="G54" s="4">
        <f t="shared" si="4"/>
        <v>10000</v>
      </c>
      <c r="H54" s="4">
        <f t="shared" si="4"/>
        <v>10000</v>
      </c>
      <c r="I54" s="4">
        <f t="shared" si="4"/>
        <v>10000</v>
      </c>
      <c r="J54" s="4">
        <f t="shared" si="4"/>
        <v>10000</v>
      </c>
      <c r="K54" s="4">
        <f t="shared" si="4"/>
        <v>10000</v>
      </c>
      <c r="L54" s="4">
        <f t="shared" si="4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/>
      <c r="B55" s="19">
        <f t="shared" si="3"/>
        <v>0.56000000000000016</v>
      </c>
      <c r="C55" s="4">
        <f t="shared" si="4"/>
        <v>1.0550731776</v>
      </c>
      <c r="D55" s="4">
        <f t="shared" si="4"/>
        <v>1.0550731776</v>
      </c>
      <c r="E55" s="4">
        <f t="shared" si="4"/>
        <v>1.0550731776</v>
      </c>
      <c r="F55" s="4">
        <f t="shared" si="4"/>
        <v>1.0550731776</v>
      </c>
      <c r="G55" s="4">
        <f t="shared" si="4"/>
        <v>10000</v>
      </c>
      <c r="H55" s="4">
        <f t="shared" si="4"/>
        <v>10000</v>
      </c>
      <c r="I55" s="4">
        <f t="shared" si="4"/>
        <v>10000</v>
      </c>
      <c r="J55" s="4">
        <f t="shared" si="4"/>
        <v>10000</v>
      </c>
      <c r="K55" s="4">
        <f t="shared" si="4"/>
        <v>10000</v>
      </c>
      <c r="L55" s="4">
        <f t="shared" si="4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/>
      <c r="B56" s="19">
        <f t="shared" si="3"/>
        <v>0.58000000000000018</v>
      </c>
      <c r="C56" s="4">
        <f t="shared" si="4"/>
        <v>1.0656356768000002</v>
      </c>
      <c r="D56" s="4">
        <f t="shared" si="4"/>
        <v>1.0656356768000002</v>
      </c>
      <c r="E56" s="4">
        <f t="shared" si="4"/>
        <v>1.0656356768000002</v>
      </c>
      <c r="F56" s="4">
        <f t="shared" si="4"/>
        <v>1.0656356768000002</v>
      </c>
      <c r="G56" s="4">
        <f t="shared" si="4"/>
        <v>10000</v>
      </c>
      <c r="H56" s="4">
        <f t="shared" si="4"/>
        <v>10000</v>
      </c>
      <c r="I56" s="4">
        <f t="shared" si="4"/>
        <v>10000</v>
      </c>
      <c r="J56" s="4">
        <f t="shared" si="4"/>
        <v>10000</v>
      </c>
      <c r="K56" s="4">
        <f t="shared" si="4"/>
        <v>10000</v>
      </c>
      <c r="L56" s="4">
        <f t="shared" si="4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/>
      <c r="B57" s="19">
        <f t="shared" si="3"/>
        <v>0.6000000000000002</v>
      </c>
      <c r="C57" s="4">
        <f t="shared" si="4"/>
        <v>1.0777600000000001</v>
      </c>
      <c r="D57" s="4">
        <f t="shared" si="4"/>
        <v>1.0777600000000001</v>
      </c>
      <c r="E57" s="4">
        <f t="shared" si="4"/>
        <v>1.0777600000000001</v>
      </c>
      <c r="F57" s="4">
        <f t="shared" si="4"/>
        <v>1.0777600000000001</v>
      </c>
      <c r="G57" s="4">
        <f t="shared" si="4"/>
        <v>10000</v>
      </c>
      <c r="H57" s="4">
        <f t="shared" si="4"/>
        <v>10000</v>
      </c>
      <c r="I57" s="4">
        <f t="shared" si="4"/>
        <v>10000</v>
      </c>
      <c r="J57" s="4">
        <f t="shared" si="4"/>
        <v>10000</v>
      </c>
      <c r="K57" s="4">
        <f t="shared" si="4"/>
        <v>10000</v>
      </c>
      <c r="L57" s="4">
        <f t="shared" si="4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/>
      <c r="B58" s="19">
        <f t="shared" si="3"/>
        <v>0.62000000000000022</v>
      </c>
      <c r="C58" s="4">
        <f t="shared" si="4"/>
        <v>1.0916132832000001</v>
      </c>
      <c r="D58" s="4">
        <f t="shared" si="4"/>
        <v>1.0916132832000001</v>
      </c>
      <c r="E58" s="4">
        <f t="shared" si="4"/>
        <v>1.0916132832000001</v>
      </c>
      <c r="F58" s="4">
        <f t="shared" si="4"/>
        <v>1.0916132832000001</v>
      </c>
      <c r="G58" s="4">
        <f t="shared" si="4"/>
        <v>10000</v>
      </c>
      <c r="H58" s="4">
        <f t="shared" si="4"/>
        <v>10000</v>
      </c>
      <c r="I58" s="4">
        <f t="shared" si="4"/>
        <v>10000</v>
      </c>
      <c r="J58" s="4">
        <f t="shared" si="4"/>
        <v>10000</v>
      </c>
      <c r="K58" s="4">
        <f t="shared" si="4"/>
        <v>10000</v>
      </c>
      <c r="L58" s="4">
        <f t="shared" si="4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/>
      <c r="B59" s="19">
        <f t="shared" si="3"/>
        <v>0.64000000000000024</v>
      </c>
      <c r="C59" s="4">
        <f t="shared" si="4"/>
        <v>1.1073741824000003</v>
      </c>
      <c r="D59" s="4">
        <f t="shared" si="4"/>
        <v>1.1073741824000003</v>
      </c>
      <c r="E59" s="4">
        <f t="shared" si="4"/>
        <v>1.1073741824000003</v>
      </c>
      <c r="F59" s="4">
        <f t="shared" si="4"/>
        <v>1.1073741824000003</v>
      </c>
      <c r="G59" s="4">
        <f t="shared" si="4"/>
        <v>10000</v>
      </c>
      <c r="H59" s="4">
        <f t="shared" si="4"/>
        <v>10000</v>
      </c>
      <c r="I59" s="4">
        <f t="shared" si="4"/>
        <v>10000</v>
      </c>
      <c r="J59" s="4">
        <f t="shared" si="4"/>
        <v>10000</v>
      </c>
      <c r="K59" s="4">
        <f t="shared" si="4"/>
        <v>10000</v>
      </c>
      <c r="L59" s="4">
        <f t="shared" si="4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/>
      <c r="B60" s="19">
        <f t="shared" ref="B60:B91" si="5">$B59+$B$11</f>
        <v>0.66000000000000025</v>
      </c>
      <c r="C60" s="4">
        <f t="shared" ref="C60:L85" si="6">IF(C$16="",10000,IF(($B60/C$19)&lt;=1,C$22*(1+C$16*($B60/C$19)^C$17),C$22*(1+C$16*($B60/C$19)^C$18)))</f>
        <v>1.1252332576000001</v>
      </c>
      <c r="D60" s="4">
        <f t="shared" si="6"/>
        <v>1.1252332576000001</v>
      </c>
      <c r="E60" s="4">
        <f t="shared" si="6"/>
        <v>1.1252332576000001</v>
      </c>
      <c r="F60" s="4">
        <f t="shared" si="6"/>
        <v>1.1252332576000001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/>
      <c r="B61" s="19">
        <f t="shared" si="5"/>
        <v>0.68000000000000027</v>
      </c>
      <c r="C61" s="4">
        <f t="shared" si="6"/>
        <v>1.1453933568000003</v>
      </c>
      <c r="D61" s="4">
        <f t="shared" si="6"/>
        <v>1.1453933568000003</v>
      </c>
      <c r="E61" s="4">
        <f t="shared" si="6"/>
        <v>1.1453933568000003</v>
      </c>
      <c r="F61" s="4">
        <f t="shared" si="6"/>
        <v>1.1453933568000003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/>
      <c r="B62" s="19">
        <f t="shared" si="5"/>
        <v>0.70000000000000029</v>
      </c>
      <c r="C62" s="4">
        <f t="shared" si="6"/>
        <v>1.1680700000000004</v>
      </c>
      <c r="D62" s="4">
        <f t="shared" si="6"/>
        <v>1.1680700000000004</v>
      </c>
      <c r="E62" s="4">
        <f t="shared" si="6"/>
        <v>1.1680700000000004</v>
      </c>
      <c r="F62" s="4">
        <f t="shared" si="6"/>
        <v>1.1680700000000004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/>
      <c r="B63" s="19">
        <f t="shared" si="5"/>
        <v>0.72000000000000031</v>
      </c>
      <c r="C63" s="4">
        <f t="shared" si="6"/>
        <v>1.1934917632000004</v>
      </c>
      <c r="D63" s="4">
        <f t="shared" si="6"/>
        <v>1.1934917632000004</v>
      </c>
      <c r="E63" s="4">
        <f t="shared" si="6"/>
        <v>1.1934917632000004</v>
      </c>
      <c r="F63" s="4">
        <f t="shared" si="6"/>
        <v>1.1934917632000004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/>
      <c r="B64" s="19">
        <f t="shared" si="5"/>
        <v>0.74000000000000032</v>
      </c>
      <c r="C64" s="4">
        <f t="shared" si="6"/>
        <v>1.2219006624000006</v>
      </c>
      <c r="D64" s="4">
        <f t="shared" si="6"/>
        <v>1.2219006624000006</v>
      </c>
      <c r="E64" s="4">
        <f t="shared" si="6"/>
        <v>1.2219006624000006</v>
      </c>
      <c r="F64" s="4">
        <f t="shared" si="6"/>
        <v>1.2219006624000006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/>
      <c r="B65" s="19">
        <f t="shared" si="5"/>
        <v>0.76000000000000034</v>
      </c>
      <c r="C65" s="4">
        <f t="shared" si="6"/>
        <v>1.2535525376000005</v>
      </c>
      <c r="D65" s="4">
        <f t="shared" si="6"/>
        <v>1.2535525376000005</v>
      </c>
      <c r="E65" s="4">
        <f t="shared" si="6"/>
        <v>1.2535525376000005</v>
      </c>
      <c r="F65" s="4">
        <f t="shared" si="6"/>
        <v>1.2535525376000005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/>
      <c r="B66" s="19">
        <f t="shared" si="5"/>
        <v>0.78000000000000036</v>
      </c>
      <c r="C66" s="4">
        <f t="shared" si="6"/>
        <v>1.2887174368000007</v>
      </c>
      <c r="D66" s="4">
        <f t="shared" si="6"/>
        <v>1.2887174368000007</v>
      </c>
      <c r="E66" s="4">
        <f t="shared" si="6"/>
        <v>1.2887174368000007</v>
      </c>
      <c r="F66" s="4">
        <f t="shared" si="6"/>
        <v>1.2887174368000007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/>
      <c r="B67" s="19">
        <f t="shared" si="5"/>
        <v>0.80000000000000038</v>
      </c>
      <c r="C67" s="4">
        <f t="shared" si="6"/>
        <v>1.3276800000000009</v>
      </c>
      <c r="D67" s="4">
        <f t="shared" si="6"/>
        <v>1.3276800000000009</v>
      </c>
      <c r="E67" s="4">
        <f t="shared" si="6"/>
        <v>1.3276800000000009</v>
      </c>
      <c r="F67" s="4">
        <f t="shared" si="6"/>
        <v>1.3276800000000009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/>
      <c r="B68" s="19">
        <f t="shared" si="5"/>
        <v>0.8200000000000004</v>
      </c>
      <c r="C68" s="4">
        <f t="shared" si="6"/>
        <v>1.3707398432000009</v>
      </c>
      <c r="D68" s="4">
        <f t="shared" si="6"/>
        <v>1.3707398432000009</v>
      </c>
      <c r="E68" s="4">
        <f t="shared" si="6"/>
        <v>1.3707398432000009</v>
      </c>
      <c r="F68" s="4">
        <f t="shared" si="6"/>
        <v>1.3707398432000009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/>
      <c r="B69" s="19">
        <f t="shared" si="5"/>
        <v>0.84000000000000041</v>
      </c>
      <c r="C69" s="4">
        <f t="shared" si="6"/>
        <v>1.418211942400001</v>
      </c>
      <c r="D69" s="4">
        <f t="shared" si="6"/>
        <v>1.418211942400001</v>
      </c>
      <c r="E69" s="4">
        <f t="shared" si="6"/>
        <v>1.418211942400001</v>
      </c>
      <c r="F69" s="4">
        <f t="shared" si="6"/>
        <v>1.418211942400001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/>
      <c r="B70" s="19">
        <f t="shared" si="5"/>
        <v>0.86000000000000043</v>
      </c>
      <c r="C70" s="4">
        <f t="shared" si="6"/>
        <v>1.4704270176000012</v>
      </c>
      <c r="D70" s="4">
        <f t="shared" si="6"/>
        <v>1.4704270176000012</v>
      </c>
      <c r="E70" s="4">
        <f t="shared" si="6"/>
        <v>1.4704270176000012</v>
      </c>
      <c r="F70" s="4">
        <f t="shared" si="6"/>
        <v>1.4704270176000012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/>
      <c r="B71" s="19">
        <f t="shared" si="5"/>
        <v>0.88000000000000045</v>
      </c>
      <c r="C71" s="4">
        <f t="shared" si="6"/>
        <v>1.5277319168000014</v>
      </c>
      <c r="D71" s="4">
        <f t="shared" si="6"/>
        <v>1.5277319168000014</v>
      </c>
      <c r="E71" s="4">
        <f t="shared" si="6"/>
        <v>1.5277319168000014</v>
      </c>
      <c r="F71" s="4">
        <f t="shared" si="6"/>
        <v>1.5277319168000014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/>
      <c r="B72" s="19">
        <f t="shared" si="5"/>
        <v>0.90000000000000047</v>
      </c>
      <c r="C72" s="4">
        <f t="shared" si="6"/>
        <v>1.5904900000000015</v>
      </c>
      <c r="D72" s="4">
        <f t="shared" si="6"/>
        <v>1.5904900000000015</v>
      </c>
      <c r="E72" s="4">
        <f t="shared" si="6"/>
        <v>1.5904900000000015</v>
      </c>
      <c r="F72" s="4">
        <f t="shared" si="6"/>
        <v>1.5904900000000015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/>
      <c r="B73" s="19">
        <f t="shared" si="5"/>
        <v>0.92000000000000048</v>
      </c>
      <c r="C73" s="4">
        <f t="shared" si="6"/>
        <v>1.6590815232000018</v>
      </c>
      <c r="D73" s="4">
        <f t="shared" si="6"/>
        <v>1.6590815232000018</v>
      </c>
      <c r="E73" s="4">
        <f t="shared" si="6"/>
        <v>1.6590815232000018</v>
      </c>
      <c r="F73" s="4">
        <f t="shared" si="6"/>
        <v>1.6590815232000018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/>
      <c r="B74" s="19">
        <f t="shared" si="5"/>
        <v>0.9400000000000005</v>
      </c>
      <c r="C74" s="4">
        <f t="shared" si="6"/>
        <v>1.733904022400002</v>
      </c>
      <c r="D74" s="4">
        <f t="shared" si="6"/>
        <v>1.733904022400002</v>
      </c>
      <c r="E74" s="4">
        <f t="shared" si="6"/>
        <v>1.733904022400002</v>
      </c>
      <c r="F74" s="4">
        <f t="shared" si="6"/>
        <v>1.733904022400002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/>
      <c r="B75" s="19">
        <f t="shared" si="5"/>
        <v>0.96000000000000052</v>
      </c>
      <c r="C75" s="4">
        <f t="shared" si="6"/>
        <v>1.8153726976000022</v>
      </c>
      <c r="D75" s="4">
        <f t="shared" si="6"/>
        <v>1.8153726976000022</v>
      </c>
      <c r="E75" s="4">
        <f t="shared" si="6"/>
        <v>1.8153726976000022</v>
      </c>
      <c r="F75" s="4">
        <f t="shared" si="6"/>
        <v>1.8153726976000022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/>
      <c r="B76" s="19">
        <f t="shared" si="5"/>
        <v>0.98000000000000054</v>
      </c>
      <c r="C76" s="4">
        <f t="shared" si="6"/>
        <v>1.9039207968000025</v>
      </c>
      <c r="D76" s="4">
        <f t="shared" si="6"/>
        <v>1.9039207968000025</v>
      </c>
      <c r="E76" s="4">
        <f t="shared" si="6"/>
        <v>1.9039207968000025</v>
      </c>
      <c r="F76" s="4">
        <f t="shared" si="6"/>
        <v>1.9039207968000025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/>
      <c r="B77" s="19">
        <f t="shared" si="5"/>
        <v>1.0000000000000004</v>
      </c>
      <c r="C77" s="4">
        <f t="shared" si="6"/>
        <v>2.0000000000000022</v>
      </c>
      <c r="D77" s="4">
        <f t="shared" si="6"/>
        <v>2.0000000000000022</v>
      </c>
      <c r="E77" s="4">
        <f t="shared" si="6"/>
        <v>2.0000000000000022</v>
      </c>
      <c r="F77" s="4">
        <f t="shared" si="6"/>
        <v>2.0000000000000022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/>
      <c r="B78" s="19">
        <f t="shared" si="5"/>
        <v>1.0200000000000005</v>
      </c>
      <c r="C78" s="4">
        <f t="shared" si="6"/>
        <v>2.0404000000000009</v>
      </c>
      <c r="D78" s="4">
        <f t="shared" si="6"/>
        <v>2.0612080000000015</v>
      </c>
      <c r="E78" s="4">
        <f t="shared" si="6"/>
        <v>2.1486856676492834</v>
      </c>
      <c r="F78" s="4">
        <f t="shared" si="6"/>
        <v>2.218994419994762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/>
      <c r="B79" s="19">
        <f t="shared" si="5"/>
        <v>1.0400000000000005</v>
      </c>
      <c r="C79" s="4">
        <f t="shared" si="6"/>
        <v>2.0816000000000008</v>
      </c>
      <c r="D79" s="4">
        <f t="shared" si="6"/>
        <v>2.1248640000000014</v>
      </c>
      <c r="E79" s="4">
        <f t="shared" si="6"/>
        <v>2.3159317792358447</v>
      </c>
      <c r="F79" s="4">
        <f t="shared" si="6"/>
        <v>2.480244284918351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/>
      <c r="B80" s="19">
        <f t="shared" si="5"/>
        <v>1.0600000000000005</v>
      </c>
      <c r="C80" s="4">
        <f t="shared" si="6"/>
        <v>2.123600000000001</v>
      </c>
      <c r="D80" s="4">
        <f t="shared" si="6"/>
        <v>2.1910160000000016</v>
      </c>
      <c r="E80" s="4">
        <f t="shared" si="6"/>
        <v>2.5036302589913646</v>
      </c>
      <c r="F80" s="4">
        <f t="shared" si="6"/>
        <v>2.7908476965428619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/>
      <c r="B81" s="19">
        <f t="shared" si="5"/>
        <v>1.0800000000000005</v>
      </c>
      <c r="C81" s="4">
        <f t="shared" si="6"/>
        <v>2.1664000000000012</v>
      </c>
      <c r="D81" s="4">
        <f t="shared" si="6"/>
        <v>2.2597120000000022</v>
      </c>
      <c r="E81" s="4">
        <f t="shared" si="6"/>
        <v>2.7138242687795264</v>
      </c>
      <c r="F81" s="4">
        <f t="shared" si="6"/>
        <v>3.1589249972727975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/>
      <c r="B82" s="19">
        <f t="shared" si="5"/>
        <v>1.1000000000000005</v>
      </c>
      <c r="C82" s="4">
        <f t="shared" si="6"/>
        <v>2.2100000000000009</v>
      </c>
      <c r="D82" s="4">
        <f t="shared" si="6"/>
        <v>2.3310000000000017</v>
      </c>
      <c r="E82" s="4">
        <f t="shared" si="6"/>
        <v>2.9487171000000059</v>
      </c>
      <c r="F82" s="4">
        <f t="shared" si="6"/>
        <v>3.5937424601000116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/>
      <c r="B83" s="19">
        <f t="shared" si="5"/>
        <v>1.1200000000000006</v>
      </c>
      <c r="C83" s="4">
        <f t="shared" si="6"/>
        <v>2.2544000000000013</v>
      </c>
      <c r="D83" s="4">
        <f t="shared" si="6"/>
        <v>2.4049280000000022</v>
      </c>
      <c r="E83" s="4">
        <f t="shared" si="6"/>
        <v>3.2106814074060881</v>
      </c>
      <c r="F83" s="4">
        <f t="shared" si="6"/>
        <v>4.1058482083442254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/>
      <c r="B84" s="19">
        <f t="shared" si="5"/>
        <v>1.1400000000000006</v>
      </c>
      <c r="C84" s="4">
        <f t="shared" si="6"/>
        <v>2.2996000000000012</v>
      </c>
      <c r="D84" s="4">
        <f t="shared" si="6"/>
        <v>2.4815440000000022</v>
      </c>
      <c r="E84" s="4">
        <f t="shared" si="6"/>
        <v>3.5022687912870483</v>
      </c>
      <c r="F84" s="4">
        <f t="shared" si="6"/>
        <v>4.7072213141185832</v>
      </c>
      <c r="G84" s="4">
        <f t="shared" si="6"/>
        <v>10000</v>
      </c>
      <c r="H84" s="4">
        <f t="shared" si="6"/>
        <v>10000</v>
      </c>
      <c r="I84" s="4">
        <f t="shared" si="6"/>
        <v>10000</v>
      </c>
      <c r="J84" s="4">
        <f t="shared" si="6"/>
        <v>10000</v>
      </c>
      <c r="K84" s="4">
        <f t="shared" si="6"/>
        <v>10000</v>
      </c>
      <c r="L84" s="4">
        <f t="shared" si="6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/>
      <c r="B85" s="19">
        <f t="shared" si="5"/>
        <v>1.1600000000000006</v>
      </c>
      <c r="C85" s="4">
        <f t="shared" si="6"/>
        <v>2.3456000000000015</v>
      </c>
      <c r="D85" s="4">
        <f t="shared" si="6"/>
        <v>2.5608960000000023</v>
      </c>
      <c r="E85" s="4">
        <f t="shared" si="6"/>
        <v>3.8262197344665707</v>
      </c>
      <c r="F85" s="4">
        <f t="shared" si="6"/>
        <v>5.411435078649939</v>
      </c>
      <c r="G85" s="4">
        <f t="shared" si="6"/>
        <v>10000</v>
      </c>
      <c r="H85" s="4">
        <f t="shared" ref="D85:L113" si="7">IF(H$16="",10000,IF(($B85/H$19)&lt;=1,H$22*(1+H$16*($B85/H$19)^H$17),H$22*(1+H$16*($B85/H$19)^H$18)))</f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/>
      <c r="B86" s="19">
        <f t="shared" si="5"/>
        <v>1.1800000000000006</v>
      </c>
      <c r="C86" s="4">
        <f t="shared" ref="C86:C125" si="8">IF(C$16="",10000,IF(($B86/C$19)&lt;=1,C$22*(1+C$16*($B86/C$19)^C$17),C$22*(1+C$16*($B86/C$19)^C$18)))</f>
        <v>2.3924000000000012</v>
      </c>
      <c r="D86" s="4">
        <f t="shared" si="7"/>
        <v>2.6430320000000025</v>
      </c>
      <c r="E86" s="4">
        <f t="shared" si="7"/>
        <v>4.185473900568331</v>
      </c>
      <c r="F86" s="4">
        <f t="shared" si="7"/>
        <v>6.2338355537985954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/>
      <c r="B87" s="19">
        <f t="shared" si="5"/>
        <v>1.2000000000000006</v>
      </c>
      <c r="C87" s="4">
        <f t="shared" si="8"/>
        <v>2.4400000000000013</v>
      </c>
      <c r="D87" s="4">
        <f t="shared" si="7"/>
        <v>2.7280000000000024</v>
      </c>
      <c r="E87" s="4">
        <f t="shared" si="7"/>
        <v>4.5831808000000134</v>
      </c>
      <c r="F87" s="4">
        <f t="shared" si="7"/>
        <v>7.191736422400032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/>
      <c r="B88" s="19">
        <f t="shared" si="5"/>
        <v>1.2200000000000006</v>
      </c>
      <c r="C88" s="4">
        <f t="shared" si="8"/>
        <v>2.4884000000000013</v>
      </c>
      <c r="D88" s="4">
        <f t="shared" si="7"/>
        <v>2.8158480000000026</v>
      </c>
      <c r="E88" s="4">
        <f t="shared" si="7"/>
        <v>5.0227108301068943</v>
      </c>
      <c r="F88" s="4">
        <f t="shared" si="7"/>
        <v>8.3046314154279557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/>
      <c r="B89" s="19">
        <f t="shared" si="5"/>
        <v>1.2400000000000007</v>
      </c>
      <c r="C89" s="4">
        <f t="shared" si="8"/>
        <v>2.5376000000000016</v>
      </c>
      <c r="D89" s="4">
        <f t="shared" si="7"/>
        <v>2.906624000000003</v>
      </c>
      <c r="E89" s="4">
        <f t="shared" si="7"/>
        <v>5.5076666959462566</v>
      </c>
      <c r="F89" s="4">
        <f t="shared" si="7"/>
        <v>9.5944255064918504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/>
      <c r="B90" s="19">
        <f t="shared" si="5"/>
        <v>1.2600000000000007</v>
      </c>
      <c r="C90" s="4">
        <f t="shared" si="8"/>
        <v>2.5876000000000019</v>
      </c>
      <c r="D90" s="4">
        <f t="shared" si="7"/>
        <v>3.0003760000000033</v>
      </c>
      <c r="E90" s="4">
        <f t="shared" si="7"/>
        <v>6.0418952181337788</v>
      </c>
      <c r="F90" s="4">
        <f t="shared" si="7"/>
        <v>11.085686188869589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/>
      <c r="B91" s="19">
        <f t="shared" si="5"/>
        <v>1.2800000000000007</v>
      </c>
      <c r="C91" s="4">
        <f t="shared" si="8"/>
        <v>2.6384000000000016</v>
      </c>
      <c r="D91" s="4">
        <f t="shared" si="7"/>
        <v>3.0971520000000035</v>
      </c>
      <c r="E91" s="4">
        <f t="shared" si="7"/>
        <v>6.6294995342131422</v>
      </c>
      <c r="F91" s="4">
        <f t="shared" si="7"/>
        <v>12.805916207174182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/>
      <c r="B92" s="19">
        <f t="shared" ref="B92:B125" si="9">$B91+$B$11</f>
        <v>1.3000000000000007</v>
      </c>
      <c r="C92" s="4">
        <f t="shared" si="8"/>
        <v>2.6900000000000022</v>
      </c>
      <c r="D92" s="4">
        <f t="shared" si="7"/>
        <v>3.1970000000000036</v>
      </c>
      <c r="E92" s="4">
        <f t="shared" si="7"/>
        <v>7.274851700000025</v>
      </c>
      <c r="F92" s="4">
        <f t="shared" si="7"/>
        <v>14.78584918490008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/>
      <c r="B93" s="19">
        <f t="shared" si="9"/>
        <v>1.3200000000000007</v>
      </c>
      <c r="C93" s="4">
        <f t="shared" si="8"/>
        <v>2.7424000000000017</v>
      </c>
      <c r="D93" s="4">
        <f t="shared" si="7"/>
        <v>3.2999680000000038</v>
      </c>
      <c r="E93" s="4">
        <f t="shared" si="7"/>
        <v>7.9826056973517066</v>
      </c>
      <c r="F93" s="4">
        <f t="shared" si="7"/>
        <v>17.059769660526637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/>
      <c r="B94" s="19">
        <f t="shared" si="9"/>
        <v>1.3400000000000007</v>
      </c>
      <c r="C94" s="4">
        <f t="shared" si="8"/>
        <v>2.7956000000000021</v>
      </c>
      <c r="D94" s="4">
        <f t="shared" si="7"/>
        <v>3.406104000000004</v>
      </c>
      <c r="E94" s="4">
        <f t="shared" si="7"/>
        <v>8.757710854813471</v>
      </c>
      <c r="F94" s="4">
        <f t="shared" si="7"/>
        <v>19.665859118610147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/>
      <c r="B95" s="19">
        <f t="shared" si="9"/>
        <v>1.3600000000000008</v>
      </c>
      <c r="C95" s="4">
        <f t="shared" si="8"/>
        <v>2.8496000000000024</v>
      </c>
      <c r="D95" s="4">
        <f t="shared" si="7"/>
        <v>3.5154560000000044</v>
      </c>
      <c r="E95" s="4">
        <f t="shared" si="7"/>
        <v>9.6054256875929944</v>
      </c>
      <c r="F95" s="4">
        <f t="shared" si="7"/>
        <v>22.646569678409964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/>
      <c r="B96" s="19">
        <f t="shared" si="9"/>
        <v>1.3800000000000008</v>
      </c>
      <c r="C96" s="4">
        <f t="shared" si="8"/>
        <v>2.9044000000000021</v>
      </c>
      <c r="D96" s="4">
        <f t="shared" si="7"/>
        <v>3.6280720000000044</v>
      </c>
      <c r="E96" s="4">
        <f t="shared" si="7"/>
        <v>10.531332163313957</v>
      </c>
      <c r="F96" s="4">
        <f t="shared" si="7"/>
        <v>26.049027181104883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/>
      <c r="B97" s="19">
        <f t="shared" si="9"/>
        <v>1.4000000000000008</v>
      </c>
      <c r="C97" s="4">
        <f t="shared" si="8"/>
        <v>2.9600000000000022</v>
      </c>
      <c r="D97" s="4">
        <f t="shared" si="7"/>
        <v>3.7440000000000047</v>
      </c>
      <c r="E97" s="4">
        <f t="shared" si="7"/>
        <v>11.541350400000042</v>
      </c>
      <c r="F97" s="4">
        <f t="shared" si="7"/>
        <v>29.925465497600161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/>
      <c r="B98" s="19">
        <f t="shared" si="9"/>
        <v>1.4200000000000008</v>
      </c>
      <c r="C98" s="4">
        <f t="shared" si="8"/>
        <v>3.0164000000000022</v>
      </c>
      <c r="D98" s="4">
        <f t="shared" si="7"/>
        <v>3.8632880000000047</v>
      </c>
      <c r="E98" s="4">
        <f t="shared" si="7"/>
        <v>12.641753802740523</v>
      </c>
      <c r="F98" s="4">
        <f t="shared" si="7"/>
        <v>34.333693962341357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/>
      <c r="B99" s="19">
        <f t="shared" si="9"/>
        <v>1.4400000000000008</v>
      </c>
      <c r="C99" s="4">
        <f t="shared" si="8"/>
        <v>3.0736000000000026</v>
      </c>
      <c r="D99" s="4">
        <f t="shared" si="7"/>
        <v>3.9859840000000055</v>
      </c>
      <c r="E99" s="4">
        <f t="shared" si="7"/>
        <v>13.839184645488697</v>
      </c>
      <c r="F99" s="4">
        <f t="shared" si="7"/>
        <v>39.337599924474993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/>
      <c r="B100" s="19">
        <f t="shared" si="9"/>
        <v>1.4600000000000009</v>
      </c>
      <c r="C100" s="4">
        <f t="shared" si="8"/>
        <v>3.1316000000000024</v>
      </c>
      <c r="D100" s="4">
        <f t="shared" si="7"/>
        <v>4.1121360000000049</v>
      </c>
      <c r="E100" s="4">
        <f t="shared" si="7"/>
        <v>15.140670104444215</v>
      </c>
      <c r="F100" s="4">
        <f t="shared" si="7"/>
        <v>45.007688496164668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/>
      <c r="B101" s="19">
        <f t="shared" si="9"/>
        <v>1.4800000000000009</v>
      </c>
      <c r="C101" s="4">
        <f t="shared" si="8"/>
        <v>3.1904000000000026</v>
      </c>
      <c r="D101" s="4">
        <f t="shared" si="7"/>
        <v>4.2417920000000056</v>
      </c>
      <c r="E101" s="4">
        <f t="shared" si="7"/>
        <v>16.553638749470785</v>
      </c>
      <c r="F101" s="4">
        <f t="shared" si="7"/>
        <v>51.421661668924479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/>
      <c r="B102" s="19">
        <f t="shared" si="9"/>
        <v>1.5000000000000009</v>
      </c>
      <c r="C102" s="4">
        <f t="shared" si="8"/>
        <v>3.2500000000000027</v>
      </c>
      <c r="D102" s="4">
        <f t="shared" si="7"/>
        <v>4.3750000000000062</v>
      </c>
      <c r="E102" s="4">
        <f t="shared" si="7"/>
        <v>18.085937500000075</v>
      </c>
      <c r="F102" s="4">
        <f t="shared" si="7"/>
        <v>58.665039062500348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/>
      <c r="B103" s="19">
        <f t="shared" si="9"/>
        <v>1.5200000000000009</v>
      </c>
      <c r="C103" s="4">
        <f t="shared" si="8"/>
        <v>3.3104000000000027</v>
      </c>
      <c r="D103" s="4">
        <f t="shared" si="7"/>
        <v>4.5118080000000056</v>
      </c>
      <c r="E103" s="4">
        <f t="shared" si="7"/>
        <v>19.745849051873357</v>
      </c>
      <c r="F103" s="4">
        <f t="shared" si="7"/>
        <v>66.831822667161376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/>
      <c r="B104" s="19">
        <f t="shared" si="9"/>
        <v>1.5400000000000009</v>
      </c>
      <c r="C104" s="4">
        <f t="shared" si="8"/>
        <v>3.371600000000003</v>
      </c>
      <c r="D104" s="4">
        <f t="shared" si="7"/>
        <v>4.6522640000000068</v>
      </c>
      <c r="E104" s="4">
        <f t="shared" si="7"/>
        <v>21.542109781571931</v>
      </c>
      <c r="F104" s="4">
        <f t="shared" si="7"/>
        <v>76.025208039283172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/>
      <c r="B105" s="19">
        <f t="shared" si="9"/>
        <v>1.5600000000000009</v>
      </c>
      <c r="C105" s="4">
        <f t="shared" si="8"/>
        <v>3.4336000000000029</v>
      </c>
      <c r="D105" s="4">
        <f t="shared" si="7"/>
        <v>4.7964160000000069</v>
      </c>
      <c r="E105" s="4">
        <f t="shared" si="7"/>
        <v>23.483928134287453</v>
      </c>
      <c r="F105" s="4">
        <f t="shared" si="7"/>
        <v>86.358344511859173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/>
      <c r="B106" s="19">
        <f t="shared" si="9"/>
        <v>1.580000000000001</v>
      </c>
      <c r="C106" s="4">
        <f t="shared" si="8"/>
        <v>3.4964000000000031</v>
      </c>
      <c r="D106" s="4">
        <f t="shared" si="7"/>
        <v>4.9443120000000071</v>
      </c>
      <c r="E106" s="4">
        <f t="shared" si="7"/>
        <v>25.581003502283625</v>
      </c>
      <c r="F106" s="4">
        <f t="shared" si="7"/>
        <v>97.955147086099515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/>
      <c r="B107" s="19">
        <f t="shared" si="9"/>
        <v>1.600000000000001</v>
      </c>
      <c r="C107" s="4">
        <f t="shared" si="8"/>
        <v>3.5600000000000032</v>
      </c>
      <c r="D107" s="4">
        <f t="shared" si="7"/>
        <v>5.0960000000000072</v>
      </c>
      <c r="E107" s="4">
        <f t="shared" si="7"/>
        <v>27.843545600000112</v>
      </c>
      <c r="F107" s="4">
        <f t="shared" si="7"/>
        <v>110.95116277760069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/>
      <c r="B108" s="19">
        <f t="shared" si="9"/>
        <v>1.620000000000001</v>
      </c>
      <c r="C108" s="4">
        <f t="shared" si="8"/>
        <v>3.6244000000000032</v>
      </c>
      <c r="D108" s="4">
        <f t="shared" si="7"/>
        <v>5.2515280000000075</v>
      </c>
      <c r="E108" s="4">
        <f t="shared" si="7"/>
        <v>30.282294342350202</v>
      </c>
      <c r="F108" s="4">
        <f t="shared" si="7"/>
        <v>125.4944943007437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/>
      <c r="B109" s="19">
        <f t="shared" si="9"/>
        <v>1.640000000000001</v>
      </c>
      <c r="C109" s="4">
        <f t="shared" si="8"/>
        <v>3.6896000000000031</v>
      </c>
      <c r="D109" s="4">
        <f t="shared" si="7"/>
        <v>5.4109440000000077</v>
      </c>
      <c r="E109" s="4">
        <f t="shared" si="7"/>
        <v>32.908540232663171</v>
      </c>
      <c r="F109" s="4">
        <f t="shared" si="7"/>
        <v>141.74678408802444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/>
      <c r="B110" s="19">
        <f t="shared" si="9"/>
        <v>1.660000000000001</v>
      </c>
      <c r="C110" s="4">
        <f t="shared" si="8"/>
        <v>3.7556000000000034</v>
      </c>
      <c r="D110" s="4">
        <f t="shared" si="7"/>
        <v>5.5742960000000084</v>
      </c>
      <c r="E110" s="4">
        <f t="shared" si="7"/>
        <v>35.734145266722706</v>
      </c>
      <c r="F110" s="4">
        <f t="shared" si="7"/>
        <v>159.88426175698891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/>
      <c r="B111" s="19">
        <f t="shared" si="9"/>
        <v>1.680000000000001</v>
      </c>
      <c r="C111" s="4">
        <f t="shared" si="8"/>
        <v>3.8224000000000036</v>
      </c>
      <c r="D111" s="4">
        <f t="shared" si="7"/>
        <v>5.741632000000009</v>
      </c>
      <c r="E111" s="4">
        <f t="shared" si="7"/>
        <v>38.771564359352489</v>
      </c>
      <c r="F111" s="4">
        <f t="shared" si="7"/>
        <v>180.09885825636559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/>
      <c r="B112" s="19">
        <f t="shared" si="9"/>
        <v>1.7000000000000011</v>
      </c>
      <c r="C112" s="4">
        <f t="shared" si="8"/>
        <v>3.8900000000000037</v>
      </c>
      <c r="D112" s="4">
        <f t="shared" si="7"/>
        <v>5.9130000000000091</v>
      </c>
      <c r="E112" s="4">
        <f t="shared" si="7"/>
        <v>42.033867300000182</v>
      </c>
      <c r="F112" s="4">
        <f t="shared" si="7"/>
        <v>202.5993900449013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si="7"/>
        <v>10000</v>
      </c>
      <c r="L112" s="4">
        <f t="shared" si="7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/>
      <c r="B113" s="19">
        <f t="shared" si="9"/>
        <v>1.7200000000000011</v>
      </c>
      <c r="C113" s="4">
        <f t="shared" si="8"/>
        <v>3.9584000000000037</v>
      </c>
      <c r="D113" s="4">
        <f t="shared" si="7"/>
        <v>6.0884480000000094</v>
      </c>
      <c r="E113" s="4">
        <f t="shared" si="7"/>
        <v>45.534761243771079</v>
      </c>
      <c r="F113" s="4">
        <f t="shared" si="7"/>
        <v>227.61281678134489</v>
      </c>
      <c r="G113" s="4">
        <f t="shared" si="7"/>
        <v>10000</v>
      </c>
      <c r="H113" s="4">
        <f t="shared" si="7"/>
        <v>10000</v>
      </c>
      <c r="I113" s="4">
        <f t="shared" si="7"/>
        <v>10000</v>
      </c>
      <c r="J113" s="4">
        <f t="shared" si="7"/>
        <v>10000</v>
      </c>
      <c r="K113" s="4">
        <f t="shared" ref="D113:L125" si="10">IF(K$16="",10000,IF(($B113/K$19)&lt;=1,K$22*(1+K$16*($B113/K$19)^K$17),K$22*(1+K$16*($B113/K$19)^K$18)))</f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/>
      <c r="B114" s="19">
        <f t="shared" si="9"/>
        <v>1.7400000000000011</v>
      </c>
      <c r="C114" s="4">
        <f t="shared" si="8"/>
        <v>4.0276000000000032</v>
      </c>
      <c r="D114" s="4">
        <f t="shared" si="10"/>
        <v>6.2680240000000094</v>
      </c>
      <c r="E114" s="4">
        <f t="shared" si="10"/>
        <v>49.288613744362443</v>
      </c>
      <c r="F114" s="4">
        <f t="shared" si="10"/>
        <v>255.38557613203167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/>
      <c r="B115" s="19">
        <f t="shared" si="9"/>
        <v>1.7600000000000011</v>
      </c>
      <c r="C115" s="4">
        <f t="shared" si="8"/>
        <v>4.0976000000000035</v>
      </c>
      <c r="D115" s="4">
        <f t="shared" si="10"/>
        <v>6.4517760000000104</v>
      </c>
      <c r="E115" s="4">
        <f t="shared" si="10"/>
        <v>53.310476335349996</v>
      </c>
      <c r="F115" s="4">
        <f t="shared" si="10"/>
        <v>286.18499943362963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/>
      <c r="B116" s="19">
        <f t="shared" si="9"/>
        <v>1.7800000000000011</v>
      </c>
      <c r="C116" s="4">
        <f t="shared" si="8"/>
        <v>4.1684000000000037</v>
      </c>
      <c r="D116" s="4">
        <f t="shared" si="10"/>
        <v>6.6397520000000112</v>
      </c>
      <c r="E116" s="4">
        <f t="shared" si="10"/>
        <v>57.616108666277384</v>
      </c>
      <c r="F116" s="4">
        <f t="shared" si="10"/>
        <v>320.30081208285577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/>
      <c r="B117" s="19">
        <f t="shared" si="9"/>
        <v>1.8000000000000012</v>
      </c>
      <c r="C117" s="4">
        <f t="shared" si="8"/>
        <v>4.2400000000000038</v>
      </c>
      <c r="D117" s="4">
        <f t="shared" si="10"/>
        <v>6.8320000000000114</v>
      </c>
      <c r="E117" s="4">
        <f t="shared" si="10"/>
        <v>62.222003200000273</v>
      </c>
      <c r="F117" s="4">
        <f t="shared" si="10"/>
        <v>358.04672266240232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/>
      <c r="B118" s="19">
        <f t="shared" si="9"/>
        <v>1.8200000000000012</v>
      </c>
      <c r="C118" s="4">
        <f t="shared" si="8"/>
        <v>4.3124000000000038</v>
      </c>
      <c r="D118" s="4">
        <f t="shared" si="10"/>
        <v>7.0285680000000115</v>
      </c>
      <c r="E118" s="4">
        <f t="shared" si="10"/>
        <v>67.145410477735979</v>
      </c>
      <c r="F118" s="4">
        <f t="shared" si="10"/>
        <v>399.76210495294464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/>
      <c r="B119" s="19">
        <f t="shared" si="9"/>
        <v>1.8400000000000012</v>
      </c>
      <c r="C119" s="4">
        <f t="shared" si="8"/>
        <v>4.3856000000000037</v>
      </c>
      <c r="D119" s="4">
        <f t="shared" si="10"/>
        <v>7.2295040000000119</v>
      </c>
      <c r="E119" s="4">
        <f t="shared" si="10"/>
        <v>72.404364958269753</v>
      </c>
      <c r="F119" s="4">
        <f t="shared" si="10"/>
        <v>445.81377712500199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/>
      <c r="B120" s="19">
        <f t="shared" si="9"/>
        <v>1.8600000000000012</v>
      </c>
      <c r="C120" s="4">
        <f t="shared" si="8"/>
        <v>4.4596000000000044</v>
      </c>
      <c r="D120" s="4">
        <f t="shared" si="10"/>
        <v>7.4348560000000123</v>
      </c>
      <c r="E120" s="4">
        <f t="shared" si="10"/>
        <v>78.017711437769307</v>
      </c>
      <c r="F120" s="4">
        <f t="shared" si="10"/>
        <v>496.59788255159935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/>
      <c r="B121" s="19">
        <f t="shared" si="9"/>
        <v>1.8800000000000012</v>
      </c>
      <c r="C121" s="4">
        <f t="shared" si="8"/>
        <v>4.5344000000000051</v>
      </c>
      <c r="D121" s="4">
        <f t="shared" si="10"/>
        <v>7.6446720000000132</v>
      </c>
      <c r="E121" s="4">
        <f t="shared" si="10"/>
        <v>84.005132056658297</v>
      </c>
      <c r="F121" s="4">
        <f t="shared" si="10"/>
        <v>552.54187683318094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/>
      <c r="B122" s="19">
        <f t="shared" si="9"/>
        <v>1.9000000000000012</v>
      </c>
      <c r="C122" s="4">
        <f t="shared" si="8"/>
        <v>4.6100000000000048</v>
      </c>
      <c r="D122" s="4">
        <f t="shared" si="10"/>
        <v>7.8590000000000133</v>
      </c>
      <c r="E122" s="4">
        <f t="shared" si="10"/>
        <v>90.387173900000406</v>
      </c>
      <c r="F122" s="4">
        <f t="shared" si="10"/>
        <v>614.10662578010397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/>
      <c r="B123" s="19">
        <f t="shared" si="9"/>
        <v>1.9200000000000013</v>
      </c>
      <c r="C123" s="4">
        <f t="shared" si="8"/>
        <v>4.6864000000000043</v>
      </c>
      <c r="D123" s="4">
        <f t="shared" si="10"/>
        <v>8.0778880000000139</v>
      </c>
      <c r="E123" s="4">
        <f t="shared" si="10"/>
        <v>97.185277197844911</v>
      </c>
      <c r="F123" s="4">
        <f t="shared" si="10"/>
        <v>681.78861925530157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/>
      <c r="B124" s="19">
        <f t="shared" si="9"/>
        <v>1.9400000000000013</v>
      </c>
      <c r="C124" s="4">
        <f t="shared" si="8"/>
        <v>4.7636000000000056</v>
      </c>
      <c r="D124" s="4">
        <f t="shared" si="10"/>
        <v>8.3013840000000148</v>
      </c>
      <c r="E124" s="4">
        <f t="shared" si="10"/>
        <v>104.42180413198514</v>
      </c>
      <c r="F124" s="4">
        <f t="shared" si="10"/>
        <v>756.12230594041182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</row>
    <row r="125" spans="1:23" x14ac:dyDescent="0.2">
      <c r="A125" s="1"/>
      <c r="B125" s="19">
        <f t="shared" si="9"/>
        <v>1.9600000000000013</v>
      </c>
      <c r="C125" s="4">
        <f t="shared" si="8"/>
        <v>4.841600000000005</v>
      </c>
      <c r="D125" s="4">
        <f t="shared" si="10"/>
        <v>8.5295360000000144</v>
      </c>
      <c r="E125" s="4">
        <f t="shared" si="10"/>
        <v>112.12006825558066</v>
      </c>
      <c r="F125" s="4">
        <f t="shared" si="10"/>
        <v>837.68255425285349</v>
      </c>
      <c r="G125" s="4">
        <f t="shared" si="10"/>
        <v>10000</v>
      </c>
      <c r="H125" s="4">
        <f t="shared" si="10"/>
        <v>10000</v>
      </c>
      <c r="I125" s="4">
        <f t="shared" si="10"/>
        <v>10000</v>
      </c>
      <c r="J125" s="4">
        <f t="shared" si="10"/>
        <v>10000</v>
      </c>
      <c r="K125" s="4">
        <f t="shared" si="10"/>
        <v>10000</v>
      </c>
      <c r="L125" s="4">
        <f t="shared" si="10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</row>
    <row r="126" spans="1:23" x14ac:dyDescent="0.2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x14ac:dyDescent="0.2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</sheetData>
  <mergeCells count="2">
    <mergeCell ref="B7:L7"/>
    <mergeCell ref="A3:D3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W136"/>
  <sheetViews>
    <sheetView zoomScaleNormal="100" workbookViewId="0">
      <selection activeCell="A3" sqref="A3:D3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1"/>
      <c r="C1" s="5" t="s">
        <v>88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1" t="s">
        <v>126</v>
      </c>
      <c r="D2" s="1"/>
      <c r="E2" s="1"/>
      <c r="F2" s="1"/>
      <c r="G2" s="1"/>
      <c r="H2" s="1"/>
      <c r="I2" s="1"/>
      <c r="J2" s="1"/>
      <c r="K2" s="1"/>
      <c r="L2" s="1"/>
    </row>
    <row r="3" spans="1:13" ht="50.1" customHeight="1" x14ac:dyDescent="0.25">
      <c r="A3" s="75" t="s">
        <v>120</v>
      </c>
      <c r="B3" s="75"/>
      <c r="C3" s="75"/>
      <c r="D3" s="75"/>
      <c r="E3" s="31"/>
      <c r="F3" s="31"/>
      <c r="G3" s="1"/>
      <c r="H3" s="1"/>
      <c r="I3" s="1"/>
      <c r="J3" s="1"/>
      <c r="K3" s="1"/>
      <c r="L3" s="1"/>
    </row>
    <row r="4" spans="1:13" x14ac:dyDescent="0.2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83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ht="15" thickBot="1" x14ac:dyDescent="0.3">
      <c r="A12" s="54" t="s">
        <v>84</v>
      </c>
      <c r="B12" s="10">
        <v>1800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1</v>
      </c>
      <c r="D16" s="14">
        <v>1</v>
      </c>
      <c r="E16" s="14">
        <v>1</v>
      </c>
      <c r="F16" s="14">
        <v>1</v>
      </c>
      <c r="G16" s="14"/>
      <c r="H16" s="14"/>
      <c r="I16" s="14"/>
      <c r="J16" s="14"/>
      <c r="K16" s="14"/>
      <c r="L16" s="14"/>
    </row>
    <row r="17" spans="1:23" ht="13.5" thickBot="1" x14ac:dyDescent="0.25">
      <c r="A17" s="1"/>
      <c r="B17" s="13" t="s">
        <v>3</v>
      </c>
      <c r="C17" s="15">
        <v>4</v>
      </c>
      <c r="D17" s="15">
        <v>4</v>
      </c>
      <c r="E17" s="15">
        <v>4</v>
      </c>
      <c r="F17" s="15">
        <v>4</v>
      </c>
      <c r="G17" s="15">
        <v>1</v>
      </c>
      <c r="H17" s="15">
        <v>1</v>
      </c>
      <c r="I17" s="15">
        <v>1</v>
      </c>
      <c r="J17" s="15">
        <v>1</v>
      </c>
      <c r="K17" s="15">
        <v>1</v>
      </c>
      <c r="L17" s="15">
        <v>1</v>
      </c>
    </row>
    <row r="18" spans="1:23" ht="13.5" thickBot="1" x14ac:dyDescent="0.25">
      <c r="A18" s="1"/>
      <c r="B18" s="13" t="s">
        <v>4</v>
      </c>
      <c r="C18" s="15">
        <v>1</v>
      </c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1</v>
      </c>
      <c r="K18" s="15">
        <v>1</v>
      </c>
      <c r="L18" s="15">
        <v>1</v>
      </c>
    </row>
    <row r="19" spans="1:23" ht="13.5" thickBot="1" x14ac:dyDescent="0.25">
      <c r="A19" s="1"/>
      <c r="B19" s="13" t="s">
        <v>28</v>
      </c>
      <c r="C19" s="14">
        <v>0.01</v>
      </c>
      <c r="D19" s="14">
        <v>0.05</v>
      </c>
      <c r="E19" s="14">
        <v>0.1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</row>
    <row r="20" spans="1:23" hidden="1" x14ac:dyDescent="0.2">
      <c r="A20" s="1"/>
      <c r="B20" s="13"/>
      <c r="C20" s="16" t="str">
        <f>IF(C15="","",$B$16 &amp; C$16 &amp; "/" &amp; $B$17 &amp; C$17 &amp; "/" &amp;  $B$18 &amp; C$18 &amp; "/" &amp; $B$19 &amp; C$19)</f>
        <v>a= 1/b= 4/c= 1/for sat &lt; 1 d= 0, for sat &gt;=1 d= 0,01</v>
      </c>
      <c r="D20" s="16" t="str">
        <f t="shared" ref="D20:L20" si="0">IF(D15="","",$B$16 &amp; D$16 &amp; "/" &amp; $B$17 &amp; D$17 &amp; "/" &amp;  $B$18 &amp; D$18 &amp; "/" &amp; $B$19 &amp; D$19)</f>
        <v>a= 1/b= 4/c= 1/for sat &lt; 1 d= 0, for sat &gt;=1 d= 0,05</v>
      </c>
      <c r="E20" s="16" t="str">
        <f t="shared" si="0"/>
        <v>a= 1/b= 4/c= 1/for sat &lt; 1 d= 0, for sat &gt;=1 d= 0,1</v>
      </c>
      <c r="F20" s="16" t="str">
        <f t="shared" si="0"/>
        <v>a= 1/b= 4/c= 1/for sat &lt; 1 d= 0, for sat &gt;=1 d= 1</v>
      </c>
      <c r="G20" s="16" t="str">
        <f t="shared" si="0"/>
        <v/>
      </c>
      <c r="H20" s="16" t="str">
        <f t="shared" si="0"/>
        <v/>
      </c>
      <c r="I20" s="16" t="str">
        <f t="shared" si="0"/>
        <v/>
      </c>
      <c r="J20" s="16" t="str">
        <f t="shared" si="0"/>
        <v/>
      </c>
      <c r="K20" s="16" t="str">
        <f t="shared" si="0"/>
        <v/>
      </c>
      <c r="L20" s="16" t="str">
        <f t="shared" si="0"/>
        <v/>
      </c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23" ht="15" thickBot="1" x14ac:dyDescent="0.3">
      <c r="A22" s="13" t="s">
        <v>37</v>
      </c>
      <c r="B22" s="1"/>
      <c r="C22" s="17">
        <f>1000*3.6/C23</f>
        <v>1</v>
      </c>
      <c r="D22" s="17">
        <f t="shared" ref="D22:L22" si="1">1000*3.6/D23</f>
        <v>1</v>
      </c>
      <c r="E22" s="17">
        <f t="shared" si="1"/>
        <v>1</v>
      </c>
      <c r="F22" s="17">
        <f t="shared" si="1"/>
        <v>1</v>
      </c>
      <c r="G22" s="17">
        <f t="shared" si="1"/>
        <v>1</v>
      </c>
      <c r="H22" s="17">
        <f t="shared" si="1"/>
        <v>1</v>
      </c>
      <c r="I22" s="17">
        <f t="shared" si="1"/>
        <v>1</v>
      </c>
      <c r="J22" s="17">
        <f t="shared" si="1"/>
        <v>1</v>
      </c>
      <c r="K22" s="17">
        <f t="shared" si="1"/>
        <v>1</v>
      </c>
      <c r="L22" s="17">
        <f t="shared" si="1"/>
        <v>1</v>
      </c>
    </row>
    <row r="23" spans="1:23" ht="15" thickBot="1" x14ac:dyDescent="0.3">
      <c r="A23" s="13" t="s">
        <v>40</v>
      </c>
      <c r="B23" s="1"/>
      <c r="C23" s="18">
        <v>3600</v>
      </c>
      <c r="D23" s="18">
        <v>3600</v>
      </c>
      <c r="E23" s="18">
        <v>3600</v>
      </c>
      <c r="F23" s="18">
        <v>3600</v>
      </c>
      <c r="G23" s="18">
        <v>3600</v>
      </c>
      <c r="H23" s="18">
        <v>3600</v>
      </c>
      <c r="I23" s="18">
        <v>3600</v>
      </c>
      <c r="J23" s="18">
        <v>3600</v>
      </c>
      <c r="K23" s="18">
        <v>3600</v>
      </c>
      <c r="L23" s="18">
        <v>3600</v>
      </c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3" x14ac:dyDescent="0.2">
      <c r="A25" s="13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3" ht="14.25" x14ac:dyDescent="0.25">
      <c r="A26" s="13" t="s">
        <v>39</v>
      </c>
      <c r="B26" s="11" t="s">
        <v>38</v>
      </c>
      <c r="C26" s="1" t="s">
        <v>1</v>
      </c>
      <c r="D26" s="1"/>
      <c r="E26" s="1"/>
      <c r="F26" s="1"/>
      <c r="G26" s="1"/>
      <c r="H26" s="1"/>
      <c r="I26" s="1"/>
      <c r="J26" s="1"/>
      <c r="K26" s="1"/>
      <c r="L26" s="1"/>
    </row>
    <row r="27" spans="1:23" x14ac:dyDescent="0.2">
      <c r="A27" s="1">
        <f>IF(B27&lt;=1,0,(B27-1)*$B$12)</f>
        <v>0</v>
      </c>
      <c r="B27" s="19">
        <f>$B$9</f>
        <v>0</v>
      </c>
      <c r="C27" s="4">
        <f>IF(C$16="",10000,IF(($B27/C$18)&lt;=1,C$22*(1+C$16*($B27/C$18)^C$17),C$22*(1+C$16*($B27/C$18)^C$17)+$A27*C$19))</f>
        <v>1</v>
      </c>
      <c r="D27" s="4">
        <f t="shared" ref="D27:L42" si="2">IF(D$16="",10000,IF(($B27/D$18)&lt;=1,D$22*(1+D$16*($B27/D$18)^D$17),D$22*(1+D$16*($B27/D$18)^D$17)+$A27*D$19))</f>
        <v>1</v>
      </c>
      <c r="E27" s="4">
        <f t="shared" si="2"/>
        <v>1</v>
      </c>
      <c r="F27" s="4">
        <f t="shared" si="2"/>
        <v>1</v>
      </c>
      <c r="G27" s="4">
        <f t="shared" si="2"/>
        <v>10000</v>
      </c>
      <c r="H27" s="4">
        <f t="shared" si="2"/>
        <v>10000</v>
      </c>
      <c r="I27" s="4">
        <f t="shared" si="2"/>
        <v>10000</v>
      </c>
      <c r="J27" s="4">
        <f t="shared" si="2"/>
        <v>10000</v>
      </c>
      <c r="K27" s="4">
        <f t="shared" si="2"/>
        <v>10000</v>
      </c>
      <c r="L27" s="4">
        <f t="shared" si="2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2">
      <c r="A28" s="1">
        <f t="shared" ref="A28:A91" si="3">IF(B28&lt;=1,0,(B28-1)*$B$12)</f>
        <v>0</v>
      </c>
      <c r="B28" s="19">
        <f t="shared" ref="B28:B59" si="4">$B27+$B$11</f>
        <v>0.02</v>
      </c>
      <c r="C28" s="4">
        <f t="shared" ref="C28:L59" si="5">IF(C$16="",10000,IF(($B28/C$18)&lt;=1,C$22*(1+C$16*($B28/C$18)^C$17),C$22*(1+C$16*($B28/C$18)^C$17)+$A28*C$19))</f>
        <v>1.0000001599999999</v>
      </c>
      <c r="D28" s="4">
        <f t="shared" si="2"/>
        <v>1.0000001599999999</v>
      </c>
      <c r="E28" s="4">
        <f t="shared" si="2"/>
        <v>1.0000001599999999</v>
      </c>
      <c r="F28" s="4">
        <f t="shared" si="2"/>
        <v>1.0000001599999999</v>
      </c>
      <c r="G28" s="4">
        <f t="shared" si="2"/>
        <v>10000</v>
      </c>
      <c r="H28" s="4">
        <f t="shared" si="2"/>
        <v>10000</v>
      </c>
      <c r="I28" s="4">
        <f t="shared" si="2"/>
        <v>10000</v>
      </c>
      <c r="J28" s="4">
        <f t="shared" si="2"/>
        <v>10000</v>
      </c>
      <c r="K28" s="4">
        <f t="shared" si="2"/>
        <v>10000</v>
      </c>
      <c r="L28" s="4">
        <f t="shared" si="2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</row>
    <row r="29" spans="1:23" x14ac:dyDescent="0.2">
      <c r="A29" s="1">
        <f t="shared" si="3"/>
        <v>0</v>
      </c>
      <c r="B29" s="19">
        <f t="shared" si="4"/>
        <v>0.04</v>
      </c>
      <c r="C29" s="4">
        <f t="shared" si="5"/>
        <v>1.00000256</v>
      </c>
      <c r="D29" s="4">
        <f t="shared" si="2"/>
        <v>1.00000256</v>
      </c>
      <c r="E29" s="4">
        <f t="shared" si="2"/>
        <v>1.00000256</v>
      </c>
      <c r="F29" s="4">
        <f t="shared" si="2"/>
        <v>1.00000256</v>
      </c>
      <c r="G29" s="4">
        <f t="shared" si="2"/>
        <v>10000</v>
      </c>
      <c r="H29" s="4">
        <f t="shared" si="2"/>
        <v>10000</v>
      </c>
      <c r="I29" s="4">
        <f t="shared" si="2"/>
        <v>10000</v>
      </c>
      <c r="J29" s="4">
        <f t="shared" si="2"/>
        <v>10000</v>
      </c>
      <c r="K29" s="4">
        <f t="shared" si="2"/>
        <v>10000</v>
      </c>
      <c r="L29" s="4">
        <f t="shared" si="2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</row>
    <row r="30" spans="1:23" x14ac:dyDescent="0.2">
      <c r="A30" s="1">
        <f t="shared" si="3"/>
        <v>0</v>
      </c>
      <c r="B30" s="19">
        <f t="shared" si="4"/>
        <v>0.06</v>
      </c>
      <c r="C30" s="4">
        <f t="shared" si="5"/>
        <v>1.0000129600000001</v>
      </c>
      <c r="D30" s="4">
        <f t="shared" si="2"/>
        <v>1.0000129600000001</v>
      </c>
      <c r="E30" s="4">
        <f t="shared" si="2"/>
        <v>1.0000129600000001</v>
      </c>
      <c r="F30" s="4">
        <f t="shared" si="2"/>
        <v>1.0000129600000001</v>
      </c>
      <c r="G30" s="4">
        <f t="shared" si="2"/>
        <v>10000</v>
      </c>
      <c r="H30" s="4">
        <f t="shared" si="2"/>
        <v>10000</v>
      </c>
      <c r="I30" s="4">
        <f t="shared" si="2"/>
        <v>10000</v>
      </c>
      <c r="J30" s="4">
        <f t="shared" si="2"/>
        <v>10000</v>
      </c>
      <c r="K30" s="4">
        <f t="shared" si="2"/>
        <v>10000</v>
      </c>
      <c r="L30" s="4">
        <f t="shared" si="2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</row>
    <row r="31" spans="1:23" x14ac:dyDescent="0.2">
      <c r="A31" s="1">
        <f t="shared" si="3"/>
        <v>0</v>
      </c>
      <c r="B31" s="19">
        <f t="shared" si="4"/>
        <v>0.08</v>
      </c>
      <c r="C31" s="4">
        <f t="shared" si="5"/>
        <v>1.00004096</v>
      </c>
      <c r="D31" s="4">
        <f t="shared" si="2"/>
        <v>1.00004096</v>
      </c>
      <c r="E31" s="4">
        <f t="shared" si="2"/>
        <v>1.00004096</v>
      </c>
      <c r="F31" s="4">
        <f t="shared" si="2"/>
        <v>1.00004096</v>
      </c>
      <c r="G31" s="4">
        <f t="shared" si="2"/>
        <v>10000</v>
      </c>
      <c r="H31" s="4">
        <f t="shared" si="2"/>
        <v>10000</v>
      </c>
      <c r="I31" s="4">
        <f t="shared" si="2"/>
        <v>10000</v>
      </c>
      <c r="J31" s="4">
        <f t="shared" si="2"/>
        <v>10000</v>
      </c>
      <c r="K31" s="4">
        <f t="shared" si="2"/>
        <v>10000</v>
      </c>
      <c r="L31" s="4">
        <f t="shared" si="2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</row>
    <row r="32" spans="1:23" x14ac:dyDescent="0.2">
      <c r="A32" s="1">
        <f t="shared" si="3"/>
        <v>0</v>
      </c>
      <c r="B32" s="19">
        <f t="shared" si="4"/>
        <v>0.1</v>
      </c>
      <c r="C32" s="4">
        <f t="shared" si="5"/>
        <v>1.0001</v>
      </c>
      <c r="D32" s="4">
        <f t="shared" si="2"/>
        <v>1.0001</v>
      </c>
      <c r="E32" s="4">
        <f t="shared" si="2"/>
        <v>1.0001</v>
      </c>
      <c r="F32" s="4">
        <f t="shared" si="2"/>
        <v>1.0001</v>
      </c>
      <c r="G32" s="4">
        <f t="shared" si="2"/>
        <v>10000</v>
      </c>
      <c r="H32" s="4">
        <f t="shared" si="2"/>
        <v>10000</v>
      </c>
      <c r="I32" s="4">
        <f t="shared" si="2"/>
        <v>10000</v>
      </c>
      <c r="J32" s="4">
        <f t="shared" si="2"/>
        <v>10000</v>
      </c>
      <c r="K32" s="4">
        <f t="shared" si="2"/>
        <v>10000</v>
      </c>
      <c r="L32" s="4">
        <f t="shared" si="2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</row>
    <row r="33" spans="1:23" x14ac:dyDescent="0.2">
      <c r="A33" s="1">
        <f t="shared" si="3"/>
        <v>0</v>
      </c>
      <c r="B33" s="19">
        <f t="shared" si="4"/>
        <v>0.12000000000000001</v>
      </c>
      <c r="C33" s="4">
        <f t="shared" si="5"/>
        <v>1.0002073600000001</v>
      </c>
      <c r="D33" s="4">
        <f t="shared" si="2"/>
        <v>1.0002073600000001</v>
      </c>
      <c r="E33" s="4">
        <f t="shared" si="2"/>
        <v>1.0002073600000001</v>
      </c>
      <c r="F33" s="4">
        <f t="shared" si="2"/>
        <v>1.0002073600000001</v>
      </c>
      <c r="G33" s="4">
        <f t="shared" si="2"/>
        <v>10000</v>
      </c>
      <c r="H33" s="4">
        <f t="shared" si="2"/>
        <v>10000</v>
      </c>
      <c r="I33" s="4">
        <f t="shared" si="2"/>
        <v>10000</v>
      </c>
      <c r="J33" s="4">
        <f t="shared" si="2"/>
        <v>10000</v>
      </c>
      <c r="K33" s="4">
        <f t="shared" si="2"/>
        <v>10000</v>
      </c>
      <c r="L33" s="4">
        <f t="shared" si="2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</row>
    <row r="34" spans="1:23" x14ac:dyDescent="0.2">
      <c r="A34" s="1">
        <f t="shared" si="3"/>
        <v>0</v>
      </c>
      <c r="B34" s="19">
        <f t="shared" si="4"/>
        <v>0.14000000000000001</v>
      </c>
      <c r="C34" s="4">
        <f t="shared" si="5"/>
        <v>1.0003841600000001</v>
      </c>
      <c r="D34" s="4">
        <f t="shared" si="2"/>
        <v>1.0003841600000001</v>
      </c>
      <c r="E34" s="4">
        <f t="shared" si="2"/>
        <v>1.0003841600000001</v>
      </c>
      <c r="F34" s="4">
        <f t="shared" si="2"/>
        <v>1.0003841600000001</v>
      </c>
      <c r="G34" s="4">
        <f t="shared" si="2"/>
        <v>10000</v>
      </c>
      <c r="H34" s="4">
        <f t="shared" si="2"/>
        <v>10000</v>
      </c>
      <c r="I34" s="4">
        <f t="shared" si="2"/>
        <v>10000</v>
      </c>
      <c r="J34" s="4">
        <f t="shared" si="2"/>
        <v>10000</v>
      </c>
      <c r="K34" s="4">
        <f t="shared" si="2"/>
        <v>10000</v>
      </c>
      <c r="L34" s="4">
        <f t="shared" si="2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</row>
    <row r="35" spans="1:23" x14ac:dyDescent="0.2">
      <c r="A35" s="1">
        <f t="shared" si="3"/>
        <v>0</v>
      </c>
      <c r="B35" s="19">
        <f t="shared" si="4"/>
        <v>0.16</v>
      </c>
      <c r="C35" s="4">
        <f t="shared" si="5"/>
        <v>1.0006553600000001</v>
      </c>
      <c r="D35" s="4">
        <f t="shared" si="2"/>
        <v>1.0006553600000001</v>
      </c>
      <c r="E35" s="4">
        <f t="shared" si="2"/>
        <v>1.0006553600000001</v>
      </c>
      <c r="F35" s="4">
        <f t="shared" si="2"/>
        <v>1.0006553600000001</v>
      </c>
      <c r="G35" s="4">
        <f t="shared" si="2"/>
        <v>10000</v>
      </c>
      <c r="H35" s="4">
        <f t="shared" si="2"/>
        <v>10000</v>
      </c>
      <c r="I35" s="4">
        <f t="shared" si="2"/>
        <v>10000</v>
      </c>
      <c r="J35" s="4">
        <f t="shared" si="2"/>
        <v>10000</v>
      </c>
      <c r="K35" s="4">
        <f t="shared" si="2"/>
        <v>10000</v>
      </c>
      <c r="L35" s="4">
        <f t="shared" si="2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</row>
    <row r="36" spans="1:23" x14ac:dyDescent="0.2">
      <c r="A36" s="1">
        <f t="shared" si="3"/>
        <v>0</v>
      </c>
      <c r="B36" s="19">
        <f t="shared" si="4"/>
        <v>0.18</v>
      </c>
      <c r="C36" s="4">
        <f t="shared" si="5"/>
        <v>1.0010497599999999</v>
      </c>
      <c r="D36" s="4">
        <f t="shared" si="2"/>
        <v>1.0010497599999999</v>
      </c>
      <c r="E36" s="4">
        <f t="shared" si="2"/>
        <v>1.0010497599999999</v>
      </c>
      <c r="F36" s="4">
        <f t="shared" si="2"/>
        <v>1.0010497599999999</v>
      </c>
      <c r="G36" s="4">
        <f t="shared" si="2"/>
        <v>10000</v>
      </c>
      <c r="H36" s="4">
        <f t="shared" si="2"/>
        <v>10000</v>
      </c>
      <c r="I36" s="4">
        <f t="shared" si="2"/>
        <v>10000</v>
      </c>
      <c r="J36" s="4">
        <f t="shared" si="2"/>
        <v>10000</v>
      </c>
      <c r="K36" s="4">
        <f t="shared" si="2"/>
        <v>10000</v>
      </c>
      <c r="L36" s="4">
        <f t="shared" si="2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</row>
    <row r="37" spans="1:23" x14ac:dyDescent="0.2">
      <c r="A37" s="1">
        <f t="shared" si="3"/>
        <v>0</v>
      </c>
      <c r="B37" s="19">
        <f t="shared" si="4"/>
        <v>0.19999999999999998</v>
      </c>
      <c r="C37" s="4">
        <f t="shared" si="5"/>
        <v>1.0016</v>
      </c>
      <c r="D37" s="4">
        <f t="shared" si="2"/>
        <v>1.0016</v>
      </c>
      <c r="E37" s="4">
        <f t="shared" si="2"/>
        <v>1.0016</v>
      </c>
      <c r="F37" s="4">
        <f t="shared" si="2"/>
        <v>1.0016</v>
      </c>
      <c r="G37" s="4">
        <f t="shared" si="2"/>
        <v>10000</v>
      </c>
      <c r="H37" s="4">
        <f t="shared" si="2"/>
        <v>10000</v>
      </c>
      <c r="I37" s="4">
        <f t="shared" si="2"/>
        <v>10000</v>
      </c>
      <c r="J37" s="4">
        <f t="shared" si="2"/>
        <v>10000</v>
      </c>
      <c r="K37" s="4">
        <f t="shared" si="2"/>
        <v>10000</v>
      </c>
      <c r="L37" s="4">
        <f t="shared" si="2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</row>
    <row r="38" spans="1:23" x14ac:dyDescent="0.2">
      <c r="A38" s="1">
        <f t="shared" si="3"/>
        <v>0</v>
      </c>
      <c r="B38" s="19">
        <f t="shared" si="4"/>
        <v>0.21999999999999997</v>
      </c>
      <c r="C38" s="4">
        <f t="shared" si="5"/>
        <v>1.00234256</v>
      </c>
      <c r="D38" s="4">
        <f t="shared" si="2"/>
        <v>1.00234256</v>
      </c>
      <c r="E38" s="4">
        <f t="shared" si="2"/>
        <v>1.00234256</v>
      </c>
      <c r="F38" s="4">
        <f t="shared" si="2"/>
        <v>1.00234256</v>
      </c>
      <c r="G38" s="4">
        <f t="shared" si="2"/>
        <v>10000</v>
      </c>
      <c r="H38" s="4">
        <f t="shared" si="2"/>
        <v>10000</v>
      </c>
      <c r="I38" s="4">
        <f t="shared" si="2"/>
        <v>10000</v>
      </c>
      <c r="J38" s="4">
        <f t="shared" si="2"/>
        <v>10000</v>
      </c>
      <c r="K38" s="4">
        <f t="shared" si="2"/>
        <v>10000</v>
      </c>
      <c r="L38" s="4">
        <f t="shared" si="2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</row>
    <row r="39" spans="1:23" x14ac:dyDescent="0.2">
      <c r="A39" s="1">
        <f t="shared" si="3"/>
        <v>0</v>
      </c>
      <c r="B39" s="19">
        <f t="shared" si="4"/>
        <v>0.23999999999999996</v>
      </c>
      <c r="C39" s="4">
        <f t="shared" si="5"/>
        <v>1.0033177600000001</v>
      </c>
      <c r="D39" s="4">
        <f t="shared" si="2"/>
        <v>1.0033177600000001</v>
      </c>
      <c r="E39" s="4">
        <f t="shared" si="2"/>
        <v>1.0033177600000001</v>
      </c>
      <c r="F39" s="4">
        <f t="shared" si="2"/>
        <v>1.0033177600000001</v>
      </c>
      <c r="G39" s="4">
        <f t="shared" si="2"/>
        <v>10000</v>
      </c>
      <c r="H39" s="4">
        <f t="shared" si="2"/>
        <v>10000</v>
      </c>
      <c r="I39" s="4">
        <f t="shared" si="2"/>
        <v>10000</v>
      </c>
      <c r="J39" s="4">
        <f t="shared" si="2"/>
        <v>10000</v>
      </c>
      <c r="K39" s="4">
        <f t="shared" si="2"/>
        <v>10000</v>
      </c>
      <c r="L39" s="4">
        <f t="shared" si="2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</row>
    <row r="40" spans="1:23" x14ac:dyDescent="0.2">
      <c r="A40" s="1">
        <f t="shared" si="3"/>
        <v>0</v>
      </c>
      <c r="B40" s="19">
        <f t="shared" si="4"/>
        <v>0.25999999999999995</v>
      </c>
      <c r="C40" s="4">
        <f t="shared" si="5"/>
        <v>1.0045697600000001</v>
      </c>
      <c r="D40" s="4">
        <f t="shared" si="2"/>
        <v>1.0045697600000001</v>
      </c>
      <c r="E40" s="4">
        <f t="shared" si="2"/>
        <v>1.0045697600000001</v>
      </c>
      <c r="F40" s="4">
        <f t="shared" si="2"/>
        <v>1.0045697600000001</v>
      </c>
      <c r="G40" s="4">
        <f t="shared" si="2"/>
        <v>10000</v>
      </c>
      <c r="H40" s="4">
        <f t="shared" si="2"/>
        <v>10000</v>
      </c>
      <c r="I40" s="4">
        <f t="shared" si="2"/>
        <v>10000</v>
      </c>
      <c r="J40" s="4">
        <f t="shared" si="2"/>
        <v>10000</v>
      </c>
      <c r="K40" s="4">
        <f t="shared" si="2"/>
        <v>10000</v>
      </c>
      <c r="L40" s="4">
        <f t="shared" si="2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</row>
    <row r="41" spans="1:23" x14ac:dyDescent="0.2">
      <c r="A41" s="1">
        <f t="shared" si="3"/>
        <v>0</v>
      </c>
      <c r="B41" s="19">
        <f t="shared" si="4"/>
        <v>0.27999999999999997</v>
      </c>
      <c r="C41" s="4">
        <f t="shared" si="5"/>
        <v>1.0061465599999999</v>
      </c>
      <c r="D41" s="4">
        <f t="shared" si="2"/>
        <v>1.0061465599999999</v>
      </c>
      <c r="E41" s="4">
        <f t="shared" si="2"/>
        <v>1.0061465599999999</v>
      </c>
      <c r="F41" s="4">
        <f t="shared" si="2"/>
        <v>1.0061465599999999</v>
      </c>
      <c r="G41" s="4">
        <f t="shared" si="2"/>
        <v>10000</v>
      </c>
      <c r="H41" s="4">
        <f t="shared" si="2"/>
        <v>10000</v>
      </c>
      <c r="I41" s="4">
        <f t="shared" si="2"/>
        <v>10000</v>
      </c>
      <c r="J41" s="4">
        <f t="shared" si="2"/>
        <v>10000</v>
      </c>
      <c r="K41" s="4">
        <f t="shared" si="2"/>
        <v>10000</v>
      </c>
      <c r="L41" s="4">
        <f t="shared" si="2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</row>
    <row r="42" spans="1:23" x14ac:dyDescent="0.2">
      <c r="A42" s="1">
        <f t="shared" si="3"/>
        <v>0</v>
      </c>
      <c r="B42" s="19">
        <f t="shared" si="4"/>
        <v>0.3</v>
      </c>
      <c r="C42" s="4">
        <f t="shared" si="5"/>
        <v>1.0081</v>
      </c>
      <c r="D42" s="4">
        <f t="shared" si="2"/>
        <v>1.0081</v>
      </c>
      <c r="E42" s="4">
        <f t="shared" si="2"/>
        <v>1.0081</v>
      </c>
      <c r="F42" s="4">
        <f t="shared" si="2"/>
        <v>1.0081</v>
      </c>
      <c r="G42" s="4">
        <f t="shared" si="2"/>
        <v>10000</v>
      </c>
      <c r="H42" s="4">
        <f t="shared" si="2"/>
        <v>10000</v>
      </c>
      <c r="I42" s="4">
        <f t="shared" si="2"/>
        <v>10000</v>
      </c>
      <c r="J42" s="4">
        <f t="shared" si="2"/>
        <v>10000</v>
      </c>
      <c r="K42" s="4">
        <f t="shared" si="2"/>
        <v>10000</v>
      </c>
      <c r="L42" s="4">
        <f t="shared" si="2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</row>
    <row r="43" spans="1:23" x14ac:dyDescent="0.2">
      <c r="A43" s="1">
        <f t="shared" si="3"/>
        <v>0</v>
      </c>
      <c r="B43" s="19">
        <f t="shared" si="4"/>
        <v>0.32</v>
      </c>
      <c r="C43" s="4">
        <f t="shared" si="5"/>
        <v>1.0104857599999999</v>
      </c>
      <c r="D43" s="4">
        <f t="shared" si="5"/>
        <v>1.0104857599999999</v>
      </c>
      <c r="E43" s="4">
        <f t="shared" si="5"/>
        <v>1.0104857599999999</v>
      </c>
      <c r="F43" s="4">
        <f t="shared" si="5"/>
        <v>1.0104857599999999</v>
      </c>
      <c r="G43" s="4">
        <f t="shared" si="5"/>
        <v>10000</v>
      </c>
      <c r="H43" s="4">
        <f t="shared" si="5"/>
        <v>10000</v>
      </c>
      <c r="I43" s="4">
        <f t="shared" si="5"/>
        <v>10000</v>
      </c>
      <c r="J43" s="4">
        <f t="shared" si="5"/>
        <v>10000</v>
      </c>
      <c r="K43" s="4">
        <f t="shared" si="5"/>
        <v>10000</v>
      </c>
      <c r="L43" s="4">
        <f t="shared" si="5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</row>
    <row r="44" spans="1:23" x14ac:dyDescent="0.2">
      <c r="A44" s="1">
        <f t="shared" si="3"/>
        <v>0</v>
      </c>
      <c r="B44" s="19">
        <f t="shared" si="4"/>
        <v>0.34</v>
      </c>
      <c r="C44" s="4">
        <f t="shared" si="5"/>
        <v>1.01336336</v>
      </c>
      <c r="D44" s="4">
        <f t="shared" si="5"/>
        <v>1.01336336</v>
      </c>
      <c r="E44" s="4">
        <f t="shared" si="5"/>
        <v>1.01336336</v>
      </c>
      <c r="F44" s="4">
        <f t="shared" si="5"/>
        <v>1.01336336</v>
      </c>
      <c r="G44" s="4">
        <f t="shared" si="5"/>
        <v>10000</v>
      </c>
      <c r="H44" s="4">
        <f t="shared" si="5"/>
        <v>10000</v>
      </c>
      <c r="I44" s="4">
        <f t="shared" si="5"/>
        <v>10000</v>
      </c>
      <c r="J44" s="4">
        <f t="shared" si="5"/>
        <v>10000</v>
      </c>
      <c r="K44" s="4">
        <f t="shared" si="5"/>
        <v>10000</v>
      </c>
      <c r="L44" s="4">
        <f t="shared" si="5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</row>
    <row r="45" spans="1:23" x14ac:dyDescent="0.2">
      <c r="A45" s="1">
        <f t="shared" si="3"/>
        <v>0</v>
      </c>
      <c r="B45" s="19">
        <f t="shared" si="4"/>
        <v>0.36000000000000004</v>
      </c>
      <c r="C45" s="4">
        <f t="shared" si="5"/>
        <v>1.0167961599999999</v>
      </c>
      <c r="D45" s="4">
        <f t="shared" si="5"/>
        <v>1.0167961599999999</v>
      </c>
      <c r="E45" s="4">
        <f t="shared" si="5"/>
        <v>1.0167961599999999</v>
      </c>
      <c r="F45" s="4">
        <f t="shared" si="5"/>
        <v>1.0167961599999999</v>
      </c>
      <c r="G45" s="4">
        <f t="shared" si="5"/>
        <v>10000</v>
      </c>
      <c r="H45" s="4">
        <f t="shared" si="5"/>
        <v>10000</v>
      </c>
      <c r="I45" s="4">
        <f t="shared" si="5"/>
        <v>10000</v>
      </c>
      <c r="J45" s="4">
        <f t="shared" si="5"/>
        <v>10000</v>
      </c>
      <c r="K45" s="4">
        <f t="shared" si="5"/>
        <v>10000</v>
      </c>
      <c r="L45" s="4">
        <f t="shared" si="5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</row>
    <row r="46" spans="1:23" x14ac:dyDescent="0.2">
      <c r="A46" s="1">
        <f t="shared" si="3"/>
        <v>0</v>
      </c>
      <c r="B46" s="19">
        <f t="shared" si="4"/>
        <v>0.38000000000000006</v>
      </c>
      <c r="C46" s="4">
        <f t="shared" si="5"/>
        <v>1.02085136</v>
      </c>
      <c r="D46" s="4">
        <f t="shared" si="5"/>
        <v>1.02085136</v>
      </c>
      <c r="E46" s="4">
        <f t="shared" si="5"/>
        <v>1.02085136</v>
      </c>
      <c r="F46" s="4">
        <f t="shared" si="5"/>
        <v>1.02085136</v>
      </c>
      <c r="G46" s="4">
        <f t="shared" si="5"/>
        <v>10000</v>
      </c>
      <c r="H46" s="4">
        <f t="shared" si="5"/>
        <v>10000</v>
      </c>
      <c r="I46" s="4">
        <f t="shared" si="5"/>
        <v>10000</v>
      </c>
      <c r="J46" s="4">
        <f t="shared" si="5"/>
        <v>10000</v>
      </c>
      <c r="K46" s="4">
        <f t="shared" si="5"/>
        <v>10000</v>
      </c>
      <c r="L46" s="4">
        <f t="shared" si="5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</row>
    <row r="47" spans="1:23" x14ac:dyDescent="0.2">
      <c r="A47" s="1">
        <f t="shared" si="3"/>
        <v>0</v>
      </c>
      <c r="B47" s="19">
        <f t="shared" si="4"/>
        <v>0.40000000000000008</v>
      </c>
      <c r="C47" s="4">
        <f t="shared" si="5"/>
        <v>1.0256000000000001</v>
      </c>
      <c r="D47" s="4">
        <f t="shared" si="5"/>
        <v>1.0256000000000001</v>
      </c>
      <c r="E47" s="4">
        <f t="shared" si="5"/>
        <v>1.0256000000000001</v>
      </c>
      <c r="F47" s="4">
        <f t="shared" si="5"/>
        <v>1.0256000000000001</v>
      </c>
      <c r="G47" s="4">
        <f t="shared" si="5"/>
        <v>10000</v>
      </c>
      <c r="H47" s="4">
        <f t="shared" si="5"/>
        <v>10000</v>
      </c>
      <c r="I47" s="4">
        <f t="shared" si="5"/>
        <v>10000</v>
      </c>
      <c r="J47" s="4">
        <f t="shared" si="5"/>
        <v>10000</v>
      </c>
      <c r="K47" s="4">
        <f t="shared" si="5"/>
        <v>10000</v>
      </c>
      <c r="L47" s="4">
        <f t="shared" si="5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</row>
    <row r="48" spans="1:23" x14ac:dyDescent="0.2">
      <c r="A48" s="1">
        <f t="shared" si="3"/>
        <v>0</v>
      </c>
      <c r="B48" s="19">
        <f t="shared" si="4"/>
        <v>0.4200000000000001</v>
      </c>
      <c r="C48" s="4">
        <f t="shared" si="5"/>
        <v>1.0311169600000001</v>
      </c>
      <c r="D48" s="4">
        <f t="shared" si="5"/>
        <v>1.0311169600000001</v>
      </c>
      <c r="E48" s="4">
        <f t="shared" si="5"/>
        <v>1.0311169600000001</v>
      </c>
      <c r="F48" s="4">
        <f t="shared" si="5"/>
        <v>1.0311169600000001</v>
      </c>
      <c r="G48" s="4">
        <f t="shared" si="5"/>
        <v>10000</v>
      </c>
      <c r="H48" s="4">
        <f t="shared" si="5"/>
        <v>10000</v>
      </c>
      <c r="I48" s="4">
        <f t="shared" si="5"/>
        <v>10000</v>
      </c>
      <c r="J48" s="4">
        <f t="shared" si="5"/>
        <v>10000</v>
      </c>
      <c r="K48" s="4">
        <f t="shared" si="5"/>
        <v>10000</v>
      </c>
      <c r="L48" s="4">
        <f t="shared" si="5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</row>
    <row r="49" spans="1:23" x14ac:dyDescent="0.2">
      <c r="A49" s="1">
        <f t="shared" si="3"/>
        <v>0</v>
      </c>
      <c r="B49" s="19">
        <f t="shared" si="4"/>
        <v>0.44000000000000011</v>
      </c>
      <c r="C49" s="4">
        <f t="shared" si="5"/>
        <v>1.0374809600000001</v>
      </c>
      <c r="D49" s="4">
        <f t="shared" si="5"/>
        <v>1.0374809600000001</v>
      </c>
      <c r="E49" s="4">
        <f t="shared" si="5"/>
        <v>1.0374809600000001</v>
      </c>
      <c r="F49" s="4">
        <f t="shared" si="5"/>
        <v>1.0374809600000001</v>
      </c>
      <c r="G49" s="4">
        <f t="shared" si="5"/>
        <v>10000</v>
      </c>
      <c r="H49" s="4">
        <f t="shared" si="5"/>
        <v>10000</v>
      </c>
      <c r="I49" s="4">
        <f t="shared" si="5"/>
        <v>10000</v>
      </c>
      <c r="J49" s="4">
        <f t="shared" si="5"/>
        <v>10000</v>
      </c>
      <c r="K49" s="4">
        <f t="shared" si="5"/>
        <v>10000</v>
      </c>
      <c r="L49" s="4">
        <f t="shared" si="5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</row>
    <row r="50" spans="1:23" x14ac:dyDescent="0.2">
      <c r="A50" s="1">
        <f t="shared" si="3"/>
        <v>0</v>
      </c>
      <c r="B50" s="19">
        <f t="shared" si="4"/>
        <v>0.46000000000000013</v>
      </c>
      <c r="C50" s="4">
        <f t="shared" si="5"/>
        <v>1.04477456</v>
      </c>
      <c r="D50" s="4">
        <f t="shared" si="5"/>
        <v>1.04477456</v>
      </c>
      <c r="E50" s="4">
        <f t="shared" si="5"/>
        <v>1.04477456</v>
      </c>
      <c r="F50" s="4">
        <f t="shared" si="5"/>
        <v>1.04477456</v>
      </c>
      <c r="G50" s="4">
        <f t="shared" si="5"/>
        <v>10000</v>
      </c>
      <c r="H50" s="4">
        <f t="shared" si="5"/>
        <v>10000</v>
      </c>
      <c r="I50" s="4">
        <f t="shared" si="5"/>
        <v>10000</v>
      </c>
      <c r="J50" s="4">
        <f t="shared" si="5"/>
        <v>10000</v>
      </c>
      <c r="K50" s="4">
        <f t="shared" si="5"/>
        <v>10000</v>
      </c>
      <c r="L50" s="4">
        <f t="shared" si="5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</row>
    <row r="51" spans="1:23" x14ac:dyDescent="0.2">
      <c r="A51" s="1">
        <f t="shared" si="3"/>
        <v>0</v>
      </c>
      <c r="B51" s="19">
        <f t="shared" si="4"/>
        <v>0.48000000000000015</v>
      </c>
      <c r="C51" s="4">
        <f t="shared" si="5"/>
        <v>1.05308416</v>
      </c>
      <c r="D51" s="4">
        <f t="shared" si="5"/>
        <v>1.05308416</v>
      </c>
      <c r="E51" s="4">
        <f t="shared" si="5"/>
        <v>1.05308416</v>
      </c>
      <c r="F51" s="4">
        <f t="shared" si="5"/>
        <v>1.05308416</v>
      </c>
      <c r="G51" s="4">
        <f t="shared" si="5"/>
        <v>10000</v>
      </c>
      <c r="H51" s="4">
        <f t="shared" si="5"/>
        <v>10000</v>
      </c>
      <c r="I51" s="4">
        <f t="shared" si="5"/>
        <v>10000</v>
      </c>
      <c r="J51" s="4">
        <f t="shared" si="5"/>
        <v>10000</v>
      </c>
      <c r="K51" s="4">
        <f t="shared" si="5"/>
        <v>10000</v>
      </c>
      <c r="L51" s="4">
        <f t="shared" si="5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</row>
    <row r="52" spans="1:23" x14ac:dyDescent="0.2">
      <c r="A52" s="1">
        <f t="shared" si="3"/>
        <v>0</v>
      </c>
      <c r="B52" s="19">
        <f t="shared" si="4"/>
        <v>0.50000000000000011</v>
      </c>
      <c r="C52" s="4">
        <f t="shared" si="5"/>
        <v>1.0625</v>
      </c>
      <c r="D52" s="4">
        <f t="shared" si="5"/>
        <v>1.0625</v>
      </c>
      <c r="E52" s="4">
        <f t="shared" si="5"/>
        <v>1.0625</v>
      </c>
      <c r="F52" s="4">
        <f t="shared" si="5"/>
        <v>1.0625</v>
      </c>
      <c r="G52" s="4">
        <f t="shared" si="5"/>
        <v>10000</v>
      </c>
      <c r="H52" s="4">
    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i="5"/>
        <v>10000</v>
      </c>
      <c r="L52" s="4">
        <f t="shared" si="5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</row>
    <row r="53" spans="1:23" x14ac:dyDescent="0.2">
      <c r="A53" s="1">
        <f t="shared" si="3"/>
        <v>0</v>
      </c>
      <c r="B53" s="19">
        <f t="shared" si="4"/>
        <v>0.52000000000000013</v>
      </c>
      <c r="C53" s="4">
        <f t="shared" si="5"/>
        <v>1.0731161600000001</v>
      </c>
      <c r="D53" s="4">
        <f t="shared" si="5"/>
        <v>1.0731161600000001</v>
      </c>
      <c r="E53" s="4">
        <f t="shared" si="5"/>
        <v>1.0731161600000001</v>
      </c>
      <c r="F53" s="4">
        <f t="shared" si="5"/>
        <v>1.0731161600000001</v>
      </c>
      <c r="G53" s="4">
        <f t="shared" si="5"/>
        <v>10000</v>
      </c>
      <c r="H53" s="4">
        <f t="shared" si="5"/>
        <v>10000</v>
      </c>
      <c r="I53" s="4">
        <f t="shared" si="5"/>
        <v>10000</v>
      </c>
      <c r="J53" s="4">
        <f t="shared" si="5"/>
        <v>10000</v>
      </c>
      <c r="K53" s="4">
        <f t="shared" si="5"/>
        <v>10000</v>
      </c>
      <c r="L53" s="4">
        <f t="shared" si="5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</row>
    <row r="54" spans="1:23" x14ac:dyDescent="0.2">
      <c r="A54" s="1">
        <f t="shared" si="3"/>
        <v>0</v>
      </c>
      <c r="B54" s="19">
        <f t="shared" si="4"/>
        <v>0.54000000000000015</v>
      </c>
      <c r="C54" s="4">
        <f t="shared" si="5"/>
        <v>1.0850305600000001</v>
      </c>
      <c r="D54" s="4">
        <f t="shared" si="5"/>
        <v>1.0850305600000001</v>
      </c>
      <c r="E54" s="4">
        <f t="shared" si="5"/>
        <v>1.0850305600000001</v>
      </c>
      <c r="F54" s="4">
        <f t="shared" si="5"/>
        <v>1.0850305600000001</v>
      </c>
      <c r="G54" s="4">
        <f t="shared" si="5"/>
        <v>10000</v>
      </c>
      <c r="H54" s="4">
        <f t="shared" si="5"/>
        <v>10000</v>
      </c>
      <c r="I54" s="4">
        <f t="shared" si="5"/>
        <v>10000</v>
      </c>
      <c r="J54" s="4">
        <f t="shared" si="5"/>
        <v>10000</v>
      </c>
      <c r="K54" s="4">
        <f t="shared" si="5"/>
        <v>10000</v>
      </c>
      <c r="L54" s="4">
        <f t="shared" si="5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</row>
    <row r="55" spans="1:23" x14ac:dyDescent="0.2">
      <c r="A55" s="1">
        <f t="shared" si="3"/>
        <v>0</v>
      </c>
      <c r="B55" s="19">
        <f t="shared" si="4"/>
        <v>0.56000000000000016</v>
      </c>
      <c r="C55" s="4">
        <f t="shared" si="5"/>
        <v>1.0983449600000001</v>
      </c>
      <c r="D55" s="4">
        <f t="shared" si="5"/>
        <v>1.0983449600000001</v>
      </c>
      <c r="E55" s="4">
        <f t="shared" si="5"/>
        <v>1.0983449600000001</v>
      </c>
      <c r="F55" s="4">
        <f t="shared" si="5"/>
        <v>1.0983449600000001</v>
      </c>
      <c r="G55" s="4">
        <f t="shared" si="5"/>
        <v>10000</v>
      </c>
      <c r="H55" s="4">
        <f t="shared" si="5"/>
        <v>10000</v>
      </c>
      <c r="I55" s="4">
        <f t="shared" si="5"/>
        <v>10000</v>
      </c>
      <c r="J55" s="4">
        <f t="shared" si="5"/>
        <v>10000</v>
      </c>
      <c r="K55" s="4">
        <f t="shared" si="5"/>
        <v>10000</v>
      </c>
      <c r="L55" s="4">
        <f t="shared" si="5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</row>
    <row r="56" spans="1:23" x14ac:dyDescent="0.2">
      <c r="A56" s="1">
        <f t="shared" si="3"/>
        <v>0</v>
      </c>
      <c r="B56" s="19">
        <f t="shared" si="4"/>
        <v>0.58000000000000018</v>
      </c>
      <c r="C56" s="4">
        <f t="shared" si="5"/>
        <v>1.1131649600000002</v>
      </c>
      <c r="D56" s="4">
        <f t="shared" si="5"/>
        <v>1.1131649600000002</v>
      </c>
      <c r="E56" s="4">
        <f t="shared" si="5"/>
        <v>1.1131649600000002</v>
      </c>
      <c r="F56" s="4">
        <f t="shared" si="5"/>
        <v>1.1131649600000002</v>
      </c>
      <c r="G56" s="4">
        <f t="shared" si="5"/>
        <v>10000</v>
      </c>
      <c r="H56" s="4">
        <f t="shared" si="5"/>
        <v>10000</v>
      </c>
      <c r="I56" s="4">
        <f t="shared" si="5"/>
        <v>10000</v>
      </c>
      <c r="J56" s="4">
        <f t="shared" si="5"/>
        <v>10000</v>
      </c>
      <c r="K56" s="4">
        <f t="shared" si="5"/>
        <v>10000</v>
      </c>
      <c r="L56" s="4">
        <f t="shared" si="5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</row>
    <row r="57" spans="1:23" x14ac:dyDescent="0.2">
      <c r="A57" s="1">
        <f t="shared" si="3"/>
        <v>0</v>
      </c>
      <c r="B57" s="19">
        <f t="shared" si="4"/>
        <v>0.6000000000000002</v>
      </c>
      <c r="C57" s="4">
        <f t="shared" si="5"/>
        <v>1.1296000000000002</v>
      </c>
      <c r="D57" s="4">
        <f t="shared" si="5"/>
        <v>1.1296000000000002</v>
      </c>
      <c r="E57" s="4">
        <f t="shared" si="5"/>
        <v>1.1296000000000002</v>
      </c>
      <c r="F57" s="4">
        <f t="shared" si="5"/>
        <v>1.1296000000000002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</row>
    <row r="58" spans="1:23" x14ac:dyDescent="0.2">
      <c r="A58" s="1">
        <f t="shared" si="3"/>
        <v>0</v>
      </c>
      <c r="B58" s="19">
        <f t="shared" si="4"/>
        <v>0.62000000000000022</v>
      </c>
      <c r="C58" s="4">
        <f t="shared" si="5"/>
        <v>1.1477633600000003</v>
      </c>
      <c r="D58" s="4">
        <f t="shared" si="5"/>
        <v>1.1477633600000003</v>
      </c>
      <c r="E58" s="4">
        <f t="shared" si="5"/>
        <v>1.1477633600000003</v>
      </c>
      <c r="F58" s="4">
        <f t="shared" si="5"/>
        <v>1.1477633600000003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</row>
    <row r="59" spans="1:23" x14ac:dyDescent="0.2">
      <c r="A59" s="1">
        <f t="shared" si="3"/>
        <v>0</v>
      </c>
      <c r="B59" s="19">
        <f t="shared" si="4"/>
        <v>0.64000000000000024</v>
      </c>
      <c r="C59" s="4">
        <f t="shared" si="5"/>
        <v>1.1677721600000002</v>
      </c>
      <c r="D59" s="4">
        <f t="shared" si="5"/>
        <v>1.1677721600000002</v>
      </c>
      <c r="E59" s="4">
        <f t="shared" si="5"/>
        <v>1.1677721600000002</v>
      </c>
      <c r="F59" s="4">
        <f t="shared" si="5"/>
        <v>1.1677721600000002</v>
      </c>
      <c r="G59" s="4">
        <f t="shared" si="5"/>
        <v>10000</v>
      </c>
      <c r="H59" s="4">
        <f t="shared" si="5"/>
        <v>10000</v>
      </c>
      <c r="I59" s="4">
        <f t="shared" si="5"/>
        <v>10000</v>
      </c>
      <c r="J59" s="4">
        <f t="shared" si="5"/>
        <v>10000</v>
      </c>
      <c r="K59" s="4">
        <f t="shared" si="5"/>
        <v>10000</v>
      </c>
      <c r="L59" s="4">
        <f t="shared" si="5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</row>
    <row r="60" spans="1:23" x14ac:dyDescent="0.2">
      <c r="A60" s="1">
        <f t="shared" si="3"/>
        <v>0</v>
      </c>
      <c r="B60" s="19">
        <f t="shared" ref="B60:B91" si="6">$B59+$B$11</f>
        <v>0.66000000000000025</v>
      </c>
      <c r="C60" s="4">
        <f t="shared" ref="C60:L85" si="7">IF(C$16="",10000,IF(($B60/C$18)&lt;=1,C$22*(1+C$16*($B60/C$18)^C$17),C$22*(1+C$16*($B60/C$18)^C$17)+$A60*C$19))</f>
        <v>1.1897473600000004</v>
      </c>
      <c r="D60" s="4">
        <f t="shared" si="7"/>
        <v>1.1897473600000004</v>
      </c>
      <c r="E60" s="4">
        <f t="shared" si="7"/>
        <v>1.1897473600000004</v>
      </c>
      <c r="F60" s="4">
        <f t="shared" si="7"/>
        <v>1.1897473600000004</v>
      </c>
      <c r="G60" s="4">
        <f t="shared" si="7"/>
        <v>10000</v>
      </c>
      <c r="H60" s="4">
        <f t="shared" si="7"/>
        <v>10000</v>
      </c>
      <c r="I60" s="4">
        <f t="shared" si="7"/>
        <v>10000</v>
      </c>
      <c r="J60" s="4">
        <f t="shared" si="7"/>
        <v>10000</v>
      </c>
      <c r="K60" s="4">
        <f t="shared" si="7"/>
        <v>10000</v>
      </c>
      <c r="L60" s="4">
        <f t="shared" si="7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</row>
    <row r="61" spans="1:23" x14ac:dyDescent="0.2">
      <c r="A61" s="1">
        <f t="shared" si="3"/>
        <v>0</v>
      </c>
      <c r="B61" s="19">
        <f t="shared" si="6"/>
        <v>0.68000000000000027</v>
      </c>
      <c r="C61" s="4">
        <f t="shared" si="7"/>
        <v>1.2138137600000003</v>
      </c>
      <c r="D61" s="4">
        <f t="shared" si="7"/>
        <v>1.2138137600000003</v>
      </c>
      <c r="E61" s="4">
        <f t="shared" si="7"/>
        <v>1.2138137600000003</v>
      </c>
      <c r="F61" s="4">
        <f t="shared" si="7"/>
        <v>1.2138137600000003</v>
      </c>
      <c r="G61" s="4">
        <f t="shared" si="7"/>
        <v>10000</v>
      </c>
      <c r="H61" s="4">
        <f t="shared" si="7"/>
        <v>10000</v>
      </c>
      <c r="I61" s="4">
        <f t="shared" si="7"/>
        <v>10000</v>
      </c>
      <c r="J61" s="4">
        <f t="shared" si="7"/>
        <v>10000</v>
      </c>
      <c r="K61" s="4">
        <f t="shared" si="7"/>
        <v>10000</v>
      </c>
      <c r="L61" s="4">
        <f t="shared" si="7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</row>
    <row r="62" spans="1:23" x14ac:dyDescent="0.2">
      <c r="A62" s="1">
        <f t="shared" si="3"/>
        <v>0</v>
      </c>
      <c r="B62" s="19">
        <f t="shared" si="6"/>
        <v>0.70000000000000029</v>
      </c>
      <c r="C62" s="4">
        <f t="shared" si="7"/>
        <v>1.2401000000000004</v>
      </c>
      <c r="D62" s="4">
        <f t="shared" si="7"/>
        <v>1.2401000000000004</v>
      </c>
      <c r="E62" s="4">
        <f t="shared" si="7"/>
        <v>1.2401000000000004</v>
      </c>
      <c r="F62" s="4">
        <f t="shared" si="7"/>
        <v>1.2401000000000004</v>
      </c>
      <c r="G62" s="4">
        <f t="shared" si="7"/>
        <v>10000</v>
      </c>
      <c r="H62" s="4">
        <f t="shared" si="7"/>
        <v>10000</v>
      </c>
      <c r="I62" s="4">
        <f t="shared" si="7"/>
        <v>10000</v>
      </c>
      <c r="J62" s="4">
        <f t="shared" si="7"/>
        <v>10000</v>
      </c>
      <c r="K62" s="4">
        <f t="shared" si="7"/>
        <v>10000</v>
      </c>
      <c r="L62" s="4">
        <f t="shared" si="7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</row>
    <row r="63" spans="1:23" x14ac:dyDescent="0.2">
      <c r="A63" s="1">
        <f t="shared" si="3"/>
        <v>0</v>
      </c>
      <c r="B63" s="19">
        <f t="shared" si="6"/>
        <v>0.72000000000000031</v>
      </c>
      <c r="C63" s="4">
        <f t="shared" si="7"/>
        <v>1.2687385600000005</v>
      </c>
      <c r="D63" s="4">
        <f t="shared" si="7"/>
        <v>1.2687385600000005</v>
      </c>
      <c r="E63" s="4">
        <f t="shared" si="7"/>
        <v>1.2687385600000005</v>
      </c>
      <c r="F63" s="4">
        <f t="shared" si="7"/>
        <v>1.2687385600000005</v>
      </c>
      <c r="G63" s="4">
        <f t="shared" si="7"/>
        <v>10000</v>
      </c>
      <c r="H63" s="4">
        <f t="shared" si="7"/>
        <v>10000</v>
      </c>
      <c r="I63" s="4">
        <f t="shared" si="7"/>
        <v>10000</v>
      </c>
      <c r="J63" s="4">
        <f t="shared" si="7"/>
        <v>10000</v>
      </c>
      <c r="K63" s="4">
        <f t="shared" si="7"/>
        <v>10000</v>
      </c>
      <c r="L63" s="4">
        <f t="shared" si="7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</row>
    <row r="64" spans="1:23" x14ac:dyDescent="0.2">
      <c r="A64" s="1">
        <f t="shared" si="3"/>
        <v>0</v>
      </c>
      <c r="B64" s="19">
        <f t="shared" si="6"/>
        <v>0.74000000000000032</v>
      </c>
      <c r="C64" s="4">
        <f t="shared" si="7"/>
        <v>1.2998657600000005</v>
      </c>
      <c r="D64" s="4">
        <f t="shared" si="7"/>
        <v>1.2998657600000005</v>
      </c>
      <c r="E64" s="4">
        <f t="shared" si="7"/>
        <v>1.2998657600000005</v>
      </c>
      <c r="F64" s="4">
        <f t="shared" si="7"/>
        <v>1.2998657600000005</v>
      </c>
      <c r="G64" s="4">
        <f t="shared" si="7"/>
        <v>10000</v>
      </c>
      <c r="H64" s="4">
        <f t="shared" si="7"/>
        <v>10000</v>
      </c>
      <c r="I64" s="4">
        <f t="shared" si="7"/>
        <v>10000</v>
      </c>
      <c r="J64" s="4">
        <f t="shared" si="7"/>
        <v>10000</v>
      </c>
      <c r="K64" s="4">
        <f t="shared" si="7"/>
        <v>10000</v>
      </c>
      <c r="L64" s="4">
        <f t="shared" si="7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</row>
    <row r="65" spans="1:23" x14ac:dyDescent="0.2">
      <c r="A65" s="1">
        <f t="shared" si="3"/>
        <v>0</v>
      </c>
      <c r="B65" s="19">
        <f t="shared" si="6"/>
        <v>0.76000000000000034</v>
      </c>
      <c r="C65" s="4">
        <f t="shared" si="7"/>
        <v>1.3336217600000007</v>
      </c>
      <c r="D65" s="4">
        <f t="shared" si="7"/>
        <v>1.3336217600000007</v>
      </c>
      <c r="E65" s="4">
        <f t="shared" si="7"/>
        <v>1.3336217600000007</v>
      </c>
      <c r="F65" s="4">
        <f t="shared" si="7"/>
        <v>1.3336217600000007</v>
      </c>
      <c r="G65" s="4">
        <f t="shared" si="7"/>
        <v>10000</v>
      </c>
      <c r="H65" s="4">
        <f t="shared" si="7"/>
        <v>10000</v>
      </c>
      <c r="I65" s="4">
        <f t="shared" si="7"/>
        <v>10000</v>
      </c>
      <c r="J65" s="4">
        <f t="shared" si="7"/>
        <v>10000</v>
      </c>
      <c r="K65" s="4">
        <f t="shared" si="7"/>
        <v>10000</v>
      </c>
      <c r="L65" s="4">
        <f t="shared" si="7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</row>
    <row r="66" spans="1:23" x14ac:dyDescent="0.2">
      <c r="A66" s="1">
        <f t="shared" si="3"/>
        <v>0</v>
      </c>
      <c r="B66" s="19">
        <f t="shared" si="6"/>
        <v>0.78000000000000036</v>
      </c>
      <c r="C66" s="4">
        <f t="shared" si="7"/>
        <v>1.3701505600000008</v>
      </c>
      <c r="D66" s="4">
        <f t="shared" si="7"/>
        <v>1.3701505600000008</v>
      </c>
      <c r="E66" s="4">
        <f t="shared" si="7"/>
        <v>1.3701505600000008</v>
      </c>
      <c r="F66" s="4">
        <f t="shared" si="7"/>
        <v>1.3701505600000008</v>
      </c>
      <c r="G66" s="4">
        <f t="shared" si="7"/>
        <v>10000</v>
      </c>
      <c r="H66" s="4">
        <f t="shared" si="7"/>
        <v>10000</v>
      </c>
      <c r="I66" s="4">
        <f t="shared" si="7"/>
        <v>10000</v>
      </c>
      <c r="J66" s="4">
        <f t="shared" si="7"/>
        <v>10000</v>
      </c>
      <c r="K66" s="4">
        <f t="shared" si="7"/>
        <v>10000</v>
      </c>
      <c r="L66" s="4">
        <f t="shared" si="7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</row>
    <row r="67" spans="1:23" x14ac:dyDescent="0.2">
      <c r="A67" s="1">
        <f t="shared" si="3"/>
        <v>0</v>
      </c>
      <c r="B67" s="19">
        <f t="shared" si="6"/>
        <v>0.80000000000000038</v>
      </c>
      <c r="C67" s="4">
        <f t="shared" si="7"/>
        <v>1.4096000000000006</v>
      </c>
      <c r="D67" s="4">
        <f t="shared" si="7"/>
        <v>1.4096000000000006</v>
      </c>
      <c r="E67" s="4">
        <f t="shared" si="7"/>
        <v>1.4096000000000006</v>
      </c>
      <c r="F67" s="4">
        <f t="shared" si="7"/>
        <v>1.4096000000000006</v>
      </c>
      <c r="G67" s="4">
        <f t="shared" si="7"/>
        <v>10000</v>
      </c>
      <c r="H67" s="4">
        <f t="shared" si="7"/>
        <v>10000</v>
      </c>
      <c r="I67" s="4">
        <f t="shared" si="7"/>
        <v>10000</v>
      </c>
      <c r="J67" s="4">
        <f t="shared" si="7"/>
        <v>10000</v>
      </c>
      <c r="K67" s="4">
        <f t="shared" si="7"/>
        <v>10000</v>
      </c>
      <c r="L67" s="4">
        <f t="shared" si="7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</row>
    <row r="68" spans="1:23" x14ac:dyDescent="0.2">
      <c r="A68" s="1">
        <f t="shared" si="3"/>
        <v>0</v>
      </c>
      <c r="B68" s="19">
        <f t="shared" si="6"/>
        <v>0.8200000000000004</v>
      </c>
      <c r="C68" s="4">
        <f t="shared" si="7"/>
        <v>1.4521217600000009</v>
      </c>
      <c r="D68" s="4">
        <f t="shared" si="7"/>
        <v>1.4521217600000009</v>
      </c>
      <c r="E68" s="4">
        <f t="shared" si="7"/>
        <v>1.4521217600000009</v>
      </c>
      <c r="F68" s="4">
        <f t="shared" si="7"/>
        <v>1.4521217600000009</v>
      </c>
      <c r="G68" s="4">
        <f t="shared" si="7"/>
        <v>10000</v>
      </c>
      <c r="H68" s="4">
        <f t="shared" si="7"/>
        <v>10000</v>
      </c>
      <c r="I68" s="4">
        <f t="shared" si="7"/>
        <v>10000</v>
      </c>
      <c r="J68" s="4">
        <f t="shared" si="7"/>
        <v>10000</v>
      </c>
      <c r="K68" s="4">
        <f t="shared" si="7"/>
        <v>10000</v>
      </c>
      <c r="L68" s="4">
        <f t="shared" si="7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</row>
    <row r="69" spans="1:23" x14ac:dyDescent="0.2">
      <c r="A69" s="1">
        <f t="shared" si="3"/>
        <v>0</v>
      </c>
      <c r="B69" s="19">
        <f t="shared" si="6"/>
        <v>0.84000000000000041</v>
      </c>
      <c r="C69" s="4">
        <f t="shared" si="7"/>
        <v>1.4978713600000009</v>
      </c>
      <c r="D69" s="4">
        <f t="shared" si="7"/>
        <v>1.4978713600000009</v>
      </c>
      <c r="E69" s="4">
        <f t="shared" si="7"/>
        <v>1.4978713600000009</v>
      </c>
      <c r="F69" s="4">
        <f t="shared" si="7"/>
        <v>1.4978713600000009</v>
      </c>
      <c r="G69" s="4">
        <f t="shared" si="7"/>
        <v>10000</v>
      </c>
      <c r="H69" s="4">
        <f t="shared" si="7"/>
        <v>10000</v>
      </c>
      <c r="I69" s="4">
        <f t="shared" si="7"/>
        <v>10000</v>
      </c>
      <c r="J69" s="4">
        <f t="shared" si="7"/>
        <v>10000</v>
      </c>
      <c r="K69" s="4">
        <f t="shared" si="7"/>
        <v>10000</v>
      </c>
      <c r="L69" s="4">
        <f t="shared" si="7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</row>
    <row r="70" spans="1:23" x14ac:dyDescent="0.2">
      <c r="A70" s="1">
        <f t="shared" si="3"/>
        <v>0</v>
      </c>
      <c r="B70" s="19">
        <f t="shared" si="6"/>
        <v>0.86000000000000043</v>
      </c>
      <c r="C70" s="4">
        <f t="shared" si="7"/>
        <v>1.5470081600000012</v>
      </c>
      <c r="D70" s="4">
        <f t="shared" si="7"/>
        <v>1.5470081600000012</v>
      </c>
      <c r="E70" s="4">
        <f t="shared" si="7"/>
        <v>1.5470081600000012</v>
      </c>
      <c r="F70" s="4">
        <f t="shared" si="7"/>
        <v>1.5470081600000012</v>
      </c>
      <c r="G70" s="4">
        <f t="shared" si="7"/>
        <v>10000</v>
      </c>
      <c r="H70" s="4">
        <f t="shared" si="7"/>
        <v>10000</v>
      </c>
      <c r="I70" s="4">
        <f t="shared" si="7"/>
        <v>10000</v>
      </c>
      <c r="J70" s="4">
        <f t="shared" si="7"/>
        <v>10000</v>
      </c>
      <c r="K70" s="4">
        <f t="shared" si="7"/>
        <v>10000</v>
      </c>
      <c r="L70" s="4">
        <f t="shared" si="7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</row>
    <row r="71" spans="1:23" x14ac:dyDescent="0.2">
      <c r="A71" s="1">
        <f t="shared" si="3"/>
        <v>0</v>
      </c>
      <c r="B71" s="19">
        <f t="shared" si="6"/>
        <v>0.88000000000000045</v>
      </c>
      <c r="C71" s="4">
        <f t="shared" si="7"/>
        <v>1.599695360000001</v>
      </c>
      <c r="D71" s="4">
        <f t="shared" si="7"/>
        <v>1.599695360000001</v>
      </c>
      <c r="E71" s="4">
        <f t="shared" si="7"/>
        <v>1.599695360000001</v>
      </c>
      <c r="F71" s="4">
        <f t="shared" si="7"/>
        <v>1.599695360000001</v>
      </c>
      <c r="G71" s="4">
        <f t="shared" si="7"/>
        <v>10000</v>
      </c>
      <c r="H71" s="4">
        <f t="shared" si="7"/>
        <v>10000</v>
      </c>
      <c r="I71" s="4">
        <f t="shared" si="7"/>
        <v>10000</v>
      </c>
      <c r="J71" s="4">
        <f t="shared" si="7"/>
        <v>10000</v>
      </c>
      <c r="K71" s="4">
        <f t="shared" si="7"/>
        <v>10000</v>
      </c>
      <c r="L71" s="4">
        <f t="shared" si="7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</row>
    <row r="72" spans="1:23" x14ac:dyDescent="0.2">
      <c r="A72" s="1">
        <f t="shared" si="3"/>
        <v>0</v>
      </c>
      <c r="B72" s="19">
        <f t="shared" si="6"/>
        <v>0.90000000000000047</v>
      </c>
      <c r="C72" s="4">
        <f t="shared" si="7"/>
        <v>1.6561000000000012</v>
      </c>
      <c r="D72" s="4">
        <f t="shared" si="7"/>
        <v>1.6561000000000012</v>
      </c>
      <c r="E72" s="4">
        <f t="shared" si="7"/>
        <v>1.6561000000000012</v>
      </c>
      <c r="F72" s="4">
        <f t="shared" si="7"/>
        <v>1.6561000000000012</v>
      </c>
      <c r="G72" s="4">
        <f t="shared" si="7"/>
        <v>10000</v>
      </c>
      <c r="H72" s="4">
        <f t="shared" si="7"/>
        <v>10000</v>
      </c>
      <c r="I72" s="4">
        <f t="shared" si="7"/>
        <v>10000</v>
      </c>
      <c r="J72" s="4">
        <f t="shared" si="7"/>
        <v>10000</v>
      </c>
      <c r="K72" s="4">
        <f t="shared" si="7"/>
        <v>10000</v>
      </c>
      <c r="L72" s="4">
        <f t="shared" si="7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</row>
    <row r="73" spans="1:23" x14ac:dyDescent="0.2">
      <c r="A73" s="1">
        <f t="shared" si="3"/>
        <v>0</v>
      </c>
      <c r="B73" s="19">
        <f t="shared" si="6"/>
        <v>0.92000000000000048</v>
      </c>
      <c r="C73" s="4">
        <f t="shared" si="7"/>
        <v>1.7163929600000016</v>
      </c>
      <c r="D73" s="4">
        <f t="shared" si="7"/>
        <v>1.7163929600000016</v>
      </c>
      <c r="E73" s="4">
        <f t="shared" si="7"/>
        <v>1.7163929600000016</v>
      </c>
      <c r="F73" s="4">
        <f t="shared" si="7"/>
        <v>1.7163929600000016</v>
      </c>
      <c r="G73" s="4">
        <f t="shared" si="7"/>
        <v>10000</v>
      </c>
      <c r="H73" s="4">
        <f t="shared" si="7"/>
        <v>10000</v>
      </c>
      <c r="I73" s="4">
        <f t="shared" si="7"/>
        <v>10000</v>
      </c>
      <c r="J73" s="4">
        <f t="shared" si="7"/>
        <v>10000</v>
      </c>
      <c r="K73" s="4">
        <f t="shared" si="7"/>
        <v>10000</v>
      </c>
      <c r="L73" s="4">
        <f t="shared" si="7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</row>
    <row r="74" spans="1:23" x14ac:dyDescent="0.2">
      <c r="A74" s="1">
        <f t="shared" si="3"/>
        <v>0</v>
      </c>
      <c r="B74" s="19">
        <f t="shared" si="6"/>
        <v>0.9400000000000005</v>
      </c>
      <c r="C74" s="4">
        <f t="shared" si="7"/>
        <v>1.7807489600000017</v>
      </c>
      <c r="D74" s="4">
        <f t="shared" si="7"/>
        <v>1.7807489600000017</v>
      </c>
      <c r="E74" s="4">
        <f t="shared" si="7"/>
        <v>1.7807489600000017</v>
      </c>
      <c r="F74" s="4">
        <f t="shared" si="7"/>
        <v>1.7807489600000017</v>
      </c>
      <c r="G74" s="4">
        <f t="shared" si="7"/>
        <v>10000</v>
      </c>
      <c r="H74" s="4">
        <f t="shared" si="7"/>
        <v>10000</v>
      </c>
      <c r="I74" s="4">
        <f t="shared" si="7"/>
        <v>10000</v>
      </c>
      <c r="J74" s="4">
        <f t="shared" si="7"/>
        <v>10000</v>
      </c>
      <c r="K74" s="4">
        <f t="shared" si="7"/>
        <v>10000</v>
      </c>
      <c r="L74" s="4">
        <f t="shared" si="7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</row>
    <row r="75" spans="1:23" x14ac:dyDescent="0.2">
      <c r="A75" s="1">
        <f t="shared" si="3"/>
        <v>0</v>
      </c>
      <c r="B75" s="19">
        <f t="shared" si="6"/>
        <v>0.96000000000000052</v>
      </c>
      <c r="C75" s="4">
        <f t="shared" si="7"/>
        <v>1.8493465600000016</v>
      </c>
      <c r="D75" s="4">
        <f t="shared" si="7"/>
        <v>1.8493465600000016</v>
      </c>
      <c r="E75" s="4">
        <f t="shared" si="7"/>
        <v>1.8493465600000016</v>
      </c>
      <c r="F75" s="4">
        <f t="shared" si="7"/>
        <v>1.8493465600000016</v>
      </c>
      <c r="G75" s="4">
        <f t="shared" si="7"/>
        <v>10000</v>
      </c>
      <c r="H75" s="4">
        <f t="shared" si="7"/>
        <v>10000</v>
      </c>
      <c r="I75" s="4">
        <f t="shared" si="7"/>
        <v>10000</v>
      </c>
      <c r="J75" s="4">
        <f t="shared" si="7"/>
        <v>10000</v>
      </c>
      <c r="K75" s="4">
        <f t="shared" si="7"/>
        <v>10000</v>
      </c>
      <c r="L75" s="4">
        <f t="shared" si="7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</row>
    <row r="76" spans="1:23" x14ac:dyDescent="0.2">
      <c r="A76" s="1">
        <f t="shared" si="3"/>
        <v>0</v>
      </c>
      <c r="B76" s="19">
        <f t="shared" si="6"/>
        <v>0.98000000000000054</v>
      </c>
      <c r="C76" s="4">
        <f t="shared" si="7"/>
        <v>1.922368160000002</v>
      </c>
      <c r="D76" s="4">
        <f t="shared" si="7"/>
        <v>1.922368160000002</v>
      </c>
      <c r="E76" s="4">
        <f t="shared" si="7"/>
        <v>1.922368160000002</v>
      </c>
      <c r="F76" s="4">
        <f t="shared" si="7"/>
        <v>1.922368160000002</v>
      </c>
      <c r="G76" s="4">
        <f t="shared" si="7"/>
        <v>10000</v>
      </c>
      <c r="H76" s="4">
        <f t="shared" si="7"/>
        <v>10000</v>
      </c>
      <c r="I76" s="4">
        <f t="shared" si="7"/>
        <v>10000</v>
      </c>
      <c r="J76" s="4">
        <f t="shared" si="7"/>
        <v>10000</v>
      </c>
      <c r="K76" s="4">
        <f t="shared" si="7"/>
        <v>10000</v>
      </c>
      <c r="L76" s="4">
        <f t="shared" si="7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</row>
    <row r="77" spans="1:23" x14ac:dyDescent="0.2">
      <c r="A77" s="1">
        <f t="shared" si="3"/>
        <v>0</v>
      </c>
      <c r="B77" s="19">
        <f t="shared" si="6"/>
        <v>1.0000000000000004</v>
      </c>
      <c r="C77" s="4">
        <f t="shared" si="7"/>
        <v>2.0000000000000018</v>
      </c>
      <c r="D77" s="4">
        <f t="shared" si="7"/>
        <v>2.0000000000000018</v>
      </c>
      <c r="E77" s="4">
        <f t="shared" si="7"/>
        <v>2.0000000000000018</v>
      </c>
      <c r="F77" s="4">
        <f t="shared" si="7"/>
        <v>2.0000000000000018</v>
      </c>
      <c r="G77" s="4">
        <f t="shared" si="7"/>
        <v>10000</v>
      </c>
      <c r="H77" s="4">
        <f t="shared" si="7"/>
        <v>10000</v>
      </c>
      <c r="I77" s="4">
        <f t="shared" si="7"/>
        <v>10000</v>
      </c>
      <c r="J77" s="4">
        <f t="shared" si="7"/>
        <v>10000</v>
      </c>
      <c r="K77" s="4">
        <f t="shared" si="7"/>
        <v>10000</v>
      </c>
      <c r="L77" s="4">
        <f t="shared" si="7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</row>
    <row r="78" spans="1:23" x14ac:dyDescent="0.2">
      <c r="A78" s="1">
        <f t="shared" si="3"/>
        <v>36.000000000000831</v>
      </c>
      <c r="B78" s="19">
        <f t="shared" si="6"/>
        <v>1.0200000000000005</v>
      </c>
      <c r="C78" s="4">
        <f t="shared" si="7"/>
        <v>2.4424321600000098</v>
      </c>
      <c r="D78" s="4">
        <f t="shared" si="7"/>
        <v>3.8824321600000431</v>
      </c>
      <c r="E78" s="4">
        <f t="shared" si="7"/>
        <v>5.6824321600000847</v>
      </c>
      <c r="F78" s="4">
        <f t="shared" si="7"/>
        <v>38.082432160000835</v>
      </c>
      <c r="G78" s="4">
        <f t="shared" si="7"/>
        <v>10000</v>
      </c>
      <c r="H78" s="4">
        <f t="shared" si="7"/>
        <v>10000</v>
      </c>
      <c r="I78" s="4">
        <f t="shared" si="7"/>
        <v>10000</v>
      </c>
      <c r="J78" s="4">
        <f t="shared" si="7"/>
        <v>10000</v>
      </c>
      <c r="K78" s="4">
        <f t="shared" si="7"/>
        <v>10000</v>
      </c>
      <c r="L78" s="4">
        <f t="shared" si="7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</row>
    <row r="79" spans="1:23" x14ac:dyDescent="0.2">
      <c r="A79" s="1">
        <f t="shared" si="3"/>
        <v>72.000000000000867</v>
      </c>
      <c r="B79" s="19">
        <f t="shared" si="6"/>
        <v>1.0400000000000005</v>
      </c>
      <c r="C79" s="4">
        <f t="shared" si="7"/>
        <v>2.8898585600000111</v>
      </c>
      <c r="D79" s="4">
        <f t="shared" si="7"/>
        <v>5.7698585600000456</v>
      </c>
      <c r="E79" s="4">
        <f t="shared" si="7"/>
        <v>9.3698585600000897</v>
      </c>
      <c r="F79" s="4">
        <f t="shared" si="7"/>
        <v>74.169858560000876</v>
      </c>
      <c r="G79" s="4">
        <f t="shared" si="7"/>
        <v>10000</v>
      </c>
      <c r="H79" s="4">
        <f t="shared" si="7"/>
        <v>10000</v>
      </c>
      <c r="I79" s="4">
        <f t="shared" si="7"/>
        <v>10000</v>
      </c>
      <c r="J79" s="4">
        <f t="shared" si="7"/>
        <v>10000</v>
      </c>
      <c r="K79" s="4">
        <f t="shared" si="7"/>
        <v>10000</v>
      </c>
      <c r="L79" s="4">
        <f t="shared" si="7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</row>
    <row r="80" spans="1:23" x14ac:dyDescent="0.2">
      <c r="A80" s="1">
        <f t="shared" si="3"/>
        <v>108.0000000000009</v>
      </c>
      <c r="B80" s="19">
        <f t="shared" si="6"/>
        <v>1.0600000000000005</v>
      </c>
      <c r="C80" s="4">
        <f t="shared" si="7"/>
        <v>3.3424769600000115</v>
      </c>
      <c r="D80" s="4">
        <f t="shared" si="7"/>
        <v>7.6624769600000473</v>
      </c>
      <c r="E80" s="4">
        <f t="shared" si="7"/>
        <v>13.062476960000092</v>
      </c>
      <c r="F80" s="4">
        <f t="shared" si="7"/>
        <v>110.2624769600009</v>
      </c>
      <c r="G80" s="4">
        <f t="shared" si="7"/>
        <v>10000</v>
      </c>
      <c r="H80" s="4">
        <f t="shared" si="7"/>
        <v>10000</v>
      </c>
      <c r="I80" s="4">
        <f t="shared" si="7"/>
        <v>10000</v>
      </c>
      <c r="J80" s="4">
        <f t="shared" si="7"/>
        <v>10000</v>
      </c>
      <c r="K80" s="4">
        <f t="shared" si="7"/>
        <v>10000</v>
      </c>
      <c r="L80" s="4">
        <f t="shared" si="7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</row>
    <row r="81" spans="1:23" x14ac:dyDescent="0.2">
      <c r="A81" s="1">
        <f t="shared" si="3"/>
        <v>144.00000000000094</v>
      </c>
      <c r="B81" s="19">
        <f t="shared" si="6"/>
        <v>1.0800000000000005</v>
      </c>
      <c r="C81" s="4">
        <f t="shared" si="7"/>
        <v>3.8004889600000125</v>
      </c>
      <c r="D81" s="4">
        <f t="shared" si="7"/>
        <v>9.5604889600000504</v>
      </c>
      <c r="E81" s="4">
        <f t="shared" si="7"/>
        <v>16.760488960000096</v>
      </c>
      <c r="F81" s="4">
        <f t="shared" si="7"/>
        <v>146.36048896000094</v>
      </c>
      <c r="G81" s="4">
        <f t="shared" si="7"/>
        <v>10000</v>
      </c>
      <c r="H81" s="4">
        <f t="shared" si="7"/>
        <v>10000</v>
      </c>
      <c r="I81" s="4">
        <f t="shared" si="7"/>
        <v>10000</v>
      </c>
      <c r="J81" s="4">
        <f t="shared" si="7"/>
        <v>10000</v>
      </c>
      <c r="K81" s="4">
        <f t="shared" si="7"/>
        <v>10000</v>
      </c>
      <c r="L81" s="4">
        <f t="shared" si="7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</row>
    <row r="82" spans="1:23" x14ac:dyDescent="0.2">
      <c r="A82" s="1">
        <f t="shared" si="3"/>
        <v>180.00000000000097</v>
      </c>
      <c r="B82" s="19">
        <f t="shared" si="6"/>
        <v>1.1000000000000005</v>
      </c>
      <c r="C82" s="4">
        <f t="shared" si="7"/>
        <v>4.2641000000000124</v>
      </c>
      <c r="D82" s="4">
        <f t="shared" si="7"/>
        <v>11.464100000000052</v>
      </c>
      <c r="E82" s="4">
        <f t="shared" si="7"/>
        <v>20.464100000000098</v>
      </c>
      <c r="F82" s="4">
        <f t="shared" si="7"/>
        <v>182.46410000000097</v>
      </c>
      <c r="G82" s="4">
        <f t="shared" si="7"/>
        <v>10000</v>
      </c>
      <c r="H82" s="4">
        <f t="shared" si="7"/>
        <v>10000</v>
      </c>
      <c r="I82" s="4">
        <f t="shared" si="7"/>
        <v>10000</v>
      </c>
      <c r="J82" s="4">
        <f t="shared" si="7"/>
        <v>10000</v>
      </c>
      <c r="K82" s="4">
        <f t="shared" si="7"/>
        <v>10000</v>
      </c>
      <c r="L82" s="4">
        <f t="shared" si="7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</row>
    <row r="83" spans="1:23" x14ac:dyDescent="0.2">
      <c r="A83" s="1">
        <f t="shared" si="3"/>
        <v>216.00000000000099</v>
      </c>
      <c r="B83" s="19">
        <f t="shared" si="6"/>
        <v>1.1200000000000006</v>
      </c>
      <c r="C83" s="4">
        <f t="shared" si="7"/>
        <v>4.7335193600000132</v>
      </c>
      <c r="D83" s="4">
        <f t="shared" si="7"/>
        <v>13.373519360000053</v>
      </c>
      <c r="E83" s="4">
        <f t="shared" si="7"/>
        <v>24.173519360000103</v>
      </c>
      <c r="F83" s="4">
        <f t="shared" si="7"/>
        <v>218.573519360001</v>
      </c>
      <c r="G83" s="4">
        <f t="shared" si="7"/>
        <v>10000</v>
      </c>
      <c r="H83" s="4">
        <f t="shared" si="7"/>
        <v>10000</v>
      </c>
      <c r="I83" s="4">
        <f t="shared" si="7"/>
        <v>10000</v>
      </c>
      <c r="J83" s="4">
        <f t="shared" si="7"/>
        <v>10000</v>
      </c>
      <c r="K83" s="4">
        <f t="shared" si="7"/>
        <v>10000</v>
      </c>
      <c r="L83" s="4">
        <f t="shared" si="7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</row>
    <row r="84" spans="1:23" x14ac:dyDescent="0.2">
      <c r="A84" s="1">
        <f t="shared" si="3"/>
        <v>252.00000000000102</v>
      </c>
      <c r="B84" s="19">
        <f t="shared" si="6"/>
        <v>1.1400000000000006</v>
      </c>
      <c r="C84" s="4">
        <f t="shared" si="7"/>
        <v>5.2089601600000135</v>
      </c>
      <c r="D84" s="4">
        <f t="shared" si="7"/>
        <v>15.288960160000055</v>
      </c>
      <c r="E84" s="4">
        <f t="shared" si="7"/>
        <v>27.888960160000106</v>
      </c>
      <c r="F84" s="4">
        <f t="shared" si="7"/>
        <v>254.68896016000102</v>
      </c>
      <c r="G84" s="4">
        <f t="shared" si="7"/>
        <v>10000</v>
      </c>
      <c r="H84" s="4">
        <f t="shared" si="7"/>
        <v>10000</v>
      </c>
      <c r="I84" s="4">
        <f t="shared" si="7"/>
        <v>10000</v>
      </c>
      <c r="J84" s="4">
        <f t="shared" si="7"/>
        <v>10000</v>
      </c>
      <c r="K84" s="4">
        <f t="shared" si="7"/>
        <v>10000</v>
      </c>
      <c r="L84" s="4">
        <f t="shared" si="7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</row>
    <row r="85" spans="1:23" x14ac:dyDescent="0.2">
      <c r="A85" s="1">
        <f t="shared" si="3"/>
        <v>288.00000000000108</v>
      </c>
      <c r="B85" s="19">
        <f t="shared" si="6"/>
        <v>1.1600000000000006</v>
      </c>
      <c r="C85" s="4">
        <f t="shared" si="7"/>
        <v>5.6906393600000147</v>
      </c>
      <c r="D85" s="4">
        <f t="shared" si="7"/>
        <v>17.210639360000059</v>
      </c>
      <c r="E85" s="4">
        <f t="shared" si="7"/>
        <v>31.610639360000114</v>
      </c>
      <c r="F85" s="4">
        <f t="shared" si="7"/>
        <v>290.81063936000106</v>
      </c>
      <c r="G85" s="4">
        <f t="shared" si="7"/>
        <v>10000</v>
      </c>
      <c r="H85" s="4">
        <f t="shared" ref="D85:L113" si="8">IF(H$16="",10000,IF(($B85/H$18)&lt;=1,H$22*(1+H$16*($B85/H$18)^H$17),H$22*(1+H$16*($B85/H$18)^H$17)+$A85*H$19))</f>
        <v>10000</v>
      </c>
      <c r="I85" s="4">
        <f t="shared" si="8"/>
        <v>10000</v>
      </c>
      <c r="J85" s="4">
        <f t="shared" si="8"/>
        <v>10000</v>
      </c>
      <c r="K85" s="4">
        <f t="shared" si="8"/>
        <v>10000</v>
      </c>
      <c r="L85" s="4">
        <f t="shared" si="8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</row>
    <row r="86" spans="1:23" x14ac:dyDescent="0.2">
      <c r="A86" s="1">
        <f t="shared" si="3"/>
        <v>324.00000000000108</v>
      </c>
      <c r="B86" s="19">
        <f t="shared" si="6"/>
        <v>1.1800000000000006</v>
      </c>
      <c r="C86" s="4">
        <f t="shared" ref="C86:C125" si="9">IF(C$16="",10000,IF(($B86/C$18)&lt;=1,C$22*(1+C$16*($B86/C$18)^C$17),C$22*(1+C$16*($B86/C$18)^C$17)+$A86*C$19))</f>
        <v>6.1787777600000151</v>
      </c>
      <c r="D86" s="4">
        <f t="shared" si="8"/>
        <v>19.13877776000006</v>
      </c>
      <c r="E86" s="4">
        <f t="shared" si="8"/>
        <v>35.338777760000113</v>
      </c>
      <c r="F86" s="4">
        <f t="shared" si="8"/>
        <v>326.93877776000107</v>
      </c>
      <c r="G86" s="4">
        <f t="shared" si="8"/>
        <v>10000</v>
      </c>
      <c r="H86" s="4">
        <f t="shared" si="8"/>
        <v>10000</v>
      </c>
      <c r="I86" s="4">
        <f t="shared" si="8"/>
        <v>10000</v>
      </c>
      <c r="J86" s="4">
        <f t="shared" si="8"/>
        <v>10000</v>
      </c>
      <c r="K86" s="4">
        <f t="shared" si="8"/>
        <v>10000</v>
      </c>
      <c r="L86" s="4">
        <f t="shared" si="8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</row>
    <row r="87" spans="1:23" x14ac:dyDescent="0.2">
      <c r="A87" s="1">
        <f t="shared" si="3"/>
        <v>360.00000000000114</v>
      </c>
      <c r="B87" s="19">
        <f t="shared" si="6"/>
        <v>1.2000000000000006</v>
      </c>
      <c r="C87" s="4">
        <f t="shared" si="9"/>
        <v>6.6736000000000164</v>
      </c>
      <c r="D87" s="4">
        <f t="shared" si="8"/>
        <v>21.073600000000063</v>
      </c>
      <c r="E87" s="4">
        <f t="shared" si="8"/>
        <v>39.07360000000012</v>
      </c>
      <c r="F87" s="4">
        <f t="shared" si="8"/>
        <v>363.07360000000114</v>
      </c>
      <c r="G87" s="4">
        <f t="shared" si="8"/>
        <v>10000</v>
      </c>
      <c r="H87" s="4">
        <f t="shared" si="8"/>
        <v>10000</v>
      </c>
      <c r="I87" s="4">
        <f t="shared" si="8"/>
        <v>10000</v>
      </c>
      <c r="J87" s="4">
        <f t="shared" si="8"/>
        <v>10000</v>
      </c>
      <c r="K87" s="4">
        <f t="shared" si="8"/>
        <v>10000</v>
      </c>
      <c r="L87" s="4">
        <f t="shared" si="8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</row>
    <row r="88" spans="1:23" x14ac:dyDescent="0.2">
      <c r="A88" s="1">
        <f t="shared" si="3"/>
        <v>396.00000000000114</v>
      </c>
      <c r="B88" s="19">
        <f t="shared" si="6"/>
        <v>1.2200000000000006</v>
      </c>
      <c r="C88" s="4">
        <f t="shared" si="9"/>
        <v>7.1753345600000156</v>
      </c>
      <c r="D88" s="4">
        <f t="shared" si="8"/>
        <v>23.015334560000063</v>
      </c>
      <c r="E88" s="4">
        <f t="shared" si="8"/>
        <v>42.815334560000117</v>
      </c>
      <c r="F88" s="4">
        <f t="shared" si="8"/>
        <v>399.21533456000117</v>
      </c>
      <c r="G88" s="4">
        <f t="shared" si="8"/>
        <v>10000</v>
      </c>
      <c r="H88" s="4">
        <f t="shared" si="8"/>
        <v>10000</v>
      </c>
      <c r="I88" s="4">
        <f t="shared" si="8"/>
        <v>10000</v>
      </c>
      <c r="J88" s="4">
        <f t="shared" si="8"/>
        <v>10000</v>
      </c>
      <c r="K88" s="4">
        <f t="shared" si="8"/>
        <v>10000</v>
      </c>
      <c r="L88" s="4">
        <f t="shared" si="8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</row>
    <row r="89" spans="1:23" x14ac:dyDescent="0.2">
      <c r="A89" s="1">
        <f t="shared" si="3"/>
        <v>432.00000000000119</v>
      </c>
      <c r="B89" s="19">
        <f t="shared" si="6"/>
        <v>1.2400000000000007</v>
      </c>
      <c r="C89" s="4">
        <f t="shared" si="9"/>
        <v>7.6842137600000164</v>
      </c>
      <c r="D89" s="4">
        <f t="shared" si="8"/>
        <v>24.964213760000067</v>
      </c>
      <c r="E89" s="4">
        <f t="shared" si="8"/>
        <v>46.564213760000129</v>
      </c>
      <c r="F89" s="4">
        <f t="shared" si="8"/>
        <v>435.36421376000118</v>
      </c>
      <c r="G89" s="4">
        <f t="shared" si="8"/>
        <v>10000</v>
      </c>
      <c r="H89" s="4">
        <f t="shared" si="8"/>
        <v>10000</v>
      </c>
      <c r="I89" s="4">
        <f t="shared" si="8"/>
        <v>10000</v>
      </c>
      <c r="J89" s="4">
        <f t="shared" si="8"/>
        <v>10000</v>
      </c>
      <c r="K89" s="4">
        <f t="shared" si="8"/>
        <v>10000</v>
      </c>
      <c r="L89" s="4">
        <f t="shared" si="8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</row>
    <row r="90" spans="1:23" x14ac:dyDescent="0.2">
      <c r="A90" s="1">
        <f t="shared" si="3"/>
        <v>468.00000000000119</v>
      </c>
      <c r="B90" s="19">
        <f t="shared" si="6"/>
        <v>1.2600000000000007</v>
      </c>
      <c r="C90" s="4">
        <f t="shared" si="9"/>
        <v>8.2004737600000173</v>
      </c>
      <c r="D90" s="4">
        <f t="shared" si="8"/>
        <v>26.920473760000068</v>
      </c>
      <c r="E90" s="4">
        <f t="shared" si="8"/>
        <v>50.320473760000127</v>
      </c>
      <c r="F90" s="4">
        <f t="shared" si="8"/>
        <v>471.52047376000121</v>
      </c>
      <c r="G90" s="4">
        <f t="shared" si="8"/>
        <v>10000</v>
      </c>
      <c r="H90" s="4">
        <f t="shared" si="8"/>
        <v>10000</v>
      </c>
      <c r="I90" s="4">
        <f t="shared" si="8"/>
        <v>10000</v>
      </c>
      <c r="J90" s="4">
        <f t="shared" si="8"/>
        <v>10000</v>
      </c>
      <c r="K90" s="4">
        <f t="shared" si="8"/>
        <v>10000</v>
      </c>
      <c r="L90" s="4">
        <f t="shared" si="8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</row>
    <row r="91" spans="1:23" x14ac:dyDescent="0.2">
      <c r="A91" s="1">
        <f t="shared" si="3"/>
        <v>504.00000000000125</v>
      </c>
      <c r="B91" s="19">
        <f t="shared" si="6"/>
        <v>1.2800000000000007</v>
      </c>
      <c r="C91" s="4">
        <f t="shared" si="9"/>
        <v>8.7243545600000196</v>
      </c>
      <c r="D91" s="4">
        <f t="shared" si="8"/>
        <v>28.88435456000007</v>
      </c>
      <c r="E91" s="4">
        <f t="shared" si="8"/>
        <v>54.084354560000136</v>
      </c>
      <c r="F91" s="4">
        <f t="shared" si="8"/>
        <v>507.68435456000128</v>
      </c>
      <c r="G91" s="4">
        <f t="shared" si="8"/>
        <v>10000</v>
      </c>
      <c r="H91" s="4">
        <f t="shared" si="8"/>
        <v>10000</v>
      </c>
      <c r="I91" s="4">
        <f t="shared" si="8"/>
        <v>10000</v>
      </c>
      <c r="J91" s="4">
        <f t="shared" si="8"/>
        <v>10000</v>
      </c>
      <c r="K91" s="4">
        <f t="shared" si="8"/>
        <v>10000</v>
      </c>
      <c r="L91" s="4">
        <f t="shared" si="8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</row>
    <row r="92" spans="1:23" x14ac:dyDescent="0.2">
      <c r="A92" s="1">
        <f t="shared" ref="A92:A125" si="10">IF(B92&lt;=1,0,(B92-1)*$B$12)</f>
        <v>540.00000000000125</v>
      </c>
      <c r="B92" s="19">
        <f t="shared" ref="B92:B125" si="11">$B91+$B$11</f>
        <v>1.3000000000000007</v>
      </c>
      <c r="C92" s="4">
        <f t="shared" si="9"/>
        <v>9.2561000000000195</v>
      </c>
      <c r="D92" s="4">
        <f t="shared" si="8"/>
        <v>30.856100000000069</v>
      </c>
      <c r="E92" s="4">
        <f t="shared" si="8"/>
        <v>57.856100000000133</v>
      </c>
      <c r="F92" s="4">
        <f t="shared" si="8"/>
        <v>543.85610000000122</v>
      </c>
      <c r="G92" s="4">
        <f t="shared" si="8"/>
        <v>10000</v>
      </c>
      <c r="H92" s="4">
        <f t="shared" si="8"/>
        <v>10000</v>
      </c>
      <c r="I92" s="4">
        <f t="shared" si="8"/>
        <v>10000</v>
      </c>
      <c r="J92" s="4">
        <f t="shared" si="8"/>
        <v>10000</v>
      </c>
      <c r="K92" s="4">
        <f t="shared" si="8"/>
        <v>10000</v>
      </c>
      <c r="L92" s="4">
        <f t="shared" si="8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</row>
    <row r="93" spans="1:23" x14ac:dyDescent="0.2">
      <c r="A93" s="1">
        <f t="shared" si="10"/>
        <v>576.00000000000136</v>
      </c>
      <c r="B93" s="19">
        <f t="shared" si="11"/>
        <v>1.3200000000000007</v>
      </c>
      <c r="C93" s="4">
        <f t="shared" si="9"/>
        <v>9.7959577600000216</v>
      </c>
      <c r="D93" s="4">
        <f t="shared" si="8"/>
        <v>32.835957760000078</v>
      </c>
      <c r="E93" s="4">
        <f t="shared" si="8"/>
        <v>61.635957760000146</v>
      </c>
      <c r="F93" s="4">
        <f t="shared" si="8"/>
        <v>580.03595776000134</v>
      </c>
      <c r="G93" s="4">
        <f t="shared" si="8"/>
        <v>10000</v>
      </c>
      <c r="H93" s="4">
        <f t="shared" si="8"/>
        <v>10000</v>
      </c>
      <c r="I93" s="4">
        <f t="shared" si="8"/>
        <v>10000</v>
      </c>
      <c r="J93" s="4">
        <f t="shared" si="8"/>
        <v>10000</v>
      </c>
      <c r="K93" s="4">
        <f t="shared" si="8"/>
        <v>10000</v>
      </c>
      <c r="L93" s="4">
        <f t="shared" si="8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</row>
    <row r="94" spans="1:23" x14ac:dyDescent="0.2">
      <c r="A94" s="1">
        <f t="shared" si="10"/>
        <v>612.00000000000136</v>
      </c>
      <c r="B94" s="19">
        <f t="shared" si="11"/>
        <v>1.3400000000000007</v>
      </c>
      <c r="C94" s="4">
        <f t="shared" si="9"/>
        <v>10.344179360000021</v>
      </c>
      <c r="D94" s="4">
        <f t="shared" si="8"/>
        <v>34.824179360000073</v>
      </c>
      <c r="E94" s="4">
        <f t="shared" si="8"/>
        <v>65.424179360000153</v>
      </c>
      <c r="F94" s="4">
        <f t="shared" si="8"/>
        <v>616.22417936000136</v>
      </c>
      <c r="G94" s="4">
        <f t="shared" si="8"/>
        <v>10000</v>
      </c>
      <c r="H94" s="4">
        <f t="shared" si="8"/>
        <v>10000</v>
      </c>
      <c r="I94" s="4">
        <f t="shared" si="8"/>
        <v>10000</v>
      </c>
      <c r="J94" s="4">
        <f t="shared" si="8"/>
        <v>10000</v>
      </c>
      <c r="K94" s="4">
        <f t="shared" si="8"/>
        <v>10000</v>
      </c>
      <c r="L94" s="4">
        <f t="shared" si="8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</row>
    <row r="95" spans="1:23" x14ac:dyDescent="0.2">
      <c r="A95" s="1">
        <f t="shared" si="10"/>
        <v>648.00000000000136</v>
      </c>
      <c r="B95" s="19">
        <f t="shared" si="11"/>
        <v>1.3600000000000008</v>
      </c>
      <c r="C95" s="4">
        <f t="shared" si="9"/>
        <v>10.901020160000023</v>
      </c>
      <c r="D95" s="4">
        <f t="shared" si="8"/>
        <v>36.821020160000074</v>
      </c>
      <c r="E95" s="4">
        <f t="shared" si="8"/>
        <v>69.221020160000151</v>
      </c>
      <c r="F95" s="4">
        <f t="shared" si="8"/>
        <v>652.42102016000138</v>
      </c>
      <c r="G95" s="4">
        <f t="shared" si="8"/>
        <v>10000</v>
      </c>
      <c r="H95" s="4">
        <f t="shared" si="8"/>
        <v>10000</v>
      </c>
      <c r="I95" s="4">
        <f t="shared" si="8"/>
        <v>10000</v>
      </c>
      <c r="J95" s="4">
        <f t="shared" si="8"/>
        <v>10000</v>
      </c>
      <c r="K95" s="4">
        <f t="shared" si="8"/>
        <v>10000</v>
      </c>
      <c r="L95" s="4">
        <f t="shared" si="8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</row>
    <row r="96" spans="1:23" x14ac:dyDescent="0.2">
      <c r="A96" s="1">
        <f t="shared" si="10"/>
        <v>684.00000000000136</v>
      </c>
      <c r="B96" s="19">
        <f t="shared" si="11"/>
        <v>1.3800000000000008</v>
      </c>
      <c r="C96" s="4">
        <f t="shared" si="9"/>
        <v>11.466739360000023</v>
      </c>
      <c r="D96" s="4">
        <f t="shared" si="8"/>
        <v>38.826739360000076</v>
      </c>
      <c r="E96" s="4">
        <f t="shared" si="8"/>
        <v>73.026739360000136</v>
      </c>
      <c r="F96" s="4">
        <f t="shared" si="8"/>
        <v>688.62673936000135</v>
      </c>
      <c r="G96" s="4">
        <f t="shared" si="8"/>
        <v>10000</v>
      </c>
      <c r="H96" s="4">
        <f t="shared" si="8"/>
        <v>10000</v>
      </c>
      <c r="I96" s="4">
        <f t="shared" si="8"/>
        <v>10000</v>
      </c>
      <c r="J96" s="4">
        <f t="shared" si="8"/>
        <v>10000</v>
      </c>
      <c r="K96" s="4">
        <f t="shared" si="8"/>
        <v>10000</v>
      </c>
      <c r="L96" s="4">
        <f t="shared" si="8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</row>
    <row r="97" spans="1:23" x14ac:dyDescent="0.2">
      <c r="A97" s="1">
        <f t="shared" si="10"/>
        <v>720.00000000000148</v>
      </c>
      <c r="B97" s="19">
        <f t="shared" si="11"/>
        <v>1.4000000000000008</v>
      </c>
      <c r="C97" s="4">
        <f t="shared" si="9"/>
        <v>12.041600000000024</v>
      </c>
      <c r="D97" s="4">
        <f t="shared" si="8"/>
        <v>40.841600000000085</v>
      </c>
      <c r="E97" s="4">
        <f t="shared" si="8"/>
        <v>76.84160000000017</v>
      </c>
      <c r="F97" s="4">
        <f t="shared" si="8"/>
        <v>724.84160000000145</v>
      </c>
      <c r="G97" s="4">
        <f t="shared" si="8"/>
        <v>10000</v>
      </c>
      <c r="H97" s="4">
        <f t="shared" si="8"/>
        <v>10000</v>
      </c>
      <c r="I97" s="4">
        <f t="shared" si="8"/>
        <v>10000</v>
      </c>
      <c r="J97" s="4">
        <f t="shared" si="8"/>
        <v>10000</v>
      </c>
      <c r="K97" s="4">
        <f t="shared" si="8"/>
        <v>10000</v>
      </c>
      <c r="L97" s="4">
        <f t="shared" si="8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</row>
    <row r="98" spans="1:23" x14ac:dyDescent="0.2">
      <c r="A98" s="1">
        <f t="shared" si="10"/>
        <v>756.00000000000148</v>
      </c>
      <c r="B98" s="19">
        <f t="shared" si="11"/>
        <v>1.4200000000000008</v>
      </c>
      <c r="C98" s="4">
        <f t="shared" si="9"/>
        <v>12.625868960000023</v>
      </c>
      <c r="D98" s="4">
        <f t="shared" si="8"/>
        <v>42.865868960000086</v>
      </c>
      <c r="E98" s="4">
        <f t="shared" si="8"/>
        <v>80.665868960000154</v>
      </c>
      <c r="F98" s="4">
        <f t="shared" si="8"/>
        <v>761.06586896000147</v>
      </c>
      <c r="G98" s="4">
        <f t="shared" si="8"/>
        <v>10000</v>
      </c>
      <c r="H98" s="4">
        <f t="shared" si="8"/>
        <v>10000</v>
      </c>
      <c r="I98" s="4">
        <f t="shared" si="8"/>
        <v>10000</v>
      </c>
      <c r="J98" s="4">
        <f t="shared" si="8"/>
        <v>10000</v>
      </c>
      <c r="K98" s="4">
        <f t="shared" si="8"/>
        <v>10000</v>
      </c>
      <c r="L98" s="4">
        <f t="shared" si="8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</row>
    <row r="99" spans="1:23" x14ac:dyDescent="0.2">
      <c r="A99" s="1">
        <f t="shared" si="10"/>
        <v>792.00000000000148</v>
      </c>
      <c r="B99" s="19">
        <f t="shared" si="11"/>
        <v>1.4400000000000008</v>
      </c>
      <c r="C99" s="4">
        <f t="shared" si="9"/>
        <v>13.219816960000026</v>
      </c>
      <c r="D99" s="4">
        <f t="shared" si="8"/>
        <v>44.899816960000088</v>
      </c>
      <c r="E99" s="4">
        <f t="shared" si="8"/>
        <v>84.499816960000175</v>
      </c>
      <c r="F99" s="4">
        <f t="shared" si="8"/>
        <v>797.29981696000152</v>
      </c>
      <c r="G99" s="4">
        <f t="shared" si="8"/>
        <v>10000</v>
      </c>
      <c r="H99" s="4">
        <f t="shared" si="8"/>
        <v>10000</v>
      </c>
      <c r="I99" s="4">
        <f t="shared" si="8"/>
        <v>10000</v>
      </c>
      <c r="J99" s="4">
        <f t="shared" si="8"/>
        <v>10000</v>
      </c>
      <c r="K99" s="4">
        <f t="shared" si="8"/>
        <v>10000</v>
      </c>
      <c r="L99" s="4">
        <f t="shared" si="8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</row>
    <row r="100" spans="1:23" x14ac:dyDescent="0.2">
      <c r="A100" s="1">
        <f t="shared" si="10"/>
        <v>828.00000000000159</v>
      </c>
      <c r="B100" s="19">
        <f t="shared" si="11"/>
        <v>1.4600000000000009</v>
      </c>
      <c r="C100" s="4">
        <f t="shared" si="9"/>
        <v>13.823718560000025</v>
      </c>
      <c r="D100" s="4">
        <f t="shared" si="8"/>
        <v>46.943718560000093</v>
      </c>
      <c r="E100" s="4">
        <f t="shared" si="8"/>
        <v>88.343718560000184</v>
      </c>
      <c r="F100" s="4">
        <f t="shared" si="8"/>
        <v>833.54371856000159</v>
      </c>
      <c r="G100" s="4">
        <f t="shared" si="8"/>
        <v>10000</v>
      </c>
      <c r="H100" s="4">
        <f t="shared" si="8"/>
        <v>10000</v>
      </c>
      <c r="I100" s="4">
        <f t="shared" si="8"/>
        <v>10000</v>
      </c>
      <c r="J100" s="4">
        <f t="shared" si="8"/>
        <v>10000</v>
      </c>
      <c r="K100" s="4">
        <f t="shared" si="8"/>
        <v>10000</v>
      </c>
      <c r="L100" s="4">
        <f t="shared" si="8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</row>
    <row r="101" spans="1:23" x14ac:dyDescent="0.2">
      <c r="A101" s="1">
        <f t="shared" si="10"/>
        <v>864.00000000000159</v>
      </c>
      <c r="B101" s="19">
        <f t="shared" si="11"/>
        <v>1.4800000000000009</v>
      </c>
      <c r="C101" s="4">
        <f t="shared" si="9"/>
        <v>14.437852160000027</v>
      </c>
      <c r="D101" s="4">
        <f t="shared" si="8"/>
        <v>48.997852160000093</v>
      </c>
      <c r="E101" s="4">
        <f t="shared" si="8"/>
        <v>92.197852160000167</v>
      </c>
      <c r="F101" s="4">
        <f t="shared" si="8"/>
        <v>869.79785216000164</v>
      </c>
      <c r="G101" s="4">
        <f t="shared" si="8"/>
        <v>10000</v>
      </c>
      <c r="H101" s="4">
        <f t="shared" si="8"/>
        <v>10000</v>
      </c>
      <c r="I101" s="4">
        <f t="shared" si="8"/>
        <v>10000</v>
      </c>
      <c r="J101" s="4">
        <f t="shared" si="8"/>
        <v>10000</v>
      </c>
      <c r="K101" s="4">
        <f t="shared" si="8"/>
        <v>10000</v>
      </c>
      <c r="L101" s="4">
        <f t="shared" si="8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</row>
    <row r="102" spans="1:23" x14ac:dyDescent="0.2">
      <c r="A102" s="1">
        <f t="shared" si="10"/>
        <v>900.00000000000159</v>
      </c>
      <c r="B102" s="19">
        <f t="shared" si="11"/>
        <v>1.5000000000000009</v>
      </c>
      <c r="C102" s="4">
        <f t="shared" si="9"/>
        <v>15.062500000000028</v>
      </c>
      <c r="D102" s="4">
        <f t="shared" si="8"/>
        <v>51.062500000000099</v>
      </c>
      <c r="E102" s="4">
        <f t="shared" si="8"/>
        <v>96.062500000000185</v>
      </c>
      <c r="F102" s="4">
        <f t="shared" si="8"/>
        <v>906.06250000000159</v>
      </c>
      <c r="G102" s="4">
        <f t="shared" si="8"/>
        <v>10000</v>
      </c>
      <c r="H102" s="4">
        <f t="shared" si="8"/>
        <v>10000</v>
      </c>
      <c r="I102" s="4">
        <f t="shared" si="8"/>
        <v>10000</v>
      </c>
      <c r="J102" s="4">
        <f t="shared" si="8"/>
        <v>10000</v>
      </c>
      <c r="K102" s="4">
        <f t="shared" si="8"/>
        <v>10000</v>
      </c>
      <c r="L102" s="4">
        <f t="shared" si="8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</row>
    <row r="103" spans="1:23" x14ac:dyDescent="0.2">
      <c r="A103" s="1">
        <f t="shared" si="10"/>
        <v>936.00000000000159</v>
      </c>
      <c r="B103" s="19">
        <f t="shared" si="11"/>
        <v>1.5200000000000009</v>
      </c>
      <c r="C103" s="4">
        <f t="shared" si="9"/>
        <v>15.697948160000028</v>
      </c>
      <c r="D103" s="4">
        <f t="shared" si="8"/>
        <v>53.137948160000093</v>
      </c>
      <c r="E103" s="4">
        <f t="shared" si="8"/>
        <v>99.937948160000175</v>
      </c>
      <c r="F103" s="4">
        <f t="shared" si="8"/>
        <v>942.33794816000159</v>
      </c>
      <c r="G103" s="4">
        <f t="shared" si="8"/>
        <v>10000</v>
      </c>
      <c r="H103" s="4">
        <f t="shared" si="8"/>
        <v>10000</v>
      </c>
      <c r="I103" s="4">
        <f t="shared" si="8"/>
        <v>10000</v>
      </c>
      <c r="J103" s="4">
        <f t="shared" si="8"/>
        <v>10000</v>
      </c>
      <c r="K103" s="4">
        <f t="shared" si="8"/>
        <v>10000</v>
      </c>
      <c r="L103" s="4">
        <f t="shared" si="8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</row>
    <row r="104" spans="1:23" x14ac:dyDescent="0.2">
      <c r="A104" s="1">
        <f t="shared" si="10"/>
        <v>972.00000000000171</v>
      </c>
      <c r="B104" s="19">
        <f t="shared" si="11"/>
        <v>1.5400000000000009</v>
      </c>
      <c r="C104" s="4">
        <f t="shared" si="9"/>
        <v>16.344486560000032</v>
      </c>
      <c r="D104" s="4">
        <f t="shared" si="8"/>
        <v>55.224486560000102</v>
      </c>
      <c r="E104" s="4">
        <f t="shared" si="8"/>
        <v>103.82448656000018</v>
      </c>
      <c r="F104" s="4">
        <f t="shared" si="8"/>
        <v>978.62448656000174</v>
      </c>
      <c r="G104" s="4">
        <f t="shared" si="8"/>
        <v>10000</v>
      </c>
      <c r="H104" s="4">
        <f t="shared" si="8"/>
        <v>10000</v>
      </c>
      <c r="I104" s="4">
        <f t="shared" si="8"/>
        <v>10000</v>
      </c>
      <c r="J104" s="4">
        <f t="shared" si="8"/>
        <v>10000</v>
      </c>
      <c r="K104" s="4">
        <f t="shared" si="8"/>
        <v>10000</v>
      </c>
      <c r="L104" s="4">
        <f t="shared" si="8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</row>
    <row r="105" spans="1:23" x14ac:dyDescent="0.2">
      <c r="A105" s="1">
        <f t="shared" si="10"/>
        <v>1008.0000000000017</v>
      </c>
      <c r="B105" s="19">
        <f t="shared" si="11"/>
        <v>1.5600000000000009</v>
      </c>
      <c r="C105" s="4">
        <f t="shared" si="9"/>
        <v>17.002408960000032</v>
      </c>
      <c r="D105" s="4">
        <f t="shared" si="8"/>
        <v>57.322408960000104</v>
      </c>
      <c r="E105" s="4">
        <f t="shared" si="8"/>
        <v>107.72240896000019</v>
      </c>
      <c r="F105" s="4">
        <f t="shared" si="8"/>
        <v>1014.9224089600017</v>
      </c>
      <c r="G105" s="4">
        <f t="shared" si="8"/>
        <v>10000</v>
      </c>
      <c r="H105" s="4">
        <f t="shared" si="8"/>
        <v>10000</v>
      </c>
      <c r="I105" s="4">
        <f t="shared" si="8"/>
        <v>10000</v>
      </c>
      <c r="J105" s="4">
        <f t="shared" si="8"/>
        <v>10000</v>
      </c>
      <c r="K105" s="4">
        <f t="shared" si="8"/>
        <v>10000</v>
      </c>
      <c r="L105" s="4">
        <f t="shared" si="8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</row>
    <row r="106" spans="1:23" x14ac:dyDescent="0.2">
      <c r="A106" s="1">
        <f t="shared" si="10"/>
        <v>1044.0000000000018</v>
      </c>
      <c r="B106" s="19">
        <f t="shared" si="11"/>
        <v>1.580000000000001</v>
      </c>
      <c r="C106" s="4">
        <f t="shared" si="9"/>
        <v>17.672012960000036</v>
      </c>
      <c r="D106" s="4">
        <f t="shared" si="8"/>
        <v>59.432012960000108</v>
      </c>
      <c r="E106" s="4">
        <f t="shared" si="8"/>
        <v>111.63201296000021</v>
      </c>
      <c r="F106" s="4">
        <f t="shared" si="8"/>
        <v>1051.2320129600018</v>
      </c>
      <c r="G106" s="4">
        <f t="shared" si="8"/>
        <v>10000</v>
      </c>
      <c r="H106" s="4">
        <f t="shared" si="8"/>
        <v>10000</v>
      </c>
      <c r="I106" s="4">
        <f t="shared" si="8"/>
        <v>10000</v>
      </c>
      <c r="J106" s="4">
        <f t="shared" si="8"/>
        <v>10000</v>
      </c>
      <c r="K106" s="4">
        <f t="shared" si="8"/>
        <v>10000</v>
      </c>
      <c r="L106" s="4">
        <f t="shared" si="8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</row>
    <row r="107" spans="1:23" x14ac:dyDescent="0.2">
      <c r="A107" s="1">
        <f t="shared" si="10"/>
        <v>1080.0000000000018</v>
      </c>
      <c r="B107" s="19">
        <f t="shared" si="11"/>
        <v>1.600000000000001</v>
      </c>
      <c r="C107" s="4">
        <f t="shared" si="9"/>
        <v>18.353600000000036</v>
      </c>
      <c r="D107" s="4">
        <f t="shared" si="8"/>
        <v>61.55360000000011</v>
      </c>
      <c r="E107" s="4">
        <f t="shared" si="8"/>
        <v>115.5536000000002</v>
      </c>
      <c r="F107" s="4">
        <f t="shared" si="8"/>
        <v>1087.5536000000018</v>
      </c>
      <c r="G107" s="4">
        <f t="shared" si="8"/>
        <v>10000</v>
      </c>
      <c r="H107" s="4">
        <f t="shared" si="8"/>
        <v>10000</v>
      </c>
      <c r="I107" s="4">
        <f t="shared" si="8"/>
        <v>10000</v>
      </c>
      <c r="J107" s="4">
        <f t="shared" si="8"/>
        <v>10000</v>
      </c>
      <c r="K107" s="4">
        <f t="shared" si="8"/>
        <v>10000</v>
      </c>
      <c r="L107" s="4">
        <f t="shared" si="8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</row>
    <row r="108" spans="1:23" x14ac:dyDescent="0.2">
      <c r="A108" s="1">
        <f t="shared" si="10"/>
        <v>1116.0000000000018</v>
      </c>
      <c r="B108" s="19">
        <f t="shared" si="11"/>
        <v>1.620000000000001</v>
      </c>
      <c r="C108" s="4">
        <f t="shared" si="9"/>
        <v>19.047475360000035</v>
      </c>
      <c r="D108" s="4">
        <f t="shared" si="8"/>
        <v>63.687475360000114</v>
      </c>
      <c r="E108" s="4">
        <f t="shared" si="8"/>
        <v>119.4874753600002</v>
      </c>
      <c r="F108" s="4">
        <f t="shared" si="8"/>
        <v>1123.8874753600019</v>
      </c>
      <c r="G108" s="4">
        <f t="shared" si="8"/>
        <v>10000</v>
      </c>
      <c r="H108" s="4">
        <f t="shared" si="8"/>
        <v>10000</v>
      </c>
      <c r="I108" s="4">
        <f t="shared" si="8"/>
        <v>10000</v>
      </c>
      <c r="J108" s="4">
        <f t="shared" si="8"/>
        <v>10000</v>
      </c>
      <c r="K108" s="4">
        <f t="shared" si="8"/>
        <v>10000</v>
      </c>
      <c r="L108" s="4">
        <f t="shared" si="8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</row>
    <row r="109" spans="1:23" x14ac:dyDescent="0.2">
      <c r="A109" s="1">
        <f t="shared" si="10"/>
        <v>1152.0000000000018</v>
      </c>
      <c r="B109" s="19">
        <f t="shared" si="11"/>
        <v>1.640000000000001</v>
      </c>
      <c r="C109" s="4">
        <f t="shared" si="9"/>
        <v>19.753948160000036</v>
      </c>
      <c r="D109" s="4">
        <f t="shared" si="8"/>
        <v>65.833948160000105</v>
      </c>
      <c r="E109" s="4">
        <f t="shared" si="8"/>
        <v>123.4339481600002</v>
      </c>
      <c r="F109" s="4">
        <f t="shared" si="8"/>
        <v>1160.2339481600018</v>
      </c>
      <c r="G109" s="4">
        <f t="shared" si="8"/>
        <v>10000</v>
      </c>
      <c r="H109" s="4">
        <f t="shared" si="8"/>
        <v>10000</v>
      </c>
      <c r="I109" s="4">
        <f t="shared" si="8"/>
        <v>10000</v>
      </c>
      <c r="J109" s="4">
        <f t="shared" si="8"/>
        <v>10000</v>
      </c>
      <c r="K109" s="4">
        <f t="shared" si="8"/>
        <v>10000</v>
      </c>
      <c r="L109" s="4">
        <f t="shared" si="8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</row>
    <row r="110" spans="1:23" x14ac:dyDescent="0.2">
      <c r="A110" s="1">
        <f t="shared" si="10"/>
        <v>1188.0000000000018</v>
      </c>
      <c r="B110" s="19">
        <f t="shared" si="11"/>
        <v>1.660000000000001</v>
      </c>
      <c r="C110" s="4">
        <f t="shared" si="9"/>
        <v>20.473331360000039</v>
      </c>
      <c r="D110" s="4">
        <f t="shared" si="8"/>
        <v>67.993331360000113</v>
      </c>
      <c r="E110" s="4">
        <f t="shared" si="8"/>
        <v>127.3933313600002</v>
      </c>
      <c r="F110" s="4">
        <f t="shared" si="8"/>
        <v>1196.5933313600019</v>
      </c>
      <c r="G110" s="4">
        <f t="shared" si="8"/>
        <v>10000</v>
      </c>
      <c r="H110" s="4">
        <f t="shared" si="8"/>
        <v>10000</v>
      </c>
      <c r="I110" s="4">
        <f t="shared" si="8"/>
        <v>10000</v>
      </c>
      <c r="J110" s="4">
        <f t="shared" si="8"/>
        <v>10000</v>
      </c>
      <c r="K110" s="4">
        <f t="shared" si="8"/>
        <v>10000</v>
      </c>
      <c r="L110" s="4">
        <f t="shared" si="8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</row>
    <row r="111" spans="1:23" x14ac:dyDescent="0.2">
      <c r="A111" s="1">
        <f t="shared" si="10"/>
        <v>1224.0000000000018</v>
      </c>
      <c r="B111" s="19">
        <f t="shared" si="11"/>
        <v>1.680000000000001</v>
      </c>
      <c r="C111" s="4">
        <f t="shared" si="9"/>
        <v>21.205941760000037</v>
      </c>
      <c r="D111" s="4">
        <f t="shared" si="8"/>
        <v>70.165941760000123</v>
      </c>
      <c r="E111" s="4">
        <f t="shared" si="8"/>
        <v>131.36594176000023</v>
      </c>
      <c r="F111" s="4">
        <f t="shared" si="8"/>
        <v>1232.9659417600019</v>
      </c>
      <c r="G111" s="4">
        <f t="shared" si="8"/>
        <v>10000</v>
      </c>
      <c r="H111" s="4">
        <f t="shared" si="8"/>
        <v>10000</v>
      </c>
      <c r="I111" s="4">
        <f t="shared" si="8"/>
        <v>10000</v>
      </c>
      <c r="J111" s="4">
        <f t="shared" si="8"/>
        <v>10000</v>
      </c>
      <c r="K111" s="4">
        <f t="shared" si="8"/>
        <v>10000</v>
      </c>
      <c r="L111" s="4">
        <f t="shared" si="8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</row>
    <row r="112" spans="1:23" x14ac:dyDescent="0.2">
      <c r="A112" s="1">
        <f t="shared" si="10"/>
        <v>1260.0000000000018</v>
      </c>
      <c r="B112" s="19">
        <f t="shared" si="11"/>
        <v>1.7000000000000011</v>
      </c>
      <c r="C112" s="4">
        <f t="shared" si="9"/>
        <v>21.952100000000041</v>
      </c>
      <c r="D112" s="4">
        <f t="shared" si="8"/>
        <v>72.352100000000121</v>
      </c>
      <c r="E112" s="4">
        <f t="shared" si="8"/>
        <v>135.35210000000021</v>
      </c>
      <c r="F112" s="4">
        <f t="shared" si="8"/>
        <v>1269.3521000000019</v>
      </c>
      <c r="G112" s="4">
        <f t="shared" si="8"/>
        <v>10000</v>
      </c>
      <c r="H112" s="4">
        <f t="shared" si="8"/>
        <v>10000</v>
      </c>
      <c r="I112" s="4">
        <f t="shared" si="8"/>
        <v>10000</v>
      </c>
      <c r="J112" s="4">
        <f t="shared" si="8"/>
        <v>10000</v>
      </c>
      <c r="K112" s="4">
        <f t="shared" si="8"/>
        <v>10000</v>
      </c>
      <c r="L112" s="4">
        <f t="shared" si="8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</row>
    <row r="113" spans="1:23" x14ac:dyDescent="0.2">
      <c r="A113" s="1">
        <f t="shared" si="10"/>
        <v>1296.000000000002</v>
      </c>
      <c r="B113" s="19">
        <f t="shared" si="11"/>
        <v>1.7200000000000011</v>
      </c>
      <c r="C113" s="4">
        <f t="shared" si="9"/>
        <v>22.712130560000041</v>
      </c>
      <c r="D113" s="4">
        <f t="shared" si="8"/>
        <v>74.552130560000137</v>
      </c>
      <c r="E113" s="4">
        <f t="shared" si="8"/>
        <v>139.35213056000023</v>
      </c>
      <c r="F113" s="4">
        <f t="shared" si="8"/>
        <v>1305.7521305600021</v>
      </c>
      <c r="G113" s="4">
        <f t="shared" si="8"/>
        <v>10000</v>
      </c>
      <c r="H113" s="4">
        <f t="shared" si="8"/>
        <v>10000</v>
      </c>
      <c r="I113" s="4">
        <f t="shared" si="8"/>
        <v>10000</v>
      </c>
      <c r="J113" s="4">
        <f t="shared" si="8"/>
        <v>10000</v>
      </c>
      <c r="K113" s="4">
        <f t="shared" ref="D113:L125" si="12">IF(K$16="",10000,IF(($B113/K$18)&lt;=1,K$22*(1+K$16*($B113/K$18)^K$17),K$22*(1+K$16*($B113/K$18)^K$17)+$A113*K$19))</f>
        <v>10000</v>
      </c>
      <c r="L113" s="4">
        <f t="shared" si="12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</row>
    <row r="114" spans="1:23" x14ac:dyDescent="0.2">
      <c r="A114" s="1">
        <f t="shared" si="10"/>
        <v>1332.000000000002</v>
      </c>
      <c r="B114" s="19">
        <f t="shared" si="11"/>
        <v>1.7400000000000011</v>
      </c>
      <c r="C114" s="4">
        <f t="shared" si="9"/>
        <v>23.486361760000044</v>
      </c>
      <c r="D114" s="4">
        <f t="shared" si="12"/>
        <v>76.766361760000137</v>
      </c>
      <c r="E114" s="4">
        <f t="shared" si="12"/>
        <v>143.36636176000025</v>
      </c>
      <c r="F114" s="4">
        <f t="shared" si="12"/>
        <v>1342.166361760002</v>
      </c>
      <c r="G114" s="4">
        <f t="shared" si="12"/>
        <v>10000</v>
      </c>
      <c r="H114" s="4">
        <f t="shared" si="12"/>
        <v>10000</v>
      </c>
      <c r="I114" s="4">
        <f t="shared" si="12"/>
        <v>10000</v>
      </c>
      <c r="J114" s="4">
        <f t="shared" si="12"/>
        <v>10000</v>
      </c>
      <c r="K114" s="4">
        <f t="shared" si="12"/>
        <v>10000</v>
      </c>
      <c r="L114" s="4">
        <f t="shared" si="12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</row>
    <row r="115" spans="1:23" x14ac:dyDescent="0.2">
      <c r="A115" s="1">
        <f t="shared" si="10"/>
        <v>1368.000000000002</v>
      </c>
      <c r="B115" s="19">
        <f t="shared" si="11"/>
        <v>1.7600000000000011</v>
      </c>
      <c r="C115" s="4">
        <f t="shared" si="9"/>
        <v>24.275125760000044</v>
      </c>
      <c r="D115" s="4">
        <f t="shared" si="12"/>
        <v>78.995125760000136</v>
      </c>
      <c r="E115" s="4">
        <f t="shared" si="12"/>
        <v>147.39512576000024</v>
      </c>
      <c r="F115" s="4">
        <f t="shared" si="12"/>
        <v>1378.595125760002</v>
      </c>
      <c r="G115" s="4">
        <f t="shared" si="12"/>
        <v>10000</v>
      </c>
      <c r="H115" s="4">
        <f t="shared" si="12"/>
        <v>10000</v>
      </c>
      <c r="I115" s="4">
        <f t="shared" si="12"/>
        <v>10000</v>
      </c>
      <c r="J115" s="4">
        <f t="shared" si="12"/>
        <v>10000</v>
      </c>
      <c r="K115" s="4">
        <f t="shared" si="12"/>
        <v>10000</v>
      </c>
      <c r="L115" s="4">
        <f t="shared" si="12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</row>
    <row r="116" spans="1:23" x14ac:dyDescent="0.2">
      <c r="A116" s="1">
        <f t="shared" si="10"/>
        <v>1404.000000000002</v>
      </c>
      <c r="B116" s="19">
        <f t="shared" si="11"/>
        <v>1.7800000000000011</v>
      </c>
      <c r="C116" s="4">
        <f t="shared" si="9"/>
        <v>25.078758560000047</v>
      </c>
      <c r="D116" s="4">
        <f t="shared" si="12"/>
        <v>81.238758560000122</v>
      </c>
      <c r="E116" s="4">
        <f t="shared" si="12"/>
        <v>151.43875856000022</v>
      </c>
      <c r="F116" s="4">
        <f t="shared" si="12"/>
        <v>1415.0387585600022</v>
      </c>
      <c r="G116" s="4">
        <f t="shared" si="12"/>
        <v>10000</v>
      </c>
      <c r="H116" s="4">
        <f t="shared" si="12"/>
        <v>10000</v>
      </c>
      <c r="I116" s="4">
        <f t="shared" si="12"/>
        <v>10000</v>
      </c>
      <c r="J116" s="4">
        <f t="shared" si="12"/>
        <v>10000</v>
      </c>
      <c r="K116" s="4">
        <f t="shared" si="12"/>
        <v>10000</v>
      </c>
      <c r="L116" s="4">
        <f t="shared" si="12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</row>
    <row r="117" spans="1:23" x14ac:dyDescent="0.2">
      <c r="A117" s="1">
        <f t="shared" si="10"/>
        <v>1440.000000000002</v>
      </c>
      <c r="B117" s="19">
        <f t="shared" si="11"/>
        <v>1.8000000000000012</v>
      </c>
      <c r="C117" s="4">
        <f t="shared" si="9"/>
        <v>25.897600000000047</v>
      </c>
      <c r="D117" s="4">
        <f t="shared" si="12"/>
        <v>83.497600000000119</v>
      </c>
      <c r="E117" s="4">
        <f t="shared" si="12"/>
        <v>155.49760000000023</v>
      </c>
      <c r="F117" s="4">
        <f t="shared" si="12"/>
        <v>1451.497600000002</v>
      </c>
      <c r="G117" s="4">
        <f t="shared" si="12"/>
        <v>10000</v>
      </c>
      <c r="H117" s="4">
        <f t="shared" si="12"/>
        <v>10000</v>
      </c>
      <c r="I117" s="4">
        <f t="shared" si="12"/>
        <v>10000</v>
      </c>
      <c r="J117" s="4">
        <f t="shared" si="12"/>
        <v>10000</v>
      </c>
      <c r="K117" s="4">
        <f t="shared" si="12"/>
        <v>10000</v>
      </c>
      <c r="L117" s="4">
        <f t="shared" si="12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</row>
    <row r="118" spans="1:23" x14ac:dyDescent="0.2">
      <c r="A118" s="1">
        <f t="shared" si="10"/>
        <v>1476.000000000002</v>
      </c>
      <c r="B118" s="19">
        <f t="shared" si="11"/>
        <v>1.8200000000000012</v>
      </c>
      <c r="C118" s="4">
        <f t="shared" si="9"/>
        <v>26.731993760000051</v>
      </c>
      <c r="D118" s="4">
        <f t="shared" si="12"/>
        <v>85.771993760000143</v>
      </c>
      <c r="E118" s="4">
        <f t="shared" si="12"/>
        <v>159.57199376000025</v>
      </c>
      <c r="F118" s="4">
        <f t="shared" si="12"/>
        <v>1487.9719937600021</v>
      </c>
      <c r="G118" s="4">
        <f t="shared" si="12"/>
        <v>10000</v>
      </c>
      <c r="H118" s="4">
        <f t="shared" si="12"/>
        <v>10000</v>
      </c>
      <c r="I118" s="4">
        <f t="shared" si="12"/>
        <v>10000</v>
      </c>
      <c r="J118" s="4">
        <f t="shared" si="12"/>
        <v>10000</v>
      </c>
      <c r="K118" s="4">
        <f t="shared" si="12"/>
        <v>10000</v>
      </c>
      <c r="L118" s="4">
        <f t="shared" si="12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</row>
    <row r="119" spans="1:23" x14ac:dyDescent="0.2">
      <c r="A119" s="1">
        <f t="shared" si="10"/>
        <v>1512.000000000002</v>
      </c>
      <c r="B119" s="19">
        <f t="shared" si="11"/>
        <v>1.8400000000000012</v>
      </c>
      <c r="C119" s="4">
        <f t="shared" si="9"/>
        <v>27.582287360000048</v>
      </c>
      <c r="D119" s="4">
        <f t="shared" si="12"/>
        <v>88.062287360000141</v>
      </c>
      <c r="E119" s="4">
        <f t="shared" si="12"/>
        <v>163.66228736000025</v>
      </c>
      <c r="F119" s="4">
        <f t="shared" si="12"/>
        <v>1524.4622873600022</v>
      </c>
      <c r="G119" s="4">
        <f t="shared" si="12"/>
        <v>10000</v>
      </c>
      <c r="H119" s="4">
        <f t="shared" si="12"/>
        <v>10000</v>
      </c>
      <c r="I119" s="4">
        <f t="shared" si="12"/>
        <v>10000</v>
      </c>
      <c r="J119" s="4">
        <f t="shared" si="12"/>
        <v>10000</v>
      </c>
      <c r="K119" s="4">
        <f t="shared" si="12"/>
        <v>10000</v>
      </c>
      <c r="L119" s="4">
        <f t="shared" si="12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</row>
    <row r="120" spans="1:23" x14ac:dyDescent="0.2">
      <c r="A120" s="1">
        <f t="shared" si="10"/>
        <v>1548.0000000000023</v>
      </c>
      <c r="B120" s="19">
        <f t="shared" si="11"/>
        <v>1.8600000000000012</v>
      </c>
      <c r="C120" s="4">
        <f t="shared" si="9"/>
        <v>28.448832160000052</v>
      </c>
      <c r="D120" s="4">
        <f t="shared" si="12"/>
        <v>90.368832160000153</v>
      </c>
      <c r="E120" s="4">
        <f t="shared" si="12"/>
        <v>167.76883216000027</v>
      </c>
      <c r="F120" s="4">
        <f t="shared" si="12"/>
        <v>1560.9688321600022</v>
      </c>
      <c r="G120" s="4">
        <f t="shared" si="12"/>
        <v>10000</v>
      </c>
      <c r="H120" s="4">
        <f t="shared" si="12"/>
        <v>10000</v>
      </c>
      <c r="I120" s="4">
        <f t="shared" si="12"/>
        <v>10000</v>
      </c>
      <c r="J120" s="4">
        <f t="shared" si="12"/>
        <v>10000</v>
      </c>
      <c r="K120" s="4">
        <f t="shared" si="12"/>
        <v>10000</v>
      </c>
      <c r="L120" s="4">
        <f t="shared" si="12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</row>
    <row r="121" spans="1:23" x14ac:dyDescent="0.2">
      <c r="A121" s="1">
        <f t="shared" si="10"/>
        <v>1584.0000000000023</v>
      </c>
      <c r="B121" s="19">
        <f t="shared" si="11"/>
        <v>1.8800000000000012</v>
      </c>
      <c r="C121" s="4">
        <f t="shared" si="9"/>
        <v>29.331983360000056</v>
      </c>
      <c r="D121" s="4">
        <f t="shared" si="12"/>
        <v>92.691983360000151</v>
      </c>
      <c r="E121" s="4">
        <f t="shared" si="12"/>
        <v>171.89198336000027</v>
      </c>
      <c r="F121" s="4">
        <f t="shared" si="12"/>
        <v>1597.4919833600022</v>
      </c>
      <c r="G121" s="4">
        <f t="shared" si="12"/>
        <v>10000</v>
      </c>
      <c r="H121" s="4">
        <f t="shared" si="12"/>
        <v>10000</v>
      </c>
      <c r="I121" s="4">
        <f t="shared" si="12"/>
        <v>10000</v>
      </c>
      <c r="J121" s="4">
        <f t="shared" si="12"/>
        <v>10000</v>
      </c>
      <c r="K121" s="4">
        <f t="shared" si="12"/>
        <v>10000</v>
      </c>
      <c r="L121" s="4">
        <f t="shared" si="12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</row>
    <row r="122" spans="1:23" x14ac:dyDescent="0.2">
      <c r="A122" s="1">
        <f t="shared" si="10"/>
        <v>1620.0000000000023</v>
      </c>
      <c r="B122" s="19">
        <f t="shared" si="11"/>
        <v>1.9000000000000012</v>
      </c>
      <c r="C122" s="4">
        <f t="shared" si="9"/>
        <v>30.232100000000059</v>
      </c>
      <c r="D122" s="4">
        <f t="shared" si="12"/>
        <v>95.032100000000142</v>
      </c>
      <c r="E122" s="4">
        <f t="shared" si="12"/>
        <v>176.03210000000027</v>
      </c>
      <c r="F122" s="4">
        <f t="shared" si="12"/>
        <v>1634.0321000000024</v>
      </c>
      <c r="G122" s="4">
        <f t="shared" si="12"/>
        <v>10000</v>
      </c>
      <c r="H122" s="4">
        <f t="shared" si="12"/>
        <v>10000</v>
      </c>
      <c r="I122" s="4">
        <f t="shared" si="12"/>
        <v>10000</v>
      </c>
      <c r="J122" s="4">
        <f t="shared" si="12"/>
        <v>10000</v>
      </c>
      <c r="K122" s="4">
        <f t="shared" si="12"/>
        <v>10000</v>
      </c>
      <c r="L122" s="4">
        <f t="shared" si="12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</row>
    <row r="123" spans="1:23" x14ac:dyDescent="0.2">
      <c r="A123" s="1">
        <f t="shared" si="10"/>
        <v>1656.0000000000023</v>
      </c>
      <c r="B123" s="19">
        <f t="shared" si="11"/>
        <v>1.9200000000000013</v>
      </c>
      <c r="C123" s="4">
        <f t="shared" si="9"/>
        <v>31.149544960000057</v>
      </c>
      <c r="D123" s="4">
        <f t="shared" si="12"/>
        <v>97.389544960000165</v>
      </c>
      <c r="E123" s="4">
        <f t="shared" si="12"/>
        <v>180.18954496000029</v>
      </c>
      <c r="F123" s="4">
        <f t="shared" si="12"/>
        <v>1670.5895449600023</v>
      </c>
      <c r="G123" s="4">
        <f t="shared" si="12"/>
        <v>10000</v>
      </c>
      <c r="H123" s="4">
        <f t="shared" si="12"/>
        <v>10000</v>
      </c>
      <c r="I123" s="4">
        <f t="shared" si="12"/>
        <v>10000</v>
      </c>
      <c r="J123" s="4">
        <f t="shared" si="12"/>
        <v>10000</v>
      </c>
      <c r="K123" s="4">
        <f t="shared" si="12"/>
        <v>10000</v>
      </c>
      <c r="L123" s="4">
        <f t="shared" si="12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</row>
    <row r="124" spans="1:23" x14ac:dyDescent="0.2">
      <c r="A124" s="1">
        <f t="shared" si="10"/>
        <v>1692.0000000000023</v>
      </c>
      <c r="B124" s="19">
        <f t="shared" si="11"/>
        <v>1.9400000000000013</v>
      </c>
      <c r="C124" s="4">
        <f t="shared" si="9"/>
        <v>32.084684960000061</v>
      </c>
      <c r="D124" s="4">
        <f t="shared" si="12"/>
        <v>99.764684960000167</v>
      </c>
      <c r="E124" s="4">
        <f t="shared" si="12"/>
        <v>184.36468496000029</v>
      </c>
      <c r="F124" s="4">
        <f t="shared" si="12"/>
        <v>1707.1646849600022</v>
      </c>
      <c r="G124" s="4">
        <f t="shared" si="12"/>
        <v>10000</v>
      </c>
      <c r="H124" s="4">
        <f t="shared" si="12"/>
        <v>10000</v>
      </c>
      <c r="I124" s="4">
        <f t="shared" si="12"/>
        <v>10000</v>
      </c>
      <c r="J124" s="4">
        <f t="shared" si="12"/>
        <v>10000</v>
      </c>
      <c r="K124" s="4">
        <f t="shared" si="12"/>
        <v>10000</v>
      </c>
      <c r="L124" s="4">
        <f t="shared" si="12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</row>
    <row r="125" spans="1:23" x14ac:dyDescent="0.2">
      <c r="A125" s="1">
        <f t="shared" si="10"/>
        <v>1728.0000000000023</v>
      </c>
      <c r="B125" s="19">
        <f t="shared" si="11"/>
        <v>1.9600000000000013</v>
      </c>
      <c r="C125" s="4">
        <f t="shared" si="9"/>
        <v>33.037890560000065</v>
      </c>
      <c r="D125" s="4">
        <f t="shared" si="12"/>
        <v>102.15789056000015</v>
      </c>
      <c r="E125" s="4">
        <f t="shared" si="12"/>
        <v>188.55789056000029</v>
      </c>
      <c r="F125" s="4">
        <f t="shared" si="12"/>
        <v>1743.7578905600024</v>
      </c>
      <c r="G125" s="4">
        <f t="shared" si="12"/>
        <v>10000</v>
      </c>
      <c r="H125" s="4">
        <f t="shared" si="12"/>
        <v>10000</v>
      </c>
      <c r="I125" s="4">
        <f t="shared" si="12"/>
        <v>10000</v>
      </c>
      <c r="J125" s="4">
        <f t="shared" si="12"/>
        <v>10000</v>
      </c>
      <c r="K125" s="4">
        <f t="shared" si="12"/>
        <v>10000</v>
      </c>
      <c r="L125" s="4">
        <f t="shared" si="12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</row>
    <row r="126" spans="1:23" x14ac:dyDescent="0.2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x14ac:dyDescent="0.2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x14ac:dyDescent="0.2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3:23" x14ac:dyDescent="0.2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3:23" x14ac:dyDescent="0.2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3:23" x14ac:dyDescent="0.2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3:23" x14ac:dyDescent="0.2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3:23" x14ac:dyDescent="0.2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3:23" x14ac:dyDescent="0.2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3:23" x14ac:dyDescent="0.2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3:23" x14ac:dyDescent="0.2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</sheetData>
  <mergeCells count="2">
    <mergeCell ref="B7:L7"/>
    <mergeCell ref="A3:D3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X125"/>
  <sheetViews>
    <sheetView workbookViewId="0">
      <selection activeCell="C2" sqref="C2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89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127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">
      <c r="A3" s="75" t="s">
        <v>90</v>
      </c>
      <c r="B3" s="75"/>
      <c r="C3" s="75"/>
      <c r="D3" s="75"/>
      <c r="E3" s="21"/>
      <c r="F3" s="21"/>
      <c r="G3" s="21"/>
      <c r="H3" s="21"/>
      <c r="I3" s="21"/>
      <c r="J3" s="21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87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54"/>
      <c r="B12" s="54"/>
      <c r="C12" s="54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54"/>
      <c r="B13" s="54"/>
      <c r="C13" s="54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1.1000000000000001</v>
      </c>
      <c r="D16" s="14">
        <v>3</v>
      </c>
      <c r="E16" s="14">
        <v>5</v>
      </c>
      <c r="F16" s="14">
        <v>8</v>
      </c>
      <c r="G16" s="14"/>
      <c r="H16" s="14"/>
      <c r="I16" s="14"/>
      <c r="J16" s="14"/>
      <c r="K16" s="14"/>
      <c r="L16" s="14"/>
    </row>
    <row r="17" spans="1:24" ht="13.5" thickBot="1" x14ac:dyDescent="0.25">
      <c r="A17" s="1"/>
      <c r="B17" s="22" t="s">
        <v>33</v>
      </c>
      <c r="C17" s="62">
        <f t="shared" ref="C17:L17" si="0">(2*C16-1)/(2*C16-2)</f>
        <v>5.9999999999999956</v>
      </c>
      <c r="D17" s="62">
        <f t="shared" si="0"/>
        <v>1.25</v>
      </c>
      <c r="E17" s="62">
        <f t="shared" si="0"/>
        <v>1.125</v>
      </c>
      <c r="F17" s="62">
        <f t="shared" si="0"/>
        <v>1.0714285714285714</v>
      </c>
      <c r="G17" s="62">
        <f t="shared" si="0"/>
        <v>0.5</v>
      </c>
      <c r="H17" s="62">
        <f t="shared" si="0"/>
        <v>0.5</v>
      </c>
      <c r="I17" s="62">
        <f t="shared" si="0"/>
        <v>0.5</v>
      </c>
      <c r="J17" s="62">
        <f t="shared" si="0"/>
        <v>0.5</v>
      </c>
      <c r="K17" s="62">
        <f t="shared" si="0"/>
        <v>0.5</v>
      </c>
      <c r="L17" s="62">
        <f t="shared" si="0"/>
        <v>0.5</v>
      </c>
    </row>
    <row r="18" spans="1:24" ht="13.5" thickBot="1" x14ac:dyDescent="0.25">
      <c r="A18" s="1"/>
      <c r="B18" s="13" t="s">
        <v>4</v>
      </c>
      <c r="C18" s="18">
        <v>1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</row>
    <row r="19" spans="1:24" hidden="1" x14ac:dyDescent="0.2">
      <c r="A19" s="1"/>
      <c r="B19" s="13"/>
      <c r="C19" s="16" t="str">
        <f>IF(C15="","",$B$16 &amp; C$16 &amp; "/" &amp; $B$17 &amp; C$17 &amp; "/" &amp;  $B$18 &amp; C$18)</f>
        <v>a= 1,1/calculated b= 6/c= 1</v>
      </c>
      <c r="D19" s="16" t="str">
        <f t="shared" ref="D19:L19" si="1">IF(D15="","",$B$16 &amp; D$16 &amp; "/" &amp; $B$17 &amp; D$17 &amp; "/" &amp;  $B$18 &amp; D$18)</f>
        <v>a= 3/calculated b= 1,25/c= 1</v>
      </c>
      <c r="E19" s="16" t="str">
        <f t="shared" si="1"/>
        <v>a= 5/calculated b= 1,125/c= 1</v>
      </c>
      <c r="F19" s="16" t="str">
        <f t="shared" si="1"/>
        <v>a= 8/calculated b= 1,07142857142857/c= 1</v>
      </c>
      <c r="G19" s="16" t="str">
        <f t="shared" si="1"/>
        <v/>
      </c>
      <c r="H19" s="16" t="str">
        <f t="shared" si="1"/>
        <v/>
      </c>
      <c r="I19" s="16" t="str">
        <f t="shared" si="1"/>
        <v/>
      </c>
      <c r="J19" s="16" t="str">
        <f t="shared" si="1"/>
        <v/>
      </c>
      <c r="K19" s="16" t="str">
        <f t="shared" si="1"/>
        <v/>
      </c>
      <c r="L19" s="16" t="str">
        <f t="shared" si="1"/>
        <v/>
      </c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24" ht="15" thickBot="1" x14ac:dyDescent="0.3">
      <c r="A21" s="13" t="s">
        <v>37</v>
      </c>
      <c r="B21" s="1"/>
      <c r="C21" s="17">
        <f>1000*3.6/C22</f>
        <v>1</v>
      </c>
      <c r="D21" s="17">
        <f t="shared" ref="D21:L21" si="2">1000*3.6/D22</f>
        <v>1</v>
      </c>
      <c r="E21" s="17">
        <f t="shared" si="2"/>
        <v>1</v>
      </c>
      <c r="F21" s="17">
        <f t="shared" si="2"/>
        <v>1</v>
      </c>
      <c r="G21" s="17">
        <f t="shared" si="2"/>
        <v>1</v>
      </c>
      <c r="H21" s="17">
        <f t="shared" si="2"/>
        <v>1</v>
      </c>
      <c r="I21" s="17">
        <f t="shared" si="2"/>
        <v>1</v>
      </c>
      <c r="J21" s="17">
        <f t="shared" si="2"/>
        <v>1</v>
      </c>
      <c r="K21" s="17">
        <f t="shared" si="2"/>
        <v>1</v>
      </c>
      <c r="L21" s="17">
        <f t="shared" si="2"/>
        <v>1</v>
      </c>
    </row>
    <row r="22" spans="1:24" ht="15" thickBot="1" x14ac:dyDescent="0.3">
      <c r="A22" s="13" t="s">
        <v>40</v>
      </c>
      <c r="B22" s="1"/>
      <c r="C22" s="18">
        <v>3600</v>
      </c>
      <c r="D22" s="18">
        <v>3600</v>
      </c>
      <c r="E22" s="18">
        <v>3600</v>
      </c>
      <c r="F22" s="18">
        <v>3600</v>
      </c>
      <c r="G22" s="18">
        <v>3600</v>
      </c>
      <c r="H22" s="18">
        <v>3600</v>
      </c>
      <c r="I22" s="18">
        <v>3600</v>
      </c>
      <c r="J22" s="18">
        <v>3600</v>
      </c>
      <c r="K22" s="18">
        <v>3600</v>
      </c>
      <c r="L22" s="18">
        <v>3600</v>
      </c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24" x14ac:dyDescent="0.2">
      <c r="A24" s="13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4" ht="14.25" x14ac:dyDescent="0.25">
      <c r="A25" s="1"/>
      <c r="B25" s="1" t="s">
        <v>38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4" x14ac:dyDescent="0.2">
      <c r="A26" s="1"/>
      <c r="B26" s="19">
        <f>$B$9</f>
        <v>0</v>
      </c>
      <c r="C26" s="4">
        <f>IF(C$16="",10000,C$21*(2+SQRT(C$16^2*(1-$B26/C$18)^2+C$17^2)-C$16*(1-$B26/C$18)-C$17))</f>
        <v>0.99999999999999911</v>
      </c>
      <c r="D26" s="4">
        <f t="shared" ref="D26:L41" si="3">IF(D$16="",10000,D$21*(2+SQRT(D$16^2*(1-$B26/D$18)^2+D$17^2)-D$16*(1-$B26/D$18)-D$17))</f>
        <v>1</v>
      </c>
      <c r="E26" s="4">
        <f t="shared" si="3"/>
        <v>1</v>
      </c>
      <c r="F26" s="4">
        <f t="shared" si="3"/>
        <v>0.99999999999999978</v>
      </c>
      <c r="G26" s="4">
        <f t="shared" si="3"/>
        <v>10000</v>
      </c>
      <c r="H26" s="4">
        <f t="shared" si="3"/>
        <v>10000</v>
      </c>
      <c r="I26" s="4">
        <f t="shared" si="3"/>
        <v>10000</v>
      </c>
      <c r="J26" s="4">
        <f t="shared" si="3"/>
        <v>10000</v>
      </c>
      <c r="K26" s="4">
        <f t="shared" si="3"/>
        <v>10000</v>
      </c>
      <c r="L26" s="4">
        <f t="shared" si="3"/>
        <v>10000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7"/>
    </row>
    <row r="27" spans="1:24" x14ac:dyDescent="0.2">
      <c r="A27" s="1"/>
      <c r="B27" s="19">
        <f t="shared" ref="B27:B58" si="4">$B26+$B$11</f>
        <v>0.02</v>
      </c>
      <c r="C27" s="4">
        <f t="shared" ref="C27:L58" si="5">IF(C$16="",10000,C$21*(2+SQRT(C$16^2*(1-$B27/C$18)^2+C$17^2)-C$16*(1-$B27/C$18)-C$17))</f>
        <v>1.0180711938099929</v>
      </c>
      <c r="D27" s="4">
        <f t="shared" si="3"/>
        <v>1.0046987338401716</v>
      </c>
      <c r="E27" s="4">
        <f t="shared" si="3"/>
        <v>1.0024869467756945</v>
      </c>
      <c r="F27" s="4">
        <f t="shared" si="3"/>
        <v>1.001444432965817</v>
      </c>
      <c r="G27" s="4">
        <f t="shared" si="3"/>
        <v>10000</v>
      </c>
      <c r="H27" s="4">
        <f t="shared" si="3"/>
        <v>10000</v>
      </c>
      <c r="I27" s="4">
        <f t="shared" si="3"/>
        <v>10000</v>
      </c>
      <c r="J27" s="4">
        <f t="shared" si="3"/>
        <v>10000</v>
      </c>
      <c r="K27" s="4">
        <f t="shared" si="3"/>
        <v>10000</v>
      </c>
      <c r="L27" s="4">
        <f t="shared" si="3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  <c r="X27" s="7"/>
    </row>
    <row r="28" spans="1:24" x14ac:dyDescent="0.2">
      <c r="A28" s="1"/>
      <c r="B28" s="19">
        <f t="shared" si="4"/>
        <v>0.04</v>
      </c>
      <c r="C28" s="4">
        <f t="shared" si="5"/>
        <v>1.0362193000580664</v>
      </c>
      <c r="D28" s="4">
        <f t="shared" si="3"/>
        <v>1.0095700342562832</v>
      </c>
      <c r="E28" s="4">
        <f t="shared" si="3"/>
        <v>1.0050735288634387</v>
      </c>
      <c r="F28" s="4">
        <f t="shared" si="3"/>
        <v>1.0029482045395317</v>
      </c>
      <c r="G28" s="4">
        <f t="shared" si="3"/>
        <v>10000</v>
      </c>
      <c r="H28" s="4">
        <f t="shared" si="3"/>
        <v>10000</v>
      </c>
      <c r="I28" s="4">
        <f t="shared" si="3"/>
        <v>10000</v>
      </c>
      <c r="J28" s="4">
        <f t="shared" si="3"/>
        <v>10000</v>
      </c>
      <c r="K28" s="4">
        <f t="shared" si="3"/>
        <v>10000</v>
      </c>
      <c r="L28" s="4">
        <f t="shared" si="3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si="4"/>
        <v>0.06</v>
      </c>
      <c r="C29" s="4">
        <f t="shared" si="5"/>
        <v>1.0544444647216746</v>
      </c>
      <c r="D29" s="4">
        <f t="shared" si="3"/>
        <v>1.0146231536445423</v>
      </c>
      <c r="E29" s="4">
        <f t="shared" si="3"/>
        <v>1.0077657712742507</v>
      </c>
      <c r="F29" s="4">
        <f t="shared" si="3"/>
        <v>1.0045150291831051</v>
      </c>
      <c r="G29" s="4">
        <f t="shared" si="3"/>
        <v>10000</v>
      </c>
      <c r="H29" s="4">
        <f t="shared" si="3"/>
        <v>10000</v>
      </c>
      <c r="I29" s="4">
        <f t="shared" si="3"/>
        <v>10000</v>
      </c>
      <c r="J29" s="4">
        <f t="shared" si="3"/>
        <v>10000</v>
      </c>
      <c r="K29" s="4">
        <f t="shared" si="3"/>
        <v>10000</v>
      </c>
      <c r="L29" s="4">
        <f t="shared" si="3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4"/>
        <v>0.08</v>
      </c>
      <c r="C30" s="4">
        <f t="shared" si="5"/>
        <v>1.0727468312165618</v>
      </c>
      <c r="D30" s="4">
        <f t="shared" si="3"/>
        <v>1.0198679839227309</v>
      </c>
      <c r="E30" s="4">
        <f t="shared" si="3"/>
        <v>1.0105701874219957</v>
      </c>
      <c r="F30" s="4">
        <f t="shared" si="3"/>
        <v>1.0061489363136829</v>
      </c>
      <c r="G30" s="4">
        <f t="shared" si="3"/>
        <v>10000</v>
      </c>
      <c r="H30" s="4">
        <f t="shared" si="3"/>
        <v>10000</v>
      </c>
      <c r="I30" s="4">
        <f t="shared" si="3"/>
        <v>10000</v>
      </c>
      <c r="J30" s="4">
        <f t="shared" si="3"/>
        <v>10000</v>
      </c>
      <c r="K30" s="4">
        <f t="shared" si="3"/>
        <v>10000</v>
      </c>
      <c r="L30" s="4">
        <f t="shared" si="3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4"/>
        <v>0.1</v>
      </c>
      <c r="C31" s="4">
        <f t="shared" si="5"/>
        <v>1.091126540370623</v>
      </c>
      <c r="D31" s="4">
        <f t="shared" si="3"/>
        <v>1.025315109362368</v>
      </c>
      <c r="E31" s="4">
        <f t="shared" si="3"/>
        <v>1.0134938288198683</v>
      </c>
      <c r="F31" s="4">
        <f t="shared" si="3"/>
        <v>1.0078543042174537</v>
      </c>
      <c r="G31" s="4">
        <f t="shared" si="3"/>
        <v>10000</v>
      </c>
      <c r="H31" s="4">
        <f t="shared" si="3"/>
        <v>10000</v>
      </c>
      <c r="I31" s="4">
        <f t="shared" si="3"/>
        <v>10000</v>
      </c>
      <c r="J31" s="4">
        <f t="shared" si="3"/>
        <v>10000</v>
      </c>
      <c r="K31" s="4">
        <f t="shared" si="3"/>
        <v>10000</v>
      </c>
      <c r="L31" s="4">
        <f t="shared" si="3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4"/>
        <v>0.12000000000000001</v>
      </c>
      <c r="C32" s="4">
        <f t="shared" si="5"/>
        <v>1.1095837303981257</v>
      </c>
      <c r="D32" s="4">
        <f t="shared" si="3"/>
        <v>1.0309758643302751</v>
      </c>
      <c r="E32" s="4">
        <f t="shared" si="3"/>
        <v>1.0165443408602757</v>
      </c>
      <c r="F32" s="4">
        <f t="shared" si="3"/>
        <v>1.0096358984153475</v>
      </c>
      <c r="G32" s="4">
        <f t="shared" si="3"/>
        <v>10000</v>
      </c>
      <c r="H32" s="4">
        <f t="shared" si="3"/>
        <v>10000</v>
      </c>
      <c r="I32" s="4">
        <f t="shared" si="3"/>
        <v>10000</v>
      </c>
      <c r="J32" s="4">
        <f t="shared" si="3"/>
        <v>10000</v>
      </c>
      <c r="K32" s="4">
        <f t="shared" si="3"/>
        <v>10000</v>
      </c>
      <c r="L32" s="4">
        <f t="shared" si="3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4"/>
        <v>0.14000000000000001</v>
      </c>
      <c r="C33" s="4">
        <f t="shared" si="5"/>
        <v>1.1281185368743012</v>
      </c>
      <c r="D33" s="4">
        <f t="shared" si="3"/>
        <v>1.0368623964187744</v>
      </c>
      <c r="E33" s="4">
        <f t="shared" si="3"/>
        <v>1.0197300255471085</v>
      </c>
      <c r="F33" s="4">
        <f t="shared" si="3"/>
        <v>1.0114989151731286</v>
      </c>
      <c r="G33" s="4">
        <f t="shared" si="3"/>
        <v>10000</v>
      </c>
      <c r="H33" s="4">
        <f t="shared" si="3"/>
        <v>10000</v>
      </c>
      <c r="I33" s="4">
        <f t="shared" si="3"/>
        <v>10000</v>
      </c>
      <c r="J33" s="4">
        <f t="shared" si="3"/>
        <v>10000</v>
      </c>
      <c r="K33" s="4">
        <f t="shared" si="3"/>
        <v>10000</v>
      </c>
      <c r="L33" s="4">
        <f t="shared" si="3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4"/>
        <v>0.16</v>
      </c>
      <c r="C34" s="4">
        <f t="shared" si="5"/>
        <v>1.1467310927103327</v>
      </c>
      <c r="D34" s="4">
        <f t="shared" si="3"/>
        <v>1.0429877354869501</v>
      </c>
      <c r="E34" s="4">
        <f t="shared" si="3"/>
        <v>1.0230599121907229</v>
      </c>
      <c r="F34" s="4">
        <f t="shared" si="3"/>
        <v>1.0134490309735085</v>
      </c>
      <c r="G34" s="4">
        <f t="shared" si="3"/>
        <v>10000</v>
      </c>
      <c r="H34" s="4">
        <f t="shared" si="3"/>
        <v>10000</v>
      </c>
      <c r="I34" s="4">
        <f t="shared" si="3"/>
        <v>10000</v>
      </c>
      <c r="J34" s="4">
        <f t="shared" si="3"/>
        <v>10000</v>
      </c>
      <c r="K34" s="4">
        <f t="shared" si="3"/>
        <v>10000</v>
      </c>
      <c r="L34" s="4">
        <f t="shared" si="3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4"/>
        <v>0.18</v>
      </c>
      <c r="C35" s="4">
        <f t="shared" si="5"/>
        <v>1.1654215281287303</v>
      </c>
      <c r="D35" s="4">
        <f t="shared" si="3"/>
        <v>1.0493658691808161</v>
      </c>
      <c r="E35" s="4">
        <f t="shared" si="3"/>
        <v>1.0265438372431248</v>
      </c>
      <c r="F35" s="4">
        <f t="shared" si="3"/>
        <v>1.0154924589187482</v>
      </c>
      <c r="G35" s="4">
        <f t="shared" si="3"/>
        <v>10000</v>
      </c>
      <c r="H35" s="4">
        <f t="shared" si="3"/>
        <v>10000</v>
      </c>
      <c r="I35" s="4">
        <f t="shared" si="3"/>
        <v>10000</v>
      </c>
      <c r="J35" s="4">
        <f t="shared" si="3"/>
        <v>10000</v>
      </c>
      <c r="K35" s="4">
        <f t="shared" si="3"/>
        <v>10000</v>
      </c>
      <c r="L35" s="4">
        <f t="shared" si="3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4"/>
        <v>0.19999999999999998</v>
      </c>
      <c r="C36" s="4">
        <f t="shared" si="5"/>
        <v>1.1841899706391121</v>
      </c>
      <c r="D36" s="4">
        <f t="shared" si="3"/>
        <v>1.0560118255469622</v>
      </c>
      <c r="E36" s="4">
        <f t="shared" si="3"/>
        <v>1.0301925346486653</v>
      </c>
      <c r="F36" s="4">
        <f t="shared" si="3"/>
        <v>1.0176360132148472</v>
      </c>
      <c r="G36" s="4">
        <f t="shared" si="3"/>
        <v>10000</v>
      </c>
      <c r="H36" s="4">
        <f t="shared" si="3"/>
        <v>10000</v>
      </c>
      <c r="I36" s="4">
        <f t="shared" si="3"/>
        <v>10000</v>
      </c>
      <c r="J36" s="4">
        <f t="shared" si="3"/>
        <v>10000</v>
      </c>
      <c r="K36" s="4">
        <f t="shared" si="3"/>
        <v>10000</v>
      </c>
      <c r="L36" s="4">
        <f t="shared" si="3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4"/>
        <v>0.21999999999999997</v>
      </c>
      <c r="C37" s="4">
        <f t="shared" si="5"/>
        <v>1.2030365450143927</v>
      </c>
      <c r="D37" s="4">
        <f t="shared" si="3"/>
        <v>1.0629417634015264</v>
      </c>
      <c r="E37" s="4">
        <f t="shared" si="3"/>
        <v>1.0340177383204425</v>
      </c>
      <c r="F37" s="4">
        <f t="shared" si="3"/>
        <v>1.0198871831104073</v>
      </c>
      <c r="G37" s="4">
        <f t="shared" si="3"/>
        <v>10000</v>
      </c>
      <c r="H37" s="4">
        <f t="shared" si="3"/>
        <v>10000</v>
      </c>
      <c r="I37" s="4">
        <f t="shared" si="3"/>
        <v>10000</v>
      </c>
      <c r="J37" s="4">
        <f t="shared" si="3"/>
        <v>10000</v>
      </c>
      <c r="K37" s="4">
        <f t="shared" si="3"/>
        <v>10000</v>
      </c>
      <c r="L37" s="4">
        <f t="shared" si="3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4"/>
        <v>0.23999999999999996</v>
      </c>
      <c r="C38" s="4">
        <f t="shared" si="5"/>
        <v>1.2219613732674111</v>
      </c>
      <c r="D38" s="4">
        <f t="shared" si="3"/>
        <v>1.0701730711627642</v>
      </c>
      <c r="E38" s="4">
        <f t="shared" si="3"/>
        <v>1.0380322986319452</v>
      </c>
      <c r="F38" s="4">
        <f t="shared" si="3"/>
        <v>1.0222542179341507</v>
      </c>
      <c r="G38" s="4">
        <f t="shared" si="3"/>
        <v>10000</v>
      </c>
      <c r="H38" s="4">
        <f t="shared" si="3"/>
        <v>10000</v>
      </c>
      <c r="I38" s="4">
        <f t="shared" si="3"/>
        <v>10000</v>
      </c>
      <c r="J38" s="4">
        <f t="shared" si="3"/>
        <v>10000</v>
      </c>
      <c r="K38" s="4">
        <f t="shared" si="3"/>
        <v>10000</v>
      </c>
      <c r="L38" s="4">
        <f t="shared" si="3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4"/>
        <v>0.25999999999999995</v>
      </c>
      <c r="C39" s="4">
        <f t="shared" si="5"/>
        <v>1.2409645746279958</v>
      </c>
      <c r="D39" s="4">
        <f t="shared" si="3"/>
        <v>1.0777244748991208</v>
      </c>
      <c r="E39" s="4">
        <f t="shared" si="3"/>
        <v>1.0422503151464086</v>
      </c>
      <c r="F39" s="4">
        <f t="shared" si="3"/>
        <v>1.0247462252070354</v>
      </c>
      <c r="G39" s="4">
        <f t="shared" si="3"/>
        <v>10000</v>
      </c>
      <c r="H39" s="4">
        <f t="shared" si="3"/>
        <v>10000</v>
      </c>
      <c r="I39" s="4">
        <f t="shared" si="3"/>
        <v>10000</v>
      </c>
      <c r="J39" s="4">
        <f t="shared" si="3"/>
        <v>10000</v>
      </c>
      <c r="K39" s="4">
        <f t="shared" si="3"/>
        <v>10000</v>
      </c>
      <c r="L39" s="4">
        <f t="shared" si="3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4"/>
        <v>0.27999999999999997</v>
      </c>
      <c r="C40" s="4">
        <f t="shared" si="5"/>
        <v>1.2600462655204465</v>
      </c>
      <c r="D40" s="4">
        <f t="shared" si="3"/>
        <v>1.0856161563830282</v>
      </c>
      <c r="E40" s="4">
        <f t="shared" si="3"/>
        <v>1.0466872882040477</v>
      </c>
      <c r="F40" s="4">
        <f t="shared" si="3"/>
        <v>1.0273732842133716</v>
      </c>
      <c r="G40" s="4">
        <f t="shared" si="3"/>
        <v>10000</v>
      </c>
      <c r="H40" s="4">
        <f t="shared" si="3"/>
        <v>10000</v>
      </c>
      <c r="I40" s="4">
        <f t="shared" si="3"/>
        <v>10000</v>
      </c>
      <c r="J40" s="4">
        <f t="shared" si="3"/>
        <v>10000</v>
      </c>
      <c r="K40" s="4">
        <f t="shared" si="3"/>
        <v>10000</v>
      </c>
      <c r="L40" s="4">
        <f t="shared" si="3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4"/>
        <v>0.3</v>
      </c>
      <c r="C41" s="4">
        <f t="shared" si="5"/>
        <v>1.2792065595415076</v>
      </c>
      <c r="D41" s="4">
        <f t="shared" si="3"/>
        <v>1.0938698819699875</v>
      </c>
      <c r="E41" s="4">
        <f t="shared" si="3"/>
        <v>1.0513602924631851</v>
      </c>
      <c r="F41" s="4">
        <f t="shared" si="3"/>
        <v>1.0301465779203756</v>
      </c>
      <c r="G41" s="4">
        <f t="shared" si="3"/>
        <v>10000</v>
      </c>
      <c r="H41" s="4">
        <f t="shared" si="3"/>
        <v>10000</v>
      </c>
      <c r="I41" s="4">
        <f t="shared" si="3"/>
        <v>10000</v>
      </c>
      <c r="J41" s="4">
        <f t="shared" si="3"/>
        <v>10000</v>
      </c>
      <c r="K41" s="4">
        <f t="shared" si="3"/>
        <v>10000</v>
      </c>
      <c r="L41" s="4">
        <f t="shared" si="3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4"/>
        <v>0.32</v>
      </c>
      <c r="C42" s="4">
        <f t="shared" si="5"/>
        <v>1.2984455674387743</v>
      </c>
      <c r="D42" s="4">
        <f t="shared" si="5"/>
        <v>1.1025091431382235</v>
      </c>
      <c r="E42" s="4">
        <f t="shared" si="5"/>
        <v>1.0562881760617922</v>
      </c>
      <c r="F42" s="4">
        <f t="shared" si="5"/>
        <v>1.0330785467626808</v>
      </c>
      <c r="G42" s="4">
        <f t="shared" si="5"/>
        <v>10000</v>
      </c>
      <c r="H42" s="4">
        <f t="shared" si="5"/>
        <v>10000</v>
      </c>
      <c r="I42" s="4">
        <f t="shared" si="5"/>
        <v>10000</v>
      </c>
      <c r="J42" s="4">
        <f t="shared" si="5"/>
        <v>10000</v>
      </c>
      <c r="K42" s="4">
        <f t="shared" si="5"/>
        <v>10000</v>
      </c>
      <c r="L42" s="4">
        <f t="shared" si="5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4"/>
        <v>0.34</v>
      </c>
      <c r="C43" s="4">
        <f t="shared" si="5"/>
        <v>1.3177633970895979</v>
      </c>
      <c r="D43" s="4">
        <f t="shared" si="5"/>
        <v>1.1115593095200476</v>
      </c>
      <c r="E43" s="4">
        <f t="shared" si="5"/>
        <v>1.0614917897508374</v>
      </c>
      <c r="F43" s="4">
        <f t="shared" si="5"/>
        <v>1.0361830685909152</v>
      </c>
      <c r="G43" s="4">
        <f t="shared" si="5"/>
        <v>10000</v>
      </c>
      <c r="H43" s="4">
        <f t="shared" si="5"/>
        <v>10000</v>
      </c>
      <c r="I43" s="4">
        <f t="shared" si="5"/>
        <v>10000</v>
      </c>
      <c r="J43" s="4">
        <f t="shared" si="5"/>
        <v>10000</v>
      </c>
      <c r="K43" s="4">
        <f t="shared" si="5"/>
        <v>10000</v>
      </c>
      <c r="L43" s="4">
        <f t="shared" si="5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4"/>
        <v>0.36000000000000004</v>
      </c>
      <c r="C44" s="4">
        <f t="shared" si="5"/>
        <v>1.3371601534804558</v>
      </c>
      <c r="D44" s="4">
        <f t="shared" si="5"/>
        <v>1.121047795223836</v>
      </c>
      <c r="E44" s="4">
        <f t="shared" si="5"/>
        <v>1.066994251174374</v>
      </c>
      <c r="F44" s="4">
        <f t="shared" si="5"/>
        <v>1.0394756700648118</v>
      </c>
      <c r="G44" s="4">
        <f t="shared" si="5"/>
        <v>10000</v>
      </c>
      <c r="H44" s="4">
        <f t="shared" si="5"/>
        <v>10000</v>
      </c>
      <c r="I44" s="4">
        <f t="shared" si="5"/>
        <v>10000</v>
      </c>
      <c r="J44" s="4">
        <f t="shared" si="5"/>
        <v>10000</v>
      </c>
      <c r="K44" s="4">
        <f t="shared" si="5"/>
        <v>10000</v>
      </c>
      <c r="L44" s="4">
        <f t="shared" si="5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4"/>
        <v>0.38000000000000006</v>
      </c>
      <c r="C45" s="4">
        <f t="shared" si="5"/>
        <v>1.3566359386868152</v>
      </c>
      <c r="D45" s="4">
        <f t="shared" si="5"/>
        <v>1.1310042391749286</v>
      </c>
      <c r="E45" s="4">
        <f t="shared" si="5"/>
        <v>1.072821250462189</v>
      </c>
      <c r="F45" s="4">
        <f t="shared" si="5"/>
        <v>1.0429737760083631</v>
      </c>
      <c r="G45" s="4">
        <f t="shared" si="5"/>
        <v>10000</v>
      </c>
      <c r="H45" s="4">
        <f t="shared" si="5"/>
        <v>10000</v>
      </c>
      <c r="I45" s="4">
        <f t="shared" si="5"/>
        <v>10000</v>
      </c>
      <c r="J45" s="4">
        <f t="shared" si="5"/>
        <v>10000</v>
      </c>
      <c r="K45" s="4">
        <f t="shared" si="5"/>
        <v>10000</v>
      </c>
      <c r="L45" s="4">
        <f t="shared" si="5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4"/>
        <v>0.40000000000000008</v>
      </c>
      <c r="C46" s="4">
        <f t="shared" si="5"/>
        <v>1.3761908518535089</v>
      </c>
      <c r="D46" s="4">
        <f t="shared" si="5"/>
        <v>1.1414607000811126</v>
      </c>
      <c r="E46" s="4">
        <f t="shared" si="5"/>
        <v>1.0790014044940746</v>
      </c>
      <c r="F46" s="4">
        <f t="shared" si="5"/>
        <v>1.0466970048121842</v>
      </c>
      <c r="G46" s="4">
        <f t="shared" si="5"/>
        <v>10000</v>
      </c>
      <c r="H46" s="4">
        <f t="shared" si="5"/>
        <v>10000</v>
      </c>
      <c r="I46" s="4">
        <f t="shared" si="5"/>
        <v>10000</v>
      </c>
      <c r="J46" s="4">
        <f t="shared" si="5"/>
        <v>10000</v>
      </c>
      <c r="K46" s="4">
        <f t="shared" si="5"/>
        <v>10000</v>
      </c>
      <c r="L46" s="4">
        <f t="shared" si="5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4"/>
        <v>0.4200000000000001</v>
      </c>
      <c r="C47" s="4">
        <f t="shared" si="5"/>
        <v>1.3958249891756056</v>
      </c>
      <c r="D47" s="4">
        <f t="shared" si="5"/>
        <v>1.1524518664371444</v>
      </c>
      <c r="E47" s="4">
        <f t="shared" si="5"/>
        <v>1.0855666686312953</v>
      </c>
      <c r="F47" s="4">
        <f t="shared" si="5"/>
        <v>1.0506675199657918</v>
      </c>
      <c r="G47" s="4">
        <f t="shared" si="5"/>
        <v>10000</v>
      </c>
      <c r="H47" s="4">
        <f t="shared" si="5"/>
        <v>10000</v>
      </c>
      <c r="I47" s="4">
        <f t="shared" si="5"/>
        <v>10000</v>
      </c>
      <c r="J47" s="4">
        <f t="shared" si="5"/>
        <v>10000</v>
      </c>
      <c r="K47" s="4">
        <f t="shared" si="5"/>
        <v>10000</v>
      </c>
      <c r="L47" s="4">
        <f t="shared" si="5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4"/>
        <v>0.44000000000000011</v>
      </c>
      <c r="C48" s="4">
        <f t="shared" si="5"/>
        <v>1.4155384438798029</v>
      </c>
      <c r="D48" s="4">
        <f t="shared" si="5"/>
        <v>1.1640152817016407</v>
      </c>
      <c r="E48" s="4">
        <f t="shared" si="5"/>
        <v>1.0925528164391753</v>
      </c>
      <c r="F48" s="4">
        <f t="shared" si="5"/>
        <v>1.0549104503623201</v>
      </c>
      <c r="G48" s="4">
        <f t="shared" si="5"/>
        <v>10000</v>
      </c>
      <c r="H48" s="4">
        <f t="shared" si="5"/>
        <v>10000</v>
      </c>
      <c r="I48" s="4">
        <f t="shared" si="5"/>
        <v>10000</v>
      </c>
      <c r="J48" s="4">
        <f t="shared" si="5"/>
        <v>10000</v>
      </c>
      <c r="K48" s="4">
        <f t="shared" si="5"/>
        <v>10000</v>
      </c>
      <c r="L48" s="4">
        <f t="shared" si="5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4"/>
        <v>0.46000000000000013</v>
      </c>
      <c r="C49" s="4">
        <f t="shared" si="5"/>
        <v>1.4353313062063533</v>
      </c>
      <c r="D49" s="4">
        <f t="shared" si="5"/>
        <v>1.1761915843830462</v>
      </c>
      <c r="E49" s="4">
        <f t="shared" si="5"/>
        <v>1.0999999999999996</v>
      </c>
      <c r="F49" s="4">
        <f t="shared" si="5"/>
        <v>1.0594543953178552</v>
      </c>
      <c r="G49" s="4">
        <f t="shared" si="5"/>
        <v>10000</v>
      </c>
      <c r="H49" s="4">
        <f t="shared" si="5"/>
        <v>10000</v>
      </c>
      <c r="I49" s="4">
        <f t="shared" si="5"/>
        <v>10000</v>
      </c>
      <c r="J49" s="4">
        <f t="shared" si="5"/>
        <v>10000</v>
      </c>
      <c r="K49" s="4">
        <f t="shared" si="5"/>
        <v>10000</v>
      </c>
      <c r="L49" s="4">
        <f t="shared" si="5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4"/>
        <v>0.48000000000000015</v>
      </c>
      <c r="C50" s="4">
        <f t="shared" si="5"/>
        <v>1.455203663391508</v>
      </c>
      <c r="D50" s="4">
        <f t="shared" si="5"/>
        <v>1.1890247622278221</v>
      </c>
      <c r="E50" s="4">
        <f t="shared" si="5"/>
        <v>1.1079534058999281</v>
      </c>
      <c r="F50" s="4">
        <f t="shared" si="5"/>
        <v>1.0643320345262655</v>
      </c>
      <c r="G50" s="4">
        <f t="shared" si="5"/>
        <v>10000</v>
      </c>
      <c r="H50" s="4">
        <f t="shared" si="5"/>
        <v>10000</v>
      </c>
      <c r="I50" s="4">
        <f t="shared" si="5"/>
        <v>10000</v>
      </c>
      <c r="J50" s="4">
        <f t="shared" si="5"/>
        <v>10000</v>
      </c>
      <c r="K50" s="4">
        <f t="shared" si="5"/>
        <v>10000</v>
      </c>
      <c r="L50" s="4">
        <f t="shared" si="5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4"/>
        <v>0.50000000000000011</v>
      </c>
      <c r="C51" s="4">
        <f t="shared" si="5"/>
        <v>1.4751555996505186</v>
      </c>
      <c r="D51" s="4">
        <f t="shared" si="5"/>
        <v>1.2025624189766639</v>
      </c>
      <c r="E51" s="4">
        <f t="shared" si="5"/>
        <v>1.1164640249326632</v>
      </c>
      <c r="F51" s="4">
        <f t="shared" si="5"/>
        <v>1.0695808687530695</v>
      </c>
      <c r="G51" s="4">
        <f t="shared" si="5"/>
        <v>10000</v>
      </c>
      <c r="H51" s="4">
        <f t="shared" si="5"/>
        <v>10000</v>
      </c>
      <c r="I51" s="4">
        <f t="shared" si="5"/>
        <v>10000</v>
      </c>
      <c r="J51" s="4">
        <f t="shared" si="5"/>
        <v>10000</v>
      </c>
      <c r="K51" s="4">
        <f t="shared" si="5"/>
        <v>10000</v>
      </c>
      <c r="L51" s="4">
        <f t="shared" si="5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4"/>
        <v>0.52000000000000013</v>
      </c>
      <c r="C52" s="4">
        <f t="shared" si="5"/>
        <v>1.4951871961611829</v>
      </c>
      <c r="D52" s="4">
        <f t="shared" si="5"/>
        <v>1.2168560512005095</v>
      </c>
      <c r="E52" s="4">
        <f t="shared" si="5"/>
        <v>1.1255895570608443</v>
      </c>
      <c r="F52" s="4">
        <f t="shared" si="5"/>
        <v>1.075244124401056</v>
      </c>
      <c r="G52" s="4">
        <f t="shared" si="5"/>
        <v>10000</v>
      </c>
      <c r="H52" s="4">
    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i="5"/>
        <v>10000</v>
      </c>
      <c r="L52" s="4">
        <f t="shared" si="5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4"/>
        <v>0.54000000000000015</v>
      </c>
      <c r="C53" s="4">
        <f t="shared" si="5"/>
        <v>1.5152985310479332</v>
      </c>
      <c r="D53" s="4">
        <f t="shared" si="5"/>
        <v>1.2319613314996638</v>
      </c>
      <c r="E53" s="4">
        <f t="shared" si="5"/>
        <v>1.1353954772651824</v>
      </c>
      <c r="F53" s="4">
        <f t="shared" si="5"/>
        <v>1.0813718647634134</v>
      </c>
      <c r="G53" s="4">
        <f t="shared" si="5"/>
        <v>10000</v>
      </c>
      <c r="H53" s="4">
        <f t="shared" si="5"/>
        <v>10000</v>
      </c>
      <c r="I53" s="4">
        <f t="shared" si="5"/>
        <v>10000</v>
      </c>
      <c r="J53" s="4">
        <f t="shared" si="5"/>
        <v>10000</v>
      </c>
      <c r="K53" s="4">
        <f t="shared" si="5"/>
        <v>10000</v>
      </c>
      <c r="L53" s="4">
        <f t="shared" si="5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4"/>
        <v>0.56000000000000016</v>
      </c>
      <c r="C54" s="4">
        <f t="shared" si="5"/>
        <v>1.535489679366516</v>
      </c>
      <c r="D54" s="4">
        <f t="shared" si="5"/>
        <v>1.2479383927955316</v>
      </c>
      <c r="E54" s="4">
        <f t="shared" si="5"/>
        <v>1.1459562926122349</v>
      </c>
      <c r="F54" s="4">
        <f t="shared" si="5"/>
        <v>1.0880223636531114</v>
      </c>
      <c r="G54" s="4">
        <f t="shared" si="5"/>
        <v>10000</v>
      </c>
      <c r="H54" s="4">
        <f t="shared" si="5"/>
        <v>10000</v>
      </c>
      <c r="I54" s="4">
        <f t="shared" si="5"/>
        <v>10000</v>
      </c>
      <c r="J54" s="4">
        <f t="shared" si="5"/>
        <v>10000</v>
      </c>
      <c r="K54" s="4">
        <f t="shared" si="5"/>
        <v>10000</v>
      </c>
      <c r="L54" s="4">
        <f t="shared" si="5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4"/>
        <v>0.58000000000000018</v>
      </c>
      <c r="C55" s="4">
        <f t="shared" si="5"/>
        <v>1.5557607130892146</v>
      </c>
      <c r="D55" s="4">
        <f t="shared" si="5"/>
        <v>1.2648521065147937</v>
      </c>
      <c r="E55" s="4">
        <f t="shared" si="5"/>
        <v>1.1573570261402879</v>
      </c>
      <c r="F55" s="4">
        <f t="shared" si="5"/>
        <v>1.0952638143166709</v>
      </c>
      <c r="G55" s="4">
        <f t="shared" si="5"/>
        <v>10000</v>
      </c>
      <c r="H55" s="4">
        <f t="shared" si="5"/>
        <v>10000</v>
      </c>
      <c r="I55" s="4">
        <f t="shared" si="5"/>
        <v>10000</v>
      </c>
      <c r="J55" s="4">
        <f t="shared" si="5"/>
        <v>10000</v>
      </c>
      <c r="K55" s="4">
        <f t="shared" si="5"/>
        <v>10000</v>
      </c>
      <c r="L55" s="4">
        <f t="shared" si="5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4"/>
        <v>0.6000000000000002</v>
      </c>
      <c r="C56" s="4">
        <f t="shared" si="5"/>
        <v>1.5761117010906629</v>
      </c>
      <c r="D56" s="4">
        <f t="shared" si="5"/>
        <v>1.2827723451163457</v>
      </c>
      <c r="E56" s="4">
        <f t="shared" si="5"/>
        <v>1.169694968835727</v>
      </c>
      <c r="F56" s="4">
        <f t="shared" si="5"/>
        <v>1.1031764697093498</v>
      </c>
      <c r="G56" s="4">
        <f t="shared" si="5"/>
        <v>10000</v>
      </c>
      <c r="H56" s="4">
        <f t="shared" si="5"/>
        <v>10000</v>
      </c>
      <c r="I56" s="4">
        <f t="shared" si="5"/>
        <v>10000</v>
      </c>
      <c r="J56" s="4">
        <f t="shared" si="5"/>
        <v>10000</v>
      </c>
      <c r="K56" s="4">
        <f t="shared" si="5"/>
        <v>10000</v>
      </c>
      <c r="L56" s="4">
        <f t="shared" si="5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4"/>
        <v>0.62000000000000022</v>
      </c>
      <c r="C57" s="4">
        <f t="shared" si="5"/>
        <v>1.5965427091342512</v>
      </c>
      <c r="D57" s="4">
        <f t="shared" si="5"/>
        <v>1.3017742166140258</v>
      </c>
      <c r="E57" s="4">
        <f t="shared" si="5"/>
        <v>1.1830817466751546</v>
      </c>
      <c r="F57" s="4">
        <f t="shared" si="5"/>
        <v>1.1118553415510888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4"/>
        <v>0.64000000000000024</v>
      </c>
      <c r="C58" s="4">
        <f t="shared" si="5"/>
        <v>1.6170537998591019</v>
      </c>
      <c r="D58" s="4">
        <f t="shared" si="5"/>
        <v>1.321938255504727</v>
      </c>
      <c r="E58" s="4">
        <f t="shared" si="5"/>
        <v>1.1976457547127364</v>
      </c>
      <c r="F58" s="4">
        <f t="shared" si="5"/>
        <v>1.1214136281764577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ref="B59:B90" si="6">$B58+$B$11</f>
        <v>0.66000000000000025</v>
      </c>
      <c r="C59" s="4">
        <f t="shared" ref="C59:L84" si="7">IF(C$16="",10000,C$21*(2+SQRT(C$16^2*(1-$B59/C$18)^2+C$17^2)-C$16*(1-$B59/C$18)-C$17))</f>
        <v>1.6376450327676544</v>
      </c>
      <c r="D59" s="4">
        <f t="shared" si="7"/>
        <v>1.3433505508723145</v>
      </c>
      <c r="E59" s="4">
        <f t="shared" si="7"/>
        <v>1.213535013189619</v>
      </c>
      <c r="F59" s="4">
        <f t="shared" si="7"/>
        <v>1.1319870992678609</v>
      </c>
      <c r="G59" s="4">
        <f t="shared" si="7"/>
        <v>10000</v>
      </c>
      <c r="H59" s="4">
        <f t="shared" si="7"/>
        <v>10000</v>
      </c>
      <c r="I59" s="4">
        <f t="shared" si="7"/>
        <v>10000</v>
      </c>
      <c r="J59" s="4">
        <f t="shared" si="7"/>
        <v>10000</v>
      </c>
      <c r="K59" s="4">
        <f t="shared" si="7"/>
        <v>10000</v>
      </c>
      <c r="L59" s="4">
        <f t="shared" si="7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si="6"/>
        <v>0.68000000000000027</v>
      </c>
      <c r="C60" s="4">
        <f t="shared" si="7"/>
        <v>1.6583164642138453</v>
      </c>
      <c r="D60" s="4">
        <f t="shared" si="7"/>
        <v>1.3661027885261801</v>
      </c>
      <c r="E60" s="4">
        <f t="shared" si="7"/>
        <v>1.230920499406865</v>
      </c>
      <c r="F60" s="4">
        <f t="shared" si="7"/>
        <v>1.1437397448494646</v>
      </c>
      <c r="G60" s="4">
        <f t="shared" si="7"/>
        <v>10000</v>
      </c>
      <c r="H60" s="4">
        <f t="shared" si="7"/>
        <v>10000</v>
      </c>
      <c r="I60" s="4">
        <f t="shared" si="7"/>
        <v>10000</v>
      </c>
      <c r="J60" s="4">
        <f t="shared" si="7"/>
        <v>10000</v>
      </c>
      <c r="K60" s="4">
        <f t="shared" si="7"/>
        <v>10000</v>
      </c>
      <c r="L60" s="4">
        <f t="shared" si="7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si="6"/>
        <v>0.70000000000000029</v>
      </c>
      <c r="C61" s="4">
        <f t="shared" si="7"/>
        <v>1.6790681473919049</v>
      </c>
      <c r="D61" s="4">
        <f t="shared" si="7"/>
        <v>1.3902921800749368</v>
      </c>
      <c r="E61" s="4">
        <f t="shared" si="7"/>
        <v>1.2500000000000004</v>
      </c>
      <c r="F61" s="4">
        <f t="shared" si="7"/>
        <v>1.1568711039649082</v>
      </c>
      <c r="G61" s="4">
        <f t="shared" si="7"/>
        <v>10000</v>
      </c>
      <c r="H61" s="4">
        <f t="shared" si="7"/>
        <v>10000</v>
      </c>
      <c r="I61" s="4">
        <f t="shared" si="7"/>
        <v>10000</v>
      </c>
      <c r="J61" s="4">
        <f t="shared" si="7"/>
        <v>10000</v>
      </c>
      <c r="K61" s="4">
        <f t="shared" si="7"/>
        <v>10000</v>
      </c>
      <c r="L61" s="4">
        <f t="shared" si="7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6"/>
        <v>0.72000000000000031</v>
      </c>
      <c r="C62" s="4">
        <f t="shared" si="7"/>
        <v>1.6999001323257703</v>
      </c>
      <c r="D62" s="4">
        <f t="shared" si="7"/>
        <v>1.4160212481900785</v>
      </c>
      <c r="E62" s="4">
        <f t="shared" si="7"/>
        <v>1.2710025055661811</v>
      </c>
      <c r="F62" s="4">
        <f t="shared" si="7"/>
        <v>1.1716258346756259</v>
      </c>
      <c r="G62" s="4">
        <f t="shared" si="7"/>
        <v>10000</v>
      </c>
      <c r="H62" s="4">
        <f t="shared" si="7"/>
        <v>10000</v>
      </c>
      <c r="I62" s="4">
        <f t="shared" si="7"/>
        <v>10000</v>
      </c>
      <c r="J62" s="4">
        <f t="shared" si="7"/>
        <v>10000</v>
      </c>
      <c r="K62" s="4">
        <f t="shared" si="7"/>
        <v>10000</v>
      </c>
      <c r="L62" s="4">
        <f t="shared" si="7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6"/>
        <v>0.74000000000000032</v>
      </c>
      <c r="C63" s="4">
        <f t="shared" si="7"/>
        <v>1.7208124658590753</v>
      </c>
      <c r="D63" s="4">
        <f t="shared" si="7"/>
        <v>1.4433974345029932</v>
      </c>
      <c r="E63" s="4">
        <f t="shared" si="7"/>
        <v>1.2941931246954197</v>
      </c>
      <c r="F63" s="4">
        <f t="shared" si="7"/>
        <v>1.1883062818557641</v>
      </c>
      <c r="G63" s="4">
        <f t="shared" si="7"/>
        <v>10000</v>
      </c>
      <c r="H63" s="4">
        <f t="shared" si="7"/>
        <v>10000</v>
      </c>
      <c r="I63" s="4">
        <f t="shared" si="7"/>
        <v>10000</v>
      </c>
      <c r="J63" s="4">
        <f t="shared" si="7"/>
        <v>10000</v>
      </c>
      <c r="K63" s="4">
        <f t="shared" si="7"/>
        <v>10000</v>
      </c>
      <c r="L63" s="4">
        <f t="shared" si="7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6"/>
        <v>0.76000000000000034</v>
      </c>
      <c r="C64" s="4">
        <f t="shared" si="7"/>
        <v>1.7418051916458301</v>
      </c>
      <c r="D64" s="4">
        <f t="shared" si="7"/>
        <v>1.4725324953012331</v>
      </c>
      <c r="E64" s="4">
        <f t="shared" si="7"/>
        <v>1.3198784149595983</v>
      </c>
      <c r="F64" s="4">
        <f t="shared" si="7"/>
        <v>1.2072890511126839</v>
      </c>
      <c r="G64" s="4">
        <f t="shared" si="7"/>
        <v>10000</v>
      </c>
      <c r="H64" s="4">
        <f t="shared" si="7"/>
        <v>10000</v>
      </c>
      <c r="I64" s="4">
        <f t="shared" si="7"/>
        <v>10000</v>
      </c>
      <c r="J64" s="4">
        <f t="shared" si="7"/>
        <v>10000</v>
      </c>
      <c r="K64" s="4">
        <f t="shared" si="7"/>
        <v>10000</v>
      </c>
      <c r="L64" s="4">
        <f t="shared" si="7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6"/>
        <v>0.78000000000000036</v>
      </c>
      <c r="C65" s="4">
        <f t="shared" si="7"/>
        <v>1.7628783501416567</v>
      </c>
      <c r="D65" s="4">
        <f t="shared" si="7"/>
        <v>1.5035416513141739</v>
      </c>
      <c r="E65" s="4">
        <f t="shared" si="7"/>
        <v>1.3484118977559567</v>
      </c>
      <c r="F65" s="4">
        <f t="shared" si="7"/>
        <v>1.2290469037162974</v>
      </c>
      <c r="G65" s="4">
        <f t="shared" si="7"/>
        <v>10000</v>
      </c>
      <c r="H65" s="4">
        <f t="shared" si="7"/>
        <v>10000</v>
      </c>
      <c r="I65" s="4">
        <f t="shared" si="7"/>
        <v>10000</v>
      </c>
      <c r="J65" s="4">
        <f t="shared" si="7"/>
        <v>10000</v>
      </c>
      <c r="K65" s="4">
        <f t="shared" si="7"/>
        <v>10000</v>
      </c>
      <c r="L65" s="4">
        <f t="shared" si="7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6"/>
        <v>0.80000000000000038</v>
      </c>
      <c r="C66" s="4">
        <f t="shared" si="7"/>
        <v>1.784031978595717</v>
      </c>
      <c r="D66" s="4">
        <f t="shared" si="7"/>
        <v>1.5365424623862056</v>
      </c>
      <c r="E66" s="4">
        <f t="shared" si="7"/>
        <v>1.3801993223490374</v>
      </c>
      <c r="F66" s="4">
        <f t="shared" si="7"/>
        <v>1.2541776146005115</v>
      </c>
      <c r="G66" s="4">
        <f t="shared" si="7"/>
        <v>10000</v>
      </c>
      <c r="H66" s="4">
        <f t="shared" si="7"/>
        <v>10000</v>
      </c>
      <c r="I66" s="4">
        <f t="shared" si="7"/>
        <v>10000</v>
      </c>
      <c r="J66" s="4">
        <f t="shared" si="7"/>
        <v>10000</v>
      </c>
      <c r="K66" s="4">
        <f t="shared" si="7"/>
        <v>10000</v>
      </c>
      <c r="L66" s="4">
        <f t="shared" si="7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6"/>
        <v>0.8200000000000004</v>
      </c>
      <c r="C67" s="4">
        <f t="shared" si="7"/>
        <v>1.8052661110432222</v>
      </c>
      <c r="D67" s="4">
        <f t="shared" si="7"/>
        <v>1.5716534067081835</v>
      </c>
      <c r="E67" s="4">
        <f t="shared" si="7"/>
        <v>1.4157029534223917</v>
      </c>
      <c r="F67" s="4">
        <f t="shared" si="7"/>
        <v>1.2834416700299782</v>
      </c>
      <c r="G67" s="4">
        <f t="shared" si="7"/>
        <v>10000</v>
      </c>
      <c r="H67" s="4">
        <f t="shared" si="7"/>
        <v>10000</v>
      </c>
      <c r="I67" s="4">
        <f t="shared" si="7"/>
        <v>10000</v>
      </c>
      <c r="J67" s="4">
        <f t="shared" si="7"/>
        <v>10000</v>
      </c>
      <c r="K67" s="4">
        <f t="shared" si="7"/>
        <v>10000</v>
      </c>
      <c r="L67" s="4">
        <f t="shared" si="7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6"/>
        <v>0.84000000000000041</v>
      </c>
      <c r="C68" s="4">
        <f t="shared" si="7"/>
        <v>1.8265807782986148</v>
      </c>
      <c r="D68" s="4">
        <f t="shared" si="7"/>
        <v>1.6089921583041487</v>
      </c>
      <c r="E68" s="4">
        <f t="shared" si="7"/>
        <v>1.4554437692278528</v>
      </c>
      <c r="F68" s="4">
        <f t="shared" si="7"/>
        <v>1.3178105317778781</v>
      </c>
      <c r="G68" s="4">
        <f t="shared" si="7"/>
        <v>10000</v>
      </c>
      <c r="H68" s="4">
        <f t="shared" si="7"/>
        <v>10000</v>
      </c>
      <c r="I68" s="4">
        <f t="shared" si="7"/>
        <v>10000</v>
      </c>
      <c r="J68" s="4">
        <f t="shared" si="7"/>
        <v>10000</v>
      </c>
      <c r="K68" s="4">
        <f t="shared" si="7"/>
        <v>10000</v>
      </c>
      <c r="L68" s="4">
        <f t="shared" si="7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6"/>
        <v>0.86000000000000043</v>
      </c>
      <c r="C69" s="4">
        <f t="shared" si="7"/>
        <v>1.8479760079493817</v>
      </c>
      <c r="D69" s="4">
        <f t="shared" si="7"/>
        <v>1.6486735759845961</v>
      </c>
      <c r="E69" s="4">
        <f t="shared" si="7"/>
        <v>1.5000000000000009</v>
      </c>
      <c r="F69" s="4">
        <f t="shared" si="7"/>
        <v>1.3585260032843365</v>
      </c>
      <c r="G69" s="4">
        <f t="shared" si="7"/>
        <v>10000</v>
      </c>
      <c r="H69" s="4">
        <f t="shared" si="7"/>
        <v>10000</v>
      </c>
      <c r="I69" s="4">
        <f t="shared" si="7"/>
        <v>10000</v>
      </c>
      <c r="J69" s="4">
        <f t="shared" si="7"/>
        <v>10000</v>
      </c>
      <c r="K69" s="4">
        <f t="shared" si="7"/>
        <v>10000</v>
      </c>
      <c r="L69" s="4">
        <f t="shared" si="7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6"/>
        <v>0.88000000000000045</v>
      </c>
      <c r="C70" s="4">
        <f t="shared" si="7"/>
        <v>1.8694518243505049</v>
      </c>
      <c r="D70" s="4">
        <f t="shared" si="7"/>
        <v>1.6908074415531313</v>
      </c>
      <c r="E70" s="4">
        <f t="shared" si="7"/>
        <v>1.5500000000000007</v>
      </c>
      <c r="F70" s="4">
        <f t="shared" si="7"/>
        <v>1.4071676831451267</v>
      </c>
      <c r="G70" s="4">
        <f t="shared" si="7"/>
        <v>10000</v>
      </c>
      <c r="H70" s="4">
        <f t="shared" si="7"/>
        <v>10000</v>
      </c>
      <c r="I70" s="4">
        <f t="shared" si="7"/>
        <v>10000</v>
      </c>
      <c r="J70" s="4">
        <f t="shared" si="7"/>
        <v>10000</v>
      </c>
      <c r="K70" s="4">
        <f t="shared" si="7"/>
        <v>10000</v>
      </c>
      <c r="L70" s="4">
        <f t="shared" si="7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6"/>
        <v>0.90000000000000047</v>
      </c>
      <c r="C71" s="4">
        <f t="shared" si="7"/>
        <v>1.8910082486195607</v>
      </c>
      <c r="D71" s="4">
        <f t="shared" si="7"/>
        <v>1.7354960132182451</v>
      </c>
      <c r="E71" s="4">
        <f t="shared" si="7"/>
        <v>1.6061072252245143</v>
      </c>
      <c r="F71" s="4">
        <f t="shared" si="7"/>
        <v>1.4657173382138555</v>
      </c>
      <c r="G71" s="4">
        <f t="shared" si="7"/>
        <v>10000</v>
      </c>
      <c r="H71" s="4">
        <f t="shared" si="7"/>
        <v>10000</v>
      </c>
      <c r="I71" s="4">
        <f t="shared" si="7"/>
        <v>10000</v>
      </c>
      <c r="J71" s="4">
        <f t="shared" si="7"/>
        <v>10000</v>
      </c>
      <c r="K71" s="4">
        <f t="shared" si="7"/>
        <v>10000</v>
      </c>
      <c r="L71" s="4">
        <f t="shared" si="7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6"/>
        <v>0.92000000000000048</v>
      </c>
      <c r="C72" s="4">
        <f t="shared" si="7"/>
        <v>1.9126452986324738</v>
      </c>
      <c r="D72" s="4">
        <f t="shared" si="7"/>
        <v>1.7828314892396415</v>
      </c>
      <c r="E72" s="4">
        <f t="shared" si="7"/>
        <v>1.6689953936259569</v>
      </c>
      <c r="F72" s="4">
        <f t="shared" si="7"/>
        <v>1.5365935372191377</v>
      </c>
      <c r="G72" s="4">
        <f t="shared" si="7"/>
        <v>10000</v>
      </c>
      <c r="H72" s="4">
        <f t="shared" si="7"/>
        <v>10000</v>
      </c>
      <c r="I72" s="4">
        <f t="shared" si="7"/>
        <v>10000</v>
      </c>
      <c r="J72" s="4">
        <f t="shared" si="7"/>
        <v>10000</v>
      </c>
      <c r="K72" s="4">
        <f t="shared" si="7"/>
        <v>10000</v>
      </c>
      <c r="L72" s="4">
        <f t="shared" si="7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6"/>
        <v>0.9400000000000005</v>
      </c>
      <c r="C73" s="4">
        <f t="shared" si="7"/>
        <v>1.9343629890199132</v>
      </c>
      <c r="D73" s="4">
        <f t="shared" si="7"/>
        <v>1.8328935030318285</v>
      </c>
      <c r="E73" s="4">
        <f t="shared" si="7"/>
        <v>1.7393131022195036</v>
      </c>
      <c r="F73" s="4">
        <f t="shared" si="7"/>
        <v>1.6226068554957933</v>
      </c>
      <c r="G73" s="4">
        <f t="shared" si="7"/>
        <v>10000</v>
      </c>
      <c r="H73" s="4">
        <f t="shared" si="7"/>
        <v>10000</v>
      </c>
      <c r="I73" s="4">
        <f t="shared" si="7"/>
        <v>10000</v>
      </c>
      <c r="J73" s="4">
        <f t="shared" si="7"/>
        <v>10000</v>
      </c>
      <c r="K73" s="4">
        <f t="shared" si="7"/>
        <v>10000</v>
      </c>
      <c r="L73" s="4">
        <f t="shared" si="7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6"/>
        <v>0.96000000000000052</v>
      </c>
      <c r="C74" s="4">
        <f t="shared" si="7"/>
        <v>1.9561613311643544</v>
      </c>
      <c r="D74" s="4">
        <f t="shared" si="7"/>
        <v>1.8857467897629698</v>
      </c>
      <c r="E74" s="4">
        <f t="shared" si="7"/>
        <v>1.8176394882026461</v>
      </c>
      <c r="F74" s="4">
        <f t="shared" si="7"/>
        <v>1.7267660376057756</v>
      </c>
      <c r="G74" s="4">
        <f t="shared" si="7"/>
        <v>10000</v>
      </c>
      <c r="H74" s="4">
        <f t="shared" si="7"/>
        <v>10000</v>
      </c>
      <c r="I74" s="4">
        <f t="shared" si="7"/>
        <v>10000</v>
      </c>
      <c r="J74" s="4">
        <f t="shared" si="7"/>
        <v>10000</v>
      </c>
      <c r="K74" s="4">
        <f t="shared" si="7"/>
        <v>10000</v>
      </c>
      <c r="L74" s="4">
        <f t="shared" si="7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6"/>
        <v>0.98000000000000054</v>
      </c>
      <c r="C75" s="4">
        <f t="shared" si="7"/>
        <v>1.9780403331977698</v>
      </c>
      <c r="D75" s="4">
        <f t="shared" si="7"/>
        <v>1.9414391715141428</v>
      </c>
      <c r="E75" s="4">
        <f t="shared" si="7"/>
        <v>1.9044356998076544</v>
      </c>
      <c r="F75" s="4">
        <f t="shared" si="7"/>
        <v>1.8518807951299745</v>
      </c>
      <c r="G75" s="4">
        <f t="shared" si="7"/>
        <v>10000</v>
      </c>
      <c r="H75" s="4">
        <f t="shared" si="7"/>
        <v>10000</v>
      </c>
      <c r="I75" s="4">
        <f t="shared" si="7"/>
        <v>10000</v>
      </c>
      <c r="J75" s="4">
        <f t="shared" si="7"/>
        <v>10000</v>
      </c>
      <c r="K75" s="4">
        <f t="shared" si="7"/>
        <v>10000</v>
      </c>
      <c r="L75" s="4">
        <f t="shared" si="7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6"/>
        <v>1.0000000000000004</v>
      </c>
      <c r="C76" s="4">
        <f t="shared" si="7"/>
        <v>2.0000000000000009</v>
      </c>
      <c r="D76" s="4">
        <f t="shared" si="7"/>
        <v>2.0000000000000013</v>
      </c>
      <c r="E76" s="4">
        <f t="shared" si="7"/>
        <v>2.0000000000000022</v>
      </c>
      <c r="F76" s="4">
        <f t="shared" si="7"/>
        <v>2.0000000000000036</v>
      </c>
      <c r="G76" s="4">
        <f t="shared" si="7"/>
        <v>10000</v>
      </c>
      <c r="H76" s="4">
        <f t="shared" si="7"/>
        <v>10000</v>
      </c>
      <c r="I76" s="4">
        <f t="shared" si="7"/>
        <v>10000</v>
      </c>
      <c r="J76" s="4">
        <f t="shared" si="7"/>
        <v>10000</v>
      </c>
      <c r="K76" s="4">
        <f t="shared" si="7"/>
        <v>10000</v>
      </c>
      <c r="L76" s="4">
        <f t="shared" si="7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6"/>
        <v>1.0200000000000005</v>
      </c>
      <c r="C77" s="4">
        <f t="shared" si="7"/>
        <v>2.0220403331977694</v>
      </c>
      <c r="D77" s="4">
        <f t="shared" si="7"/>
        <v>2.0614391715141425</v>
      </c>
      <c r="E77" s="4">
        <f t="shared" si="7"/>
        <v>2.1044356998076541</v>
      </c>
      <c r="F77" s="4">
        <f t="shared" si="7"/>
        <v>2.171880795129975</v>
      </c>
      <c r="G77" s="4">
        <f t="shared" si="7"/>
        <v>10000</v>
      </c>
      <c r="H77" s="4">
        <f t="shared" si="7"/>
        <v>10000</v>
      </c>
      <c r="I77" s="4">
        <f t="shared" si="7"/>
        <v>10000</v>
      </c>
      <c r="J77" s="4">
        <f t="shared" si="7"/>
        <v>10000</v>
      </c>
      <c r="K77" s="4">
        <f t="shared" si="7"/>
        <v>10000</v>
      </c>
      <c r="L77" s="4">
        <f t="shared" si="7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6"/>
        <v>1.0400000000000005</v>
      </c>
      <c r="C78" s="4">
        <f t="shared" si="7"/>
        <v>2.0441613311643545</v>
      </c>
      <c r="D78" s="4">
        <f t="shared" si="7"/>
        <v>2.1257467897629696</v>
      </c>
      <c r="E78" s="4">
        <f t="shared" si="7"/>
        <v>2.2176394882026469</v>
      </c>
      <c r="F78" s="4">
        <f t="shared" si="7"/>
        <v>2.3667660376057773</v>
      </c>
      <c r="G78" s="4">
        <f t="shared" si="7"/>
        <v>10000</v>
      </c>
      <c r="H78" s="4">
        <f t="shared" si="7"/>
        <v>10000</v>
      </c>
      <c r="I78" s="4">
        <f t="shared" si="7"/>
        <v>10000</v>
      </c>
      <c r="J78" s="4">
        <f t="shared" si="7"/>
        <v>10000</v>
      </c>
      <c r="K78" s="4">
        <f t="shared" si="7"/>
        <v>10000</v>
      </c>
      <c r="L78" s="4">
        <f t="shared" si="7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6"/>
        <v>1.0600000000000005</v>
      </c>
      <c r="C79" s="4">
        <f t="shared" si="7"/>
        <v>2.0663629890199138</v>
      </c>
      <c r="D79" s="4">
        <f t="shared" si="7"/>
        <v>2.1928935030318293</v>
      </c>
      <c r="E79" s="4">
        <f t="shared" si="7"/>
        <v>2.3393131022195046</v>
      </c>
      <c r="F79" s="4">
        <f t="shared" si="7"/>
        <v>2.5826068554957962</v>
      </c>
      <c r="G79" s="4">
        <f t="shared" si="7"/>
        <v>10000</v>
      </c>
      <c r="H79" s="4">
        <f t="shared" si="7"/>
        <v>10000</v>
      </c>
      <c r="I79" s="4">
        <f t="shared" si="7"/>
        <v>10000</v>
      </c>
      <c r="J79" s="4">
        <f t="shared" si="7"/>
        <v>10000</v>
      </c>
      <c r="K79" s="4">
        <f t="shared" si="7"/>
        <v>10000</v>
      </c>
      <c r="L79" s="4">
        <f t="shared" si="7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6"/>
        <v>1.0800000000000005</v>
      </c>
      <c r="C80" s="4">
        <f t="shared" si="7"/>
        <v>2.0886452986324739</v>
      </c>
      <c r="D80" s="4">
        <f t="shared" si="7"/>
        <v>2.2628314892396419</v>
      </c>
      <c r="E80" s="4">
        <f t="shared" si="7"/>
        <v>2.4689953936259585</v>
      </c>
      <c r="F80" s="4">
        <f t="shared" si="7"/>
        <v>2.8165935372191422</v>
      </c>
      <c r="G80" s="4">
        <f t="shared" si="7"/>
        <v>10000</v>
      </c>
      <c r="H80" s="4">
        <f t="shared" si="7"/>
        <v>10000</v>
      </c>
      <c r="I80" s="4">
        <f t="shared" si="7"/>
        <v>10000</v>
      </c>
      <c r="J80" s="4">
        <f t="shared" si="7"/>
        <v>10000</v>
      </c>
      <c r="K80" s="4">
        <f t="shared" si="7"/>
        <v>10000</v>
      </c>
      <c r="L80" s="4">
        <f t="shared" si="7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6"/>
        <v>1.1000000000000005</v>
      </c>
      <c r="C81" s="4">
        <f t="shared" si="7"/>
        <v>2.1110082486195614</v>
      </c>
      <c r="D81" s="4">
        <f t="shared" si="7"/>
        <v>2.3354960132182461</v>
      </c>
      <c r="E81" s="4">
        <f t="shared" si="7"/>
        <v>2.606107225224517</v>
      </c>
      <c r="F81" s="4">
        <f t="shared" si="7"/>
        <v>3.0657173382138607</v>
      </c>
      <c r="G81" s="4">
        <f t="shared" si="7"/>
        <v>10000</v>
      </c>
      <c r="H81" s="4">
        <f t="shared" si="7"/>
        <v>10000</v>
      </c>
      <c r="I81" s="4">
        <f t="shared" si="7"/>
        <v>10000</v>
      </c>
      <c r="J81" s="4">
        <f t="shared" si="7"/>
        <v>10000</v>
      </c>
      <c r="K81" s="4">
        <f t="shared" si="7"/>
        <v>10000</v>
      </c>
      <c r="L81" s="4">
        <f t="shared" si="7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6"/>
        <v>1.1200000000000006</v>
      </c>
      <c r="C82" s="4">
        <f t="shared" si="7"/>
        <v>2.1334518243505061</v>
      </c>
      <c r="D82" s="4">
        <f t="shared" si="7"/>
        <v>2.4108074415531324</v>
      </c>
      <c r="E82" s="4">
        <f t="shared" si="7"/>
        <v>2.750000000000004</v>
      </c>
      <c r="F82" s="4">
        <f t="shared" si="7"/>
        <v>3.3271676831451327</v>
      </c>
      <c r="G82" s="4">
        <f t="shared" si="7"/>
        <v>10000</v>
      </c>
      <c r="H82" s="4">
        <f t="shared" si="7"/>
        <v>10000</v>
      </c>
      <c r="I82" s="4">
        <f t="shared" si="7"/>
        <v>10000</v>
      </c>
      <c r="J82" s="4">
        <f t="shared" si="7"/>
        <v>10000</v>
      </c>
      <c r="K82" s="4">
        <f t="shared" si="7"/>
        <v>10000</v>
      </c>
      <c r="L82" s="4">
        <f t="shared" si="7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6"/>
        <v>1.1400000000000006</v>
      </c>
      <c r="C83" s="4">
        <f t="shared" si="7"/>
        <v>2.1559760079493815</v>
      </c>
      <c r="D83" s="4">
        <f t="shared" si="7"/>
        <v>2.4886735759845973</v>
      </c>
      <c r="E83" s="4">
        <f t="shared" si="7"/>
        <v>2.9000000000000039</v>
      </c>
      <c r="F83" s="4">
        <f t="shared" si="7"/>
        <v>3.598526003284344</v>
      </c>
      <c r="G83" s="4">
        <f t="shared" si="7"/>
        <v>10000</v>
      </c>
      <c r="H83" s="4">
        <f t="shared" si="7"/>
        <v>10000</v>
      </c>
      <c r="I83" s="4">
        <f t="shared" si="7"/>
        <v>10000</v>
      </c>
      <c r="J83" s="4">
        <f t="shared" si="7"/>
        <v>10000</v>
      </c>
      <c r="K83" s="4">
        <f t="shared" si="7"/>
        <v>10000</v>
      </c>
      <c r="L83" s="4">
        <f t="shared" si="7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6"/>
        <v>1.1600000000000006</v>
      </c>
      <c r="C84" s="4">
        <f t="shared" si="7"/>
        <v>2.1785807782986142</v>
      </c>
      <c r="D84" s="4">
        <f t="shared" si="7"/>
        <v>2.5689921583041504</v>
      </c>
      <c r="E84" s="4">
        <f t="shared" si="7"/>
        <v>3.0554437692278569</v>
      </c>
      <c r="F84" s="4">
        <f t="shared" si="7"/>
        <v>3.8778105317778859</v>
      </c>
      <c r="G84" s="4">
        <f t="shared" si="7"/>
        <v>10000</v>
      </c>
      <c r="H84" s="4">
        <f t="shared" ref="D84:L112" si="8">IF(H$16="",10000,H$21*(2+SQRT(H$16^2*(1-$B84/H$18)^2+H$17^2)-H$16*(1-$B84/H$18)-H$17))</f>
        <v>10000</v>
      </c>
      <c r="I84" s="4">
        <f t="shared" si="8"/>
        <v>10000</v>
      </c>
      <c r="J84" s="4">
        <f t="shared" si="8"/>
        <v>10000</v>
      </c>
      <c r="K84" s="4">
        <f t="shared" si="8"/>
        <v>10000</v>
      </c>
      <c r="L84" s="4">
        <f t="shared" si="8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6"/>
        <v>1.1800000000000006</v>
      </c>
      <c r="C85" s="4">
        <f t="shared" ref="C85:C124" si="9">IF(C$16="",10000,C$21*(2+SQRT(C$16^2*(1-$B85/C$18)^2+C$17^2)-C$16*(1-$B85/C$18)-C$17))</f>
        <v>2.2012661110432221</v>
      </c>
      <c r="D85" s="4">
        <f t="shared" si="8"/>
        <v>2.6516534067081854</v>
      </c>
      <c r="E85" s="4">
        <f t="shared" si="8"/>
        <v>3.2157029534223955</v>
      </c>
      <c r="F85" s="4">
        <f t="shared" si="8"/>
        <v>4.1634416700299868</v>
      </c>
      <c r="G85" s="4">
        <f t="shared" si="8"/>
        <v>10000</v>
      </c>
      <c r="H85" s="4">
        <f t="shared" si="8"/>
        <v>10000</v>
      </c>
      <c r="I85" s="4">
        <f t="shared" si="8"/>
        <v>10000</v>
      </c>
      <c r="J85" s="4">
        <f t="shared" si="8"/>
        <v>10000</v>
      </c>
      <c r="K85" s="4">
        <f t="shared" si="8"/>
        <v>10000</v>
      </c>
      <c r="L85" s="4">
        <f t="shared" si="8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6"/>
        <v>1.2000000000000006</v>
      </c>
      <c r="C86" s="4">
        <f t="shared" si="9"/>
        <v>2.2240319785957174</v>
      </c>
      <c r="D86" s="4">
        <f t="shared" si="8"/>
        <v>2.7365424623862071</v>
      </c>
      <c r="E86" s="4">
        <f t="shared" si="8"/>
        <v>3.3801993223490427</v>
      </c>
      <c r="F86" s="4">
        <f t="shared" si="8"/>
        <v>4.4541776146005203</v>
      </c>
      <c r="G86" s="4">
        <f t="shared" si="8"/>
        <v>10000</v>
      </c>
      <c r="H86" s="4">
        <f t="shared" si="8"/>
        <v>10000</v>
      </c>
      <c r="I86" s="4">
        <f t="shared" si="8"/>
        <v>10000</v>
      </c>
      <c r="J86" s="4">
        <f t="shared" si="8"/>
        <v>10000</v>
      </c>
      <c r="K86" s="4">
        <f t="shared" si="8"/>
        <v>10000</v>
      </c>
      <c r="L86" s="4">
        <f t="shared" si="8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6"/>
        <v>1.2200000000000006</v>
      </c>
      <c r="C87" s="4">
        <f t="shared" si="9"/>
        <v>2.2468783501416576</v>
      </c>
      <c r="D87" s="4">
        <f t="shared" si="8"/>
        <v>2.8235416513141764</v>
      </c>
      <c r="E87" s="4">
        <f t="shared" si="8"/>
        <v>3.5484118977559618</v>
      </c>
      <c r="F87" s="4">
        <f t="shared" si="8"/>
        <v>4.7490469037163061</v>
      </c>
      <c r="G87" s="4">
        <f t="shared" si="8"/>
        <v>10000</v>
      </c>
      <c r="H87" s="4">
        <f t="shared" si="8"/>
        <v>10000</v>
      </c>
      <c r="I87" s="4">
        <f t="shared" si="8"/>
        <v>10000</v>
      </c>
      <c r="J87" s="4">
        <f t="shared" si="8"/>
        <v>10000</v>
      </c>
      <c r="K87" s="4">
        <f t="shared" si="8"/>
        <v>10000</v>
      </c>
      <c r="L87" s="4">
        <f t="shared" si="8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6"/>
        <v>1.2400000000000007</v>
      </c>
      <c r="C88" s="4">
        <f t="shared" si="9"/>
        <v>2.2698051916458306</v>
      </c>
      <c r="D88" s="4">
        <f t="shared" si="8"/>
        <v>2.9125324953012353</v>
      </c>
      <c r="E88" s="4">
        <f t="shared" si="8"/>
        <v>3.719878414959604</v>
      </c>
      <c r="F88" s="4">
        <f t="shared" si="8"/>
        <v>5.0472890511126938</v>
      </c>
      <c r="G88" s="4">
        <f t="shared" si="8"/>
        <v>10000</v>
      </c>
      <c r="H88" s="4">
        <f t="shared" si="8"/>
        <v>10000</v>
      </c>
      <c r="I88" s="4">
        <f t="shared" si="8"/>
        <v>10000</v>
      </c>
      <c r="J88" s="4">
        <f t="shared" si="8"/>
        <v>10000</v>
      </c>
      <c r="K88" s="4">
        <f t="shared" si="8"/>
        <v>10000</v>
      </c>
      <c r="L88" s="4">
        <f t="shared" si="8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6"/>
        <v>1.2600000000000007</v>
      </c>
      <c r="C89" s="4">
        <f t="shared" si="9"/>
        <v>2.2928124658590763</v>
      </c>
      <c r="D89" s="4">
        <f t="shared" si="8"/>
        <v>3.0033974345029959</v>
      </c>
      <c r="E89" s="4">
        <f t="shared" si="8"/>
        <v>3.8941931246954251</v>
      </c>
      <c r="F89" s="4">
        <f t="shared" si="8"/>
        <v>5.3483062818557743</v>
      </c>
      <c r="G89" s="4">
        <f t="shared" si="8"/>
        <v>10000</v>
      </c>
      <c r="H89" s="4">
        <f t="shared" si="8"/>
        <v>10000</v>
      </c>
      <c r="I89" s="4">
        <f t="shared" si="8"/>
        <v>10000</v>
      </c>
      <c r="J89" s="4">
        <f t="shared" si="8"/>
        <v>10000</v>
      </c>
      <c r="K89" s="4">
        <f t="shared" si="8"/>
        <v>10000</v>
      </c>
      <c r="L89" s="4">
        <f t="shared" si="8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6"/>
        <v>1.2800000000000007</v>
      </c>
      <c r="C90" s="4">
        <f t="shared" si="9"/>
        <v>2.3159001323257717</v>
      </c>
      <c r="D90" s="4">
        <f t="shared" si="8"/>
        <v>3.0960212481900804</v>
      </c>
      <c r="E90" s="4">
        <f t="shared" si="8"/>
        <v>4.0710025055661871</v>
      </c>
      <c r="F90" s="4">
        <f t="shared" si="8"/>
        <v>5.6516258346756372</v>
      </c>
      <c r="G90" s="4">
        <f t="shared" si="8"/>
        <v>10000</v>
      </c>
      <c r="H90" s="4">
        <f t="shared" si="8"/>
        <v>10000</v>
      </c>
      <c r="I90" s="4">
        <f t="shared" si="8"/>
        <v>10000</v>
      </c>
      <c r="J90" s="4">
        <f t="shared" si="8"/>
        <v>10000</v>
      </c>
      <c r="K90" s="4">
        <f t="shared" si="8"/>
        <v>10000</v>
      </c>
      <c r="L90" s="4">
        <f t="shared" si="8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ref="B91:B124" si="10">$B90+$B$11</f>
        <v>1.3000000000000007</v>
      </c>
      <c r="C91" s="4">
        <f t="shared" si="9"/>
        <v>2.3390681473919051</v>
      </c>
      <c r="D91" s="4">
        <f t="shared" si="8"/>
        <v>3.1902921800749393</v>
      </c>
      <c r="E91" s="4">
        <f t="shared" si="8"/>
        <v>4.2500000000000062</v>
      </c>
      <c r="F91" s="4">
        <f t="shared" si="8"/>
        <v>5.9568711039649198</v>
      </c>
      <c r="G91" s="4">
        <f t="shared" si="8"/>
        <v>10000</v>
      </c>
      <c r="H91" s="4">
        <f t="shared" si="8"/>
        <v>10000</v>
      </c>
      <c r="I91" s="4">
        <f t="shared" si="8"/>
        <v>10000</v>
      </c>
      <c r="J91" s="4">
        <f t="shared" si="8"/>
        <v>10000</v>
      </c>
      <c r="K91" s="4">
        <f t="shared" si="8"/>
        <v>10000</v>
      </c>
      <c r="L91" s="4">
        <f t="shared" si="8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si="10"/>
        <v>1.3200000000000007</v>
      </c>
      <c r="C92" s="4">
        <f t="shared" si="9"/>
        <v>2.362316464213845</v>
      </c>
      <c r="D92" s="4">
        <f t="shared" si="8"/>
        <v>3.2861027885261826</v>
      </c>
      <c r="E92" s="4">
        <f t="shared" si="8"/>
        <v>4.4309204994068718</v>
      </c>
      <c r="F92" s="4">
        <f t="shared" si="8"/>
        <v>6.2637397448494756</v>
      </c>
      <c r="G92" s="4">
        <f t="shared" si="8"/>
        <v>10000</v>
      </c>
      <c r="H92" s="4">
        <f t="shared" si="8"/>
        <v>10000</v>
      </c>
      <c r="I92" s="4">
        <f t="shared" si="8"/>
        <v>10000</v>
      </c>
      <c r="J92" s="4">
        <f t="shared" si="8"/>
        <v>10000</v>
      </c>
      <c r="K92" s="4">
        <f t="shared" si="8"/>
        <v>10000</v>
      </c>
      <c r="L92" s="4">
        <f t="shared" si="8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si="10"/>
        <v>1.3400000000000007</v>
      </c>
      <c r="C93" s="4">
        <f t="shared" si="9"/>
        <v>2.3856450327676546</v>
      </c>
      <c r="D93" s="4">
        <f t="shared" si="8"/>
        <v>3.3833505508723176</v>
      </c>
      <c r="E93" s="4">
        <f t="shared" si="8"/>
        <v>4.613535013189626</v>
      </c>
      <c r="F93" s="4">
        <f t="shared" si="8"/>
        <v>6.5719870992678722</v>
      </c>
      <c r="G93" s="4">
        <f t="shared" si="8"/>
        <v>10000</v>
      </c>
      <c r="H93" s="4">
        <f t="shared" si="8"/>
        <v>10000</v>
      </c>
      <c r="I93" s="4">
        <f t="shared" si="8"/>
        <v>10000</v>
      </c>
      <c r="J93" s="4">
        <f t="shared" si="8"/>
        <v>10000</v>
      </c>
      <c r="K93" s="4">
        <f t="shared" si="8"/>
        <v>10000</v>
      </c>
      <c r="L93" s="4">
        <f t="shared" si="8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10"/>
        <v>1.3600000000000008</v>
      </c>
      <c r="C94" s="4">
        <f t="shared" si="9"/>
        <v>2.4090537998591026</v>
      </c>
      <c r="D94" s="4">
        <f t="shared" si="8"/>
        <v>3.4819382555047298</v>
      </c>
      <c r="E94" s="4">
        <f t="shared" si="8"/>
        <v>4.7976457547127431</v>
      </c>
      <c r="F94" s="4">
        <f t="shared" si="8"/>
        <v>6.8814136281764693</v>
      </c>
      <c r="G94" s="4">
        <f t="shared" si="8"/>
        <v>10000</v>
      </c>
      <c r="H94" s="4">
        <f t="shared" si="8"/>
        <v>10000</v>
      </c>
      <c r="I94" s="4">
        <f t="shared" si="8"/>
        <v>10000</v>
      </c>
      <c r="J94" s="4">
        <f t="shared" si="8"/>
        <v>10000</v>
      </c>
      <c r="K94" s="4">
        <f t="shared" si="8"/>
        <v>10000</v>
      </c>
      <c r="L94" s="4">
        <f t="shared" si="8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10"/>
        <v>1.3800000000000008</v>
      </c>
      <c r="C95" s="4">
        <f t="shared" si="9"/>
        <v>2.4325427091342524</v>
      </c>
      <c r="D95" s="4">
        <f t="shared" si="8"/>
        <v>3.5817742166140292</v>
      </c>
      <c r="E95" s="4">
        <f t="shared" si="8"/>
        <v>4.9830817466751611</v>
      </c>
      <c r="F95" s="4">
        <f t="shared" si="8"/>
        <v>7.1918553415511006</v>
      </c>
      <c r="G95" s="4">
        <f t="shared" si="8"/>
        <v>10000</v>
      </c>
      <c r="H95" s="4">
        <f t="shared" si="8"/>
        <v>10000</v>
      </c>
      <c r="I95" s="4">
        <f t="shared" si="8"/>
        <v>10000</v>
      </c>
      <c r="J95" s="4">
        <f t="shared" si="8"/>
        <v>10000</v>
      </c>
      <c r="K95" s="4">
        <f t="shared" si="8"/>
        <v>10000</v>
      </c>
      <c r="L95" s="4">
        <f t="shared" si="8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10"/>
        <v>1.4000000000000008</v>
      </c>
      <c r="C96" s="4">
        <f t="shared" si="9"/>
        <v>2.4561117010906655</v>
      </c>
      <c r="D96" s="4">
        <f t="shared" si="8"/>
        <v>3.6827723451163497</v>
      </c>
      <c r="E96" s="4">
        <f t="shared" si="8"/>
        <v>5.169694968835735</v>
      </c>
      <c r="F96" s="4">
        <f t="shared" si="8"/>
        <v>7.5031764697093628</v>
      </c>
      <c r="G96" s="4">
        <f t="shared" si="8"/>
        <v>10000</v>
      </c>
      <c r="H96" s="4">
        <f t="shared" si="8"/>
        <v>10000</v>
      </c>
      <c r="I96" s="4">
        <f t="shared" si="8"/>
        <v>10000</v>
      </c>
      <c r="J96" s="4">
        <f t="shared" si="8"/>
        <v>10000</v>
      </c>
      <c r="K96" s="4">
        <f t="shared" si="8"/>
        <v>10000</v>
      </c>
      <c r="L96" s="4">
        <f t="shared" si="8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10"/>
        <v>1.4200000000000008</v>
      </c>
      <c r="C97" s="4">
        <f t="shared" si="9"/>
        <v>2.4797607130892159</v>
      </c>
      <c r="D97" s="4">
        <f t="shared" si="8"/>
        <v>3.7848521065147978</v>
      </c>
      <c r="E97" s="4">
        <f t="shared" si="8"/>
        <v>5.3573570261402965</v>
      </c>
      <c r="F97" s="4">
        <f t="shared" si="8"/>
        <v>7.815263814316685</v>
      </c>
      <c r="G97" s="4">
        <f t="shared" si="8"/>
        <v>10000</v>
      </c>
      <c r="H97" s="4">
        <f t="shared" si="8"/>
        <v>10000</v>
      </c>
      <c r="I97" s="4">
        <f t="shared" si="8"/>
        <v>10000</v>
      </c>
      <c r="J97" s="4">
        <f t="shared" si="8"/>
        <v>10000</v>
      </c>
      <c r="K97" s="4">
        <f t="shared" si="8"/>
        <v>10000</v>
      </c>
      <c r="L97" s="4">
        <f t="shared" si="8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10"/>
        <v>1.4400000000000008</v>
      </c>
      <c r="C98" s="4">
        <f t="shared" si="9"/>
        <v>2.5034896793665178</v>
      </c>
      <c r="D98" s="4">
        <f t="shared" si="8"/>
        <v>3.8879383927955358</v>
      </c>
      <c r="E98" s="4">
        <f t="shared" si="8"/>
        <v>5.5459562926122423</v>
      </c>
      <c r="F98" s="4">
        <f t="shared" si="8"/>
        <v>8.128022363653125</v>
      </c>
      <c r="G98" s="4">
        <f t="shared" si="8"/>
        <v>10000</v>
      </c>
      <c r="H98" s="4">
        <f t="shared" si="8"/>
        <v>10000</v>
      </c>
      <c r="I98" s="4">
        <f t="shared" si="8"/>
        <v>10000</v>
      </c>
      <c r="J98" s="4">
        <f t="shared" si="8"/>
        <v>10000</v>
      </c>
      <c r="K98" s="4">
        <f t="shared" si="8"/>
        <v>10000</v>
      </c>
      <c r="L98" s="4">
        <f t="shared" si="8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10"/>
        <v>1.4600000000000009</v>
      </c>
      <c r="C99" s="4">
        <f t="shared" si="9"/>
        <v>2.5272985310479337</v>
      </c>
      <c r="D99" s="4">
        <f t="shared" si="8"/>
        <v>3.9919613314996685</v>
      </c>
      <c r="E99" s="4">
        <f t="shared" si="8"/>
        <v>5.7353954772651896</v>
      </c>
      <c r="F99" s="4">
        <f t="shared" si="8"/>
        <v>8.4413718647634273</v>
      </c>
      <c r="G99" s="4">
        <f t="shared" si="8"/>
        <v>10000</v>
      </c>
      <c r="H99" s="4">
        <f t="shared" si="8"/>
        <v>10000</v>
      </c>
      <c r="I99" s="4">
        <f t="shared" si="8"/>
        <v>10000</v>
      </c>
      <c r="J99" s="4">
        <f t="shared" si="8"/>
        <v>10000</v>
      </c>
      <c r="K99" s="4">
        <f t="shared" si="8"/>
        <v>10000</v>
      </c>
      <c r="L99" s="4">
        <f t="shared" si="8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10"/>
        <v>1.4800000000000009</v>
      </c>
      <c r="C100" s="4">
        <f t="shared" si="9"/>
        <v>2.5511871961611829</v>
      </c>
      <c r="D100" s="4">
        <f t="shared" si="8"/>
        <v>4.0968560512005148</v>
      </c>
      <c r="E100" s="4">
        <f t="shared" si="8"/>
        <v>5.9255895570608512</v>
      </c>
      <c r="F100" s="4">
        <f t="shared" si="8"/>
        <v>8.7552441244010701</v>
      </c>
      <c r="G100" s="4">
        <f t="shared" si="8"/>
        <v>10000</v>
      </c>
      <c r="H100" s="4">
        <f t="shared" si="8"/>
        <v>10000</v>
      </c>
      <c r="I100" s="4">
        <f t="shared" si="8"/>
        <v>10000</v>
      </c>
      <c r="J100" s="4">
        <f t="shared" si="8"/>
        <v>10000</v>
      </c>
      <c r="K100" s="4">
        <f t="shared" si="8"/>
        <v>10000</v>
      </c>
      <c r="L100" s="4">
        <f t="shared" si="8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10"/>
        <v>1.5000000000000009</v>
      </c>
      <c r="C101" s="4">
        <f t="shared" si="9"/>
        <v>2.5751555996505191</v>
      </c>
      <c r="D101" s="4">
        <f t="shared" si="8"/>
        <v>4.2025624189766688</v>
      </c>
      <c r="E101" s="4">
        <f t="shared" si="8"/>
        <v>6.1164640249326725</v>
      </c>
      <c r="F101" s="4">
        <f t="shared" si="8"/>
        <v>9.0695808687530839</v>
      </c>
      <c r="G101" s="4">
        <f t="shared" si="8"/>
        <v>10000</v>
      </c>
      <c r="H101" s="4">
        <f t="shared" si="8"/>
        <v>10000</v>
      </c>
      <c r="I101" s="4">
        <f t="shared" si="8"/>
        <v>10000</v>
      </c>
      <c r="J101" s="4">
        <f t="shared" si="8"/>
        <v>10000</v>
      </c>
      <c r="K101" s="4">
        <f t="shared" si="8"/>
        <v>10000</v>
      </c>
      <c r="L101" s="4">
        <f t="shared" si="8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10"/>
        <v>1.5200000000000009</v>
      </c>
      <c r="C102" s="4">
        <f t="shared" si="9"/>
        <v>2.599203663391509</v>
      </c>
      <c r="D102" s="4">
        <f t="shared" si="8"/>
        <v>4.3090247622278266</v>
      </c>
      <c r="E102" s="4">
        <f t="shared" si="8"/>
        <v>6.3079534058999371</v>
      </c>
      <c r="F102" s="4">
        <f t="shared" si="8"/>
        <v>9.3843320345262793</v>
      </c>
      <c r="G102" s="4">
        <f t="shared" si="8"/>
        <v>10000</v>
      </c>
      <c r="H102" s="4">
        <f t="shared" si="8"/>
        <v>10000</v>
      </c>
      <c r="I102" s="4">
        <f t="shared" si="8"/>
        <v>10000</v>
      </c>
      <c r="J102" s="4">
        <f t="shared" si="8"/>
        <v>10000</v>
      </c>
      <c r="K102" s="4">
        <f t="shared" si="8"/>
        <v>10000</v>
      </c>
      <c r="L102" s="4">
        <f t="shared" si="8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10"/>
        <v>1.5400000000000009</v>
      </c>
      <c r="C103" s="4">
        <f t="shared" si="9"/>
        <v>2.6233313062063539</v>
      </c>
      <c r="D103" s="4">
        <f t="shared" si="8"/>
        <v>4.4161915843830517</v>
      </c>
      <c r="E103" s="4">
        <f t="shared" si="8"/>
        <v>6.5000000000000089</v>
      </c>
      <c r="F103" s="4">
        <f t="shared" si="8"/>
        <v>9.6994543953178702</v>
      </c>
      <c r="G103" s="4">
        <f t="shared" si="8"/>
        <v>10000</v>
      </c>
      <c r="H103" s="4">
        <f t="shared" si="8"/>
        <v>10000</v>
      </c>
      <c r="I103" s="4">
        <f t="shared" si="8"/>
        <v>10000</v>
      </c>
      <c r="J103" s="4">
        <f t="shared" si="8"/>
        <v>10000</v>
      </c>
      <c r="K103" s="4">
        <f t="shared" si="8"/>
        <v>10000</v>
      </c>
      <c r="L103" s="4">
        <f t="shared" si="8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10"/>
        <v>1.5600000000000009</v>
      </c>
      <c r="C104" s="4">
        <f t="shared" si="9"/>
        <v>2.6475384438798057</v>
      </c>
      <c r="D104" s="4">
        <f t="shared" si="8"/>
        <v>4.5240152817016455</v>
      </c>
      <c r="E104" s="4">
        <f t="shared" si="8"/>
        <v>6.6925528164391839</v>
      </c>
      <c r="F104" s="4">
        <f t="shared" si="8"/>
        <v>10.014910450362335</v>
      </c>
      <c r="G104" s="4">
        <f t="shared" si="8"/>
        <v>10000</v>
      </c>
      <c r="H104" s="4">
        <f t="shared" si="8"/>
        <v>10000</v>
      </c>
      <c r="I104" s="4">
        <f t="shared" si="8"/>
        <v>10000</v>
      </c>
      <c r="J104" s="4">
        <f t="shared" si="8"/>
        <v>10000</v>
      </c>
      <c r="K104" s="4">
        <f t="shared" si="8"/>
        <v>10000</v>
      </c>
      <c r="L104" s="4">
        <f t="shared" si="8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10"/>
        <v>1.580000000000001</v>
      </c>
      <c r="C105" s="4">
        <f t="shared" si="9"/>
        <v>2.6718249891756072</v>
      </c>
      <c r="D105" s="4">
        <f t="shared" si="8"/>
        <v>4.6324518664371483</v>
      </c>
      <c r="E105" s="4">
        <f t="shared" si="8"/>
        <v>6.8855666686313057</v>
      </c>
      <c r="F105" s="4">
        <f t="shared" si="8"/>
        <v>10.330667519965806</v>
      </c>
      <c r="G105" s="4">
        <f t="shared" si="8"/>
        <v>10000</v>
      </c>
      <c r="H105" s="4">
        <f t="shared" si="8"/>
        <v>10000</v>
      </c>
      <c r="I105" s="4">
        <f t="shared" si="8"/>
        <v>10000</v>
      </c>
      <c r="J105" s="4">
        <f t="shared" si="8"/>
        <v>10000</v>
      </c>
      <c r="K105" s="4">
        <f t="shared" si="8"/>
        <v>10000</v>
      </c>
      <c r="L105" s="4">
        <f t="shared" si="8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10"/>
        <v>1.600000000000001</v>
      </c>
      <c r="C106" s="4">
        <f t="shared" si="9"/>
        <v>2.6961908518535109</v>
      </c>
      <c r="D106" s="4">
        <f t="shared" si="8"/>
        <v>4.7414607000811184</v>
      </c>
      <c r="E106" s="4">
        <f t="shared" si="8"/>
        <v>7.0790014044940843</v>
      </c>
      <c r="F106" s="4">
        <f t="shared" si="8"/>
        <v>10.6466970048122</v>
      </c>
      <c r="G106" s="4">
        <f t="shared" si="8"/>
        <v>10000</v>
      </c>
      <c r="H106" s="4">
        <f t="shared" si="8"/>
        <v>10000</v>
      </c>
      <c r="I106" s="4">
        <f t="shared" si="8"/>
        <v>10000</v>
      </c>
      <c r="J106" s="4">
        <f t="shared" si="8"/>
        <v>10000</v>
      </c>
      <c r="K106" s="4">
        <f t="shared" si="8"/>
        <v>10000</v>
      </c>
      <c r="L106" s="4">
        <f t="shared" si="8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10"/>
        <v>1.620000000000001</v>
      </c>
      <c r="C107" s="4">
        <f t="shared" si="9"/>
        <v>2.720635938686816</v>
      </c>
      <c r="D107" s="4">
        <f t="shared" si="8"/>
        <v>4.8510042391749337</v>
      </c>
      <c r="E107" s="4">
        <f t="shared" si="8"/>
        <v>7.272821250462199</v>
      </c>
      <c r="F107" s="4">
        <f t="shared" si="8"/>
        <v>10.962973776008379</v>
      </c>
      <c r="G107" s="4">
        <f t="shared" si="8"/>
        <v>10000</v>
      </c>
      <c r="H107" s="4">
        <f t="shared" si="8"/>
        <v>10000</v>
      </c>
      <c r="I107" s="4">
        <f t="shared" si="8"/>
        <v>10000</v>
      </c>
      <c r="J107" s="4">
        <f t="shared" si="8"/>
        <v>10000</v>
      </c>
      <c r="K107" s="4">
        <f t="shared" si="8"/>
        <v>10000</v>
      </c>
      <c r="L107" s="4">
        <f t="shared" si="8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10"/>
        <v>1.640000000000001</v>
      </c>
      <c r="C108" s="4">
        <f t="shared" si="9"/>
        <v>2.7451601534804562</v>
      </c>
      <c r="D108" s="4">
        <f t="shared" si="8"/>
        <v>4.9610477952238412</v>
      </c>
      <c r="E108" s="4">
        <f t="shared" si="8"/>
        <v>7.4669942511743841</v>
      </c>
      <c r="F108" s="4">
        <f t="shared" si="8"/>
        <v>11.279475670064828</v>
      </c>
      <c r="G108" s="4">
        <f t="shared" si="8"/>
        <v>10000</v>
      </c>
      <c r="H108" s="4">
        <f t="shared" si="8"/>
        <v>10000</v>
      </c>
      <c r="I108" s="4">
        <f t="shared" si="8"/>
        <v>10000</v>
      </c>
      <c r="J108" s="4">
        <f t="shared" si="8"/>
        <v>10000</v>
      </c>
      <c r="K108" s="4">
        <f t="shared" si="8"/>
        <v>10000</v>
      </c>
      <c r="L108" s="4">
        <f t="shared" si="8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10"/>
        <v>1.660000000000001</v>
      </c>
      <c r="C109" s="4">
        <f t="shared" si="9"/>
        <v>2.7697633970895987</v>
      </c>
      <c r="D109" s="4">
        <f t="shared" si="8"/>
        <v>5.0715593095200528</v>
      </c>
      <c r="E109" s="4">
        <f t="shared" si="8"/>
        <v>7.6614917897508477</v>
      </c>
      <c r="F109" s="4">
        <f t="shared" si="8"/>
        <v>11.596183068590932</v>
      </c>
      <c r="G109" s="4">
        <f t="shared" si="8"/>
        <v>10000</v>
      </c>
      <c r="H109" s="4">
        <f t="shared" si="8"/>
        <v>10000</v>
      </c>
      <c r="I109" s="4">
        <f t="shared" si="8"/>
        <v>10000</v>
      </c>
      <c r="J109" s="4">
        <f t="shared" si="8"/>
        <v>10000</v>
      </c>
      <c r="K109" s="4">
        <f t="shared" si="8"/>
        <v>10000</v>
      </c>
      <c r="L109" s="4">
        <f t="shared" si="8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10"/>
        <v>1.680000000000001</v>
      </c>
      <c r="C110" s="4">
        <f t="shared" si="9"/>
        <v>2.7944455674387756</v>
      </c>
      <c r="D110" s="4">
        <f t="shared" si="8"/>
        <v>5.1825091431382297</v>
      </c>
      <c r="E110" s="4">
        <f t="shared" si="8"/>
        <v>7.8562881760618026</v>
      </c>
      <c r="F110" s="4">
        <f t="shared" si="8"/>
        <v>11.913078546762698</v>
      </c>
      <c r="G110" s="4">
        <f t="shared" si="8"/>
        <v>10000</v>
      </c>
      <c r="H110" s="4">
        <f t="shared" si="8"/>
        <v>10000</v>
      </c>
      <c r="I110" s="4">
        <f t="shared" si="8"/>
        <v>10000</v>
      </c>
      <c r="J110" s="4">
        <f t="shared" si="8"/>
        <v>10000</v>
      </c>
      <c r="K110" s="4">
        <f t="shared" si="8"/>
        <v>10000</v>
      </c>
      <c r="L110" s="4">
        <f t="shared" si="8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10"/>
        <v>1.7000000000000011</v>
      </c>
      <c r="C111" s="4">
        <f t="shared" si="9"/>
        <v>2.8192065595415086</v>
      </c>
      <c r="D111" s="4">
        <f t="shared" si="8"/>
        <v>5.293869881969993</v>
      </c>
      <c r="E111" s="4">
        <f t="shared" si="8"/>
        <v>8.0513602924631957</v>
      </c>
      <c r="F111" s="4">
        <f t="shared" si="8"/>
        <v>12.230146577920392</v>
      </c>
      <c r="G111" s="4">
        <f t="shared" si="8"/>
        <v>10000</v>
      </c>
      <c r="H111" s="4">
        <f t="shared" si="8"/>
        <v>10000</v>
      </c>
      <c r="I111" s="4">
        <f t="shared" si="8"/>
        <v>10000</v>
      </c>
      <c r="J111" s="4">
        <f t="shared" si="8"/>
        <v>10000</v>
      </c>
      <c r="K111" s="4">
        <f t="shared" si="8"/>
        <v>10000</v>
      </c>
      <c r="L111" s="4">
        <f t="shared" si="8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10"/>
        <v>1.7200000000000011</v>
      </c>
      <c r="C112" s="4">
        <f t="shared" si="9"/>
        <v>2.8440462655204497</v>
      </c>
      <c r="D112" s="4">
        <f t="shared" si="8"/>
        <v>5.4056161563830347</v>
      </c>
      <c r="E112" s="4">
        <f t="shared" si="8"/>
        <v>8.2466872882040576</v>
      </c>
      <c r="F112" s="4">
        <f t="shared" si="8"/>
        <v>12.547373284213387</v>
      </c>
      <c r="G112" s="4">
        <f t="shared" si="8"/>
        <v>10000</v>
      </c>
      <c r="H112" s="4">
        <f t="shared" si="8"/>
        <v>10000</v>
      </c>
      <c r="I112" s="4">
        <f t="shared" si="8"/>
        <v>10000</v>
      </c>
      <c r="J112" s="4">
        <f t="shared" si="8"/>
        <v>10000</v>
      </c>
      <c r="K112" s="4">
        <f t="shared" ref="D112:L124" si="11">IF(K$16="",10000,K$21*(2+SQRT(K$16^2*(1-$B112/K$18)^2+K$17^2)-K$16*(1-$B112/K$18)-K$17))</f>
        <v>10000</v>
      </c>
      <c r="L112" s="4">
        <f t="shared" si="11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10"/>
        <v>1.7400000000000011</v>
      </c>
      <c r="C113" s="4">
        <f t="shared" si="9"/>
        <v>2.8689645746279977</v>
      </c>
      <c r="D113" s="4">
        <f t="shared" si="11"/>
        <v>5.5177244748991265</v>
      </c>
      <c r="E113" s="4">
        <f t="shared" si="11"/>
        <v>8.4422503151464205</v>
      </c>
      <c r="F113" s="4">
        <f t="shared" si="11"/>
        <v>12.864746225207051</v>
      </c>
      <c r="G113" s="4">
        <f t="shared" si="11"/>
        <v>10000</v>
      </c>
      <c r="H113" s="4">
        <f t="shared" si="11"/>
        <v>10000</v>
      </c>
      <c r="I113" s="4">
        <f t="shared" si="11"/>
        <v>10000</v>
      </c>
      <c r="J113" s="4">
        <f t="shared" si="11"/>
        <v>10000</v>
      </c>
      <c r="K113" s="4">
        <f t="shared" si="11"/>
        <v>10000</v>
      </c>
      <c r="L113" s="4">
        <f t="shared" si="11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10"/>
        <v>1.7600000000000011</v>
      </c>
      <c r="C114" s="4">
        <f t="shared" si="9"/>
        <v>2.8939613732674152</v>
      </c>
      <c r="D114" s="4">
        <f t="shared" si="11"/>
        <v>5.6301730711627709</v>
      </c>
      <c r="E114" s="4">
        <f t="shared" si="11"/>
        <v>8.6380322986319555</v>
      </c>
      <c r="F114" s="4">
        <f t="shared" si="11"/>
        <v>13.182254217934167</v>
      </c>
      <c r="G114" s="4">
        <f t="shared" si="11"/>
        <v>10000</v>
      </c>
      <c r="H114" s="4">
        <f t="shared" si="11"/>
        <v>10000</v>
      </c>
      <c r="I114" s="4">
        <f t="shared" si="11"/>
        <v>10000</v>
      </c>
      <c r="J114" s="4">
        <f t="shared" si="11"/>
        <v>10000</v>
      </c>
      <c r="K114" s="4">
        <f t="shared" si="11"/>
        <v>10000</v>
      </c>
      <c r="L114" s="4">
        <f t="shared" si="11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10"/>
        <v>1.7800000000000011</v>
      </c>
      <c r="C115" s="4">
        <f t="shared" si="9"/>
        <v>2.9190365450143938</v>
      </c>
      <c r="D115" s="4">
        <f t="shared" si="11"/>
        <v>5.7429417634015323</v>
      </c>
      <c r="E115" s="4">
        <f t="shared" si="11"/>
        <v>8.8340177383204548</v>
      </c>
      <c r="F115" s="4">
        <f t="shared" si="11"/>
        <v>13.499887183110426</v>
      </c>
      <c r="G115" s="4">
        <f t="shared" si="11"/>
        <v>10000</v>
      </c>
      <c r="H115" s="4">
        <f t="shared" si="11"/>
        <v>10000</v>
      </c>
      <c r="I115" s="4">
        <f t="shared" si="11"/>
        <v>10000</v>
      </c>
      <c r="J115" s="4">
        <f t="shared" si="11"/>
        <v>10000</v>
      </c>
      <c r="K115" s="4">
        <f t="shared" si="11"/>
        <v>10000</v>
      </c>
      <c r="L115" s="4">
        <f t="shared" si="11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10"/>
        <v>1.8000000000000012</v>
      </c>
      <c r="C116" s="4">
        <f t="shared" si="9"/>
        <v>2.9441899706391128</v>
      </c>
      <c r="D116" s="4">
        <f t="shared" si="11"/>
        <v>5.8560118255469682</v>
      </c>
      <c r="E116" s="4">
        <f t="shared" si="11"/>
        <v>9.0301925346486769</v>
      </c>
      <c r="F116" s="4">
        <f t="shared" si="11"/>
        <v>13.817636013214868</v>
      </c>
      <c r="G116" s="4">
        <f t="shared" si="11"/>
        <v>10000</v>
      </c>
      <c r="H116" s="4">
        <f t="shared" si="11"/>
        <v>10000</v>
      </c>
      <c r="I116" s="4">
        <f t="shared" si="11"/>
        <v>10000</v>
      </c>
      <c r="J116" s="4">
        <f t="shared" si="11"/>
        <v>10000</v>
      </c>
      <c r="K116" s="4">
        <f t="shared" si="11"/>
        <v>10000</v>
      </c>
      <c r="L116" s="4">
        <f t="shared" si="11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10"/>
        <v>1.8200000000000012</v>
      </c>
      <c r="C117" s="4">
        <f t="shared" si="9"/>
        <v>2.9694215281287333</v>
      </c>
      <c r="D117" s="4">
        <f t="shared" si="11"/>
        <v>5.9693658691808222</v>
      </c>
      <c r="E117" s="4">
        <f t="shared" si="11"/>
        <v>9.2265438372431383</v>
      </c>
      <c r="F117" s="4">
        <f t="shared" si="11"/>
        <v>14.135492458918767</v>
      </c>
      <c r="G117" s="4">
        <f t="shared" si="11"/>
        <v>10000</v>
      </c>
      <c r="H117" s="4">
        <f t="shared" si="11"/>
        <v>10000</v>
      </c>
      <c r="I117" s="4">
        <f t="shared" si="11"/>
        <v>10000</v>
      </c>
      <c r="J117" s="4">
        <f t="shared" si="11"/>
        <v>10000</v>
      </c>
      <c r="K117" s="4">
        <f t="shared" si="11"/>
        <v>10000</v>
      </c>
      <c r="L117" s="4">
        <f t="shared" si="11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10"/>
        <v>1.8400000000000012</v>
      </c>
      <c r="C118" s="4">
        <f t="shared" si="9"/>
        <v>2.9947310927103343</v>
      </c>
      <c r="D118" s="4">
        <f t="shared" si="11"/>
        <v>6.0829877354869559</v>
      </c>
      <c r="E118" s="4">
        <f t="shared" si="11"/>
        <v>9.4230599121907357</v>
      </c>
      <c r="F118" s="4">
        <f t="shared" si="11"/>
        <v>14.453449030973527</v>
      </c>
      <c r="G118" s="4">
        <f t="shared" si="11"/>
        <v>10000</v>
      </c>
      <c r="H118" s="4">
        <f t="shared" si="11"/>
        <v>10000</v>
      </c>
      <c r="I118" s="4">
        <f t="shared" si="11"/>
        <v>10000</v>
      </c>
      <c r="J118" s="4">
        <f t="shared" si="11"/>
        <v>10000</v>
      </c>
      <c r="K118" s="4">
        <f t="shared" si="11"/>
        <v>10000</v>
      </c>
      <c r="L118" s="4">
        <f t="shared" si="11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10"/>
        <v>1.8600000000000012</v>
      </c>
      <c r="C119" s="4">
        <f t="shared" si="9"/>
        <v>3.0201185368743024</v>
      </c>
      <c r="D119" s="4">
        <f t="shared" si="11"/>
        <v>6.1968623964187817</v>
      </c>
      <c r="E119" s="4">
        <f t="shared" si="11"/>
        <v>9.6197300255471205</v>
      </c>
      <c r="F119" s="4">
        <f t="shared" si="11"/>
        <v>14.771498915173149</v>
      </c>
      <c r="G119" s="4">
        <f t="shared" si="11"/>
        <v>10000</v>
      </c>
      <c r="H119" s="4">
        <f t="shared" si="11"/>
        <v>10000</v>
      </c>
      <c r="I119" s="4">
        <f t="shared" si="11"/>
        <v>10000</v>
      </c>
      <c r="J119" s="4">
        <f t="shared" si="11"/>
        <v>10000</v>
      </c>
      <c r="K119" s="4">
        <f t="shared" si="11"/>
        <v>10000</v>
      </c>
      <c r="L119" s="4">
        <f t="shared" si="11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10"/>
        <v>1.8800000000000012</v>
      </c>
      <c r="C120" s="4">
        <f t="shared" si="9"/>
        <v>3.0455837303981275</v>
      </c>
      <c r="D120" s="4">
        <f t="shared" si="11"/>
        <v>6.3109758643302829</v>
      </c>
      <c r="E120" s="4">
        <f t="shared" si="11"/>
        <v>9.8165443408602879</v>
      </c>
      <c r="F120" s="4">
        <f t="shared" si="11"/>
        <v>15.089635898415368</v>
      </c>
      <c r="G120" s="4">
        <f t="shared" si="11"/>
        <v>10000</v>
      </c>
      <c r="H120" s="4">
        <f t="shared" si="11"/>
        <v>10000</v>
      </c>
      <c r="I120" s="4">
        <f t="shared" si="11"/>
        <v>10000</v>
      </c>
      <c r="J120" s="4">
        <f t="shared" si="11"/>
        <v>10000</v>
      </c>
      <c r="K120" s="4">
        <f t="shared" si="11"/>
        <v>10000</v>
      </c>
      <c r="L120" s="4">
        <f t="shared" si="11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10"/>
        <v>1.9000000000000012</v>
      </c>
      <c r="C121" s="4">
        <f t="shared" si="9"/>
        <v>3.0711265403706252</v>
      </c>
      <c r="D121" s="4">
        <f t="shared" si="11"/>
        <v>6.4253151093623755</v>
      </c>
      <c r="E121" s="4">
        <f t="shared" si="11"/>
        <v>10.013493828819881</v>
      </c>
      <c r="F121" s="4">
        <f t="shared" si="11"/>
        <v>15.407854304217475</v>
      </c>
      <c r="G121" s="4">
        <f t="shared" si="11"/>
        <v>10000</v>
      </c>
      <c r="H121" s="4">
        <f t="shared" si="11"/>
        <v>10000</v>
      </c>
      <c r="I121" s="4">
        <f t="shared" si="11"/>
        <v>10000</v>
      </c>
      <c r="J121" s="4">
        <f t="shared" si="11"/>
        <v>10000</v>
      </c>
      <c r="K121" s="4">
        <f t="shared" si="11"/>
        <v>10000</v>
      </c>
      <c r="L121" s="4">
        <f t="shared" si="11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10"/>
        <v>1.9200000000000013</v>
      </c>
      <c r="C122" s="4">
        <f t="shared" si="9"/>
        <v>3.0967468312165645</v>
      </c>
      <c r="D122" s="4">
        <f t="shared" si="11"/>
        <v>6.539867983922738</v>
      </c>
      <c r="E122" s="4">
        <f t="shared" si="11"/>
        <v>10.210570187422009</v>
      </c>
      <c r="F122" s="4">
        <f t="shared" si="11"/>
        <v>15.726148936313704</v>
      </c>
      <c r="G122" s="4">
        <f t="shared" si="11"/>
        <v>10000</v>
      </c>
      <c r="H122" s="4">
        <f t="shared" si="11"/>
        <v>10000</v>
      </c>
      <c r="I122" s="4">
        <f t="shared" si="11"/>
        <v>10000</v>
      </c>
      <c r="J122" s="4">
        <f t="shared" si="11"/>
        <v>10000</v>
      </c>
      <c r="K122" s="4">
        <f t="shared" si="11"/>
        <v>10000</v>
      </c>
      <c r="L122" s="4">
        <f t="shared" si="11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10"/>
        <v>1.9400000000000013</v>
      </c>
      <c r="C123" s="4">
        <f t="shared" si="9"/>
        <v>3.1224444647216787</v>
      </c>
      <c r="D123" s="4">
        <f t="shared" si="11"/>
        <v>6.6546231536445495</v>
      </c>
      <c r="E123" s="4">
        <f t="shared" si="11"/>
        <v>10.407765771274263</v>
      </c>
      <c r="F123" s="4">
        <f t="shared" si="11"/>
        <v>16.044515029183124</v>
      </c>
      <c r="G123" s="4">
        <f t="shared" si="11"/>
        <v>10000</v>
      </c>
      <c r="H123" s="4">
        <f t="shared" si="11"/>
        <v>10000</v>
      </c>
      <c r="I123" s="4">
        <f t="shared" si="11"/>
        <v>10000</v>
      </c>
      <c r="J123" s="4">
        <f t="shared" si="11"/>
        <v>10000</v>
      </c>
      <c r="K123" s="4">
        <f t="shared" si="11"/>
        <v>10000</v>
      </c>
      <c r="L123" s="4">
        <f t="shared" si="11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10"/>
        <v>1.9600000000000013</v>
      </c>
      <c r="C124" s="4">
        <f t="shared" si="9"/>
        <v>3.1482193000580674</v>
      </c>
      <c r="D124" s="4">
        <f t="shared" si="11"/>
        <v>6.7695700342562919</v>
      </c>
      <c r="E124" s="4">
        <f t="shared" si="11"/>
        <v>10.60507352886345</v>
      </c>
      <c r="F124" s="4">
        <f t="shared" si="11"/>
        <v>16.362948204539553</v>
      </c>
      <c r="G124" s="4">
        <f t="shared" si="11"/>
        <v>10000</v>
      </c>
      <c r="H124" s="4">
        <f t="shared" si="11"/>
        <v>10000</v>
      </c>
      <c r="I124" s="4">
        <f t="shared" si="11"/>
        <v>10000</v>
      </c>
      <c r="J124" s="4">
        <f t="shared" si="11"/>
        <v>10000</v>
      </c>
      <c r="K124" s="4">
        <f t="shared" si="11"/>
        <v>10000</v>
      </c>
      <c r="L124" s="4">
        <f t="shared" si="11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</sheetData>
  <mergeCells count="2">
    <mergeCell ref="B7:L7"/>
    <mergeCell ref="A3:D3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2B69-68D9-4980-A94C-CD4B31AFA8D3}">
  <sheetPr>
    <pageSetUpPr fitToPage="1"/>
  </sheetPr>
  <dimension ref="A1:X125"/>
  <sheetViews>
    <sheetView workbookViewId="0">
      <selection activeCell="A3" sqref="A3:J3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91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127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">
      <c r="A3" s="75" t="s">
        <v>93</v>
      </c>
      <c r="B3" s="75"/>
      <c r="C3" s="75"/>
      <c r="D3" s="75"/>
      <c r="E3" s="75"/>
      <c r="F3" s="75"/>
      <c r="G3" s="75"/>
      <c r="H3" s="75"/>
      <c r="I3" s="75"/>
      <c r="J3" s="75"/>
      <c r="K3" s="21"/>
      <c r="L3" s="21"/>
    </row>
    <row r="4" spans="1:13" x14ac:dyDescent="0.2">
      <c r="A4" s="5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92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3.5" thickBot="1" x14ac:dyDescent="0.25">
      <c r="A14" s="1"/>
      <c r="B14" s="1"/>
      <c r="C14" s="11" t="s">
        <v>8</v>
      </c>
      <c r="D14" s="11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1" t="s">
        <v>15</v>
      </c>
      <c r="K14" s="11" t="s">
        <v>16</v>
      </c>
      <c r="L14" s="11" t="s">
        <v>17</v>
      </c>
    </row>
    <row r="15" spans="1:13" ht="13.5" thickBot="1" x14ac:dyDescent="0.25">
      <c r="A15" s="1"/>
      <c r="B15" s="30" t="s">
        <v>7</v>
      </c>
      <c r="C15" s="12" t="s">
        <v>20</v>
      </c>
      <c r="D15" s="12" t="s">
        <v>21</v>
      </c>
      <c r="E15" s="12" t="s">
        <v>22</v>
      </c>
      <c r="F15" s="12" t="s">
        <v>23</v>
      </c>
      <c r="G15" s="12"/>
      <c r="H15" s="12"/>
      <c r="I15" s="12"/>
      <c r="J15" s="12"/>
      <c r="K15" s="12"/>
      <c r="L15" s="12"/>
    </row>
    <row r="16" spans="1:13" ht="13.5" thickBot="1" x14ac:dyDescent="0.25">
      <c r="A16" s="13" t="s">
        <v>0</v>
      </c>
      <c r="B16" s="13" t="s">
        <v>2</v>
      </c>
      <c r="C16" s="14">
        <v>1.1000000000000001</v>
      </c>
      <c r="D16" s="14">
        <v>3</v>
      </c>
      <c r="E16" s="14">
        <v>5</v>
      </c>
      <c r="F16" s="14">
        <v>8</v>
      </c>
      <c r="G16" s="14"/>
      <c r="H16" s="14"/>
      <c r="I16" s="14"/>
      <c r="J16" s="14"/>
      <c r="K16" s="14"/>
      <c r="L16" s="14"/>
    </row>
    <row r="17" spans="1:24" ht="13.5" thickBot="1" x14ac:dyDescent="0.25">
      <c r="A17" s="1"/>
      <c r="B17" s="22" t="s">
        <v>33</v>
      </c>
      <c r="C17" s="62">
        <f t="shared" ref="C17:L17" si="0">(2*C16-1)/(2*C16-2)</f>
        <v>5.9999999999999956</v>
      </c>
      <c r="D17" s="62">
        <f t="shared" si="0"/>
        <v>1.25</v>
      </c>
      <c r="E17" s="62">
        <f t="shared" si="0"/>
        <v>1.125</v>
      </c>
      <c r="F17" s="62">
        <f t="shared" si="0"/>
        <v>1.0714285714285714</v>
      </c>
      <c r="G17" s="62">
        <f t="shared" si="0"/>
        <v>0.5</v>
      </c>
      <c r="H17" s="62">
        <f t="shared" si="0"/>
        <v>0.5</v>
      </c>
      <c r="I17" s="62">
        <f t="shared" si="0"/>
        <v>0.5</v>
      </c>
      <c r="J17" s="62">
        <f t="shared" si="0"/>
        <v>0.5</v>
      </c>
      <c r="K17" s="62">
        <f t="shared" si="0"/>
        <v>0.5</v>
      </c>
      <c r="L17" s="62">
        <f t="shared" si="0"/>
        <v>0.5</v>
      </c>
    </row>
    <row r="18" spans="1:24" ht="13.5" thickBot="1" x14ac:dyDescent="0.25">
      <c r="A18" s="1"/>
      <c r="B18" s="13" t="s">
        <v>4</v>
      </c>
      <c r="C18" s="18">
        <v>1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1</v>
      </c>
      <c r="L18" s="18">
        <v>1</v>
      </c>
    </row>
    <row r="19" spans="1:24" hidden="1" x14ac:dyDescent="0.2">
      <c r="A19" s="1"/>
      <c r="B19" s="13"/>
      <c r="C19" s="16" t="str">
        <f>IF(C15="","",$B$16 &amp; C$16 &amp; "/" &amp; $B$17 &amp; C$17 &amp; "/" &amp;  $B$18 &amp; C$18)</f>
        <v>a= 1,1/calculated b= 6/c= 1</v>
      </c>
      <c r="D19" s="16" t="str">
        <f t="shared" ref="D19:L19" si="1">IF(D15="","",$B$16 &amp; D$16 &amp; "/" &amp; $B$17 &amp; D$17 &amp; "/" &amp;  $B$18 &amp; D$18)</f>
        <v>a= 3/calculated b= 1,25/c= 1</v>
      </c>
      <c r="E19" s="16" t="str">
        <f t="shared" si="1"/>
        <v>a= 5/calculated b= 1,125/c= 1</v>
      </c>
      <c r="F19" s="16" t="str">
        <f t="shared" si="1"/>
        <v>a= 8/calculated b= 1,07142857142857/c= 1</v>
      </c>
      <c r="G19" s="16" t="str">
        <f t="shared" si="1"/>
        <v/>
      </c>
      <c r="H19" s="16" t="str">
        <f t="shared" si="1"/>
        <v/>
      </c>
      <c r="I19" s="16" t="str">
        <f t="shared" si="1"/>
        <v/>
      </c>
      <c r="J19" s="16" t="str">
        <f t="shared" si="1"/>
        <v/>
      </c>
      <c r="K19" s="16" t="str">
        <f t="shared" si="1"/>
        <v/>
      </c>
      <c r="L19" s="16" t="str">
        <f t="shared" si="1"/>
        <v/>
      </c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24" ht="15" thickBot="1" x14ac:dyDescent="0.3">
      <c r="A21" s="13" t="s">
        <v>37</v>
      </c>
      <c r="B21" s="1"/>
      <c r="C21" s="17">
        <f>1000*3.6/C22</f>
        <v>1</v>
      </c>
      <c r="D21" s="17">
        <f t="shared" ref="D21:L21" si="2">1000*3.6/D22</f>
        <v>1</v>
      </c>
      <c r="E21" s="17">
        <f t="shared" si="2"/>
        <v>1</v>
      </c>
      <c r="F21" s="17">
        <f t="shared" si="2"/>
        <v>1</v>
      </c>
      <c r="G21" s="17">
        <f t="shared" si="2"/>
        <v>1</v>
      </c>
      <c r="H21" s="17">
        <f t="shared" si="2"/>
        <v>1</v>
      </c>
      <c r="I21" s="17">
        <f t="shared" si="2"/>
        <v>1</v>
      </c>
      <c r="J21" s="17">
        <f t="shared" si="2"/>
        <v>1</v>
      </c>
      <c r="K21" s="17">
        <f t="shared" si="2"/>
        <v>1</v>
      </c>
      <c r="L21" s="17">
        <f t="shared" si="2"/>
        <v>1</v>
      </c>
    </row>
    <row r="22" spans="1:24" ht="15" thickBot="1" x14ac:dyDescent="0.3">
      <c r="A22" s="13" t="s">
        <v>40</v>
      </c>
      <c r="B22" s="1"/>
      <c r="C22" s="18">
        <v>3600</v>
      </c>
      <c r="D22" s="18">
        <v>3600</v>
      </c>
      <c r="E22" s="18">
        <v>3600</v>
      </c>
      <c r="F22" s="18">
        <v>3600</v>
      </c>
      <c r="G22" s="18">
        <v>3600</v>
      </c>
      <c r="H22" s="18">
        <v>3600</v>
      </c>
      <c r="I22" s="18">
        <v>3600</v>
      </c>
      <c r="J22" s="18">
        <v>3600</v>
      </c>
      <c r="K22" s="18">
        <v>3600</v>
      </c>
      <c r="L22" s="18">
        <v>3600</v>
      </c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24" x14ac:dyDescent="0.2">
      <c r="A24" s="13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24" ht="14.25" x14ac:dyDescent="0.25">
      <c r="A25" s="1"/>
      <c r="B25" s="1" t="s">
        <v>38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4" x14ac:dyDescent="0.2">
      <c r="A26" s="1"/>
      <c r="B26" s="19">
        <f>$B$9</f>
        <v>0</v>
      </c>
      <c r="C26" s="4">
        <f>IF(C$16="",10000,C$21*(2+(C$16^2*(1-$B26/C$18)*(1-2*$B26/C$18)+C$17^2)/SQRT(C$16^2*(1-$B26/C$18)^2+C$17^2)-C$16*(1-2*$B26/C$18)-C$17))</f>
        <v>0.99999999999999911</v>
      </c>
      <c r="D26" s="4">
        <f t="shared" ref="D26:L41" si="3">IF(D$16="",10000,D$21*(2+(D$16^2*(1-$B26/D$18)*(1-2*$B26/D$18)+D$17^2)/SQRT(D$16^2*(1-$B26/D$18)^2+D$17^2)-D$16*(1-2*$B26/D$18)-D$17))</f>
        <v>1</v>
      </c>
      <c r="E26" s="4">
        <f t="shared" si="3"/>
        <v>1</v>
      </c>
      <c r="F26" s="4">
        <f t="shared" si="3"/>
        <v>0.99999999999999978</v>
      </c>
      <c r="G26" s="4">
        <f t="shared" si="3"/>
        <v>10000</v>
      </c>
      <c r="H26" s="4">
        <f t="shared" si="3"/>
        <v>10000</v>
      </c>
      <c r="I26" s="4">
        <f t="shared" si="3"/>
        <v>10000</v>
      </c>
      <c r="J26" s="4">
        <f t="shared" si="3"/>
        <v>10000</v>
      </c>
      <c r="K26" s="4">
        <f t="shared" si="3"/>
        <v>10000</v>
      </c>
      <c r="L26" s="4">
        <f t="shared" si="3"/>
        <v>10000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7"/>
    </row>
    <row r="27" spans="1:24" x14ac:dyDescent="0.2">
      <c r="A27" s="1"/>
      <c r="B27" s="19">
        <f t="shared" ref="B27:B90" si="4">$B26+$B$11</f>
        <v>0.02</v>
      </c>
      <c r="C27" s="4">
        <f t="shared" ref="C27:L58" si="5">IF(C$16="",10000,C$21*(2+(C$16^2*(1-$B27/C$18)*(1-2*$B27/C$18)+C$17^2)/SQRT(C$16^2*(1-$B27/C$18)^2+C$17^2)-C$16*(1-2*$B27/C$18)-C$17))</f>
        <v>1.0361808192972948</v>
      </c>
      <c r="D27" s="4">
        <f t="shared" si="3"/>
        <v>1.0094822597071138</v>
      </c>
      <c r="E27" s="4">
        <f t="shared" si="3"/>
        <v>1.0050227454386329</v>
      </c>
      <c r="F27" s="4">
        <f t="shared" si="3"/>
        <v>1.0029179408429962</v>
      </c>
      <c r="G27" s="4">
        <f t="shared" si="3"/>
        <v>10000</v>
      </c>
      <c r="H27" s="4">
        <f t="shared" si="3"/>
        <v>10000</v>
      </c>
      <c r="I27" s="4">
        <f t="shared" si="3"/>
        <v>10000</v>
      </c>
      <c r="J27" s="4">
        <f t="shared" si="3"/>
        <v>10000</v>
      </c>
      <c r="K27" s="4">
        <f t="shared" si="3"/>
        <v>10000</v>
      </c>
      <c r="L27" s="4">
        <f t="shared" si="3"/>
        <v>10000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7"/>
      <c r="X27" s="7"/>
    </row>
    <row r="28" spans="1:24" x14ac:dyDescent="0.2">
      <c r="A28" s="1"/>
      <c r="B28" s="19">
        <f t="shared" si="4"/>
        <v>0.04</v>
      </c>
      <c r="C28" s="4">
        <f t="shared" si="5"/>
        <v>1.0725925227357935</v>
      </c>
      <c r="D28" s="4">
        <f t="shared" si="3"/>
        <v>1.0194912667087821</v>
      </c>
      <c r="E28" s="4">
        <f t="shared" si="3"/>
        <v>1.0103502667498789</v>
      </c>
      <c r="F28" s="4">
        <f t="shared" si="3"/>
        <v>1.0060175122347104</v>
      </c>
      <c r="G28" s="4">
        <f t="shared" si="3"/>
        <v>10000</v>
      </c>
      <c r="H28" s="4">
        <f t="shared" si="3"/>
        <v>10000</v>
      </c>
      <c r="I28" s="4">
        <f t="shared" si="3"/>
        <v>10000</v>
      </c>
      <c r="J28" s="4">
        <f t="shared" si="3"/>
        <v>10000</v>
      </c>
      <c r="K28" s="4">
        <f t="shared" si="3"/>
        <v>10000</v>
      </c>
      <c r="L28" s="4">
        <f t="shared" si="3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si="4"/>
        <v>0.06</v>
      </c>
      <c r="C29" s="4">
        <f t="shared" si="5"/>
        <v>1.1092356903959137</v>
      </c>
      <c r="D29" s="4">
        <f t="shared" si="3"/>
        <v>1.0300649646157578</v>
      </c>
      <c r="E29" s="4">
        <f t="shared" si="3"/>
        <v>1.0160073731368984</v>
      </c>
      <c r="F29" s="4">
        <f t="shared" si="3"/>
        <v>1.0093140285188376</v>
      </c>
      <c r="G29" s="4">
        <f t="shared" si="3"/>
        <v>10000</v>
      </c>
      <c r="H29" s="4">
        <f t="shared" si="3"/>
        <v>10000</v>
      </c>
      <c r="I29" s="4">
        <f t="shared" si="3"/>
        <v>10000</v>
      </c>
      <c r="J29" s="4">
        <f t="shared" si="3"/>
        <v>10000</v>
      </c>
      <c r="K29" s="4">
        <f t="shared" si="3"/>
        <v>10000</v>
      </c>
      <c r="L29" s="4">
        <f t="shared" si="3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4"/>
        <v>0.08</v>
      </c>
      <c r="C30" s="4">
        <f t="shared" si="5"/>
        <v>1.1461108894969954</v>
      </c>
      <c r="D30" s="4">
        <f t="shared" si="3"/>
        <v>1.0412445971894271</v>
      </c>
      <c r="E30" s="4">
        <f t="shared" si="3"/>
        <v>1.0220214114188089</v>
      </c>
      <c r="F30" s="4">
        <f t="shared" si="3"/>
        <v>1.0128244438836347</v>
      </c>
      <c r="G30" s="4">
        <f t="shared" si="3"/>
        <v>10000</v>
      </c>
      <c r="H30" s="4">
        <f t="shared" si="3"/>
        <v>10000</v>
      </c>
      <c r="I30" s="4">
        <f t="shared" si="3"/>
        <v>10000</v>
      </c>
      <c r="J30" s="4">
        <f t="shared" si="3"/>
        <v>10000</v>
      </c>
      <c r="K30" s="4">
        <f t="shared" si="3"/>
        <v>10000</v>
      </c>
      <c r="L30" s="4">
        <f t="shared" si="3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4"/>
        <v>0.1</v>
      </c>
      <c r="C31" s="4">
        <f t="shared" si="5"/>
        <v>1.1832186742413722</v>
      </c>
      <c r="D31" s="4">
        <f t="shared" si="3"/>
        <v>1.0530750372264155</v>
      </c>
      <c r="E31" s="4">
        <f t="shared" si="3"/>
        <v>1.0284225787472021</v>
      </c>
      <c r="F31" s="4">
        <f t="shared" si="3"/>
        <v>1.0165675664440152</v>
      </c>
      <c r="G31" s="4">
        <f t="shared" si="3"/>
        <v>10000</v>
      </c>
      <c r="H31" s="4">
        <f t="shared" si="3"/>
        <v>10000</v>
      </c>
      <c r="I31" s="4">
        <f t="shared" si="3"/>
        <v>10000</v>
      </c>
      <c r="J31" s="4">
        <f t="shared" si="3"/>
        <v>10000</v>
      </c>
      <c r="K31" s="4">
        <f t="shared" si="3"/>
        <v>10000</v>
      </c>
      <c r="L31" s="4">
        <f t="shared" si="3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4"/>
        <v>0.12000000000000001</v>
      </c>
      <c r="C32" s="4">
        <f t="shared" si="5"/>
        <v>1.2205595856609817</v>
      </c>
      <c r="D32" s="4">
        <f t="shared" si="3"/>
        <v>1.0656051512046085</v>
      </c>
      <c r="E32" s="4">
        <f t="shared" si="3"/>
        <v>1.035244280383508</v>
      </c>
      <c r="F32" s="4">
        <f t="shared" si="3"/>
        <v>1.0205643054505236</v>
      </c>
      <c r="G32" s="4">
        <f t="shared" si="3"/>
        <v>10000</v>
      </c>
      <c r="H32" s="4">
        <f t="shared" si="3"/>
        <v>10000</v>
      </c>
      <c r="I32" s="4">
        <f t="shared" si="3"/>
        <v>10000</v>
      </c>
      <c r="J32" s="4">
        <f t="shared" si="3"/>
        <v>10000</v>
      </c>
      <c r="K32" s="4">
        <f t="shared" si="3"/>
        <v>10000</v>
      </c>
      <c r="L32" s="4">
        <f t="shared" si="3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4"/>
        <v>0.14000000000000001</v>
      </c>
      <c r="C33" s="4">
        <f t="shared" si="5"/>
        <v>1.2581341514666748</v>
      </c>
      <c r="D33" s="4">
        <f t="shared" si="3"/>
        <v>1.0788882036728618</v>
      </c>
      <c r="E33" s="4">
        <f t="shared" si="3"/>
        <v>1.0425235399564574</v>
      </c>
      <c r="F33" s="4">
        <f t="shared" si="3"/>
        <v>1.0248379575762889</v>
      </c>
      <c r="G33" s="4">
        <f t="shared" si="3"/>
        <v>10000</v>
      </c>
      <c r="H33" s="4">
        <f t="shared" si="3"/>
        <v>10000</v>
      </c>
      <c r="I33" s="4">
        <f t="shared" si="3"/>
        <v>10000</v>
      </c>
      <c r="J33" s="4">
        <f t="shared" si="3"/>
        <v>10000</v>
      </c>
      <c r="K33" s="4">
        <f t="shared" si="3"/>
        <v>10000</v>
      </c>
      <c r="L33" s="4">
        <f t="shared" si="3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4"/>
        <v>0.16</v>
      </c>
      <c r="C34" s="4">
        <f t="shared" si="5"/>
        <v>1.2959428859002369</v>
      </c>
      <c r="D34" s="4">
        <f t="shared" si="3"/>
        <v>1.0929823057652284</v>
      </c>
      <c r="E34" s="4">
        <f t="shared" si="3"/>
        <v>1.0503014709881278</v>
      </c>
      <c r="F34" s="4">
        <f t="shared" si="3"/>
        <v>1.0294145394547056</v>
      </c>
      <c r="G34" s="4">
        <f t="shared" si="3"/>
        <v>10000</v>
      </c>
      <c r="H34" s="4">
        <f t="shared" si="3"/>
        <v>10000</v>
      </c>
      <c r="I34" s="4">
        <f t="shared" si="3"/>
        <v>10000</v>
      </c>
      <c r="J34" s="4">
        <f t="shared" si="3"/>
        <v>10000</v>
      </c>
      <c r="K34" s="4">
        <f t="shared" si="3"/>
        <v>10000</v>
      </c>
      <c r="L34" s="4">
        <f t="shared" si="3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4"/>
        <v>0.18</v>
      </c>
      <c r="C35" s="4">
        <f t="shared" si="5"/>
        <v>1.3339862895892605</v>
      </c>
      <c r="D35" s="4">
        <f t="shared" si="3"/>
        <v>1.1079509126370617</v>
      </c>
      <c r="E35" s="4">
        <f t="shared" si="3"/>
        <v>1.0586238201246507</v>
      </c>
      <c r="F35" s="4">
        <f t="shared" si="3"/>
        <v>1.0343231751449042</v>
      </c>
      <c r="G35" s="4">
        <f t="shared" si="3"/>
        <v>10000</v>
      </c>
      <c r="H35" s="4">
        <f t="shared" si="3"/>
        <v>10000</v>
      </c>
      <c r="I35" s="4">
        <f t="shared" si="3"/>
        <v>10000</v>
      </c>
      <c r="J35" s="4">
        <f t="shared" si="3"/>
        <v>10000</v>
      </c>
      <c r="K35" s="4">
        <f t="shared" si="3"/>
        <v>10000</v>
      </c>
      <c r="L35" s="4">
        <f t="shared" si="3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4"/>
        <v>0.19999999999999998</v>
      </c>
      <c r="C36" s="4">
        <f t="shared" si="5"/>
        <v>1.3722648494048917</v>
      </c>
      <c r="D36" s="4">
        <f t="shared" si="3"/>
        <v>1.1238633750467737</v>
      </c>
      <c r="E36" s="4">
        <f t="shared" si="3"/>
        <v>1.0675415944947662</v>
      </c>
      <c r="F36" s="4">
        <f t="shared" si="3"/>
        <v>1.0395965490626036</v>
      </c>
      <c r="G36" s="4">
        <f t="shared" si="3"/>
        <v>10000</v>
      </c>
      <c r="H36" s="4">
        <f t="shared" si="3"/>
        <v>10000</v>
      </c>
      <c r="I36" s="4">
        <f t="shared" si="3"/>
        <v>10000</v>
      </c>
      <c r="J36" s="4">
        <f t="shared" si="3"/>
        <v>10000</v>
      </c>
      <c r="K36" s="4">
        <f t="shared" si="3"/>
        <v>10000</v>
      </c>
      <c r="L36" s="4">
        <f t="shared" si="3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4"/>
        <v>0.21999999999999997</v>
      </c>
      <c r="C37" s="4">
        <f t="shared" si="5"/>
        <v>1.4107790383226044</v>
      </c>
      <c r="D37" s="4">
        <f t="shared" si="3"/>
        <v>1.1407955507308745</v>
      </c>
      <c r="E37" s="4">
        <f t="shared" si="3"/>
        <v>1.0771117880214587</v>
      </c>
      <c r="F37" s="4">
        <f t="shared" si="3"/>
        <v>1.045271437224313</v>
      </c>
      <c r="G37" s="4">
        <f t="shared" si="3"/>
        <v>10000</v>
      </c>
      <c r="H37" s="4">
        <f t="shared" si="3"/>
        <v>10000</v>
      </c>
      <c r="I37" s="4">
        <f t="shared" si="3"/>
        <v>10000</v>
      </c>
      <c r="J37" s="4">
        <f t="shared" si="3"/>
        <v>10000</v>
      </c>
      <c r="K37" s="4">
        <f t="shared" si="3"/>
        <v>10000</v>
      </c>
      <c r="L37" s="4">
        <f t="shared" si="3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4"/>
        <v>0.23999999999999996</v>
      </c>
      <c r="C38" s="4">
        <f t="shared" si="5"/>
        <v>1.4495293152860071</v>
      </c>
      <c r="D38" s="4">
        <f t="shared" si="3"/>
        <v>1.1588304816227923</v>
      </c>
      <c r="E38" s="4">
        <f t="shared" si="3"/>
        <v>1.0873982244221216</v>
      </c>
      <c r="F38" s="4">
        <f t="shared" si="3"/>
        <v>1.0513893325348451</v>
      </c>
      <c r="G38" s="4">
        <f t="shared" si="3"/>
        <v>10000</v>
      </c>
      <c r="H38" s="4">
        <f t="shared" si="3"/>
        <v>10000</v>
      </c>
      <c r="I38" s="4">
        <f t="shared" si="3"/>
        <v>10000</v>
      </c>
      <c r="J38" s="4">
        <f t="shared" si="3"/>
        <v>10000</v>
      </c>
      <c r="K38" s="4">
        <f t="shared" si="3"/>
        <v>10000</v>
      </c>
      <c r="L38" s="4">
        <f t="shared" si="3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4"/>
        <v>0.25999999999999995</v>
      </c>
      <c r="C39" s="4">
        <f t="shared" si="5"/>
        <v>1.4885161250738035</v>
      </c>
      <c r="D39" s="4">
        <f t="shared" si="3"/>
        <v>1.1780591433217866</v>
      </c>
      <c r="E39" s="4">
        <f t="shared" si="3"/>
        <v>1.0984725381658933</v>
      </c>
      <c r="F39" s="4">
        <f t="shared" si="3"/>
        <v>1.0579971834594317</v>
      </c>
      <c r="G39" s="4">
        <f t="shared" si="3"/>
        <v>10000</v>
      </c>
      <c r="H39" s="4">
        <f t="shared" si="3"/>
        <v>10000</v>
      </c>
      <c r="I39" s="4">
        <f t="shared" si="3"/>
        <v>10000</v>
      </c>
      <c r="J39" s="4">
        <f t="shared" si="3"/>
        <v>10000</v>
      </c>
      <c r="K39" s="4">
        <f t="shared" si="3"/>
        <v>10000</v>
      </c>
      <c r="L39" s="4">
        <f t="shared" si="3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4"/>
        <v>0.27999999999999997</v>
      </c>
      <c r="C40" s="4">
        <f t="shared" si="5"/>
        <v>1.5277398981699966</v>
      </c>
      <c r="D40" s="4">
        <f t="shared" si="3"/>
        <v>1.1985812734907553</v>
      </c>
      <c r="E40" s="4">
        <f t="shared" si="3"/>
        <v>1.1104153189550052</v>
      </c>
      <c r="F40" s="4">
        <f t="shared" si="3"/>
        <v>1.065148269968321</v>
      </c>
      <c r="G40" s="4">
        <f t="shared" si="3"/>
        <v>10000</v>
      </c>
      <c r="H40" s="4">
        <f t="shared" si="3"/>
        <v>10000</v>
      </c>
      <c r="I40" s="4">
        <f t="shared" si="3"/>
        <v>10000</v>
      </c>
      <c r="J40" s="4">
        <f t="shared" si="3"/>
        <v>10000</v>
      </c>
      <c r="K40" s="4">
        <f t="shared" si="3"/>
        <v>10000</v>
      </c>
      <c r="L40" s="4">
        <f t="shared" si="3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4"/>
        <v>0.3</v>
      </c>
      <c r="C41" s="4">
        <f t="shared" si="5"/>
        <v>1.5672010506373351</v>
      </c>
      <c r="D41" s="4">
        <f t="shared" si="3"/>
        <v>1.2205062860012514</v>
      </c>
      <c r="E41" s="4">
        <f t="shared" si="3"/>
        <v>1.1233174505352892</v>
      </c>
      <c r="F41" s="4">
        <f t="shared" si="3"/>
        <v>1.0729032463938777</v>
      </c>
      <c r="G41" s="4">
        <f t="shared" si="3"/>
        <v>10000</v>
      </c>
      <c r="H41" s="4">
        <f t="shared" si="3"/>
        <v>10000</v>
      </c>
      <c r="I41" s="4">
        <f t="shared" si="3"/>
        <v>10000</v>
      </c>
      <c r="J41" s="4">
        <f t="shared" si="3"/>
        <v>10000</v>
      </c>
      <c r="K41" s="4">
        <f t="shared" si="3"/>
        <v>10000</v>
      </c>
      <c r="L41" s="4">
        <f t="shared" si="3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4"/>
        <v>0.32</v>
      </c>
      <c r="C42" s="4">
        <f t="shared" si="5"/>
        <v>1.6068999839941966</v>
      </c>
      <c r="D42" s="4">
        <f t="shared" si="5"/>
        <v>1.2439542775834824</v>
      </c>
      <c r="E42" s="4">
        <f t="shared" si="5"/>
        <v>1.1372816810351454</v>
      </c>
      <c r="F42" s="4">
        <f t="shared" si="5"/>
        <v>1.0813313881544484</v>
      </c>
      <c r="G42" s="4">
        <f t="shared" si="5"/>
        <v>10000</v>
      </c>
      <c r="H42" s="4">
        <f t="shared" si="5"/>
        <v>10000</v>
      </c>
      <c r="I42" s="4">
        <f t="shared" si="5"/>
        <v>10000</v>
      </c>
      <c r="J42" s="4">
        <f t="shared" si="5"/>
        <v>10000</v>
      </c>
      <c r="K42" s="4">
        <f t="shared" si="5"/>
        <v>10000</v>
      </c>
      <c r="L42" s="4">
        <f t="shared" si="5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4"/>
        <v>0.34</v>
      </c>
      <c r="C43" s="4">
        <f t="shared" si="5"/>
        <v>1.6468370850948642</v>
      </c>
      <c r="D43" s="4">
        <f t="shared" si="5"/>
        <v>1.2690571333894067</v>
      </c>
      <c r="E43" s="4">
        <f t="shared" si="5"/>
        <v>1.1524244698473201</v>
      </c>
      <c r="F43" s="4">
        <f t="shared" si="5"/>
        <v>1.0905120886484843</v>
      </c>
      <c r="G43" s="4">
        <f t="shared" si="5"/>
        <v>10000</v>
      </c>
      <c r="H43" s="4">
        <f t="shared" si="5"/>
        <v>10000</v>
      </c>
      <c r="I43" s="4">
        <f t="shared" si="5"/>
        <v>10000</v>
      </c>
      <c r="J43" s="4">
        <f t="shared" si="5"/>
        <v>10000</v>
      </c>
      <c r="K43" s="4">
        <f t="shared" si="5"/>
        <v>10000</v>
      </c>
      <c r="L43" s="4">
        <f t="shared" si="5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4"/>
        <v>0.36000000000000004</v>
      </c>
      <c r="C44" s="4">
        <f t="shared" si="5"/>
        <v>1.6870127260133341</v>
      </c>
      <c r="D44" s="4">
        <f t="shared" si="5"/>
        <v>1.2959597371209672</v>
      </c>
      <c r="E44" s="4">
        <f t="shared" si="5"/>
        <v>1.1688781656280089</v>
      </c>
      <c r="F44" s="4">
        <f t="shared" si="5"/>
        <v>1.1005366646376664</v>
      </c>
      <c r="G44" s="4">
        <f t="shared" si="5"/>
        <v>10000</v>
      </c>
      <c r="H44" s="4">
        <f t="shared" si="5"/>
        <v>10000</v>
      </c>
      <c r="I44" s="4">
        <f t="shared" si="5"/>
        <v>10000</v>
      </c>
      <c r="J44" s="4">
        <f t="shared" si="5"/>
        <v>10000</v>
      </c>
      <c r="K44" s="4">
        <f t="shared" si="5"/>
        <v>10000</v>
      </c>
      <c r="L44" s="4">
        <f t="shared" si="5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4"/>
        <v>0.38000000000000006</v>
      </c>
      <c r="C45" s="4">
        <f t="shared" si="5"/>
        <v>1.7274272639307089</v>
      </c>
      <c r="D45" s="4">
        <f t="shared" si="5"/>
        <v>1.3248212900607097</v>
      </c>
      <c r="E45" s="4">
        <f t="shared" si="5"/>
        <v>1.1867935816870805</v>
      </c>
      <c r="F45" s="4">
        <f t="shared" si="5"/>
        <v>1.111510543965667</v>
      </c>
      <c r="G45" s="4">
        <f t="shared" si="5"/>
        <v>10000</v>
      </c>
      <c r="H45" s="4">
        <f t="shared" si="5"/>
        <v>10000</v>
      </c>
      <c r="I45" s="4">
        <f t="shared" si="5"/>
        <v>10000</v>
      </c>
      <c r="J45" s="4">
        <f t="shared" si="5"/>
        <v>10000</v>
      </c>
      <c r="K45" s="4">
        <f t="shared" si="5"/>
        <v>10000</v>
      </c>
      <c r="L45" s="4">
        <f t="shared" si="5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4"/>
        <v>0.40000000000000008</v>
      </c>
      <c r="C46" s="4">
        <f t="shared" si="5"/>
        <v>1.7680810410262344</v>
      </c>
      <c r="D46" s="4">
        <f t="shared" si="5"/>
        <v>1.3558167412731579</v>
      </c>
      <c r="E46" s="4">
        <f t="shared" si="5"/>
        <v>1.2063430493559855</v>
      </c>
      <c r="F46" s="4">
        <f t="shared" si="5"/>
        <v>1.1235559296425166</v>
      </c>
      <c r="G46" s="4">
        <f t="shared" si="5"/>
        <v>10000</v>
      </c>
      <c r="H46" s="4">
        <f t="shared" si="5"/>
        <v>10000</v>
      </c>
      <c r="I46" s="4">
        <f t="shared" si="5"/>
        <v>10000</v>
      </c>
      <c r="J46" s="4">
        <f t="shared" si="5"/>
        <v>10000</v>
      </c>
      <c r="K46" s="4">
        <f t="shared" si="5"/>
        <v>10000</v>
      </c>
      <c r="L46" s="4">
        <f t="shared" si="5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4"/>
        <v>0.4200000000000001</v>
      </c>
      <c r="C47" s="4">
        <f t="shared" si="5"/>
        <v>1.808974384372056</v>
      </c>
      <c r="D47" s="4">
        <f t="shared" si="5"/>
        <v>1.3891383281750591</v>
      </c>
      <c r="E47" s="4">
        <f t="shared" si="5"/>
        <v>1.2277240474089366</v>
      </c>
      <c r="F47" s="4">
        <f t="shared" si="5"/>
        <v>1.1368150607150038</v>
      </c>
      <c r="G47" s="4">
        <f t="shared" si="5"/>
        <v>10000</v>
      </c>
      <c r="H47" s="4">
        <f t="shared" si="5"/>
        <v>10000</v>
      </c>
      <c r="I47" s="4">
        <f t="shared" si="5"/>
        <v>10000</v>
      </c>
      <c r="J47" s="4">
        <f t="shared" si="5"/>
        <v>10000</v>
      </c>
      <c r="K47" s="4">
        <f t="shared" si="5"/>
        <v>10000</v>
      </c>
      <c r="L47" s="4">
        <f t="shared" si="5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4"/>
        <v>0.44000000000000011</v>
      </c>
      <c r="C48" s="4">
        <f t="shared" si="5"/>
        <v>1.8501076058317549</v>
      </c>
      <c r="D48" s="4">
        <f t="shared" si="5"/>
        <v>1.4249972222928609</v>
      </c>
      <c r="E48" s="4">
        <f t="shared" si="5"/>
        <v>1.2511635269323795</v>
      </c>
      <c r="F48" s="4">
        <f t="shared" si="5"/>
        <v>1.1514542250606581</v>
      </c>
      <c r="G48" s="4">
        <f t="shared" si="5"/>
        <v>10000</v>
      </c>
      <c r="H48" s="4">
        <f t="shared" si="5"/>
        <v>10000</v>
      </c>
      <c r="I48" s="4">
        <f t="shared" si="5"/>
        <v>10000</v>
      </c>
      <c r="J48" s="4">
        <f t="shared" si="5"/>
        <v>10000</v>
      </c>
      <c r="K48" s="4">
        <f t="shared" si="5"/>
        <v>10000</v>
      </c>
      <c r="L48" s="4">
        <f t="shared" si="5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4"/>
        <v>0.46000000000000013</v>
      </c>
      <c r="C49" s="4">
        <f t="shared" si="5"/>
        <v>1.8914810019627275</v>
      </c>
      <c r="D49" s="4">
        <f t="shared" si="5"/>
        <v>1.4636252689595257</v>
      </c>
      <c r="E49" s="4">
        <f t="shared" si="5"/>
        <v>1.2769230769230773</v>
      </c>
      <c r="F49" s="4">
        <f t="shared" si="5"/>
        <v>1.1676687251992204</v>
      </c>
      <c r="G49" s="4">
        <f t="shared" si="5"/>
        <v>10000</v>
      </c>
      <c r="H49" s="4">
        <f t="shared" si="5"/>
        <v>10000</v>
      </c>
      <c r="I49" s="4">
        <f t="shared" si="5"/>
        <v>10000</v>
      </c>
      <c r="J49" s="4">
        <f t="shared" si="5"/>
        <v>10000</v>
      </c>
      <c r="K49" s="4">
        <f t="shared" si="5"/>
        <v>10000</v>
      </c>
      <c r="L49" s="4">
        <f t="shared" si="5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4"/>
        <v>0.48000000000000015</v>
      </c>
      <c r="C50" s="4">
        <f t="shared" si="5"/>
        <v>1.9330948539224639</v>
      </c>
      <c r="D50" s="4">
        <f t="shared" si="5"/>
        <v>1.5052768014989666</v>
      </c>
      <c r="E50" s="4">
        <f t="shared" si="5"/>
        <v>1.3053051071299819</v>
      </c>
      <c r="F50" s="4">
        <f t="shared" si="5"/>
        <v>1.185689059436805</v>
      </c>
      <c r="G50" s="4">
        <f t="shared" si="5"/>
        <v>10000</v>
      </c>
      <c r="H50" s="4">
        <f t="shared" si="5"/>
        <v>10000</v>
      </c>
      <c r="I50" s="4">
        <f t="shared" si="5"/>
        <v>10000</v>
      </c>
      <c r="J50" s="4">
        <f t="shared" si="5"/>
        <v>10000</v>
      </c>
      <c r="K50" s="4">
        <f t="shared" si="5"/>
        <v>10000</v>
      </c>
      <c r="L50" s="4">
        <f t="shared" si="5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4"/>
        <v>0.50000000000000011</v>
      </c>
      <c r="C51" s="4">
        <f t="shared" si="5"/>
        <v>1.9749494273787933</v>
      </c>
      <c r="D51" s="4">
        <f t="shared" si="5"/>
        <v>1.5502304995806</v>
      </c>
      <c r="E51" s="4">
        <f t="shared" si="5"/>
        <v>1.336660261994898</v>
      </c>
      <c r="F51" s="4">
        <f t="shared" si="5"/>
        <v>1.2057886627400898</v>
      </c>
      <c r="G51" s="4">
        <f t="shared" si="5"/>
        <v>10000</v>
      </c>
      <c r="H51" s="4">
        <f t="shared" si="5"/>
        <v>10000</v>
      </c>
      <c r="I51" s="4">
        <f t="shared" si="5"/>
        <v>10000</v>
      </c>
      <c r="J51" s="4">
        <f t="shared" si="5"/>
        <v>10000</v>
      </c>
      <c r="K51" s="4">
        <f t="shared" si="5"/>
        <v>10000</v>
      </c>
      <c r="L51" s="4">
        <f t="shared" si="5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4"/>
        <v>0.52000000000000013</v>
      </c>
      <c r="C52" s="4">
        <f t="shared" si="5"/>
        <v>2.0170449724241406</v>
      </c>
      <c r="D52" s="4">
        <f t="shared" si="5"/>
        <v>1.5987912473126009</v>
      </c>
      <c r="E52" s="4">
        <f t="shared" si="5"/>
        <v>1.3713963235677857</v>
      </c>
      <c r="F52" s="4">
        <f t="shared" si="5"/>
        <v>1.2282936625007161</v>
      </c>
      <c r="G52" s="4">
        <f t="shared" si="5"/>
        <v>10000</v>
      </c>
      <c r="H52" s="4">
    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i="5"/>
        <v>10000</v>
      </c>
      <c r="L52" s="4">
        <f t="shared" si="5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4"/>
        <v>0.54000000000000015</v>
      </c>
      <c r="C53" s="4">
        <f t="shared" si="5"/>
        <v>2.0593817234938507</v>
      </c>
      <c r="D53" s="4">
        <f t="shared" si="5"/>
        <v>1.6512919286612071</v>
      </c>
      <c r="E53" s="4">
        <f t="shared" si="5"/>
        <v>1.4099889120914906</v>
      </c>
      <c r="F53" s="4">
        <f t="shared" si="5"/>
        <v>1.2535952547725226</v>
      </c>
      <c r="G53" s="4">
        <f t="shared" si="5"/>
        <v>10000</v>
      </c>
      <c r="H53" s="4">
        <f t="shared" si="5"/>
        <v>10000</v>
      </c>
      <c r="I53" s="4">
        <f t="shared" si="5"/>
        <v>10000</v>
      </c>
      <c r="J53" s="4">
        <f t="shared" si="5"/>
        <v>10000</v>
      </c>
      <c r="K53" s="4">
        <f t="shared" si="5"/>
        <v>10000</v>
      </c>
      <c r="L53" s="4">
        <f t="shared" si="5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4"/>
        <v>0.56000000000000016</v>
      </c>
      <c r="C54" s="4">
        <f t="shared" si="5"/>
        <v>2.1019598992886506</v>
      </c>
      <c r="D54" s="4">
        <f t="shared" si="5"/>
        <v>1.7080950753386137</v>
      </c>
      <c r="E54" s="4">
        <f t="shared" si="5"/>
        <v>1.4529943497331086</v>
      </c>
      <c r="F54" s="4">
        <f t="shared" si="5"/>
        <v>1.2821655121199302</v>
      </c>
      <c r="G54" s="4">
        <f t="shared" si="5"/>
        <v>10000</v>
      </c>
      <c r="H54" s="4">
        <f t="shared" si="5"/>
        <v>10000</v>
      </c>
      <c r="I54" s="4">
        <f t="shared" si="5"/>
        <v>10000</v>
      </c>
      <c r="J54" s="4">
        <f t="shared" si="5"/>
        <v>10000</v>
      </c>
      <c r="K54" s="4">
        <f t="shared" si="5"/>
        <v>10000</v>
      </c>
      <c r="L54" s="4">
        <f t="shared" si="5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4"/>
        <v>0.58000000000000018</v>
      </c>
      <c r="C55" s="4">
        <f t="shared" si="5"/>
        <v>2.1447797027012667</v>
      </c>
      <c r="D55" s="4">
        <f t="shared" si="5"/>
        <v>1.7695942549154697</v>
      </c>
      <c r="E55" s="4">
        <f t="shared" si="5"/>
        <v>1.5010651130568213</v>
      </c>
      <c r="F55" s="4">
        <f t="shared" si="5"/>
        <v>1.3145777167665111</v>
      </c>
      <c r="G55" s="4">
        <f t="shared" si="5"/>
        <v>10000</v>
      </c>
      <c r="H55" s="4">
        <f t="shared" si="5"/>
        <v>10000</v>
      </c>
      <c r="I55" s="4">
        <f t="shared" si="5"/>
        <v>10000</v>
      </c>
      <c r="J55" s="4">
        <f t="shared" si="5"/>
        <v>10000</v>
      </c>
      <c r="K55" s="4">
        <f t="shared" si="5"/>
        <v>10000</v>
      </c>
      <c r="L55" s="4">
        <f t="shared" si="5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4"/>
        <v>0.6000000000000002</v>
      </c>
      <c r="C56" s="4">
        <f t="shared" si="5"/>
        <v>2.1878413207472684</v>
      </c>
      <c r="D56" s="4">
        <f t="shared" si="5"/>
        <v>1.8362150543748621</v>
      </c>
      <c r="E56" s="4">
        <f t="shared" si="5"/>
        <v>1.5549683574620801</v>
      </c>
      <c r="F56" s="4">
        <f t="shared" si="5"/>
        <v>1.3515327031782041</v>
      </c>
      <c r="G56" s="4">
        <f t="shared" si="5"/>
        <v>10000</v>
      </c>
      <c r="H56" s="4">
        <f t="shared" si="5"/>
        <v>10000</v>
      </c>
      <c r="I56" s="4">
        <f t="shared" si="5"/>
        <v>10000</v>
      </c>
      <c r="J56" s="4">
        <f t="shared" si="5"/>
        <v>10000</v>
      </c>
      <c r="K56" s="4">
        <f t="shared" si="5"/>
        <v>10000</v>
      </c>
      <c r="L56" s="4">
        <f t="shared" si="5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4"/>
        <v>0.62000000000000022</v>
      </c>
      <c r="C57" s="4">
        <f t="shared" si="5"/>
        <v>2.2311449245001773</v>
      </c>
      <c r="D57" s="4">
        <f t="shared" si="5"/>
        <v>1.9084154769094805</v>
      </c>
      <c r="E57" s="4">
        <f t="shared" si="5"/>
        <v>1.615608040654561</v>
      </c>
      <c r="F57" s="4">
        <f t="shared" si="5"/>
        <v>1.3938932361089835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4"/>
        <v>0.64000000000000024</v>
      </c>
      <c r="C58" s="4">
        <f t="shared" si="5"/>
        <v>2.274690669030881</v>
      </c>
      <c r="D58" s="4">
        <f t="shared" si="5"/>
        <v>1.9866855285397964</v>
      </c>
      <c r="E58" s="4">
        <f t="shared" si="5"/>
        <v>1.6840511818964554</v>
      </c>
      <c r="F58" s="4">
        <f t="shared" si="5"/>
        <v>1.4427292043894686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si="4"/>
        <v>0.66000000000000025</v>
      </c>
      <c r="C59" s="4">
        <f t="shared" ref="C59:L84" si="6">IF(C$16="",10000,C$21*(2+(C$16^2*(1-$B59/C$18)*(1-2*$B59/C$18)+C$17^2)/SQRT(C$16^2*(1-$B59/C$18)^2+C$17^2)-C$16*(1-2*$B59/C$18)-C$17))</f>
        <v>2.3184786933514028</v>
      </c>
      <c r="D59" s="4">
        <f t="shared" si="6"/>
        <v>2.0715457283506185</v>
      </c>
      <c r="E59" s="4">
        <f t="shared" si="6"/>
        <v>1.7615587342920387</v>
      </c>
      <c r="F59" s="4">
        <f t="shared" si="6"/>
        <v>1.4993774611801303</v>
      </c>
      <c r="G59" s="4">
        <f t="shared" si="6"/>
        <v>10000</v>
      </c>
      <c r="H59" s="4">
        <f t="shared" si="6"/>
        <v>10000</v>
      </c>
      <c r="I59" s="4">
        <f t="shared" si="6"/>
        <v>10000</v>
      </c>
      <c r="J59" s="4">
        <f t="shared" si="6"/>
        <v>10000</v>
      </c>
      <c r="K59" s="4">
        <f t="shared" si="6"/>
        <v>10000</v>
      </c>
      <c r="L59" s="4">
        <f t="shared" si="6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si="4"/>
        <v>0.68000000000000027</v>
      </c>
      <c r="C60" s="4">
        <f t="shared" si="6"/>
        <v>2.3625091203630335</v>
      </c>
      <c r="D60" s="4">
        <f t="shared" si="6"/>
        <v>2.1635442357104049</v>
      </c>
      <c r="E60" s="4">
        <f t="shared" si="6"/>
        <v>1.849621360893984</v>
      </c>
      <c r="F60" s="4">
        <f t="shared" si="6"/>
        <v>1.5655215999127188</v>
      </c>
      <c r="G60" s="4">
        <f t="shared" si="6"/>
        <v>10000</v>
      </c>
      <c r="H60" s="4">
        <f t="shared" si="6"/>
        <v>10000</v>
      </c>
      <c r="I60" s="4">
        <f t="shared" si="6"/>
        <v>10000</v>
      </c>
      <c r="J60" s="4">
        <f t="shared" si="6"/>
        <v>10000</v>
      </c>
      <c r="K60" s="4">
        <f t="shared" si="6"/>
        <v>10000</v>
      </c>
      <c r="L60" s="4">
        <f t="shared" si="6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si="4"/>
        <v>0.70000000000000029</v>
      </c>
      <c r="C61" s="4">
        <f t="shared" si="6"/>
        <v>2.406782056808912</v>
      </c>
      <c r="D61" s="4">
        <f t="shared" si="6"/>
        <v>2.2632522558002783</v>
      </c>
      <c r="E61" s="4">
        <f t="shared" si="6"/>
        <v>1.9500000000000015</v>
      </c>
      <c r="F61" s="4">
        <f t="shared" si="6"/>
        <v>1.6432989623148464</v>
      </c>
      <c r="G61" s="4">
        <f t="shared" si="6"/>
        <v>10000</v>
      </c>
      <c r="H61" s="4">
        <f t="shared" si="6"/>
        <v>10000</v>
      </c>
      <c r="I61" s="4">
        <f t="shared" si="6"/>
        <v>10000</v>
      </c>
      <c r="J61" s="4">
        <f t="shared" si="6"/>
        <v>10000</v>
      </c>
      <c r="K61" s="4">
        <f t="shared" si="6"/>
        <v>10000</v>
      </c>
      <c r="L61" s="4">
        <f t="shared" si="6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4"/>
        <v>0.72000000000000031</v>
      </c>
      <c r="C62" s="4">
        <f t="shared" si="6"/>
        <v>2.4512975932310388</v>
      </c>
      <c r="D62" s="4">
        <f t="shared" si="6"/>
        <v>2.371257369738478</v>
      </c>
      <c r="E62" s="4">
        <f t="shared" si="6"/>
        <v>2.0647703403102859</v>
      </c>
      <c r="F62" s="4">
        <f t="shared" si="6"/>
        <v>1.7354448858081828</v>
      </c>
      <c r="G62" s="4">
        <f t="shared" si="6"/>
        <v>10000</v>
      </c>
      <c r="H62" s="4">
        <f t="shared" si="6"/>
        <v>10000</v>
      </c>
      <c r="I62" s="4">
        <f t="shared" si="6"/>
        <v>10000</v>
      </c>
      <c r="J62" s="4">
        <f t="shared" si="6"/>
        <v>10000</v>
      </c>
      <c r="K62" s="4">
        <f t="shared" si="6"/>
        <v>10000</v>
      </c>
      <c r="L62" s="4">
        <f t="shared" si="6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4"/>
        <v>0.74000000000000032</v>
      </c>
      <c r="C63" s="4">
        <f t="shared" si="6"/>
        <v>2.4960558039317773</v>
      </c>
      <c r="D63" s="4">
        <f t="shared" si="6"/>
        <v>2.4881544488355836</v>
      </c>
      <c r="E63" s="4">
        <f t="shared" si="6"/>
        <v>2.1963689995831466</v>
      </c>
      <c r="F63" s="4">
        <f t="shared" si="6"/>
        <v>1.8454877267040402</v>
      </c>
      <c r="G63" s="4">
        <f t="shared" si="6"/>
        <v>10000</v>
      </c>
      <c r="H63" s="4">
        <f t="shared" si="6"/>
        <v>10000</v>
      </c>
      <c r="I63" s="4">
        <f t="shared" si="6"/>
        <v>10000</v>
      </c>
      <c r="J63" s="4">
        <f t="shared" si="6"/>
        <v>10000</v>
      </c>
      <c r="K63" s="4">
        <f t="shared" si="6"/>
        <v>10000</v>
      </c>
      <c r="L63" s="4">
        <f t="shared" si="6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4"/>
        <v>0.76000000000000034</v>
      </c>
      <c r="C64" s="4">
        <f t="shared" si="6"/>
        <v>2.5410567469398648</v>
      </c>
      <c r="D64" s="4">
        <f t="shared" si="6"/>
        <v>2.6145338676466121</v>
      </c>
      <c r="E64" s="4">
        <f t="shared" si="6"/>
        <v>2.3476370392272772</v>
      </c>
      <c r="F64" s="4">
        <f t="shared" si="6"/>
        <v>1.978012461739753</v>
      </c>
      <c r="G64" s="4">
        <f t="shared" si="6"/>
        <v>10000</v>
      </c>
      <c r="H64" s="4">
        <f t="shared" si="6"/>
        <v>10000</v>
      </c>
      <c r="I64" s="4">
        <f t="shared" si="6"/>
        <v>10000</v>
      </c>
      <c r="J64" s="4">
        <f t="shared" si="6"/>
        <v>10000</v>
      </c>
      <c r="K64" s="4">
        <f t="shared" si="6"/>
        <v>10000</v>
      </c>
      <c r="L64" s="4">
        <f t="shared" si="6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4"/>
        <v>0.78000000000000036</v>
      </c>
      <c r="C65" s="4">
        <f t="shared" si="6"/>
        <v>2.5863004639809679</v>
      </c>
      <c r="D65" s="4">
        <f t="shared" si="6"/>
        <v>2.7509668421006186</v>
      </c>
      <c r="E65" s="4">
        <f t="shared" si="6"/>
        <v>2.5218531332528329</v>
      </c>
      <c r="F65" s="4">
        <f t="shared" si="6"/>
        <v>2.1390150093896523</v>
      </c>
      <c r="G65" s="4">
        <f t="shared" si="6"/>
        <v>10000</v>
      </c>
      <c r="H65" s="4">
        <f t="shared" si="6"/>
        <v>10000</v>
      </c>
      <c r="I65" s="4">
        <f t="shared" si="6"/>
        <v>10000</v>
      </c>
      <c r="J65" s="4">
        <f t="shared" si="6"/>
        <v>10000</v>
      </c>
      <c r="K65" s="4">
        <f t="shared" si="6"/>
        <v>10000</v>
      </c>
      <c r="L65" s="4">
        <f t="shared" si="6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4"/>
        <v>0.80000000000000038</v>
      </c>
      <c r="C66" s="4">
        <f t="shared" si="6"/>
        <v>2.6317869804527723</v>
      </c>
      <c r="D66" s="4">
        <f t="shared" si="6"/>
        <v>2.8979879001827564</v>
      </c>
      <c r="E66" s="4">
        <f t="shared" si="6"/>
        <v>2.7227439670293618</v>
      </c>
      <c r="F66" s="4">
        <f t="shared" si="6"/>
        <v>2.3363716819572629</v>
      </c>
      <c r="G66" s="4">
        <f t="shared" si="6"/>
        <v>10000</v>
      </c>
      <c r="H66" s="4">
        <f t="shared" si="6"/>
        <v>10000</v>
      </c>
      <c r="I66" s="4">
        <f t="shared" si="6"/>
        <v>10000</v>
      </c>
      <c r="J66" s="4">
        <f t="shared" si="6"/>
        <v>10000</v>
      </c>
      <c r="K66" s="4">
        <f t="shared" si="6"/>
        <v>10000</v>
      </c>
      <c r="L66" s="4">
        <f t="shared" si="6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4"/>
        <v>0.8200000000000004</v>
      </c>
      <c r="C67" s="4">
        <f t="shared" si="6"/>
        <v>2.6775163054046773</v>
      </c>
      <c r="D67" s="4">
        <f t="shared" si="6"/>
        <v>3.0560747510417441</v>
      </c>
      <c r="E67" s="4">
        <f t="shared" si="6"/>
        <v>2.9544532584492558</v>
      </c>
      <c r="F67" s="4">
        <f t="shared" si="6"/>
        <v>2.5804428293318065</v>
      </c>
      <c r="G67" s="4">
        <f t="shared" si="6"/>
        <v>10000</v>
      </c>
      <c r="H67" s="4">
        <f t="shared" si="6"/>
        <v>10000</v>
      </c>
      <c r="I67" s="4">
        <f t="shared" si="6"/>
        <v>10000</v>
      </c>
      <c r="J67" s="4">
        <f t="shared" si="6"/>
        <v>10000</v>
      </c>
      <c r="K67" s="4">
        <f t="shared" si="6"/>
        <v>10000</v>
      </c>
      <c r="L67" s="4">
        <f t="shared" si="6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4"/>
        <v>0.84000000000000041</v>
      </c>
      <c r="C68" s="4">
        <f t="shared" si="6"/>
        <v>2.7234884315220524</v>
      </c>
      <c r="D68" s="4">
        <f t="shared" si="6"/>
        <v>3.2256261508945379</v>
      </c>
      <c r="E68" s="4">
        <f t="shared" si="6"/>
        <v>3.2214438665158429</v>
      </c>
      <c r="F68" s="4">
        <f t="shared" si="6"/>
        <v>2.8848040011513563</v>
      </c>
      <c r="G68" s="4">
        <f t="shared" si="6"/>
        <v>10000</v>
      </c>
      <c r="H68" s="4">
        <f t="shared" si="6"/>
        <v>10000</v>
      </c>
      <c r="I68" s="4">
        <f t="shared" si="6"/>
        <v>10000</v>
      </c>
      <c r="J68" s="4">
        <f t="shared" si="6"/>
        <v>10000</v>
      </c>
      <c r="K68" s="4">
        <f t="shared" si="6"/>
        <v>10000</v>
      </c>
      <c r="L68" s="4">
        <f t="shared" si="6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4"/>
        <v>0.86000000000000043</v>
      </c>
      <c r="C69" s="4">
        <f t="shared" si="6"/>
        <v>2.7697033351151275</v>
      </c>
      <c r="D69" s="4">
        <f t="shared" si="6"/>
        <v>3.4069387511315847</v>
      </c>
      <c r="E69" s="4">
        <f t="shared" si="6"/>
        <v>3.5283018867924598</v>
      </c>
      <c r="F69" s="4">
        <f t="shared" si="6"/>
        <v>3.2670254666139193</v>
      </c>
      <c r="G69" s="4">
        <f t="shared" si="6"/>
        <v>10000</v>
      </c>
      <c r="H69" s="4">
        <f t="shared" si="6"/>
        <v>10000</v>
      </c>
      <c r="I69" s="4">
        <f t="shared" si="6"/>
        <v>10000</v>
      </c>
      <c r="J69" s="4">
        <f t="shared" si="6"/>
        <v>10000</v>
      </c>
      <c r="K69" s="4">
        <f t="shared" si="6"/>
        <v>10000</v>
      </c>
      <c r="L69" s="4">
        <f t="shared" si="6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4"/>
        <v>0.88000000000000045</v>
      </c>
      <c r="C70" s="4">
        <f t="shared" si="6"/>
        <v>2.8161609761124913</v>
      </c>
      <c r="D70" s="4">
        <f t="shared" si="6"/>
        <v>3.6001843149931823</v>
      </c>
      <c r="E70" s="4">
        <f t="shared" si="6"/>
        <v>3.8794117647058908</v>
      </c>
      <c r="F70" s="4">
        <f t="shared" si="6"/>
        <v>3.749254715199358</v>
      </c>
      <c r="G70" s="4">
        <f t="shared" si="6"/>
        <v>10000</v>
      </c>
      <c r="H70" s="4">
        <f t="shared" si="6"/>
        <v>10000</v>
      </c>
      <c r="I70" s="4">
        <f t="shared" si="6"/>
        <v>10000</v>
      </c>
      <c r="J70" s="4">
        <f t="shared" si="6"/>
        <v>10000</v>
      </c>
      <c r="K70" s="4">
        <f t="shared" si="6"/>
        <v>10000</v>
      </c>
      <c r="L70" s="4">
        <f t="shared" si="6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4"/>
        <v>0.90000000000000047</v>
      </c>
      <c r="C71" s="4">
        <f t="shared" si="6"/>
        <v>2.8628612980592036</v>
      </c>
      <c r="D71" s="4">
        <f t="shared" si="6"/>
        <v>3.8053890415348741</v>
      </c>
      <c r="E71" s="4">
        <f t="shared" si="6"/>
        <v>4.278484127984008</v>
      </c>
      <c r="F71" s="4">
        <f t="shared" si="6"/>
        <v>4.3580348643241518</v>
      </c>
      <c r="G71" s="4">
        <f t="shared" si="6"/>
        <v>10000</v>
      </c>
      <c r="H71" s="4">
        <f t="shared" si="6"/>
        <v>10000</v>
      </c>
      <c r="I71" s="4">
        <f t="shared" si="6"/>
        <v>10000</v>
      </c>
      <c r="J71" s="4">
        <f t="shared" si="6"/>
        <v>10000</v>
      </c>
      <c r="K71" s="4">
        <f t="shared" si="6"/>
        <v>10000</v>
      </c>
      <c r="L71" s="4">
        <f t="shared" si="6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4"/>
        <v>0.92000000000000048</v>
      </c>
      <c r="C72" s="4">
        <f t="shared" si="6"/>
        <v>2.9098042281195573</v>
      </c>
      <c r="D72" s="4">
        <f t="shared" si="6"/>
        <v>4.0224169602153026</v>
      </c>
      <c r="E72" s="4">
        <f t="shared" si="6"/>
        <v>4.7279509224138607</v>
      </c>
      <c r="F72" s="4">
        <f t="shared" si="6"/>
        <v>5.1223014254360182</v>
      </c>
      <c r="G72" s="4">
        <f t="shared" si="6"/>
        <v>10000</v>
      </c>
      <c r="H72" s="4">
        <f t="shared" si="6"/>
        <v>10000</v>
      </c>
      <c r="I72" s="4">
        <f t="shared" si="6"/>
        <v>10000</v>
      </c>
      <c r="J72" s="4">
        <f t="shared" si="6"/>
        <v>10000</v>
      </c>
      <c r="K72" s="4">
        <f t="shared" si="6"/>
        <v>10000</v>
      </c>
      <c r="L72" s="4">
        <f t="shared" si="6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4"/>
        <v>0.9400000000000005</v>
      </c>
      <c r="C73" s="4">
        <f t="shared" si="6"/>
        <v>2.9569896770844748</v>
      </c>
      <c r="D73" s="4">
        <f t="shared" si="6"/>
        <v>4.2509593741592049</v>
      </c>
      <c r="E73" s="4">
        <f t="shared" si="6"/>
        <v>5.2282986445859532</v>
      </c>
      <c r="F73" s="4">
        <f t="shared" si="6"/>
        <v>6.0680829380565262</v>
      </c>
      <c r="G73" s="4">
        <f t="shared" si="6"/>
        <v>10000</v>
      </c>
      <c r="H73" s="4">
        <f t="shared" si="6"/>
        <v>10000</v>
      </c>
      <c r="I73" s="4">
        <f t="shared" si="6"/>
        <v>10000</v>
      </c>
      <c r="J73" s="4">
        <f t="shared" si="6"/>
        <v>10000</v>
      </c>
      <c r="K73" s="4">
        <f t="shared" si="6"/>
        <v>10000</v>
      </c>
      <c r="L73" s="4">
        <f t="shared" si="6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4"/>
        <v>0.96000000000000052</v>
      </c>
      <c r="C74" s="4">
        <f t="shared" si="6"/>
        <v>3.0044175393835131</v>
      </c>
      <c r="D74" s="4">
        <f t="shared" si="6"/>
        <v>4.4905320706672285</v>
      </c>
      <c r="E74" s="4">
        <f t="shared" si="6"/>
        <v>5.777479481558685</v>
      </c>
      <c r="F74" s="4">
        <f t="shared" si="6"/>
        <v>7.2089375199720571</v>
      </c>
      <c r="G74" s="4">
        <f t="shared" si="6"/>
        <v>10000</v>
      </c>
      <c r="H74" s="4">
        <f t="shared" si="6"/>
        <v>10000</v>
      </c>
      <c r="I74" s="4">
        <f t="shared" si="6"/>
        <v>10000</v>
      </c>
      <c r="J74" s="4">
        <f t="shared" si="6"/>
        <v>10000</v>
      </c>
      <c r="K74" s="4">
        <f t="shared" si="6"/>
        <v>10000</v>
      </c>
      <c r="L74" s="4">
        <f t="shared" si="6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4"/>
        <v>0.98000000000000054</v>
      </c>
      <c r="C75" s="4">
        <f t="shared" si="6"/>
        <v>3.0520876931015399</v>
      </c>
      <c r="D75" s="4">
        <f t="shared" si="6"/>
        <v>4.7404814613710577</v>
      </c>
      <c r="E75" s="4">
        <f t="shared" si="6"/>
        <v>6.3705907274170759</v>
      </c>
      <c r="F75" s="4">
        <f t="shared" si="6"/>
        <v>8.533947485659068</v>
      </c>
      <c r="G75" s="4">
        <f t="shared" si="6"/>
        <v>10000</v>
      </c>
      <c r="H75" s="4">
        <f t="shared" si="6"/>
        <v>10000</v>
      </c>
      <c r="I75" s="4">
        <f t="shared" si="6"/>
        <v>10000</v>
      </c>
      <c r="J75" s="4">
        <f t="shared" si="6"/>
        <v>10000</v>
      </c>
      <c r="K75" s="4">
        <f t="shared" si="6"/>
        <v>10000</v>
      </c>
      <c r="L75" s="4">
        <f t="shared" si="6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4"/>
        <v>1.0000000000000004</v>
      </c>
      <c r="C76" s="4">
        <f t="shared" si="6"/>
        <v>3.1000000000000005</v>
      </c>
      <c r="D76" s="4">
        <f t="shared" si="6"/>
        <v>5.0000000000000053</v>
      </c>
      <c r="E76" s="4">
        <f t="shared" si="6"/>
        <v>7.0000000000000142</v>
      </c>
      <c r="F76" s="4">
        <f t="shared" si="6"/>
        <v>10.000000000000034</v>
      </c>
      <c r="G76" s="4">
        <f t="shared" si="6"/>
        <v>10000</v>
      </c>
      <c r="H76" s="4">
        <f t="shared" si="6"/>
        <v>10000</v>
      </c>
      <c r="I76" s="4">
        <f t="shared" si="6"/>
        <v>10000</v>
      </c>
      <c r="J76" s="4">
        <f t="shared" si="6"/>
        <v>10000</v>
      </c>
      <c r="K76" s="4">
        <f t="shared" si="6"/>
        <v>10000</v>
      </c>
      <c r="L76" s="4">
        <f t="shared" si="6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4"/>
        <v>1.0200000000000005</v>
      </c>
      <c r="C77" s="4">
        <f t="shared" si="6"/>
        <v>3.1481543055428256</v>
      </c>
      <c r="D77" s="4">
        <f t="shared" si="6"/>
        <v>5.2681502575814463</v>
      </c>
      <c r="E77" s="4">
        <f t="shared" si="6"/>
        <v>7.6559886302550186</v>
      </c>
      <c r="F77" s="4">
        <f t="shared" si="6"/>
        <v>11.537076688660985</v>
      </c>
      <c r="G77" s="4">
        <f t="shared" si="6"/>
        <v>10000</v>
      </c>
      <c r="H77" s="4">
        <f t="shared" si="6"/>
        <v>10000</v>
      </c>
      <c r="I77" s="4">
        <f t="shared" si="6"/>
        <v>10000</v>
      </c>
      <c r="J77" s="4">
        <f t="shared" si="6"/>
        <v>10000</v>
      </c>
      <c r="K77" s="4">
        <f t="shared" si="6"/>
        <v>10000</v>
      </c>
      <c r="L77" s="4">
        <f t="shared" si="6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4"/>
        <v>1.0400000000000005</v>
      </c>
      <c r="C78" s="4">
        <f t="shared" si="6"/>
        <v>3.196550438926935</v>
      </c>
      <c r="D78" s="4">
        <f t="shared" si="6"/>
        <v>5.5438960687833667</v>
      </c>
      <c r="E78" s="4">
        <f t="shared" si="6"/>
        <v>8.3278128287336308</v>
      </c>
      <c r="F78" s="4">
        <f t="shared" si="6"/>
        <v>13.067746931709035</v>
      </c>
      <c r="G78" s="4">
        <f t="shared" si="6"/>
        <v>10000</v>
      </c>
      <c r="H78" s="4">
        <f t="shared" si="6"/>
        <v>10000</v>
      </c>
      <c r="I78" s="4">
        <f t="shared" si="6"/>
        <v>10000</v>
      </c>
      <c r="J78" s="4">
        <f t="shared" si="6"/>
        <v>10000</v>
      </c>
      <c r="K78" s="4">
        <f t="shared" si="6"/>
        <v>10000</v>
      </c>
      <c r="L78" s="4">
        <f t="shared" si="6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4"/>
        <v>1.0600000000000005</v>
      </c>
      <c r="C79" s="4">
        <f t="shared" si="6"/>
        <v>3.245188213117328</v>
      </c>
      <c r="D79" s="4">
        <f t="shared" si="6"/>
        <v>5.8261383717605426</v>
      </c>
      <c r="E79" s="4">
        <f t="shared" si="6"/>
        <v>9.0049251501892797</v>
      </c>
      <c r="F79" s="4">
        <f t="shared" si="6"/>
        <v>14.529623187927367</v>
      </c>
      <c r="G79" s="4">
        <f t="shared" si="6"/>
        <v>10000</v>
      </c>
      <c r="H79" s="4">
        <f t="shared" si="6"/>
        <v>10000</v>
      </c>
      <c r="I79" s="4">
        <f t="shared" si="6"/>
        <v>10000</v>
      </c>
      <c r="J79" s="4">
        <f t="shared" si="6"/>
        <v>10000</v>
      </c>
      <c r="K79" s="4">
        <f t="shared" si="6"/>
        <v>10000</v>
      </c>
      <c r="L79" s="4">
        <f t="shared" si="6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4"/>
        <v>1.0800000000000005</v>
      </c>
      <c r="C80" s="4">
        <f t="shared" si="6"/>
        <v>3.294067424886765</v>
      </c>
      <c r="D80" s="4">
        <f t="shared" si="6"/>
        <v>6.1137528928769189</v>
      </c>
      <c r="E80" s="4">
        <f t="shared" si="6"/>
        <v>9.6780475989619212</v>
      </c>
      <c r="F80" s="4">
        <f t="shared" si="6"/>
        <v>15.887284277138507</v>
      </c>
      <c r="G80" s="4">
        <f t="shared" si="6"/>
        <v>10000</v>
      </c>
      <c r="H80" s="4">
        <f t="shared" si="6"/>
        <v>10000</v>
      </c>
      <c r="I80" s="4">
        <f t="shared" si="6"/>
        <v>10000</v>
      </c>
      <c r="J80" s="4">
        <f t="shared" si="6"/>
        <v>10000</v>
      </c>
      <c r="K80" s="4">
        <f t="shared" si="6"/>
        <v>10000</v>
      </c>
      <c r="L80" s="4">
        <f t="shared" si="6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4"/>
        <v>1.1000000000000005</v>
      </c>
      <c r="C81" s="4">
        <f t="shared" si="6"/>
        <v>3.3431878548599991</v>
      </c>
      <c r="D81" s="4">
        <f t="shared" si="6"/>
        <v>6.4056267563868214</v>
      </c>
      <c r="E81" s="4">
        <f t="shared" si="6"/>
        <v>10.339868788518492</v>
      </c>
      <c r="F81" s="4">
        <f t="shared" si="6"/>
        <v>17.130662584079094</v>
      </c>
      <c r="G81" s="4">
        <f t="shared" si="6"/>
        <v>10000</v>
      </c>
      <c r="H81" s="4">
        <f t="shared" si="6"/>
        <v>10000</v>
      </c>
      <c r="I81" s="4">
        <f t="shared" si="6"/>
        <v>10000</v>
      </c>
      <c r="J81" s="4">
        <f t="shared" si="6"/>
        <v>10000</v>
      </c>
      <c r="K81" s="4">
        <f t="shared" si="6"/>
        <v>10000</v>
      </c>
      <c r="L81" s="4">
        <f t="shared" si="6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4"/>
        <v>1.1200000000000006</v>
      </c>
      <c r="C82" s="4">
        <f t="shared" si="6"/>
        <v>3.3925492675625231</v>
      </c>
      <c r="D82" s="4">
        <f t="shared" si="6"/>
        <v>6.7006914208112587</v>
      </c>
      <c r="E82" s="4">
        <f t="shared" si="6"/>
        <v>10.985294117647076</v>
      </c>
      <c r="F82" s="4">
        <f t="shared" si="6"/>
        <v>18.266329642348875</v>
      </c>
      <c r="G82" s="4">
        <f t="shared" si="6"/>
        <v>10000</v>
      </c>
      <c r="H82" s="4">
        <f t="shared" si="6"/>
        <v>10000</v>
      </c>
      <c r="I82" s="4">
        <f t="shared" si="6"/>
        <v>10000</v>
      </c>
      <c r="J82" s="4">
        <f t="shared" si="6"/>
        <v>10000</v>
      </c>
      <c r="K82" s="4">
        <f t="shared" si="6"/>
        <v>10000</v>
      </c>
      <c r="L82" s="4">
        <f t="shared" si="6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4"/>
        <v>1.1400000000000006</v>
      </c>
      <c r="C83" s="4">
        <f t="shared" si="6"/>
        <v>3.4421514114738594</v>
      </c>
      <c r="D83" s="4">
        <f t="shared" si="6"/>
        <v>6.9979499717199953</v>
      </c>
      <c r="E83" s="4">
        <f t="shared" si="6"/>
        <v>11.611320754716999</v>
      </c>
      <c r="F83" s="4">
        <f t="shared" si="6"/>
        <v>19.308654621661436</v>
      </c>
      <c r="G83" s="4">
        <f t="shared" si="6"/>
        <v>10000</v>
      </c>
      <c r="H83" s="4">
        <f t="shared" si="6"/>
        <v>10000</v>
      </c>
      <c r="I83" s="4">
        <f t="shared" si="6"/>
        <v>10000</v>
      </c>
      <c r="J83" s="4">
        <f t="shared" si="6"/>
        <v>10000</v>
      </c>
      <c r="K83" s="4">
        <f t="shared" si="6"/>
        <v>10000</v>
      </c>
      <c r="L83" s="4">
        <f t="shared" si="6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4"/>
        <v>1.1600000000000006</v>
      </c>
      <c r="C84" s="4">
        <f t="shared" si="6"/>
        <v>3.4919940190852978</v>
      </c>
      <c r="D84" s="4">
        <f t="shared" si="6"/>
        <v>7.2964975971079085</v>
      </c>
      <c r="E84" s="4">
        <f t="shared" si="6"/>
        <v>12.216681730115891</v>
      </c>
      <c r="F84" s="4">
        <f t="shared" si="6"/>
        <v>20.273867169309778</v>
      </c>
      <c r="G84" s="4">
        <f t="shared" si="6"/>
        <v>10000</v>
      </c>
      <c r="H84" s="4">
        <f t="shared" ref="D84:L112" si="7">IF(H$16="",10000,H$21*(2+(H$16^2*(1-$B84/H$18)*(1-2*$B84/H$18)+H$17^2)/SQRT(H$16^2*(1-$B84/H$18)^2+H$17^2)-H$16*(1-2*$B84/H$18)-H$17))</f>
        <v>10000</v>
      </c>
      <c r="I84" s="4">
        <f t="shared" si="7"/>
        <v>10000</v>
      </c>
      <c r="J84" s="4">
        <f t="shared" si="7"/>
        <v>10000</v>
      </c>
      <c r="K84" s="4">
        <f t="shared" si="7"/>
        <v>10000</v>
      </c>
      <c r="L84" s="4">
        <f t="shared" si="7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4"/>
        <v>1.1800000000000006</v>
      </c>
      <c r="C85" s="4">
        <f t="shared" ref="C85:C124" si="8">IF(C$16="",10000,C$21*(2+(C$16^2*(1-$B85/C$18)*(1-2*$B85/C$18)+C$17^2)/SQRT(C$16^2*(1-$B85/C$18)^2+C$17^2)-C$16*(1-2*$B85/C$18)-C$17))</f>
        <v>3.5420768069621049</v>
      </c>
      <c r="D85" s="4">
        <f t="shared" si="7"/>
        <v>7.5955348868135601</v>
      </c>
      <c r="E85" s="4">
        <f t="shared" si="7"/>
        <v>12.801403733993512</v>
      </c>
      <c r="F85" s="4">
        <f t="shared" si="7"/>
        <v>21.177025367620061</v>
      </c>
      <c r="G85" s="4">
        <f t="shared" si="7"/>
        <v>10000</v>
      </c>
      <c r="H85" s="4">
        <f t="shared" si="7"/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4"/>
        <v>1.2000000000000006</v>
      </c>
      <c r="C86" s="4">
        <f t="shared" si="8"/>
        <v>3.5923994758101356</v>
      </c>
      <c r="D86" s="4">
        <f t="shared" si="7"/>
        <v>7.8943743056913895</v>
      </c>
      <c r="E86" s="4">
        <f t="shared" si="7"/>
        <v>13.366382355328573</v>
      </c>
      <c r="F86" s="4">
        <f t="shared" si="7"/>
        <v>22.030886513565413</v>
      </c>
      <c r="G86" s="4">
        <f t="shared" si="7"/>
        <v>10000</v>
      </c>
      <c r="H86" s="4">
        <f t="shared" si="7"/>
        <v>10000</v>
      </c>
      <c r="I86" s="4">
        <f t="shared" si="7"/>
        <v>10000</v>
      </c>
      <c r="J86" s="4">
        <f t="shared" si="7"/>
        <v>10000</v>
      </c>
      <c r="K86" s="4">
        <f t="shared" si="7"/>
        <v>10000</v>
      </c>
      <c r="L86" s="4">
        <f t="shared" si="7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4"/>
        <v>1.2200000000000006</v>
      </c>
      <c r="C87" s="4">
        <f t="shared" si="8"/>
        <v>3.6429617105468433</v>
      </c>
      <c r="D87" s="4">
        <f t="shared" si="7"/>
        <v>8.1924407118789784</v>
      </c>
      <c r="E87" s="4">
        <f t="shared" si="7"/>
        <v>13.913029452491633</v>
      </c>
      <c r="F87" s="4">
        <f t="shared" si="7"/>
        <v>22.845763456381075</v>
      </c>
      <c r="G87" s="4">
        <f t="shared" si="7"/>
        <v>10000</v>
      </c>
      <c r="H87" s="4">
        <f t="shared" si="7"/>
        <v>10000</v>
      </c>
      <c r="I87" s="4">
        <f t="shared" si="7"/>
        <v>10000</v>
      </c>
      <c r="J87" s="4">
        <f t="shared" si="7"/>
        <v>10000</v>
      </c>
      <c r="K87" s="4">
        <f t="shared" si="7"/>
        <v>10000</v>
      </c>
      <c r="L87" s="4">
        <f t="shared" si="7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4"/>
        <v>1.2400000000000007</v>
      </c>
      <c r="C88" s="4">
        <f t="shared" si="8"/>
        <v>3.6937631803766164</v>
      </c>
      <c r="D88" s="4">
        <f t="shared" si="7"/>
        <v>8.4892670983166774</v>
      </c>
      <c r="E88" s="4">
        <f t="shared" si="7"/>
        <v>14.443009080628141</v>
      </c>
      <c r="F88" s="4">
        <f t="shared" si="7"/>
        <v>23.629792960089599</v>
      </c>
      <c r="G88" s="4">
        <f t="shared" si="7"/>
        <v>10000</v>
      </c>
      <c r="H88" s="4">
        <f t="shared" si="7"/>
        <v>10000</v>
      </c>
      <c r="I88" s="4">
        <f t="shared" si="7"/>
        <v>10000</v>
      </c>
      <c r="J88" s="4">
        <f t="shared" si="7"/>
        <v>10000</v>
      </c>
      <c r="K88" s="4">
        <f t="shared" si="7"/>
        <v>10000</v>
      </c>
      <c r="L88" s="4">
        <f t="shared" si="7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4"/>
        <v>1.2600000000000007</v>
      </c>
      <c r="C89" s="4">
        <f t="shared" si="8"/>
        <v>3.744803538870431</v>
      </c>
      <c r="D89" s="4">
        <f t="shared" si="7"/>
        <v>8.7844868425312956</v>
      </c>
      <c r="E89" s="4">
        <f t="shared" si="7"/>
        <v>14.95805582421093</v>
      </c>
      <c r="F89" s="4">
        <f t="shared" si="7"/>
        <v>24.389321659546564</v>
      </c>
      <c r="G89" s="4">
        <f t="shared" si="7"/>
        <v>10000</v>
      </c>
      <c r="H89" s="4">
        <f t="shared" si="7"/>
        <v>10000</v>
      </c>
      <c r="I89" s="4">
        <f t="shared" si="7"/>
        <v>10000</v>
      </c>
      <c r="J89" s="4">
        <f t="shared" si="7"/>
        <v>10000</v>
      </c>
      <c r="K89" s="4">
        <f t="shared" si="7"/>
        <v>10000</v>
      </c>
      <c r="L89" s="4">
        <f t="shared" si="7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4"/>
        <v>1.2800000000000007</v>
      </c>
      <c r="C90" s="4">
        <f t="shared" si="8"/>
        <v>3.7960824240497368</v>
      </c>
      <c r="D90" s="4">
        <f t="shared" si="7"/>
        <v>9.077823698770711</v>
      </c>
      <c r="E90" s="4">
        <f t="shared" si="7"/>
        <v>15.459859688243348</v>
      </c>
      <c r="F90" s="4">
        <f t="shared" si="7"/>
        <v>25.129280854884438</v>
      </c>
      <c r="G90" s="4">
        <f t="shared" si="7"/>
        <v>10000</v>
      </c>
      <c r="H90" s="4">
        <f t="shared" si="7"/>
        <v>10000</v>
      </c>
      <c r="I90" s="4">
        <f t="shared" si="7"/>
        <v>10000</v>
      </c>
      <c r="J90" s="4">
        <f t="shared" si="7"/>
        <v>10000</v>
      </c>
      <c r="K90" s="4">
        <f t="shared" si="7"/>
        <v>10000</v>
      </c>
      <c r="L90" s="4">
        <f t="shared" si="7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ref="B91:B124" si="9">$B90+$B$11</f>
        <v>1.3000000000000007</v>
      </c>
      <c r="C91" s="4">
        <f t="shared" si="8"/>
        <v>3.8475994584746127</v>
      </c>
      <c r="D91" s="4">
        <f t="shared" si="7"/>
        <v>9.3690806108707427</v>
      </c>
      <c r="E91" s="4">
        <f t="shared" si="7"/>
        <v>15.950000000000017</v>
      </c>
      <c r="F91" s="4">
        <f t="shared" si="7"/>
        <v>25.853505081315046</v>
      </c>
      <c r="G91" s="4">
        <f t="shared" si="7"/>
        <v>10000</v>
      </c>
      <c r="H91" s="4">
        <f t="shared" si="7"/>
        <v>10000</v>
      </c>
      <c r="I91" s="4">
        <f t="shared" si="7"/>
        <v>10000</v>
      </c>
      <c r="J91" s="4">
        <f t="shared" si="7"/>
        <v>10000</v>
      </c>
      <c r="K91" s="4">
        <f t="shared" si="7"/>
        <v>10000</v>
      </c>
      <c r="L91" s="4">
        <f t="shared" si="7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si="9"/>
        <v>1.3200000000000007</v>
      </c>
      <c r="C92" s="4">
        <f t="shared" si="8"/>
        <v>3.8993542493360058</v>
      </c>
      <c r="D92" s="4">
        <f t="shared" si="7"/>
        <v>9.6581282145803442</v>
      </c>
      <c r="E92" s="4">
        <f t="shared" si="7"/>
        <v>16.429912944755415</v>
      </c>
      <c r="F92" s="4">
        <f t="shared" si="7"/>
        <v>26.564986732079646</v>
      </c>
      <c r="G92" s="4">
        <f t="shared" si="7"/>
        <v>10000</v>
      </c>
      <c r="H92" s="4">
        <f t="shared" si="7"/>
        <v>10000</v>
      </c>
      <c r="I92" s="4">
        <f t="shared" si="7"/>
        <v>10000</v>
      </c>
      <c r="J92" s="4">
        <f t="shared" si="7"/>
        <v>10000</v>
      </c>
      <c r="K92" s="4">
        <f t="shared" si="7"/>
        <v>10000</v>
      </c>
      <c r="L92" s="4">
        <f t="shared" si="7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si="9"/>
        <v>1.3400000000000007</v>
      </c>
      <c r="C93" s="4">
        <f t="shared" si="8"/>
        <v>3.9513463885521647</v>
      </c>
      <c r="D93" s="4">
        <f t="shared" si="7"/>
        <v>9.9448936753860746</v>
      </c>
      <c r="E93" s="4">
        <f t="shared" si="7"/>
        <v>16.900880791557451</v>
      </c>
      <c r="F93" s="4">
        <f t="shared" si="7"/>
        <v>27.266073334173278</v>
      </c>
      <c r="G93" s="4">
        <f t="shared" si="7"/>
        <v>10000</v>
      </c>
      <c r="H93" s="4">
        <f t="shared" si="7"/>
        <v>10000</v>
      </c>
      <c r="I93" s="4">
        <f t="shared" si="7"/>
        <v>10000</v>
      </c>
      <c r="J93" s="4">
        <f t="shared" si="7"/>
        <v>10000</v>
      </c>
      <c r="K93" s="4">
        <f t="shared" si="7"/>
        <v>10000</v>
      </c>
      <c r="L93" s="4">
        <f t="shared" si="7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9"/>
        <v>1.3600000000000008</v>
      </c>
      <c r="C94" s="4">
        <f t="shared" si="8"/>
        <v>4.0035754528690743</v>
      </c>
      <c r="D94" s="4">
        <f t="shared" si="7"/>
        <v>10.229350300305217</v>
      </c>
      <c r="E94" s="4">
        <f t="shared" si="7"/>
        <v>17.364034221947353</v>
      </c>
      <c r="F94" s="4">
        <f t="shared" si="7"/>
        <v>27.958618028723834</v>
      </c>
      <c r="G94" s="4">
        <f t="shared" si="7"/>
        <v>10000</v>
      </c>
      <c r="H94" s="4">
        <f t="shared" si="7"/>
        <v>10000</v>
      </c>
      <c r="I94" s="4">
        <f t="shared" si="7"/>
        <v>10000</v>
      </c>
      <c r="J94" s="4">
        <f t="shared" si="7"/>
        <v>10000</v>
      </c>
      <c r="K94" s="4">
        <f t="shared" si="7"/>
        <v>10000</v>
      </c>
      <c r="L94" s="4">
        <f t="shared" si="7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9"/>
        <v>1.3800000000000008</v>
      </c>
      <c r="C95" s="4">
        <f t="shared" si="8"/>
        <v>4.0560410039649417</v>
      </c>
      <c r="D95" s="4">
        <f t="shared" si="7"/>
        <v>10.511508185633833</v>
      </c>
      <c r="E95" s="4">
        <f t="shared" si="7"/>
        <v>17.820361931043593</v>
      </c>
      <c r="F95" s="4">
        <f t="shared" si="7"/>
        <v>28.644093576244831</v>
      </c>
      <c r="G95" s="4">
        <f t="shared" si="7"/>
        <v>10000</v>
      </c>
      <c r="H95" s="4">
        <f t="shared" si="7"/>
        <v>10000</v>
      </c>
      <c r="I95" s="4">
        <f t="shared" si="7"/>
        <v>10000</v>
      </c>
      <c r="J95" s="4">
        <f t="shared" si="7"/>
        <v>10000</v>
      </c>
      <c r="K95" s="4">
        <f t="shared" si="7"/>
        <v>10000</v>
      </c>
      <c r="L95" s="4">
        <f t="shared" si="7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9"/>
        <v>1.4000000000000008</v>
      </c>
      <c r="C96" s="4">
        <f t="shared" si="8"/>
        <v>4.1087425885585889</v>
      </c>
      <c r="D96" s="4">
        <f t="shared" si="7"/>
        <v>10.791406023513154</v>
      </c>
      <c r="E96" s="4">
        <f t="shared" si="7"/>
        <v>18.270723728707587</v>
      </c>
      <c r="F96" s="4">
        <f t="shared" si="7"/>
        <v>29.323678591615383</v>
      </c>
      <c r="G96" s="4">
        <f t="shared" si="7"/>
        <v>10000</v>
      </c>
      <c r="H96" s="4">
        <f t="shared" si="7"/>
        <v>10000</v>
      </c>
      <c r="I96" s="4">
        <f t="shared" si="7"/>
        <v>10000</v>
      </c>
      <c r="J96" s="4">
        <f t="shared" si="7"/>
        <v>10000</v>
      </c>
      <c r="K96" s="4">
        <f t="shared" si="7"/>
        <v>10000</v>
      </c>
      <c r="L96" s="4">
        <f t="shared" si="7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9"/>
        <v>1.4200000000000008</v>
      </c>
      <c r="C97" s="4">
        <f t="shared" si="8"/>
        <v>4.1616797385217739</v>
      </c>
      <c r="D97" s="4">
        <f t="shared" si="7"/>
        <v>11.0691040880166</v>
      </c>
      <c r="E97" s="4">
        <f t="shared" si="7"/>
        <v>18.715864813344659</v>
      </c>
      <c r="F97" s="4">
        <f t="shared" si="7"/>
        <v>29.998322880732605</v>
      </c>
      <c r="G97" s="4">
        <f t="shared" si="7"/>
        <v>10000</v>
      </c>
      <c r="H97" s="4">
        <f t="shared" si="7"/>
        <v>10000</v>
      </c>
      <c r="I97" s="4">
        <f t="shared" si="7"/>
        <v>10000</v>
      </c>
      <c r="J97" s="4">
        <f t="shared" si="7"/>
        <v>10000</v>
      </c>
      <c r="K97" s="4">
        <f t="shared" si="7"/>
        <v>10000</v>
      </c>
      <c r="L97" s="4">
        <f t="shared" si="7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9"/>
        <v>1.4400000000000008</v>
      </c>
      <c r="C98" s="4">
        <f t="shared" si="8"/>
        <v>4.2148519709953112</v>
      </c>
      <c r="D98" s="4">
        <f t="shared" si="7"/>
        <v>11.344678351970478</v>
      </c>
      <c r="E98" s="4">
        <f t="shared" si="7"/>
        <v>19.15642986001572</v>
      </c>
      <c r="F98" s="4">
        <f t="shared" si="7"/>
        <v>30.668797124738461</v>
      </c>
      <c r="G98" s="4">
        <f t="shared" si="7"/>
        <v>10000</v>
      </c>
      <c r="H98" s="4">
        <f t="shared" si="7"/>
        <v>10000</v>
      </c>
      <c r="I98" s="4">
        <f t="shared" si="7"/>
        <v>10000</v>
      </c>
      <c r="J98" s="4">
        <f t="shared" si="7"/>
        <v>10000</v>
      </c>
      <c r="K98" s="4">
        <f t="shared" si="7"/>
        <v>10000</v>
      </c>
      <c r="L98" s="4">
        <f t="shared" si="7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9"/>
        <v>1.4600000000000009</v>
      </c>
      <c r="C99" s="4">
        <f t="shared" si="8"/>
        <v>4.268258788508974</v>
      </c>
      <c r="D99" s="4">
        <f t="shared" si="7"/>
        <v>11.618215642877725</v>
      </c>
      <c r="E99" s="4">
        <f t="shared" si="7"/>
        <v>19.592976190512591</v>
      </c>
      <c r="F99" s="4">
        <f t="shared" si="7"/>
        <v>31.335730847331401</v>
      </c>
      <c r="G99" s="4">
        <f t="shared" si="7"/>
        <v>10000</v>
      </c>
      <c r="H99" s="4">
        <f t="shared" si="7"/>
        <v>10000</v>
      </c>
      <c r="I99" s="4">
        <f t="shared" si="7"/>
        <v>10000</v>
      </c>
      <c r="J99" s="4">
        <f t="shared" si="7"/>
        <v>10000</v>
      </c>
      <c r="K99" s="4">
        <f t="shared" si="7"/>
        <v>10000</v>
      </c>
      <c r="L99" s="4">
        <f t="shared" si="7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9"/>
        <v>1.4800000000000009</v>
      </c>
      <c r="C100" s="4">
        <f t="shared" si="8"/>
        <v>4.3218996791050737</v>
      </c>
      <c r="D100" s="4">
        <f t="shared" si="7"/>
        <v>11.889809723804568</v>
      </c>
      <c r="E100" s="4">
        <f t="shared" si="7"/>
        <v>20.025985683156488</v>
      </c>
      <c r="F100" s="4">
        <f t="shared" si="7"/>
        <v>31.999641592886672</v>
      </c>
      <c r="G100" s="4">
        <f t="shared" si="7"/>
        <v>10000</v>
      </c>
      <c r="H100" s="4">
        <f t="shared" si="7"/>
        <v>10000</v>
      </c>
      <c r="I100" s="4">
        <f t="shared" si="7"/>
        <v>10000</v>
      </c>
      <c r="J100" s="4">
        <f t="shared" si="7"/>
        <v>10000</v>
      </c>
      <c r="K100" s="4">
        <f t="shared" si="7"/>
        <v>10000</v>
      </c>
      <c r="L100" s="4">
        <f t="shared" si="7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9"/>
        <v>1.5000000000000009</v>
      </c>
      <c r="C101" s="4">
        <f t="shared" si="8"/>
        <v>4.3757741164656929</v>
      </c>
      <c r="D101" s="4">
        <f t="shared" si="7"/>
        <v>12.159558177164868</v>
      </c>
      <c r="E101" s="4">
        <f t="shared" si="7"/>
        <v>20.455875313745977</v>
      </c>
      <c r="F101" s="4">
        <f t="shared" si="7"/>
        <v>32.660957486792043</v>
      </c>
      <c r="G101" s="4">
        <f t="shared" si="7"/>
        <v>10000</v>
      </c>
      <c r="H101" s="4">
        <f t="shared" si="7"/>
        <v>10000</v>
      </c>
      <c r="I101" s="4">
        <f t="shared" si="7"/>
        <v>10000</v>
      </c>
      <c r="J101" s="4">
        <f t="shared" si="7"/>
        <v>10000</v>
      </c>
      <c r="K101" s="4">
        <f t="shared" si="7"/>
        <v>10000</v>
      </c>
      <c r="L101" s="4">
        <f t="shared" si="7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9"/>
        <v>1.5200000000000009</v>
      </c>
      <c r="C102" s="4">
        <f t="shared" si="8"/>
        <v>4.4298815600434756</v>
      </c>
      <c r="D102" s="4">
        <f t="shared" si="7"/>
        <v>12.427559971202545</v>
      </c>
      <c r="E102" s="4">
        <f t="shared" si="7"/>
        <v>20.883006352004777</v>
      </c>
      <c r="F102" s="4">
        <f t="shared" si="7"/>
        <v>33.320034788976258</v>
      </c>
      <c r="G102" s="4">
        <f t="shared" si="7"/>
        <v>10000</v>
      </c>
      <c r="H102" s="4">
        <f t="shared" si="7"/>
        <v>10000</v>
      </c>
      <c r="I102" s="4">
        <f t="shared" si="7"/>
        <v>10000</v>
      </c>
      <c r="J102" s="4">
        <f t="shared" si="7"/>
        <v>10000</v>
      </c>
      <c r="K102" s="4">
        <f t="shared" si="7"/>
        <v>10000</v>
      </c>
      <c r="L102" s="4">
        <f t="shared" si="7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9"/>
        <v>1.5400000000000009</v>
      </c>
      <c r="C103" s="4">
        <f t="shared" si="8"/>
        <v>4.4842214551958817</v>
      </c>
      <c r="D103" s="4">
        <f t="shared" si="7"/>
        <v>12.693913596887887</v>
      </c>
      <c r="E103" s="4">
        <f t="shared" si="7"/>
        <v>21.307692307692328</v>
      </c>
      <c r="F103" s="4">
        <f t="shared" si="7"/>
        <v>33.977171638758534</v>
      </c>
      <c r="G103" s="4">
        <f t="shared" si="7"/>
        <v>10000</v>
      </c>
      <c r="H103" s="4">
        <f t="shared" si="7"/>
        <v>10000</v>
      </c>
      <c r="I103" s="4">
        <f t="shared" si="7"/>
        <v>10000</v>
      </c>
      <c r="J103" s="4">
        <f t="shared" si="7"/>
        <v>10000</v>
      </c>
      <c r="K103" s="4">
        <f t="shared" si="7"/>
        <v>10000</v>
      </c>
      <c r="L103" s="4">
        <f t="shared" si="7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9"/>
        <v>1.5600000000000009</v>
      </c>
      <c r="C104" s="4">
        <f t="shared" si="8"/>
        <v>4.5387932333228855</v>
      </c>
      <c r="D104" s="4">
        <f t="shared" si="7"/>
        <v>12.958715674150962</v>
      </c>
      <c r="E104" s="4">
        <f t="shared" si="7"/>
        <v>21.73020575196329</v>
      </c>
      <c r="F104" s="4">
        <f t="shared" si="7"/>
        <v>34.632618885522795</v>
      </c>
      <c r="G104" s="4">
        <f t="shared" si="7"/>
        <v>10000</v>
      </c>
      <c r="H104" s="4">
        <f t="shared" si="7"/>
        <v>10000</v>
      </c>
      <c r="I104" s="4">
        <f t="shared" si="7"/>
        <v>10000</v>
      </c>
      <c r="J104" s="4">
        <f t="shared" si="7"/>
        <v>10000</v>
      </c>
      <c r="K104" s="4">
        <f t="shared" si="7"/>
        <v>10000</v>
      </c>
      <c r="L104" s="4">
        <f t="shared" si="7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9"/>
        <v>1.580000000000001</v>
      </c>
      <c r="C105" s="4">
        <f t="shared" si="8"/>
        <v>4.5935963120080077</v>
      </c>
      <c r="D105" s="4">
        <f t="shared" si="7"/>
        <v>13.222059938946902</v>
      </c>
      <c r="E105" s="4">
        <f t="shared" si="7"/>
        <v>22.150784148467814</v>
      </c>
      <c r="F105" s="4">
        <f t="shared" si="7"/>
        <v>35.286588676194981</v>
      </c>
      <c r="G105" s="4">
        <f t="shared" si="7"/>
        <v>10000</v>
      </c>
      <c r="H105" s="4">
        <f t="shared" si="7"/>
        <v>10000</v>
      </c>
      <c r="I105" s="4">
        <f t="shared" si="7"/>
        <v>10000</v>
      </c>
      <c r="J105" s="4">
        <f t="shared" si="7"/>
        <v>10000</v>
      </c>
      <c r="K105" s="4">
        <f t="shared" si="7"/>
        <v>10000</v>
      </c>
      <c r="L105" s="4">
        <f t="shared" si="7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9"/>
        <v>1.600000000000001</v>
      </c>
      <c r="C106" s="4">
        <f t="shared" si="8"/>
        <v>4.6486300951626101</v>
      </c>
      <c r="D106" s="4">
        <f t="shared" si="7"/>
        <v>13.484036535312946</v>
      </c>
      <c r="E106" s="4">
        <f t="shared" si="7"/>
        <v>22.569634825046453</v>
      </c>
      <c r="F106" s="4">
        <f t="shared" si="7"/>
        <v>35.939261305490895</v>
      </c>
      <c r="G106" s="4">
        <f t="shared" si="7"/>
        <v>10000</v>
      </c>
      <c r="H106" s="4">
        <f t="shared" si="7"/>
        <v>10000</v>
      </c>
      <c r="I106" s="4">
        <f t="shared" si="7"/>
        <v>10000</v>
      </c>
      <c r="J106" s="4">
        <f t="shared" si="7"/>
        <v>10000</v>
      </c>
      <c r="K106" s="4">
        <f t="shared" si="7"/>
        <v>10000</v>
      </c>
      <c r="L106" s="4">
        <f t="shared" si="7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9"/>
        <v>1.620000000000001</v>
      </c>
      <c r="C107" s="4">
        <f t="shared" si="8"/>
        <v>4.7038939731733764</v>
      </c>
      <c r="D107" s="4">
        <f t="shared" si="7"/>
        <v>13.744731548556612</v>
      </c>
      <c r="E107" s="4">
        <f t="shared" si="7"/>
        <v>22.986939206819251</v>
      </c>
      <c r="F107" s="4">
        <f t="shared" si="7"/>
        <v>36.590790712611465</v>
      </c>
      <c r="G107" s="4">
        <f t="shared" si="7"/>
        <v>10000</v>
      </c>
      <c r="H107" s="4">
        <f t="shared" si="7"/>
        <v>10000</v>
      </c>
      <c r="I107" s="4">
        <f t="shared" si="7"/>
        <v>10000</v>
      </c>
      <c r="J107" s="4">
        <f t="shared" si="7"/>
        <v>10000</v>
      </c>
      <c r="K107" s="4">
        <f t="shared" si="7"/>
        <v>10000</v>
      </c>
      <c r="L107" s="4">
        <f t="shared" si="7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9"/>
        <v>1.640000000000001</v>
      </c>
      <c r="C108" s="4">
        <f t="shared" si="8"/>
        <v>4.7593873230528994</v>
      </c>
      <c r="D108" s="4">
        <f t="shared" si="7"/>
        <v>14.004226726581361</v>
      </c>
      <c r="E108" s="4">
        <f t="shared" si="7"/>
        <v>23.40285641866339</v>
      </c>
      <c r="F108" s="4">
        <f t="shared" si="7"/>
        <v>37.241308917010734</v>
      </c>
      <c r="G108" s="4">
        <f t="shared" si="7"/>
        <v>10000</v>
      </c>
      <c r="H108" s="4">
        <f t="shared" si="7"/>
        <v>10000</v>
      </c>
      <c r="I108" s="4">
        <f t="shared" si="7"/>
        <v>10000</v>
      </c>
      <c r="J108" s="4">
        <f t="shared" si="7"/>
        <v>10000</v>
      </c>
      <c r="K108" s="4">
        <f t="shared" si="7"/>
        <v>10000</v>
      </c>
      <c r="L108" s="4">
        <f t="shared" si="7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9"/>
        <v>1.660000000000001</v>
      </c>
      <c r="C109" s="4">
        <f t="shared" si="8"/>
        <v>4.8151095085933031</v>
      </c>
      <c r="D109" s="4">
        <f t="shared" si="7"/>
        <v>14.262599345922597</v>
      </c>
      <c r="E109" s="4">
        <f t="shared" si="7"/>
        <v>23.817526351632743</v>
      </c>
      <c r="F109" s="4">
        <f t="shared" si="7"/>
        <v>37.890929617721653</v>
      </c>
      <c r="G109" s="4">
        <f t="shared" si="7"/>
        <v>10000</v>
      </c>
      <c r="H109" s="4">
        <f t="shared" si="7"/>
        <v>10000</v>
      </c>
      <c r="I109" s="4">
        <f t="shared" si="7"/>
        <v>10000</v>
      </c>
      <c r="J109" s="4">
        <f t="shared" si="7"/>
        <v>10000</v>
      </c>
      <c r="K109" s="4">
        <f t="shared" si="7"/>
        <v>10000</v>
      </c>
      <c r="L109" s="4">
        <f t="shared" si="7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9"/>
        <v>1.680000000000001</v>
      </c>
      <c r="C110" s="4">
        <f t="shared" si="8"/>
        <v>4.8710598805228065</v>
      </c>
      <c r="D110" s="4">
        <f t="shared" si="7"/>
        <v>14.519922187300633</v>
      </c>
      <c r="E110" s="4">
        <f t="shared" si="7"/>
        <v>24.231072274951714</v>
      </c>
      <c r="F110" s="4">
        <f t="shared" si="7"/>
        <v>38.539751129455937</v>
      </c>
      <c r="G110" s="4">
        <f t="shared" si="7"/>
        <v>10000</v>
      </c>
      <c r="H110" s="4">
        <f t="shared" si="7"/>
        <v>10000</v>
      </c>
      <c r="I110" s="4">
        <f t="shared" si="7"/>
        <v>10000</v>
      </c>
      <c r="J110" s="4">
        <f t="shared" si="7"/>
        <v>10000</v>
      </c>
      <c r="K110" s="4">
        <f t="shared" si="7"/>
        <v>10000</v>
      </c>
      <c r="L110" s="4">
        <f t="shared" si="7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9"/>
        <v>1.7000000000000011</v>
      </c>
      <c r="C111" s="4">
        <f t="shared" si="8"/>
        <v>4.9272377766651543</v>
      </c>
      <c r="D111" s="4">
        <f t="shared" si="7"/>
        <v>14.776263592459504</v>
      </c>
      <c r="E111" s="4">
        <f t="shared" si="7"/>
        <v>24.643603063387957</v>
      </c>
      <c r="F111" s="4">
        <f t="shared" si="7"/>
        <v>39.187858789903899</v>
      </c>
      <c r="G111" s="4">
        <f t="shared" si="7"/>
        <v>10000</v>
      </c>
      <c r="H111" s="4">
        <f t="shared" si="7"/>
        <v>10000</v>
      </c>
      <c r="I111" s="4">
        <f t="shared" si="7"/>
        <v>10000</v>
      </c>
      <c r="J111" s="4">
        <f t="shared" si="7"/>
        <v>10000</v>
      </c>
      <c r="K111" s="4">
        <f t="shared" si="7"/>
        <v>10000</v>
      </c>
      <c r="L111" s="4">
        <f t="shared" si="7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9"/>
        <v>1.7200000000000011</v>
      </c>
      <c r="C112" s="4">
        <f t="shared" si="8"/>
        <v>4.9836425221018006</v>
      </c>
      <c r="D112" s="4">
        <f t="shared" si="7"/>
        <v>15.031687579864148</v>
      </c>
      <c r="E112" s="4">
        <f t="shared" si="7"/>
        <v>25.055215099305329</v>
      </c>
      <c r="F112" s="4">
        <f t="shared" si="7"/>
        <v>39.83532694314728</v>
      </c>
      <c r="G112" s="4">
        <f t="shared" si="7"/>
        <v>10000</v>
      </c>
      <c r="H112" s="4">
        <f t="shared" si="7"/>
        <v>10000</v>
      </c>
      <c r="I112" s="4">
        <f t="shared" si="7"/>
        <v>10000</v>
      </c>
      <c r="J112" s="4">
        <f t="shared" si="7"/>
        <v>10000</v>
      </c>
      <c r="K112" s="4">
        <f t="shared" ref="D112:L124" si="10">IF(K$16="",10000,K$21*(2+(K$16^2*(1-$B112/K$18)*(1-2*$B112/K$18)+K$17^2)/SQRT(K$16^2*(1-$B112/K$18)^2+K$17^2)-K$16*(1-2*$B112/K$18)-K$17))</f>
        <v>10000</v>
      </c>
      <c r="L112" s="4">
        <f t="shared" si="10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9"/>
        <v>1.7400000000000011</v>
      </c>
      <c r="C113" s="4">
        <f t="shared" si="8"/>
        <v>5.0402734293368185</v>
      </c>
      <c r="D113" s="4">
        <f t="shared" si="10"/>
        <v>15.286254001608985</v>
      </c>
      <c r="E113" s="4">
        <f t="shared" si="10"/>
        <v>25.465993899554498</v>
      </c>
      <c r="F113" s="4">
        <f t="shared" si="10"/>
        <v>40.482220581517943</v>
      </c>
      <c r="G113" s="4">
        <f t="shared" si="10"/>
        <v>10000</v>
      </c>
      <c r="H113" s="4">
        <f t="shared" si="10"/>
        <v>10000</v>
      </c>
      <c r="I113" s="4">
        <f t="shared" si="10"/>
        <v>10000</v>
      </c>
      <c r="J113" s="4">
        <f t="shared" si="10"/>
        <v>10000</v>
      </c>
      <c r="K113" s="4">
        <f t="shared" si="10"/>
        <v>10000</v>
      </c>
      <c r="L113" s="4">
        <f t="shared" si="10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9"/>
        <v>1.7600000000000011</v>
      </c>
      <c r="C114" s="4">
        <f t="shared" si="8"/>
        <v>5.0971297984643984</v>
      </c>
      <c r="D114" s="4">
        <f t="shared" si="10"/>
        <v>15.540018727789235</v>
      </c>
      <c r="E114" s="4">
        <f t="shared" si="10"/>
        <v>25.876015509504015</v>
      </c>
      <c r="F114" s="4">
        <f t="shared" si="10"/>
        <v>41.128596710862418</v>
      </c>
      <c r="G114" s="4">
        <f t="shared" si="10"/>
        <v>10000</v>
      </c>
      <c r="H114" s="4">
        <f t="shared" si="10"/>
        <v>10000</v>
      </c>
      <c r="I114" s="4">
        <f t="shared" si="10"/>
        <v>10000</v>
      </c>
      <c r="J114" s="4">
        <f t="shared" si="10"/>
        <v>10000</v>
      </c>
      <c r="K114" s="4">
        <f t="shared" si="10"/>
        <v>10000</v>
      </c>
      <c r="L114" s="4">
        <f t="shared" si="10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9"/>
        <v>1.7800000000000011</v>
      </c>
      <c r="C115" s="4">
        <f t="shared" si="8"/>
        <v>5.1542109173388591</v>
      </c>
      <c r="D115" s="4">
        <f t="shared" si="10"/>
        <v>15.793033847736819</v>
      </c>
      <c r="E115" s="4">
        <f t="shared" si="10"/>
        <v>26.285347699830425</v>
      </c>
      <c r="F115" s="4">
        <f t="shared" si="10"/>
        <v>41.774505490734285</v>
      </c>
      <c r="G115" s="4">
        <f t="shared" si="10"/>
        <v>10000</v>
      </c>
      <c r="H115" s="4">
        <f t="shared" si="10"/>
        <v>10000</v>
      </c>
      <c r="I115" s="4">
        <f t="shared" si="10"/>
        <v>10000</v>
      </c>
      <c r="J115" s="4">
        <f t="shared" si="10"/>
        <v>10000</v>
      </c>
      <c r="K115" s="4">
        <f t="shared" si="10"/>
        <v>10000</v>
      </c>
      <c r="L115" s="4">
        <f t="shared" si="10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9"/>
        <v>1.8000000000000012</v>
      </c>
      <c r="C116" s="4">
        <f t="shared" si="8"/>
        <v>5.2115160617471039</v>
      </c>
      <c r="D116" s="4">
        <f t="shared" si="10"/>
        <v>16.045347880048666</v>
      </c>
      <c r="E116" s="4">
        <f t="shared" si="10"/>
        <v>26.694050996033781</v>
      </c>
      <c r="F116" s="4">
        <f t="shared" si="10"/>
        <v>42.41999119058508</v>
      </c>
      <c r="G116" s="4">
        <f t="shared" si="10"/>
        <v>10000</v>
      </c>
      <c r="H116" s="4">
        <f t="shared" si="10"/>
        <v>10000</v>
      </c>
      <c r="I116" s="4">
        <f t="shared" si="10"/>
        <v>10000</v>
      </c>
      <c r="J116" s="4">
        <f t="shared" si="10"/>
        <v>10000</v>
      </c>
      <c r="K116" s="4">
        <f t="shared" si="10"/>
        <v>10000</v>
      </c>
      <c r="L116" s="4">
        <f t="shared" si="10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9"/>
        <v>1.8200000000000012</v>
      </c>
      <c r="C117" s="4">
        <f t="shared" si="8"/>
        <v>5.2690444955834019</v>
      </c>
      <c r="D117" s="4">
        <f t="shared" si="10"/>
        <v>16.29700598534545</v>
      </c>
      <c r="E117" s="4">
        <f t="shared" si="10"/>
        <v>27.102179565885507</v>
      </c>
      <c r="F117" s="4">
        <f t="shared" si="10"/>
        <v>43.065092994854318</v>
      </c>
      <c r="G117" s="4">
        <f t="shared" si="10"/>
        <v>10000</v>
      </c>
      <c r="H117" s="4">
        <f t="shared" si="10"/>
        <v>10000</v>
      </c>
      <c r="I117" s="4">
        <f t="shared" si="10"/>
        <v>10000</v>
      </c>
      <c r="J117" s="4">
        <f t="shared" si="10"/>
        <v>10000</v>
      </c>
      <c r="K117" s="4">
        <f t="shared" si="10"/>
        <v>10000</v>
      </c>
      <c r="L117" s="4">
        <f t="shared" si="10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9"/>
        <v>1.8400000000000012</v>
      </c>
      <c r="C118" s="4">
        <f t="shared" si="8"/>
        <v>5.3267954710264336</v>
      </c>
      <c r="D118" s="4">
        <f t="shared" si="10"/>
        <v>16.548050177286768</v>
      </c>
      <c r="E118" s="4">
        <f t="shared" si="10"/>
        <v>27.509781986020602</v>
      </c>
      <c r="F118" s="4">
        <f t="shared" si="10"/>
        <v>43.709845683439781</v>
      </c>
      <c r="G118" s="4">
        <f t="shared" si="10"/>
        <v>10000</v>
      </c>
      <c r="H118" s="4">
        <f t="shared" si="10"/>
        <v>10000</v>
      </c>
      <c r="I118" s="4">
        <f t="shared" si="10"/>
        <v>10000</v>
      </c>
      <c r="J118" s="4">
        <f t="shared" si="10"/>
        <v>10000</v>
      </c>
      <c r="K118" s="4">
        <f t="shared" si="10"/>
        <v>10000</v>
      </c>
      <c r="L118" s="4">
        <f t="shared" si="10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9"/>
        <v>1.8600000000000012</v>
      </c>
      <c r="C119" s="4">
        <f t="shared" si="8"/>
        <v>5.3847682287184826</v>
      </c>
      <c r="D119" s="4">
        <f t="shared" si="10"/>
        <v>16.798519528614491</v>
      </c>
      <c r="E119" s="4">
        <f t="shared" si="10"/>
        <v>27.916901905537202</v>
      </c>
      <c r="F119" s="4">
        <f t="shared" si="10"/>
        <v>44.354280208959764</v>
      </c>
      <c r="G119" s="4">
        <f t="shared" si="10"/>
        <v>10000</v>
      </c>
      <c r="H119" s="4">
        <f t="shared" si="10"/>
        <v>10000</v>
      </c>
      <c r="I119" s="4">
        <f t="shared" si="10"/>
        <v>10000</v>
      </c>
      <c r="J119" s="4">
        <f t="shared" si="10"/>
        <v>10000</v>
      </c>
      <c r="K119" s="4">
        <f t="shared" si="10"/>
        <v>10000</v>
      </c>
      <c r="L119" s="4">
        <f t="shared" si="10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9"/>
        <v>1.8800000000000012</v>
      </c>
      <c r="C120" s="4">
        <f t="shared" si="8"/>
        <v>5.442961997946715</v>
      </c>
      <c r="D120" s="4">
        <f t="shared" si="10"/>
        <v>17.048450369965721</v>
      </c>
      <c r="E120" s="4">
        <f t="shared" si="10"/>
        <v>28.323578621662993</v>
      </c>
      <c r="F120" s="4">
        <f t="shared" si="10"/>
        <v>44.998424188197674</v>
      </c>
      <c r="G120" s="4">
        <f t="shared" si="10"/>
        <v>10000</v>
      </c>
      <c r="H120" s="4">
        <f t="shared" si="10"/>
        <v>10000</v>
      </c>
      <c r="I120" s="4">
        <f t="shared" si="10"/>
        <v>10000</v>
      </c>
      <c r="J120" s="4">
        <f t="shared" si="10"/>
        <v>10000</v>
      </c>
      <c r="K120" s="4">
        <f t="shared" si="10"/>
        <v>10000</v>
      </c>
      <c r="L120" s="4">
        <f t="shared" si="10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9"/>
        <v>1.9000000000000012</v>
      </c>
      <c r="C121" s="4">
        <f t="shared" si="8"/>
        <v>5.5013759968264209</v>
      </c>
      <c r="D121" s="4">
        <f t="shared" si="10"/>
        <v>17.297876479945479</v>
      </c>
      <c r="E121" s="4">
        <f t="shared" si="10"/>
        <v>28.729847580200545</v>
      </c>
      <c r="F121" s="4">
        <f t="shared" si="10"/>
        <v>45.64230232191283</v>
      </c>
      <c r="G121" s="4">
        <f t="shared" si="10"/>
        <v>10000</v>
      </c>
      <c r="H121" s="4">
        <f t="shared" si="10"/>
        <v>10000</v>
      </c>
      <c r="I121" s="4">
        <f t="shared" si="10"/>
        <v>10000</v>
      </c>
      <c r="J121" s="4">
        <f t="shared" si="10"/>
        <v>10000</v>
      </c>
      <c r="K121" s="4">
        <f t="shared" si="10"/>
        <v>10000</v>
      </c>
      <c r="L121" s="4">
        <f t="shared" si="10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9"/>
        <v>1.9200000000000013</v>
      </c>
      <c r="C122" s="4">
        <f t="shared" si="8"/>
        <v>5.5600094324861518</v>
      </c>
      <c r="D122" s="4">
        <f t="shared" si="10"/>
        <v>17.546829265522078</v>
      </c>
      <c r="E122" s="4">
        <f t="shared" si="10"/>
        <v>29.135740811498511</v>
      </c>
      <c r="F122" s="4">
        <f t="shared" si="10"/>
        <v>46.285936754634861</v>
      </c>
      <c r="G122" s="4">
        <f t="shared" si="10"/>
        <v>10000</v>
      </c>
      <c r="H122" s="4">
        <f t="shared" si="10"/>
        <v>10000</v>
      </c>
      <c r="I122" s="4">
        <f t="shared" si="10"/>
        <v>10000</v>
      </c>
      <c r="J122" s="4">
        <f t="shared" si="10"/>
        <v>10000</v>
      </c>
      <c r="K122" s="4">
        <f t="shared" si="10"/>
        <v>10000</v>
      </c>
      <c r="L122" s="4">
        <f t="shared" si="10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9"/>
        <v>1.9400000000000013</v>
      </c>
      <c r="C123" s="4">
        <f t="shared" si="8"/>
        <v>5.6188615012546483</v>
      </c>
      <c r="D123" s="4">
        <f t="shared" si="10"/>
        <v>17.795337932241882</v>
      </c>
      <c r="E123" s="4">
        <f t="shared" si="10"/>
        <v>29.541287311048659</v>
      </c>
      <c r="F123" s="4">
        <f t="shared" si="10"/>
        <v>46.929347383994433</v>
      </c>
      <c r="G123" s="4">
        <f t="shared" si="10"/>
        <v>10000</v>
      </c>
      <c r="H123" s="4">
        <f t="shared" si="10"/>
        <v>10000</v>
      </c>
      <c r="I123" s="4">
        <f t="shared" si="10"/>
        <v>10000</v>
      </c>
      <c r="J123" s="4">
        <f t="shared" si="10"/>
        <v>10000</v>
      </c>
      <c r="K123" s="4">
        <f t="shared" si="10"/>
        <v>10000</v>
      </c>
      <c r="L123" s="4">
        <f t="shared" si="10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9"/>
        <v>1.9600000000000013</v>
      </c>
      <c r="C124" s="4">
        <f t="shared" si="8"/>
        <v>5.6779313888494736</v>
      </c>
      <c r="D124" s="4">
        <f t="shared" si="10"/>
        <v>18.043429644083893</v>
      </c>
      <c r="E124" s="4">
        <f t="shared" si="10"/>
        <v>29.946513372427912</v>
      </c>
      <c r="F124" s="4">
        <f t="shared" si="10"/>
        <v>47.572552127475824</v>
      </c>
      <c r="G124" s="4">
        <f t="shared" si="10"/>
        <v>10000</v>
      </c>
      <c r="H124" s="4">
        <f t="shared" si="10"/>
        <v>10000</v>
      </c>
      <c r="I124" s="4">
        <f t="shared" si="10"/>
        <v>10000</v>
      </c>
      <c r="J124" s="4">
        <f t="shared" si="10"/>
        <v>10000</v>
      </c>
      <c r="K124" s="4">
        <f t="shared" si="10"/>
        <v>10000</v>
      </c>
      <c r="L124" s="4">
        <f t="shared" si="10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</sheetData>
  <mergeCells count="2">
    <mergeCell ref="B7:L7"/>
    <mergeCell ref="A3:J3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B402-18C0-415D-9269-55F8524E1A89}">
  <sheetPr>
    <pageSetUpPr fitToPage="1"/>
  </sheetPr>
  <dimension ref="A1:X126"/>
  <sheetViews>
    <sheetView workbookViewId="0">
      <selection activeCell="D4" sqref="D4"/>
    </sheetView>
  </sheetViews>
  <sheetFormatPr baseColWidth="10" defaultRowHeight="12.75" x14ac:dyDescent="0.2"/>
  <cols>
    <col min="1" max="1" width="34.85546875" style="2" customWidth="1"/>
    <col min="2" max="2" width="11.42578125" style="2"/>
    <col min="3" max="12" width="8.85546875" style="2" customWidth="1"/>
    <col min="13" max="16384" width="11.42578125" style="2"/>
  </cols>
  <sheetData>
    <row r="1" spans="1:13" x14ac:dyDescent="0.2">
      <c r="A1" s="1" t="s">
        <v>58</v>
      </c>
      <c r="B1" s="21"/>
      <c r="C1" s="5" t="s">
        <v>95</v>
      </c>
      <c r="D1" s="1"/>
      <c r="E1" s="1"/>
      <c r="F1" s="1"/>
      <c r="G1" s="1"/>
      <c r="H1" s="1"/>
      <c r="I1" s="1"/>
      <c r="J1" s="1"/>
      <c r="K1" s="1"/>
      <c r="L1" s="1"/>
    </row>
    <row r="2" spans="1:13" x14ac:dyDescent="0.2">
      <c r="A2" s="3"/>
      <c r="B2" s="1"/>
      <c r="C2" s="21" t="s">
        <v>128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50.1" customHeight="1" x14ac:dyDescent="0.25">
      <c r="A3" s="75" t="s">
        <v>115</v>
      </c>
      <c r="B3" s="75"/>
      <c r="C3" s="75"/>
      <c r="D3" s="75"/>
      <c r="E3" s="75"/>
      <c r="F3" s="75"/>
      <c r="G3" s="26"/>
      <c r="H3" s="26"/>
      <c r="I3" s="26"/>
      <c r="J3" s="26"/>
      <c r="K3" s="21"/>
      <c r="L3" s="21"/>
    </row>
    <row r="4" spans="1:13" ht="14.25" x14ac:dyDescent="0.25">
      <c r="A4" s="5"/>
      <c r="B4" s="4"/>
      <c r="C4" s="21"/>
      <c r="D4" s="63" t="s">
        <v>136</v>
      </c>
      <c r="E4" s="21"/>
      <c r="F4" s="21"/>
      <c r="G4" s="21"/>
      <c r="H4" s="21"/>
      <c r="I4" s="21"/>
      <c r="J4" s="21"/>
      <c r="K4" s="21"/>
      <c r="L4" s="21"/>
    </row>
    <row r="5" spans="1:13" x14ac:dyDescent="0.2">
      <c r="A5" s="5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thickBot="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"/>
    </row>
    <row r="7" spans="1:13" ht="13.5" thickBot="1" x14ac:dyDescent="0.25">
      <c r="A7" s="30" t="s">
        <v>6</v>
      </c>
      <c r="B7" s="71" t="s">
        <v>94</v>
      </c>
      <c r="C7" s="72"/>
      <c r="D7" s="72"/>
      <c r="E7" s="72"/>
      <c r="F7" s="72"/>
      <c r="G7" s="72"/>
      <c r="H7" s="72"/>
      <c r="I7" s="72"/>
      <c r="J7" s="72"/>
      <c r="K7" s="72"/>
      <c r="L7" s="73"/>
      <c r="M7" s="8"/>
    </row>
    <row r="8" spans="1:13" ht="13.5" thickBot="1" x14ac:dyDescent="0.25">
      <c r="A8" s="1"/>
      <c r="B8" s="9"/>
      <c r="C8" s="9"/>
      <c r="D8" s="9"/>
      <c r="E8" s="9"/>
      <c r="F8" s="9"/>
      <c r="G8" s="60" t="s">
        <v>71</v>
      </c>
      <c r="H8" s="60" t="s">
        <v>72</v>
      </c>
      <c r="I8" s="9"/>
      <c r="J8" s="9"/>
      <c r="K8" s="9"/>
      <c r="L8" s="9"/>
    </row>
    <row r="9" spans="1:13" ht="16.5" thickBot="1" x14ac:dyDescent="0.3">
      <c r="A9" s="30" t="s">
        <v>36</v>
      </c>
      <c r="B9" s="10">
        <v>0</v>
      </c>
      <c r="C9" s="1"/>
      <c r="D9" s="54"/>
      <c r="E9" s="54"/>
      <c r="F9" s="59" t="s">
        <v>66</v>
      </c>
      <c r="G9" s="61">
        <v>1</v>
      </c>
      <c r="H9" s="61">
        <v>0</v>
      </c>
      <c r="I9" s="1"/>
      <c r="J9" s="1"/>
      <c r="K9" s="1"/>
      <c r="L9" s="1"/>
    </row>
    <row r="10" spans="1:13" ht="13.5" thickBot="1" x14ac:dyDescent="0.25">
      <c r="A10" s="1"/>
      <c r="B10" s="1"/>
      <c r="C10" s="1"/>
      <c r="D10" s="1"/>
      <c r="E10" s="1"/>
      <c r="F10" s="58"/>
      <c r="G10" s="61">
        <v>1</v>
      </c>
      <c r="H10" s="61">
        <v>10000</v>
      </c>
      <c r="I10" s="1"/>
      <c r="J10" s="1"/>
      <c r="K10" s="1"/>
      <c r="L10" s="1"/>
    </row>
    <row r="11" spans="1:13" ht="13.5" thickBot="1" x14ac:dyDescent="0.25">
      <c r="A11" s="30" t="s">
        <v>19</v>
      </c>
      <c r="B11" s="10">
        <v>0.02</v>
      </c>
      <c r="C11" s="1"/>
      <c r="D11" s="54"/>
      <c r="E11" s="54"/>
      <c r="F11" s="54"/>
      <c r="G11" s="1"/>
      <c r="H11" s="1"/>
      <c r="I11" s="1"/>
      <c r="J11" s="1"/>
      <c r="K11" s="1"/>
      <c r="L11" s="1"/>
    </row>
    <row r="12" spans="1:13" ht="13.5" thickBot="1" x14ac:dyDescent="0.25">
      <c r="A12" s="1"/>
      <c r="B12" s="25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" thickBot="1" x14ac:dyDescent="0.3">
      <c r="A13" s="54" t="s">
        <v>42</v>
      </c>
      <c r="B13" s="24">
        <v>1</v>
      </c>
      <c r="C13" s="54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3.5" thickBot="1" x14ac:dyDescent="0.25">
      <c r="A15" s="1"/>
      <c r="B15" s="1"/>
      <c r="C15" s="11" t="s">
        <v>8</v>
      </c>
      <c r="D15" s="11" t="s">
        <v>9</v>
      </c>
      <c r="E15" s="11" t="s">
        <v>10</v>
      </c>
      <c r="F15" s="11" t="s">
        <v>11</v>
      </c>
      <c r="G15" s="11" t="s">
        <v>12</v>
      </c>
      <c r="H15" s="11" t="s">
        <v>13</v>
      </c>
      <c r="I15" s="11" t="s">
        <v>14</v>
      </c>
      <c r="J15" s="11" t="s">
        <v>15</v>
      </c>
      <c r="K15" s="11" t="s">
        <v>16</v>
      </c>
      <c r="L15" s="11" t="s">
        <v>17</v>
      </c>
    </row>
    <row r="16" spans="1:13" ht="13.5" thickBot="1" x14ac:dyDescent="0.25">
      <c r="A16" s="1"/>
      <c r="B16" s="30" t="s">
        <v>7</v>
      </c>
      <c r="C16" s="12" t="s">
        <v>20</v>
      </c>
      <c r="D16" s="12" t="s">
        <v>21</v>
      </c>
      <c r="E16" s="12" t="s">
        <v>22</v>
      </c>
      <c r="F16" s="12" t="s">
        <v>23</v>
      </c>
      <c r="G16" s="12"/>
      <c r="H16" s="12"/>
      <c r="I16" s="12"/>
      <c r="J16" s="12"/>
      <c r="K16" s="12"/>
      <c r="L16" s="12"/>
    </row>
    <row r="17" spans="1:24" ht="13.5" thickBot="1" x14ac:dyDescent="0.25">
      <c r="A17" s="13" t="s">
        <v>0</v>
      </c>
      <c r="B17" s="13" t="s">
        <v>2</v>
      </c>
      <c r="C17" s="18">
        <v>1</v>
      </c>
      <c r="D17" s="18">
        <v>3</v>
      </c>
      <c r="E17" s="18">
        <v>5</v>
      </c>
      <c r="F17" s="18">
        <v>8</v>
      </c>
      <c r="G17" s="18"/>
      <c r="H17" s="18"/>
      <c r="I17" s="18"/>
      <c r="J17" s="18"/>
      <c r="K17" s="18"/>
      <c r="L17" s="18"/>
    </row>
    <row r="18" spans="1:24" ht="13.5" thickBot="1" x14ac:dyDescent="0.25">
      <c r="A18" s="1"/>
      <c r="B18" s="13" t="s">
        <v>3</v>
      </c>
      <c r="C18" s="28">
        <v>1</v>
      </c>
      <c r="D18" s="28">
        <v>1</v>
      </c>
      <c r="E18" s="28">
        <f t="shared" ref="E18:L18" si="0">(2*E17-1)/(2*E17-2)</f>
        <v>1.125</v>
      </c>
      <c r="F18" s="28">
        <f t="shared" si="0"/>
        <v>1.0714285714285714</v>
      </c>
      <c r="G18" s="28">
        <f t="shared" si="0"/>
        <v>0.5</v>
      </c>
      <c r="H18" s="28">
        <f t="shared" si="0"/>
        <v>0.5</v>
      </c>
      <c r="I18" s="28">
        <f t="shared" si="0"/>
        <v>0.5</v>
      </c>
      <c r="J18" s="28">
        <f t="shared" si="0"/>
        <v>0.5</v>
      </c>
      <c r="K18" s="28">
        <f t="shared" si="0"/>
        <v>0.5</v>
      </c>
      <c r="L18" s="28">
        <f t="shared" si="0"/>
        <v>0.5</v>
      </c>
    </row>
    <row r="19" spans="1:24" ht="13.5" thickBot="1" x14ac:dyDescent="0.25">
      <c r="A19" s="1"/>
      <c r="B19" s="13" t="s">
        <v>4</v>
      </c>
      <c r="C19" s="29">
        <v>1</v>
      </c>
      <c r="D19" s="29">
        <v>1</v>
      </c>
      <c r="E19" s="29">
        <v>1</v>
      </c>
      <c r="F19" s="29">
        <v>1</v>
      </c>
      <c r="G19" s="29">
        <v>1</v>
      </c>
      <c r="H19" s="29">
        <v>1</v>
      </c>
      <c r="I19" s="29">
        <v>1</v>
      </c>
      <c r="J19" s="29">
        <v>1</v>
      </c>
      <c r="K19" s="29">
        <v>1</v>
      </c>
      <c r="L19" s="29">
        <v>1</v>
      </c>
    </row>
    <row r="20" spans="1:24" ht="13.5" thickBot="1" x14ac:dyDescent="0.25">
      <c r="A20" s="1"/>
      <c r="B20" s="13" t="s">
        <v>30</v>
      </c>
      <c r="C20" s="24">
        <v>1</v>
      </c>
      <c r="D20" s="24">
        <v>1</v>
      </c>
      <c r="E20" s="24">
        <v>1</v>
      </c>
      <c r="F20" s="24">
        <v>1</v>
      </c>
      <c r="G20" s="24">
        <v>1</v>
      </c>
      <c r="H20" s="24">
        <v>1</v>
      </c>
      <c r="I20" s="24">
        <v>1</v>
      </c>
      <c r="J20" s="24">
        <v>1</v>
      </c>
      <c r="K20" s="24">
        <v>1</v>
      </c>
      <c r="L20" s="24">
        <v>1</v>
      </c>
    </row>
    <row r="21" spans="1:24" x14ac:dyDescent="0.2">
      <c r="A21" s="1"/>
      <c r="B21" s="13"/>
      <c r="C21" s="64" t="str">
        <f>IF(C16="","",$B$17 &amp; C$17 &amp; "/" &amp; $B$18 &amp; C$18 &amp; "/" &amp;  $B$19 &amp; C$19 &amp; "/" &amp; $B$20 &amp; C$20)</f>
        <v>a= 1/b= 1/c= 1/d= 1</v>
      </c>
      <c r="D21" s="64" t="str">
        <f t="shared" ref="D21:L21" si="1">IF(D16="","",$B$17 &amp; D$17 &amp; "/" &amp; $B$18 &amp; D$18 &amp; "/" &amp;  $B$19 &amp; D$19 &amp; "/" &amp; $B$20 &amp; D$20)</f>
        <v>a= 3/b= 1/c= 1/d= 1</v>
      </c>
      <c r="E21" s="64" t="str">
        <f t="shared" si="1"/>
        <v>a= 5/b= 1,125/c= 1/d= 1</v>
      </c>
      <c r="F21" s="64" t="str">
        <f t="shared" si="1"/>
        <v>a= 8/b= 1,07142857142857/c= 1/d= 1</v>
      </c>
      <c r="G21" s="64" t="str">
        <f t="shared" si="1"/>
        <v/>
      </c>
      <c r="H21" s="64" t="str">
        <f t="shared" si="1"/>
        <v/>
      </c>
      <c r="I21" s="64" t="str">
        <f t="shared" si="1"/>
        <v/>
      </c>
      <c r="J21" s="64" t="str">
        <f t="shared" si="1"/>
        <v/>
      </c>
      <c r="K21" s="64" t="str">
        <f t="shared" si="1"/>
        <v/>
      </c>
      <c r="L21" s="64" t="str">
        <f t="shared" si="1"/>
        <v/>
      </c>
    </row>
    <row r="22" spans="1:24" x14ac:dyDescent="0.2">
      <c r="A22" s="1"/>
      <c r="B22" s="1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24" ht="13.5" thickBot="1" x14ac:dyDescent="0.25">
      <c r="A23" s="13" t="s">
        <v>43</v>
      </c>
      <c r="B23" s="1"/>
      <c r="C23" s="17">
        <f>1000*3.6/C24</f>
        <v>1</v>
      </c>
      <c r="D23" s="17">
        <f t="shared" ref="D23:L23" si="2">1000*3.6/D24</f>
        <v>1</v>
      </c>
      <c r="E23" s="17">
        <f t="shared" si="2"/>
        <v>1</v>
      </c>
      <c r="F23" s="17">
        <f t="shared" si="2"/>
        <v>1</v>
      </c>
      <c r="G23" s="17">
        <f t="shared" si="2"/>
        <v>1</v>
      </c>
      <c r="H23" s="17">
        <f t="shared" si="2"/>
        <v>1</v>
      </c>
      <c r="I23" s="17">
        <f t="shared" si="2"/>
        <v>1</v>
      </c>
      <c r="J23" s="17">
        <f t="shared" si="2"/>
        <v>1</v>
      </c>
      <c r="K23" s="17">
        <f t="shared" si="2"/>
        <v>1</v>
      </c>
      <c r="L23" s="17">
        <f t="shared" si="2"/>
        <v>1</v>
      </c>
    </row>
    <row r="24" spans="1:24" ht="15" thickBot="1" x14ac:dyDescent="0.3">
      <c r="A24" s="13" t="s">
        <v>40</v>
      </c>
      <c r="B24" s="1"/>
      <c r="C24" s="18">
        <v>3600</v>
      </c>
      <c r="D24" s="18">
        <v>3600</v>
      </c>
      <c r="E24" s="18">
        <v>3600</v>
      </c>
      <c r="F24" s="18">
        <v>3600</v>
      </c>
      <c r="G24" s="18">
        <v>3600</v>
      </c>
      <c r="H24" s="18">
        <v>3600</v>
      </c>
      <c r="I24" s="18">
        <v>3600</v>
      </c>
      <c r="J24" s="18">
        <v>3600</v>
      </c>
      <c r="K24" s="18">
        <v>3600</v>
      </c>
      <c r="L24" s="18">
        <v>3600</v>
      </c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24" x14ac:dyDescent="0.2">
      <c r="A26" s="13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24" ht="14.25" x14ac:dyDescent="0.25">
      <c r="A27" s="1"/>
      <c r="B27" s="1" t="s">
        <v>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7"/>
    </row>
    <row r="28" spans="1:24" x14ac:dyDescent="0.2">
      <c r="A28" s="1"/>
      <c r="B28" s="19">
        <f>$B$9</f>
        <v>0</v>
      </c>
      <c r="C28" s="4">
        <f>IF(C$17="",10000,IF(($B28/C$19) &lt;= $B$13,C$23+EXP(C$17*$B28/C$19)/C$18, C$23+EXP(C$17*$B$13)/C$18 + C$20*($B28/C$19-$B$13)))</f>
        <v>2</v>
      </c>
      <c r="D28" s="4">
        <f t="shared" ref="D28:L43" si="3">IF(D$17="",10000,IF(($B28/D$19) &lt;= $B$13,D$23+EXP(D$17*$B28/D$19)/D$18, D$23+EXP(D$17*$B$13)/D$18 + D$20*($B28/D$19-$B$13)))</f>
        <v>2</v>
      </c>
      <c r="E28" s="4">
        <f t="shared" si="3"/>
        <v>1.8888888888888888</v>
      </c>
      <c r="F28" s="4">
        <f t="shared" si="3"/>
        <v>1.9333333333333333</v>
      </c>
      <c r="G28" s="4">
        <f t="shared" si="3"/>
        <v>10000</v>
      </c>
      <c r="H28" s="4">
        <f t="shared" si="3"/>
        <v>10000</v>
      </c>
      <c r="I28" s="4">
        <f t="shared" si="3"/>
        <v>10000</v>
      </c>
      <c r="J28" s="4">
        <f t="shared" si="3"/>
        <v>10000</v>
      </c>
      <c r="K28" s="4">
        <f t="shared" si="3"/>
        <v>10000</v>
      </c>
      <c r="L28" s="4">
        <f t="shared" si="3"/>
        <v>10000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7"/>
      <c r="X28" s="7"/>
    </row>
    <row r="29" spans="1:24" x14ac:dyDescent="0.2">
      <c r="A29" s="1"/>
      <c r="B29" s="19">
        <f t="shared" ref="B29:B60" si="4">$B28+$B$11</f>
        <v>0.02</v>
      </c>
      <c r="C29" s="4">
        <f t="shared" ref="C29:L60" si="5">IF(C$17="",10000,IF(($B29/C$19) &lt;= $B$13,C$23+EXP(C$17*$B29/C$19)/C$18, C$23+EXP(C$17*$B$13)/C$18 + C$20*($B29/C$19-$B$13)))</f>
        <v>2.0202013400267558</v>
      </c>
      <c r="D29" s="4">
        <f t="shared" si="3"/>
        <v>2.0618365465453596</v>
      </c>
      <c r="E29" s="4">
        <f t="shared" si="3"/>
        <v>1.9823741494005758</v>
      </c>
      <c r="F29" s="4">
        <f t="shared" si="3"/>
        <v>2.0952768129256896</v>
      </c>
      <c r="G29" s="4">
        <f t="shared" si="3"/>
        <v>10000</v>
      </c>
      <c r="H29" s="4">
        <f t="shared" si="3"/>
        <v>10000</v>
      </c>
      <c r="I29" s="4">
        <f t="shared" si="3"/>
        <v>10000</v>
      </c>
      <c r="J29" s="4">
        <f t="shared" si="3"/>
        <v>10000</v>
      </c>
      <c r="K29" s="4">
        <f t="shared" si="3"/>
        <v>10000</v>
      </c>
      <c r="L29" s="4">
        <f t="shared" si="3"/>
        <v>10000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7"/>
      <c r="X29" s="7"/>
    </row>
    <row r="30" spans="1:24" x14ac:dyDescent="0.2">
      <c r="A30" s="1"/>
      <c r="B30" s="19">
        <f t="shared" si="4"/>
        <v>0.04</v>
      </c>
      <c r="C30" s="4">
        <f t="shared" si="5"/>
        <v>2.040810774192388</v>
      </c>
      <c r="D30" s="4">
        <f t="shared" si="3"/>
        <v>2.1274968515793757</v>
      </c>
      <c r="E30" s="4">
        <f t="shared" si="3"/>
        <v>2.0856913405868176</v>
      </c>
      <c r="F30" s="4">
        <f t="shared" si="3"/>
        <v>2.2853192467135601</v>
      </c>
      <c r="G30" s="4">
        <f t="shared" si="3"/>
        <v>10000</v>
      </c>
      <c r="H30" s="4">
        <f t="shared" si="3"/>
        <v>10000</v>
      </c>
      <c r="I30" s="4">
        <f t="shared" si="3"/>
        <v>10000</v>
      </c>
      <c r="J30" s="4">
        <f t="shared" si="3"/>
        <v>10000</v>
      </c>
      <c r="K30" s="4">
        <f t="shared" si="3"/>
        <v>10000</v>
      </c>
      <c r="L30" s="4">
        <f t="shared" si="3"/>
        <v>10000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7"/>
      <c r="X30" s="7"/>
    </row>
    <row r="31" spans="1:24" x14ac:dyDescent="0.2">
      <c r="A31" s="1"/>
      <c r="B31" s="19">
        <f t="shared" si="4"/>
        <v>0.06</v>
      </c>
      <c r="C31" s="4">
        <f t="shared" si="5"/>
        <v>2.0618365465453596</v>
      </c>
      <c r="D31" s="4">
        <f t="shared" si="3"/>
        <v>2.1972173631218102</v>
      </c>
      <c r="E31" s="4">
        <f t="shared" si="3"/>
        <v>2.199874495623114</v>
      </c>
      <c r="F31" s="4">
        <f t="shared" si="3"/>
        <v>2.5083361087133671</v>
      </c>
      <c r="G31" s="4">
        <f t="shared" si="3"/>
        <v>10000</v>
      </c>
      <c r="H31" s="4">
        <f t="shared" si="3"/>
        <v>10000</v>
      </c>
      <c r="I31" s="4">
        <f t="shared" si="3"/>
        <v>10000</v>
      </c>
      <c r="J31" s="4">
        <f t="shared" si="3"/>
        <v>10000</v>
      </c>
      <c r="K31" s="4">
        <f t="shared" si="3"/>
        <v>10000</v>
      </c>
      <c r="L31" s="4">
        <f t="shared" si="3"/>
        <v>10000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7"/>
      <c r="X31" s="7"/>
    </row>
    <row r="32" spans="1:24" x14ac:dyDescent="0.2">
      <c r="A32" s="1"/>
      <c r="B32" s="19">
        <f t="shared" si="4"/>
        <v>0.08</v>
      </c>
      <c r="C32" s="4">
        <f t="shared" si="5"/>
        <v>2.0832870676749584</v>
      </c>
      <c r="D32" s="4">
        <f t="shared" si="3"/>
        <v>2.2712491503214047</v>
      </c>
      <c r="E32" s="4">
        <f t="shared" si="3"/>
        <v>2.3260663979033511</v>
      </c>
      <c r="F32" s="4">
        <f t="shared" si="3"/>
        <v>2.7700488206846217</v>
      </c>
      <c r="G32" s="4">
        <f t="shared" si="3"/>
        <v>10000</v>
      </c>
      <c r="H32" s="4">
        <f t="shared" si="3"/>
        <v>10000</v>
      </c>
      <c r="I32" s="4">
        <f t="shared" si="3"/>
        <v>10000</v>
      </c>
      <c r="J32" s="4">
        <f t="shared" si="3"/>
        <v>10000</v>
      </c>
      <c r="K32" s="4">
        <f t="shared" si="3"/>
        <v>10000</v>
      </c>
      <c r="L32" s="4">
        <f t="shared" si="3"/>
        <v>10000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7"/>
      <c r="X32" s="7"/>
    </row>
    <row r="33" spans="1:24" x14ac:dyDescent="0.2">
      <c r="A33" s="1"/>
      <c r="B33" s="19">
        <f t="shared" si="4"/>
        <v>0.1</v>
      </c>
      <c r="C33" s="4">
        <f t="shared" si="5"/>
        <v>2.1051709180756477</v>
      </c>
      <c r="D33" s="4">
        <f t="shared" si="3"/>
        <v>2.3498588075760032</v>
      </c>
      <c r="E33" s="4">
        <f t="shared" si="3"/>
        <v>2.4655300184001137</v>
      </c>
      <c r="F33" s="4">
        <f t="shared" si="3"/>
        <v>3.0771715332596368</v>
      </c>
      <c r="G33" s="4">
        <f t="shared" si="3"/>
        <v>10000</v>
      </c>
      <c r="H33" s="4">
        <f t="shared" si="3"/>
        <v>10000</v>
      </c>
      <c r="I33" s="4">
        <f t="shared" si="3"/>
        <v>10000</v>
      </c>
      <c r="J33" s="4">
        <f t="shared" si="3"/>
        <v>10000</v>
      </c>
      <c r="K33" s="4">
        <f t="shared" si="3"/>
        <v>10000</v>
      </c>
      <c r="L33" s="4">
        <f t="shared" si="3"/>
        <v>10000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7"/>
      <c r="X33" s="7"/>
    </row>
    <row r="34" spans="1:24" x14ac:dyDescent="0.2">
      <c r="A34" s="1"/>
      <c r="B34" s="19">
        <f t="shared" si="4"/>
        <v>0.12000000000000001</v>
      </c>
      <c r="C34" s="4">
        <f t="shared" si="5"/>
        <v>2.1274968515793757</v>
      </c>
      <c r="D34" s="4">
        <f t="shared" si="3"/>
        <v>2.4333294145603404</v>
      </c>
      <c r="E34" s="4">
        <f t="shared" si="3"/>
        <v>2.6196611559026746</v>
      </c>
      <c r="F34" s="4">
        <f t="shared" si="3"/>
        <v>3.4375833751949099</v>
      </c>
      <c r="G34" s="4">
        <f t="shared" si="3"/>
        <v>10000</v>
      </c>
      <c r="H34" s="4">
        <f t="shared" si="3"/>
        <v>10000</v>
      </c>
      <c r="I34" s="4">
        <f t="shared" si="3"/>
        <v>10000</v>
      </c>
      <c r="J34" s="4">
        <f t="shared" si="3"/>
        <v>10000</v>
      </c>
      <c r="K34" s="4">
        <f t="shared" si="3"/>
        <v>10000</v>
      </c>
      <c r="L34" s="4">
        <f t="shared" si="3"/>
        <v>10000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7"/>
      <c r="X34" s="7"/>
    </row>
    <row r="35" spans="1:24" x14ac:dyDescent="0.2">
      <c r="A35" s="1"/>
      <c r="B35" s="19">
        <f t="shared" si="4"/>
        <v>0.14000000000000001</v>
      </c>
      <c r="C35" s="4">
        <f t="shared" si="5"/>
        <v>2.1502737988572274</v>
      </c>
      <c r="D35" s="4">
        <f t="shared" si="3"/>
        <v>2.5219615556186339</v>
      </c>
      <c r="E35" s="4">
        <f t="shared" si="3"/>
        <v>2.7900024066404239</v>
      </c>
      <c r="F35" s="4">
        <f t="shared" si="3"/>
        <v>3.8605305897401356</v>
      </c>
      <c r="G35" s="4">
        <f t="shared" si="3"/>
        <v>10000</v>
      </c>
      <c r="H35" s="4">
        <f t="shared" si="3"/>
        <v>10000</v>
      </c>
      <c r="I35" s="4">
        <f t="shared" si="3"/>
        <v>10000</v>
      </c>
      <c r="J35" s="4">
        <f t="shared" si="3"/>
        <v>10000</v>
      </c>
      <c r="K35" s="4">
        <f t="shared" si="3"/>
        <v>10000</v>
      </c>
      <c r="L35" s="4">
        <f t="shared" si="3"/>
        <v>10000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7"/>
      <c r="X35" s="7"/>
    </row>
    <row r="36" spans="1:24" x14ac:dyDescent="0.2">
      <c r="A36" s="1"/>
      <c r="B36" s="19">
        <f t="shared" si="4"/>
        <v>0.16</v>
      </c>
      <c r="C36" s="4">
        <f t="shared" si="5"/>
        <v>2.1735108709918105</v>
      </c>
      <c r="D36" s="4">
        <f t="shared" si="3"/>
        <v>2.6160744021928934</v>
      </c>
      <c r="E36" s="4">
        <f t="shared" si="3"/>
        <v>2.9782586031044156</v>
      </c>
      <c r="F36" s="4">
        <f t="shared" si="3"/>
        <v>4.3568637438646629</v>
      </c>
      <c r="G36" s="4">
        <f t="shared" si="3"/>
        <v>10000</v>
      </c>
      <c r="H36" s="4">
        <f t="shared" si="3"/>
        <v>10000</v>
      </c>
      <c r="I36" s="4">
        <f t="shared" si="3"/>
        <v>10000</v>
      </c>
      <c r="J36" s="4">
        <f t="shared" si="3"/>
        <v>10000</v>
      </c>
      <c r="K36" s="4">
        <f t="shared" si="3"/>
        <v>10000</v>
      </c>
      <c r="L36" s="4">
        <f t="shared" si="3"/>
        <v>10000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7"/>
      <c r="X36" s="7"/>
    </row>
    <row r="37" spans="1:24" x14ac:dyDescent="0.2">
      <c r="A37" s="1"/>
      <c r="B37" s="19">
        <f t="shared" si="4"/>
        <v>0.18</v>
      </c>
      <c r="C37" s="4">
        <f t="shared" si="5"/>
        <v>2.1972173631218102</v>
      </c>
      <c r="D37" s="4">
        <f t="shared" si="3"/>
        <v>2.7160068621848588</v>
      </c>
      <c r="E37" s="4">
        <f t="shared" si="3"/>
        <v>3.1863138765839549</v>
      </c>
      <c r="F37" s="4">
        <f t="shared" si="3"/>
        <v>4.9393160958634486</v>
      </c>
      <c r="G37" s="4">
        <f t="shared" si="3"/>
        <v>10000</v>
      </c>
      <c r="H37" s="4">
        <f t="shared" si="3"/>
        <v>10000</v>
      </c>
      <c r="I37" s="4">
        <f t="shared" si="3"/>
        <v>10000</v>
      </c>
      <c r="J37" s="4">
        <f t="shared" si="3"/>
        <v>10000</v>
      </c>
      <c r="K37" s="4">
        <f t="shared" si="3"/>
        <v>10000</v>
      </c>
      <c r="L37" s="4">
        <f t="shared" si="3"/>
        <v>10000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7"/>
      <c r="X37" s="7"/>
    </row>
    <row r="38" spans="1:24" x14ac:dyDescent="0.2">
      <c r="A38" s="1"/>
      <c r="B38" s="19">
        <f t="shared" si="4"/>
        <v>0.19999999999999998</v>
      </c>
      <c r="C38" s="4">
        <f t="shared" si="5"/>
        <v>2.2214027581601696</v>
      </c>
      <c r="D38" s="4">
        <f t="shared" si="3"/>
        <v>2.8221188003905091</v>
      </c>
      <c r="E38" s="4">
        <f t="shared" si="3"/>
        <v>3.4162505141858177</v>
      </c>
      <c r="F38" s="4">
        <f t="shared" si="3"/>
        <v>5.6228302627687734</v>
      </c>
      <c r="G38" s="4">
        <f t="shared" si="3"/>
        <v>10000</v>
      </c>
      <c r="H38" s="4">
        <f t="shared" si="3"/>
        <v>10000</v>
      </c>
      <c r="I38" s="4">
        <f t="shared" si="3"/>
        <v>10000</v>
      </c>
      <c r="J38" s="4">
        <f t="shared" si="3"/>
        <v>10000</v>
      </c>
      <c r="K38" s="4">
        <f t="shared" si="3"/>
        <v>10000</v>
      </c>
      <c r="L38" s="4">
        <f t="shared" si="3"/>
        <v>10000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7"/>
      <c r="X38" s="7"/>
    </row>
    <row r="39" spans="1:24" x14ac:dyDescent="0.2">
      <c r="A39" s="1"/>
      <c r="B39" s="19">
        <f t="shared" si="4"/>
        <v>0.21999999999999997</v>
      </c>
      <c r="C39" s="4">
        <f t="shared" si="5"/>
        <v>2.2460767305873808</v>
      </c>
      <c r="D39" s="4">
        <f t="shared" si="3"/>
        <v>2.9347923344020312</v>
      </c>
      <c r="E39" s="4">
        <f t="shared" si="3"/>
        <v>3.6703697990634954</v>
      </c>
      <c r="F39" s="4">
        <f t="shared" si="3"/>
        <v>6.4249415681090811</v>
      </c>
      <c r="G39" s="4">
        <f t="shared" si="3"/>
        <v>10000</v>
      </c>
      <c r="H39" s="4">
        <f t="shared" si="3"/>
        <v>10000</v>
      </c>
      <c r="I39" s="4">
        <f t="shared" si="3"/>
        <v>10000</v>
      </c>
      <c r="J39" s="4">
        <f t="shared" si="3"/>
        <v>10000</v>
      </c>
      <c r="K39" s="4">
        <f t="shared" si="3"/>
        <v>10000</v>
      </c>
      <c r="L39" s="4">
        <f t="shared" si="3"/>
        <v>10000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7"/>
      <c r="X39" s="7"/>
    </row>
    <row r="40" spans="1:24" x14ac:dyDescent="0.2">
      <c r="A40" s="1"/>
      <c r="B40" s="19">
        <f t="shared" si="4"/>
        <v>0.23999999999999996</v>
      </c>
      <c r="C40" s="4">
        <f t="shared" si="5"/>
        <v>2.2712491503214047</v>
      </c>
      <c r="D40" s="4">
        <f t="shared" si="3"/>
        <v>3.0544332106438876</v>
      </c>
      <c r="E40" s="4">
        <f t="shared" si="3"/>
        <v>3.9512150424324859</v>
      </c>
      <c r="F40" s="4">
        <f t="shared" si="3"/>
        <v>7.3662279046713648</v>
      </c>
      <c r="G40" s="4">
        <f t="shared" si="3"/>
        <v>10000</v>
      </c>
      <c r="H40" s="4">
        <f t="shared" si="3"/>
        <v>10000</v>
      </c>
      <c r="I40" s="4">
        <f t="shared" si="3"/>
        <v>10000</v>
      </c>
      <c r="J40" s="4">
        <f t="shared" si="3"/>
        <v>10000</v>
      </c>
      <c r="K40" s="4">
        <f t="shared" si="3"/>
        <v>10000</v>
      </c>
      <c r="L40" s="4">
        <f t="shared" si="3"/>
        <v>10000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7"/>
      <c r="X40" s="7"/>
    </row>
    <row r="41" spans="1:24" x14ac:dyDescent="0.2">
      <c r="A41" s="1"/>
      <c r="B41" s="19">
        <f t="shared" si="4"/>
        <v>0.25999999999999995</v>
      </c>
      <c r="C41" s="4">
        <f t="shared" si="5"/>
        <v>2.296930086665772</v>
      </c>
      <c r="D41" s="4">
        <f t="shared" si="3"/>
        <v>3.1814722654982006</v>
      </c>
      <c r="E41" s="4">
        <f t="shared" si="3"/>
        <v>4.2615970378837726</v>
      </c>
      <c r="F41" s="4">
        <f t="shared" si="3"/>
        <v>8.4708376533432599</v>
      </c>
      <c r="G41" s="4">
        <f t="shared" si="3"/>
        <v>10000</v>
      </c>
      <c r="H41" s="4">
        <f t="shared" si="3"/>
        <v>10000</v>
      </c>
      <c r="I41" s="4">
        <f t="shared" si="3"/>
        <v>10000</v>
      </c>
      <c r="J41" s="4">
        <f t="shared" si="3"/>
        <v>10000</v>
      </c>
      <c r="K41" s="4">
        <f t="shared" si="3"/>
        <v>10000</v>
      </c>
      <c r="L41" s="4">
        <f t="shared" si="3"/>
        <v>10000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7"/>
      <c r="X41" s="7"/>
    </row>
    <row r="42" spans="1:24" x14ac:dyDescent="0.2">
      <c r="A42" s="1"/>
      <c r="B42" s="19">
        <f t="shared" si="4"/>
        <v>0.27999999999999997</v>
      </c>
      <c r="C42" s="4">
        <f t="shared" si="5"/>
        <v>2.3231298123374371</v>
      </c>
      <c r="D42" s="4">
        <f t="shared" si="3"/>
        <v>3.3163669767810915</v>
      </c>
      <c r="E42" s="4">
        <f t="shared" si="3"/>
        <v>4.6046221927508224</v>
      </c>
      <c r="F42" s="4">
        <f t="shared" si="3"/>
        <v>9.7671092016132626</v>
      </c>
      <c r="G42" s="4">
        <f t="shared" si="3"/>
        <v>10000</v>
      </c>
      <c r="H42" s="4">
        <f t="shared" si="3"/>
        <v>10000</v>
      </c>
      <c r="I42" s="4">
        <f t="shared" si="3"/>
        <v>10000</v>
      </c>
      <c r="J42" s="4">
        <f t="shared" si="3"/>
        <v>10000</v>
      </c>
      <c r="K42" s="4">
        <f t="shared" si="3"/>
        <v>10000</v>
      </c>
      <c r="L42" s="4">
        <f t="shared" si="3"/>
        <v>10000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</row>
    <row r="43" spans="1:24" x14ac:dyDescent="0.2">
      <c r="A43" s="1"/>
      <c r="B43" s="19">
        <f t="shared" si="4"/>
        <v>0.3</v>
      </c>
      <c r="C43" s="4">
        <f t="shared" si="5"/>
        <v>2.3498588075760032</v>
      </c>
      <c r="D43" s="4">
        <f t="shared" si="3"/>
        <v>3.4596031111569494</v>
      </c>
      <c r="E43" s="4">
        <f t="shared" si="3"/>
        <v>4.9837236180782796</v>
      </c>
      <c r="F43" s="4">
        <f t="shared" si="3"/>
        <v>11.288297955265495</v>
      </c>
      <c r="G43" s="4">
        <f t="shared" si="3"/>
        <v>10000</v>
      </c>
      <c r="H43" s="4">
        <f t="shared" si="3"/>
        <v>10000</v>
      </c>
      <c r="I43" s="4">
        <f t="shared" si="3"/>
        <v>10000</v>
      </c>
      <c r="J43" s="4">
        <f t="shared" si="3"/>
        <v>10000</v>
      </c>
      <c r="K43" s="4">
        <f t="shared" si="3"/>
        <v>10000</v>
      </c>
      <c r="L43" s="4">
        <f t="shared" si="3"/>
        <v>10000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7"/>
      <c r="X43" s="7"/>
    </row>
    <row r="44" spans="1:24" x14ac:dyDescent="0.2">
      <c r="A44" s="1"/>
      <c r="B44" s="19">
        <f t="shared" si="4"/>
        <v>0.32</v>
      </c>
      <c r="C44" s="4">
        <f t="shared" si="5"/>
        <v>2.377127764335957</v>
      </c>
      <c r="D44" s="4">
        <f t="shared" si="5"/>
        <v>3.6116964734231178</v>
      </c>
      <c r="E44" s="4">
        <f t="shared" si="5"/>
        <v>5.4026954883512133</v>
      </c>
      <c r="F44" s="4">
        <f t="shared" si="5"/>
        <v>13.073429494506872</v>
      </c>
      <c r="G44" s="4">
        <f t="shared" si="5"/>
        <v>10000</v>
      </c>
      <c r="H44" s="4">
        <f t="shared" si="5"/>
        <v>10000</v>
      </c>
      <c r="I44" s="4">
        <f t="shared" si="5"/>
        <v>10000</v>
      </c>
      <c r="J44" s="4">
        <f t="shared" si="5"/>
        <v>10000</v>
      </c>
      <c r="K44" s="4">
        <f t="shared" si="5"/>
        <v>10000</v>
      </c>
      <c r="L44" s="4">
        <f t="shared" si="5"/>
        <v>10000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7"/>
      <c r="X44" s="7"/>
    </row>
    <row r="45" spans="1:24" x14ac:dyDescent="0.2">
      <c r="A45" s="1"/>
      <c r="B45" s="19">
        <f t="shared" si="4"/>
        <v>0.34</v>
      </c>
      <c r="C45" s="4">
        <f t="shared" si="5"/>
        <v>2.4049475905635935</v>
      </c>
      <c r="D45" s="4">
        <f t="shared" si="5"/>
        <v>3.7731947639642978</v>
      </c>
      <c r="E45" s="4">
        <f t="shared" si="5"/>
        <v>5.865731014868623</v>
      </c>
      <c r="F45" s="4">
        <f t="shared" si="5"/>
        <v>15.168300761956973</v>
      </c>
      <c r="G45" s="4">
        <f t="shared" si="5"/>
        <v>10000</v>
      </c>
      <c r="H45" s="4">
        <f t="shared" si="5"/>
        <v>10000</v>
      </c>
      <c r="I45" s="4">
        <f t="shared" si="5"/>
        <v>10000</v>
      </c>
      <c r="J45" s="4">
        <f t="shared" si="5"/>
        <v>10000</v>
      </c>
      <c r="K45" s="4">
        <f t="shared" si="5"/>
        <v>10000</v>
      </c>
      <c r="L45" s="4">
        <f t="shared" si="5"/>
        <v>10000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7"/>
      <c r="X45" s="7"/>
    </row>
    <row r="46" spans="1:24" x14ac:dyDescent="0.2">
      <c r="A46" s="1"/>
      <c r="B46" s="19">
        <f t="shared" si="4"/>
        <v>0.36000000000000004</v>
      </c>
      <c r="C46" s="4">
        <f t="shared" si="5"/>
        <v>2.4333294145603404</v>
      </c>
      <c r="D46" s="4">
        <f t="shared" si="5"/>
        <v>3.9446795510655241</v>
      </c>
      <c r="E46" s="4">
        <f t="shared" si="5"/>
        <v>6.3774644128115092</v>
      </c>
      <c r="F46" s="4">
        <f t="shared" si="5"/>
        <v>17.626654967638057</v>
      </c>
      <c r="G46" s="4">
        <f t="shared" si="5"/>
        <v>10000</v>
      </c>
      <c r="H46" s="4">
        <f t="shared" si="5"/>
        <v>10000</v>
      </c>
      <c r="I46" s="4">
        <f t="shared" si="5"/>
        <v>10000</v>
      </c>
      <c r="J46" s="4">
        <f t="shared" si="5"/>
        <v>10000</v>
      </c>
      <c r="K46" s="4">
        <f t="shared" si="5"/>
        <v>10000</v>
      </c>
      <c r="L46" s="4">
        <f t="shared" si="5"/>
        <v>10000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7"/>
      <c r="X46" s="7"/>
    </row>
    <row r="47" spans="1:24" x14ac:dyDescent="0.2">
      <c r="A47" s="1"/>
      <c r="B47" s="19">
        <f t="shared" si="4"/>
        <v>0.38000000000000006</v>
      </c>
      <c r="C47" s="4">
        <f t="shared" si="5"/>
        <v>2.4622845894342245</v>
      </c>
      <c r="D47" s="4">
        <f t="shared" si="5"/>
        <v>4.1267683651861562</v>
      </c>
      <c r="E47" s="4">
        <f t="shared" si="5"/>
        <v>6.9430172820260196</v>
      </c>
      <c r="F47" s="4">
        <f t="shared" si="5"/>
        <v>20.511560352753246</v>
      </c>
      <c r="G47" s="4">
        <f t="shared" si="5"/>
        <v>10000</v>
      </c>
      <c r="H47" s="4">
        <f t="shared" si="5"/>
        <v>10000</v>
      </c>
      <c r="I47" s="4">
        <f t="shared" si="5"/>
        <v>10000</v>
      </c>
      <c r="J47" s="4">
        <f t="shared" si="5"/>
        <v>10000</v>
      </c>
      <c r="K47" s="4">
        <f t="shared" si="5"/>
        <v>10000</v>
      </c>
      <c r="L47" s="4">
        <f t="shared" si="5"/>
        <v>10000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7"/>
      <c r="X47" s="7"/>
    </row>
    <row r="48" spans="1:24" x14ac:dyDescent="0.2">
      <c r="A48" s="1"/>
      <c r="B48" s="19">
        <f t="shared" si="4"/>
        <v>0.40000000000000008</v>
      </c>
      <c r="C48" s="4">
        <f t="shared" si="5"/>
        <v>2.4918246976412703</v>
      </c>
      <c r="D48" s="4">
        <f t="shared" si="5"/>
        <v>4.3201169227365481</v>
      </c>
      <c r="E48" s="4">
        <f t="shared" si="5"/>
        <v>7.5680498657161364</v>
      </c>
      <c r="F48" s="4">
        <f t="shared" si="5"/>
        <v>23.89702818396874</v>
      </c>
      <c r="G48" s="4">
        <f t="shared" si="5"/>
        <v>10000</v>
      </c>
      <c r="H48" s="4">
        <f t="shared" si="5"/>
        <v>10000</v>
      </c>
      <c r="I48" s="4">
        <f t="shared" si="5"/>
        <v>10000</v>
      </c>
      <c r="J48" s="4">
        <f t="shared" si="5"/>
        <v>10000</v>
      </c>
      <c r="K48" s="4">
        <f t="shared" si="5"/>
        <v>10000</v>
      </c>
      <c r="L48" s="4">
        <f t="shared" si="5"/>
        <v>10000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7"/>
      <c r="X48" s="7"/>
    </row>
    <row r="49" spans="1:24" x14ac:dyDescent="0.2">
      <c r="A49" s="1"/>
      <c r="B49" s="19">
        <f t="shared" si="4"/>
        <v>0.4200000000000001</v>
      </c>
      <c r="C49" s="4">
        <f t="shared" si="5"/>
        <v>2.5219615556186339</v>
      </c>
      <c r="D49" s="4">
        <f t="shared" si="5"/>
        <v>4.5254214873653833</v>
      </c>
      <c r="E49" s="4">
        <f t="shared" si="5"/>
        <v>8.2588177000601384</v>
      </c>
      <c r="F49" s="4">
        <f t="shared" si="5"/>
        <v>27.869911487293187</v>
      </c>
      <c r="G49" s="4">
        <f t="shared" si="5"/>
        <v>10000</v>
      </c>
      <c r="H49" s="4">
        <f t="shared" si="5"/>
        <v>10000</v>
      </c>
      <c r="I49" s="4">
        <f t="shared" si="5"/>
        <v>10000</v>
      </c>
      <c r="J49" s="4">
        <f t="shared" si="5"/>
        <v>10000</v>
      </c>
      <c r="K49" s="4">
        <f t="shared" si="5"/>
        <v>10000</v>
      </c>
      <c r="L49" s="4">
        <f t="shared" si="5"/>
        <v>10000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7"/>
      <c r="X49" s="7"/>
    </row>
    <row r="50" spans="1:24" x14ac:dyDescent="0.2">
      <c r="A50" s="1"/>
      <c r="B50" s="19">
        <f t="shared" si="4"/>
        <v>0.44000000000000011</v>
      </c>
      <c r="C50" s="4">
        <f t="shared" si="5"/>
        <v>2.552707218511336</v>
      </c>
      <c r="D50" s="4">
        <f t="shared" si="5"/>
        <v>4.743421377260864</v>
      </c>
      <c r="E50" s="4">
        <f t="shared" si="5"/>
        <v>9.0222342217192235</v>
      </c>
      <c r="F50" s="4">
        <f t="shared" si="5"/>
        <v>32.532133232926284</v>
      </c>
      <c r="G50" s="4">
        <f t="shared" si="5"/>
        <v>10000</v>
      </c>
      <c r="H50" s="4">
        <f t="shared" si="5"/>
        <v>10000</v>
      </c>
      <c r="I50" s="4">
        <f t="shared" si="5"/>
        <v>10000</v>
      </c>
      <c r="J50" s="4">
        <f t="shared" si="5"/>
        <v>10000</v>
      </c>
      <c r="K50" s="4">
        <f t="shared" si="5"/>
        <v>10000</v>
      </c>
      <c r="L50" s="4">
        <f t="shared" si="5"/>
        <v>10000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7"/>
      <c r="X50" s="7"/>
    </row>
    <row r="51" spans="1:24" x14ac:dyDescent="0.2">
      <c r="A51" s="1"/>
      <c r="B51" s="19">
        <f t="shared" si="4"/>
        <v>0.46000000000000013</v>
      </c>
      <c r="C51" s="4">
        <f t="shared" si="5"/>
        <v>2.584073984994482</v>
      </c>
      <c r="D51" s="4">
        <f t="shared" si="5"/>
        <v>4.9749016274947495</v>
      </c>
      <c r="E51" s="4">
        <f t="shared" si="5"/>
        <v>9.8659399598353126</v>
      </c>
      <c r="F51" s="4">
        <f t="shared" si="5"/>
        <v>38.003301134401134</v>
      </c>
      <c r="G51" s="4">
        <f t="shared" si="5"/>
        <v>10000</v>
      </c>
      <c r="H51" s="4">
        <f t="shared" si="5"/>
        <v>10000</v>
      </c>
      <c r="I51" s="4">
        <f t="shared" si="5"/>
        <v>10000</v>
      </c>
      <c r="J51" s="4">
        <f t="shared" si="5"/>
        <v>10000</v>
      </c>
      <c r="K51" s="4">
        <f t="shared" si="5"/>
        <v>10000</v>
      </c>
      <c r="L51" s="4">
        <f t="shared" si="5"/>
        <v>10000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"/>
      <c r="X51" s="7"/>
    </row>
    <row r="52" spans="1:24" x14ac:dyDescent="0.2">
      <c r="A52" s="1"/>
      <c r="B52" s="19">
        <f t="shared" si="4"/>
        <v>0.48000000000000015</v>
      </c>
      <c r="C52" s="4">
        <f t="shared" si="5"/>
        <v>2.6160744021928934</v>
      </c>
      <c r="D52" s="4">
        <f t="shared" si="5"/>
        <v>5.2206958169965541</v>
      </c>
      <c r="E52" s="4">
        <f t="shared" si="5"/>
        <v>10.798379005014764</v>
      </c>
      <c r="F52" s="4">
        <f t="shared" si="5"/>
        <v>44.423776143803316</v>
      </c>
      <c r="G52" s="4">
        <f t="shared" si="5"/>
        <v>10000</v>
      </c>
      <c r="H52" s="4">
    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i="5"/>
        <v>10000</v>
      </c>
      <c r="L52" s="4">
        <f t="shared" si="5"/>
        <v>10000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7"/>
      <c r="X52" s="7"/>
    </row>
    <row r="53" spans="1:24" x14ac:dyDescent="0.2">
      <c r="A53" s="1"/>
      <c r="B53" s="19">
        <f t="shared" si="4"/>
        <v>0.50000000000000011</v>
      </c>
      <c r="C53" s="4">
        <f t="shared" si="5"/>
        <v>2.6487212707001282</v>
      </c>
      <c r="D53" s="4">
        <f t="shared" si="5"/>
        <v>5.4816890703380672</v>
      </c>
      <c r="E53" s="4">
        <f t="shared" si="5"/>
        <v>11.828883520625315</v>
      </c>
      <c r="F53" s="4">
        <f t="shared" si="5"/>
        <v>51.958273364268003</v>
      </c>
      <c r="G53" s="4">
        <f t="shared" si="5"/>
        <v>10000</v>
      </c>
      <c r="H53" s="4">
        <f t="shared" si="5"/>
        <v>10000</v>
      </c>
      <c r="I53" s="4">
        <f t="shared" si="5"/>
        <v>10000</v>
      </c>
      <c r="J53" s="4">
        <f t="shared" si="5"/>
        <v>10000</v>
      </c>
      <c r="K53" s="4">
        <f t="shared" si="5"/>
        <v>10000</v>
      </c>
      <c r="L53" s="4">
        <f t="shared" si="5"/>
        <v>10000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7"/>
      <c r="X53" s="7"/>
    </row>
    <row r="54" spans="1:24" x14ac:dyDescent="0.2">
      <c r="A54" s="1"/>
      <c r="B54" s="19">
        <f t="shared" si="4"/>
        <v>0.52000000000000013</v>
      </c>
      <c r="C54" s="4">
        <f t="shared" si="5"/>
        <v>2.6820276496988864</v>
      </c>
      <c r="D54" s="4">
        <f t="shared" si="5"/>
        <v>5.7588212451378569</v>
      </c>
      <c r="E54" s="4">
        <f t="shared" si="5"/>
        <v>12.96776714222373</v>
      </c>
      <c r="F54" s="4">
        <f t="shared" si="5"/>
        <v>60.800087759940922</v>
      </c>
      <c r="G54" s="4">
        <f t="shared" si="5"/>
        <v>10000</v>
      </c>
      <c r="H54" s="4">
        <f t="shared" si="5"/>
        <v>10000</v>
      </c>
      <c r="I54" s="4">
        <f t="shared" si="5"/>
        <v>10000</v>
      </c>
      <c r="J54" s="4">
        <f t="shared" si="5"/>
        <v>10000</v>
      </c>
      <c r="K54" s="4">
        <f t="shared" si="5"/>
        <v>10000</v>
      </c>
      <c r="L54" s="4">
        <f t="shared" si="5"/>
        <v>10000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7"/>
      <c r="X54" s="7"/>
    </row>
    <row r="55" spans="1:24" x14ac:dyDescent="0.2">
      <c r="A55" s="1"/>
      <c r="B55" s="19">
        <f t="shared" si="4"/>
        <v>0.54000000000000015</v>
      </c>
      <c r="C55" s="4">
        <f t="shared" si="5"/>
        <v>2.7160068621848588</v>
      </c>
      <c r="D55" s="4">
        <f t="shared" si="5"/>
        <v>6.0530903165638703</v>
      </c>
      <c r="E55" s="4">
        <f t="shared" si="5"/>
        <v>14.226428199886973</v>
      </c>
      <c r="F55" s="4">
        <f t="shared" si="5"/>
        <v>71.176053072554978</v>
      </c>
      <c r="G55" s="4">
        <f t="shared" si="5"/>
        <v>10000</v>
      </c>
      <c r="H55" s="4">
        <f t="shared" si="5"/>
        <v>10000</v>
      </c>
      <c r="I55" s="4">
        <f t="shared" si="5"/>
        <v>10000</v>
      </c>
      <c r="J55" s="4">
        <f t="shared" si="5"/>
        <v>10000</v>
      </c>
      <c r="K55" s="4">
        <f t="shared" si="5"/>
        <v>10000</v>
      </c>
      <c r="L55" s="4">
        <f t="shared" si="5"/>
        <v>10000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7"/>
      <c r="X55" s="7"/>
    </row>
    <row r="56" spans="1:24" x14ac:dyDescent="0.2">
      <c r="A56" s="1"/>
      <c r="B56" s="19">
        <f t="shared" si="4"/>
        <v>0.56000000000000016</v>
      </c>
      <c r="C56" s="4">
        <f t="shared" si="5"/>
        <v>2.7506725002961012</v>
      </c>
      <c r="D56" s="4">
        <f t="shared" si="5"/>
        <v>6.365555971121978</v>
      </c>
      <c r="E56" s="4">
        <f t="shared" si="5"/>
        <v>15.617463796530721</v>
      </c>
      <c r="F56" s="4">
        <f t="shared" si="5"/>
        <v>83.352361163941495</v>
      </c>
      <c r="G56" s="4">
        <f t="shared" si="5"/>
        <v>10000</v>
      </c>
      <c r="H56" s="4">
        <f t="shared" si="5"/>
        <v>10000</v>
      </c>
      <c r="I56" s="4">
        <f t="shared" si="5"/>
        <v>10000</v>
      </c>
      <c r="J56" s="4">
        <f t="shared" si="5"/>
        <v>10000</v>
      </c>
      <c r="K56" s="4">
        <f t="shared" si="5"/>
        <v>10000</v>
      </c>
      <c r="L56" s="4">
        <f t="shared" si="5"/>
        <v>10000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7"/>
      <c r="X56" s="7"/>
    </row>
    <row r="57" spans="1:24" x14ac:dyDescent="0.2">
      <c r="A57" s="1"/>
      <c r="B57" s="19">
        <f t="shared" si="4"/>
        <v>0.58000000000000018</v>
      </c>
      <c r="C57" s="4">
        <f t="shared" si="5"/>
        <v>2.7860384307500734</v>
      </c>
      <c r="D57" s="4">
        <f t="shared" si="5"/>
        <v>6.6973434226719943</v>
      </c>
      <c r="E57" s="4">
        <f t="shared" si="5"/>
        <v>17.154795883949401</v>
      </c>
      <c r="F57" s="4">
        <f t="shared" si="5"/>
        <v>97.641391077729111</v>
      </c>
      <c r="G57" s="4">
        <f t="shared" si="5"/>
        <v>10000</v>
      </c>
      <c r="H57" s="4">
        <f t="shared" si="5"/>
        <v>10000</v>
      </c>
      <c r="I57" s="4">
        <f t="shared" si="5"/>
        <v>10000</v>
      </c>
      <c r="J57" s="4">
        <f t="shared" si="5"/>
        <v>10000</v>
      </c>
      <c r="K57" s="4">
        <f t="shared" si="5"/>
        <v>10000</v>
      </c>
      <c r="L57" s="4">
        <f t="shared" si="5"/>
        <v>10000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7"/>
      <c r="X57" s="7"/>
    </row>
    <row r="58" spans="1:24" x14ac:dyDescent="0.2">
      <c r="A58" s="1"/>
      <c r="B58" s="19">
        <f t="shared" si="4"/>
        <v>0.6000000000000002</v>
      </c>
      <c r="C58" s="4">
        <f t="shared" si="5"/>
        <v>2.8221188003905091</v>
      </c>
      <c r="D58" s="4">
        <f t="shared" si="5"/>
        <v>7.0496474644129501</v>
      </c>
      <c r="E58" s="4">
        <f t="shared" si="5"/>
        <v>18.853810598389053</v>
      </c>
      <c r="F58" s="4">
        <f t="shared" si="5"/>
        <v>114.40972301748609</v>
      </c>
      <c r="G58" s="4">
        <f t="shared" si="5"/>
        <v>10000</v>
      </c>
      <c r="H58" s="4">
        <f t="shared" si="5"/>
        <v>10000</v>
      </c>
      <c r="I58" s="4">
        <f t="shared" si="5"/>
        <v>10000</v>
      </c>
      <c r="J58" s="4">
        <f t="shared" si="5"/>
        <v>10000</v>
      </c>
      <c r="K58" s="4">
        <f t="shared" si="5"/>
        <v>10000</v>
      </c>
      <c r="L58" s="4">
        <f t="shared" si="5"/>
        <v>10000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7"/>
      <c r="X58" s="7"/>
    </row>
    <row r="59" spans="1:24" x14ac:dyDescent="0.2">
      <c r="A59" s="1"/>
      <c r="B59" s="19">
        <f t="shared" si="4"/>
        <v>0.62000000000000022</v>
      </c>
      <c r="C59" s="4">
        <f t="shared" si="5"/>
        <v>2.8589280418463425</v>
      </c>
      <c r="D59" s="4">
        <f t="shared" si="5"/>
        <v>7.4237367714291391</v>
      </c>
      <c r="E59" s="4">
        <f t="shared" si="5"/>
        <v>20.731512250170358</v>
      </c>
      <c r="F59" s="4">
        <f t="shared" si="5"/>
        <v>134.08754283719006</v>
      </c>
      <c r="G59" s="4">
        <f t="shared" si="5"/>
        <v>10000</v>
      </c>
      <c r="H59" s="4">
        <f t="shared" si="5"/>
        <v>10000</v>
      </c>
      <c r="I59" s="4">
        <f t="shared" si="5"/>
        <v>10000</v>
      </c>
      <c r="J59" s="4">
        <f t="shared" si="5"/>
        <v>10000</v>
      </c>
      <c r="K59" s="4">
        <f t="shared" si="5"/>
        <v>10000</v>
      </c>
      <c r="L59" s="4">
        <f t="shared" si="5"/>
        <v>10000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7"/>
      <c r="X59" s="7"/>
    </row>
    <row r="60" spans="1:24" x14ac:dyDescent="0.2">
      <c r="A60" s="1"/>
      <c r="B60" s="19">
        <f t="shared" si="4"/>
        <v>0.64000000000000024</v>
      </c>
      <c r="C60" s="4">
        <f t="shared" si="5"/>
        <v>2.8964808793049519</v>
      </c>
      <c r="D60" s="4">
        <f t="shared" si="5"/>
        <v>7.8209584692907557</v>
      </c>
      <c r="E60" s="4">
        <f t="shared" si="5"/>
        <v>22.806693508541667</v>
      </c>
      <c r="F60" s="4">
        <f t="shared" si="5"/>
        <v>157.17967831303079</v>
      </c>
      <c r="G60" s="4">
        <f t="shared" si="5"/>
        <v>10000</v>
      </c>
      <c r="H60" s="4">
        <f t="shared" si="5"/>
        <v>10000</v>
      </c>
      <c r="I60" s="4">
        <f t="shared" si="5"/>
        <v>10000</v>
      </c>
      <c r="J60" s="4">
        <f t="shared" si="5"/>
        <v>10000</v>
      </c>
      <c r="K60" s="4">
        <f t="shared" si="5"/>
        <v>10000</v>
      </c>
      <c r="L60" s="4">
        <f t="shared" si="5"/>
        <v>10000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7"/>
      <c r="X60" s="7"/>
    </row>
    <row r="61" spans="1:24" x14ac:dyDescent="0.2">
      <c r="A61" s="1"/>
      <c r="B61" s="19">
        <f t="shared" ref="B61:B92" si="6">$B60+$B$11</f>
        <v>0.66000000000000025</v>
      </c>
      <c r="C61" s="4">
        <f t="shared" ref="C61:L86" si="7">IF(C$17="",10000,IF(($B61/C$19) &lt;= $B$13,C$23+EXP(C$17*$B61/C$19)/C$18, C$23+EXP(C$17*$B$13)/C$18 + C$20*($B61/C$19-$B$13)))</f>
        <v>2.9347923344020321</v>
      </c>
      <c r="D61" s="4">
        <f t="shared" si="7"/>
        <v>8.2427429851610192</v>
      </c>
      <c r="E61" s="4">
        <f t="shared" si="7"/>
        <v>25.100123485029261</v>
      </c>
      <c r="F61" s="4">
        <f t="shared" si="7"/>
        <v>184.27855032834552</v>
      </c>
      <c r="G61" s="4">
        <f t="shared" si="7"/>
        <v>10000</v>
      </c>
      <c r="H61" s="4">
        <f t="shared" si="7"/>
        <v>10000</v>
      </c>
      <c r="I61" s="4">
        <f t="shared" si="7"/>
        <v>10000</v>
      </c>
      <c r="J61" s="4">
        <f t="shared" si="7"/>
        <v>10000</v>
      </c>
      <c r="K61" s="4">
        <f t="shared" si="7"/>
        <v>10000</v>
      </c>
      <c r="L61" s="4">
        <f t="shared" si="7"/>
        <v>10000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7"/>
      <c r="X61" s="7"/>
    </row>
    <row r="62" spans="1:24" x14ac:dyDescent="0.2">
      <c r="A62" s="1"/>
      <c r="B62" s="19">
        <f t="shared" si="6"/>
        <v>0.68000000000000027</v>
      </c>
      <c r="C62" s="4">
        <f t="shared" si="7"/>
        <v>2.9738777322304482</v>
      </c>
      <c r="D62" s="4">
        <f t="shared" si="7"/>
        <v>8.690609198879006</v>
      </c>
      <c r="E62" s="4">
        <f t="shared" si="7"/>
        <v>27.634755597686265</v>
      </c>
      <c r="F62" s="4">
        <f t="shared" si="7"/>
        <v>216.07937122993309</v>
      </c>
      <c r="G62" s="4">
        <f t="shared" si="7"/>
        <v>10000</v>
      </c>
      <c r="H62" s="4">
        <f t="shared" si="7"/>
        <v>10000</v>
      </c>
      <c r="I62" s="4">
        <f t="shared" si="7"/>
        <v>10000</v>
      </c>
      <c r="J62" s="4">
        <f t="shared" si="7"/>
        <v>10000</v>
      </c>
      <c r="K62" s="4">
        <f t="shared" si="7"/>
        <v>10000</v>
      </c>
      <c r="L62" s="4">
        <f t="shared" si="7"/>
        <v>10000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7"/>
      <c r="X62" s="7"/>
    </row>
    <row r="63" spans="1:24" x14ac:dyDescent="0.2">
      <c r="A63" s="1"/>
      <c r="B63" s="19">
        <f t="shared" si="6"/>
        <v>0.70000000000000029</v>
      </c>
      <c r="C63" s="4">
        <f t="shared" si="7"/>
        <v>3.0137527074704771</v>
      </c>
      <c r="D63" s="4">
        <f t="shared" si="7"/>
        <v>9.1661699125676588</v>
      </c>
      <c r="E63" s="4">
        <f t="shared" si="7"/>
        <v>30.435957296615431</v>
      </c>
      <c r="F63" s="4">
        <f t="shared" si="7"/>
        <v>253.39798026440974</v>
      </c>
      <c r="G63" s="4">
        <f t="shared" si="7"/>
        <v>10000</v>
      </c>
      <c r="H63" s="4">
        <f t="shared" si="7"/>
        <v>10000</v>
      </c>
      <c r="I63" s="4">
        <f t="shared" si="7"/>
        <v>10000</v>
      </c>
      <c r="J63" s="4">
        <f t="shared" si="7"/>
        <v>10000</v>
      </c>
      <c r="K63" s="4">
        <f t="shared" si="7"/>
        <v>10000</v>
      </c>
      <c r="L63" s="4">
        <f t="shared" si="7"/>
        <v>10000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7"/>
      <c r="X63" s="7"/>
    </row>
    <row r="64" spans="1:24" x14ac:dyDescent="0.2">
      <c r="A64" s="1"/>
      <c r="B64" s="19">
        <f t="shared" si="6"/>
        <v>0.72000000000000031</v>
      </c>
      <c r="C64" s="4">
        <f t="shared" si="7"/>
        <v>3.0544332106438885</v>
      </c>
      <c r="D64" s="4">
        <f t="shared" si="7"/>
        <v>9.6711376584634632</v>
      </c>
      <c r="E64" s="4">
        <f t="shared" si="7"/>
        <v>33.531763949936035</v>
      </c>
      <c r="F64" s="4">
        <f t="shared" si="7"/>
        <v>297.19177365666121</v>
      </c>
      <c r="G64" s="4">
        <f t="shared" si="7"/>
        <v>10000</v>
      </c>
      <c r="H64" s="4">
        <f t="shared" si="7"/>
        <v>10000</v>
      </c>
      <c r="I64" s="4">
        <f t="shared" si="7"/>
        <v>10000</v>
      </c>
      <c r="J64" s="4">
        <f t="shared" si="7"/>
        <v>10000</v>
      </c>
      <c r="K64" s="4">
        <f t="shared" si="7"/>
        <v>10000</v>
      </c>
      <c r="L64" s="4">
        <f t="shared" si="7"/>
        <v>10000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7"/>
      <c r="X64" s="7"/>
    </row>
    <row r="65" spans="1:24" x14ac:dyDescent="0.2">
      <c r="A65" s="1"/>
      <c r="B65" s="19">
        <f t="shared" si="6"/>
        <v>0.74000000000000032</v>
      </c>
      <c r="C65" s="4">
        <f t="shared" si="7"/>
        <v>3.0959355144943652</v>
      </c>
      <c r="D65" s="4">
        <f t="shared" si="7"/>
        <v>10.207330865882261</v>
      </c>
      <c r="E65" s="4">
        <f t="shared" si="7"/>
        <v>36.953159431171066</v>
      </c>
      <c r="F65" s="4">
        <f t="shared" si="7"/>
        <v>348.58426628443766</v>
      </c>
      <c r="G65" s="4">
        <f t="shared" si="7"/>
        <v>10000</v>
      </c>
      <c r="H65" s="4">
        <f t="shared" si="7"/>
        <v>10000</v>
      </c>
      <c r="I65" s="4">
        <f t="shared" si="7"/>
        <v>10000</v>
      </c>
      <c r="J65" s="4">
        <f t="shared" si="7"/>
        <v>10000</v>
      </c>
      <c r="K65" s="4">
        <f t="shared" si="7"/>
        <v>10000</v>
      </c>
      <c r="L65" s="4">
        <f t="shared" si="7"/>
        <v>10000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7"/>
      <c r="X65" s="7"/>
    </row>
    <row r="66" spans="1:24" x14ac:dyDescent="0.2">
      <c r="A66" s="1"/>
      <c r="B66" s="19">
        <f t="shared" si="6"/>
        <v>0.76000000000000034</v>
      </c>
      <c r="C66" s="4">
        <f t="shared" si="7"/>
        <v>3.1382762204968193</v>
      </c>
      <c r="D66" s="4">
        <f t="shared" si="7"/>
        <v>10.776680409528916</v>
      </c>
      <c r="E66" s="4">
        <f t="shared" si="7"/>
        <v>40.73438621626746</v>
      </c>
      <c r="F66" s="4">
        <f t="shared" si="7"/>
        <v>408.89391507049976</v>
      </c>
      <c r="G66" s="4">
        <f t="shared" si="7"/>
        <v>10000</v>
      </c>
      <c r="H66" s="4">
        <f t="shared" si="7"/>
        <v>10000</v>
      </c>
      <c r="I66" s="4">
        <f t="shared" si="7"/>
        <v>10000</v>
      </c>
      <c r="J66" s="4">
        <f t="shared" si="7"/>
        <v>10000</v>
      </c>
      <c r="K66" s="4">
        <f t="shared" si="7"/>
        <v>10000</v>
      </c>
      <c r="L66" s="4">
        <f t="shared" si="7"/>
        <v>10000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7"/>
      <c r="X66" s="7"/>
    </row>
    <row r="67" spans="1:24" x14ac:dyDescent="0.2">
      <c r="A67" s="1"/>
      <c r="B67" s="19">
        <f t="shared" si="6"/>
        <v>0.78000000000000036</v>
      </c>
      <c r="C67" s="4">
        <f t="shared" si="7"/>
        <v>3.1814722654982019</v>
      </c>
      <c r="D67" s="4">
        <f t="shared" si="7"/>
        <v>11.381236562731857</v>
      </c>
      <c r="E67" s="4">
        <f t="shared" si="7"/>
        <v>44.913288093804674</v>
      </c>
      <c r="F67" s="4">
        <f t="shared" si="7"/>
        <v>479.66794354664177</v>
      </c>
      <c r="G67" s="4">
        <f t="shared" si="7"/>
        <v>10000</v>
      </c>
      <c r="H67" s="4">
        <f t="shared" si="7"/>
        <v>10000</v>
      </c>
      <c r="I67" s="4">
        <f t="shared" si="7"/>
        <v>10000</v>
      </c>
      <c r="J67" s="4">
        <f t="shared" si="7"/>
        <v>10000</v>
      </c>
      <c r="K67" s="4">
        <f t="shared" si="7"/>
        <v>10000</v>
      </c>
      <c r="L67" s="4">
        <f t="shared" si="7"/>
        <v>10000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7"/>
      <c r="X67" s="7"/>
    </row>
    <row r="68" spans="1:24" x14ac:dyDescent="0.2">
      <c r="A68" s="1"/>
      <c r="B68" s="19">
        <f t="shared" si="6"/>
        <v>0.80000000000000038</v>
      </c>
      <c r="C68" s="4">
        <f t="shared" si="7"/>
        <v>3.2255409284924683</v>
      </c>
      <c r="D68" s="4">
        <f t="shared" si="7"/>
        <v>12.023176380641615</v>
      </c>
      <c r="E68" s="4">
        <f t="shared" si="7"/>
        <v>49.531688918350518</v>
      </c>
      <c r="F68" s="4">
        <f t="shared" si="7"/>
        <v>562.72203534727828</v>
      </c>
      <c r="G68" s="4">
        <f t="shared" si="7"/>
        <v>10000</v>
      </c>
      <c r="H68" s="4">
        <f t="shared" si="7"/>
        <v>10000</v>
      </c>
      <c r="I68" s="4">
        <f t="shared" si="7"/>
        <v>10000</v>
      </c>
      <c r="J68" s="4">
        <f t="shared" si="7"/>
        <v>10000</v>
      </c>
      <c r="K68" s="4">
        <f t="shared" si="7"/>
        <v>10000</v>
      </c>
      <c r="L68" s="4">
        <f t="shared" si="7"/>
        <v>10000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7"/>
      <c r="X68" s="7"/>
    </row>
    <row r="69" spans="1:24" x14ac:dyDescent="0.2">
      <c r="A69" s="1"/>
      <c r="B69" s="19">
        <f t="shared" si="6"/>
        <v>0.8200000000000004</v>
      </c>
      <c r="C69" s="4">
        <f t="shared" si="7"/>
        <v>3.2704998375324066</v>
      </c>
      <c r="D69" s="4">
        <f t="shared" si="7"/>
        <v>12.70481153998087</v>
      </c>
      <c r="E69" s="4">
        <f t="shared" si="7"/>
        <v>54.635811197655208</v>
      </c>
      <c r="F69" s="4">
        <f t="shared" si="7"/>
        <v>660.18691495567703</v>
      </c>
      <c r="G69" s="4">
        <f t="shared" si="7"/>
        <v>10000</v>
      </c>
      <c r="H69" s="4">
        <f t="shared" si="7"/>
        <v>10000</v>
      </c>
      <c r="I69" s="4">
        <f t="shared" si="7"/>
        <v>10000</v>
      </c>
      <c r="J69" s="4">
        <f t="shared" si="7"/>
        <v>10000</v>
      </c>
      <c r="K69" s="4">
        <f t="shared" si="7"/>
        <v>10000</v>
      </c>
      <c r="L69" s="4">
        <f t="shared" si="7"/>
        <v>10000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7"/>
      <c r="X69" s="7"/>
    </row>
    <row r="70" spans="1:24" x14ac:dyDescent="0.2">
      <c r="A70" s="1"/>
      <c r="B70" s="19">
        <f t="shared" si="6"/>
        <v>0.84000000000000041</v>
      </c>
      <c r="C70" s="4">
        <f t="shared" si="7"/>
        <v>3.3163669767810928</v>
      </c>
      <c r="D70" s="4">
        <f t="shared" si="7"/>
        <v>13.42859666357756</v>
      </c>
      <c r="E70" s="4">
        <f t="shared" si="7"/>
        <v>60.276738703044686</v>
      </c>
      <c r="F70" s="4">
        <f t="shared" si="7"/>
        <v>774.56301071604105</v>
      </c>
      <c r="G70" s="4">
        <f t="shared" si="7"/>
        <v>10000</v>
      </c>
      <c r="H70" s="4">
        <f t="shared" si="7"/>
        <v>10000</v>
      </c>
      <c r="I70" s="4">
        <f t="shared" si="7"/>
        <v>10000</v>
      </c>
      <c r="J70" s="4">
        <f t="shared" si="7"/>
        <v>10000</v>
      </c>
      <c r="K70" s="4">
        <f t="shared" si="7"/>
        <v>10000</v>
      </c>
      <c r="L70" s="4">
        <f t="shared" si="7"/>
        <v>10000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7"/>
      <c r="X70" s="7"/>
    </row>
    <row r="71" spans="1:24" x14ac:dyDescent="0.2">
      <c r="A71" s="1"/>
      <c r="B71" s="19">
        <f t="shared" si="6"/>
        <v>0.86000000000000043</v>
      </c>
      <c r="C71" s="4">
        <f t="shared" si="7"/>
        <v>3.3631606937057961</v>
      </c>
      <c r="D71" s="4">
        <f t="shared" si="7"/>
        <v>14.197138159658376</v>
      </c>
      <c r="E71" s="4">
        <f t="shared" si="7"/>
        <v>66.51092773297421</v>
      </c>
      <c r="F71" s="4">
        <f t="shared" si="7"/>
        <v>908.78460247242856</v>
      </c>
      <c r="G71" s="4">
        <f t="shared" si="7"/>
        <v>10000</v>
      </c>
      <c r="H71" s="4">
        <f t="shared" si="7"/>
        <v>10000</v>
      </c>
      <c r="I71" s="4">
        <f t="shared" si="7"/>
        <v>10000</v>
      </c>
      <c r="J71" s="4">
        <f t="shared" si="7"/>
        <v>10000</v>
      </c>
      <c r="K71" s="4">
        <f t="shared" si="7"/>
        <v>10000</v>
      </c>
      <c r="L71" s="4">
        <f t="shared" si="7"/>
        <v>10000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7"/>
      <c r="X71" s="7"/>
    </row>
    <row r="72" spans="1:24" x14ac:dyDescent="0.2">
      <c r="A72" s="1"/>
      <c r="B72" s="19">
        <f t="shared" si="6"/>
        <v>0.88000000000000045</v>
      </c>
      <c r="C72" s="4">
        <f t="shared" si="7"/>
        <v>3.4108997064172111</v>
      </c>
      <c r="D72" s="4">
        <f t="shared" si="7"/>
        <v>15.013203607733633</v>
      </c>
      <c r="E72" s="4">
        <f t="shared" si="7"/>
        <v>73.400772146638488</v>
      </c>
      <c r="F72" s="4">
        <f t="shared" si="7"/>
        <v>1066.2950995203739</v>
      </c>
      <c r="G72" s="4">
        <f t="shared" si="7"/>
        <v>10000</v>
      </c>
      <c r="H72" s="4">
        <f t="shared" si="7"/>
        <v>10000</v>
      </c>
      <c r="I72" s="4">
        <f t="shared" si="7"/>
        <v>10000</v>
      </c>
      <c r="J72" s="4">
        <f t="shared" si="7"/>
        <v>10000</v>
      </c>
      <c r="K72" s="4">
        <f t="shared" si="7"/>
        <v>10000</v>
      </c>
      <c r="L72" s="4">
        <f t="shared" si="7"/>
        <v>10000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7"/>
      <c r="X72" s="7"/>
    </row>
    <row r="73" spans="1:24" x14ac:dyDescent="0.2">
      <c r="A73" s="1"/>
      <c r="B73" s="19">
        <f t="shared" si="6"/>
        <v>0.90000000000000047</v>
      </c>
      <c r="C73" s="4">
        <f t="shared" si="7"/>
        <v>3.4596031111569507</v>
      </c>
      <c r="D73" s="4">
        <f t="shared" si="7"/>
        <v>15.879731724872856</v>
      </c>
      <c r="E73" s="4">
        <f t="shared" si="7"/>
        <v>81.015227822686271</v>
      </c>
      <c r="F73" s="4">
        <f t="shared" si="7"/>
        <v>1251.1353801014614</v>
      </c>
      <c r="G73" s="4">
        <f t="shared" si="7"/>
        <v>10000</v>
      </c>
      <c r="H73" s="4">
        <f t="shared" si="7"/>
        <v>10000</v>
      </c>
      <c r="I73" s="4">
        <f t="shared" si="7"/>
        <v>10000</v>
      </c>
      <c r="J73" s="4">
        <f t="shared" si="7"/>
        <v>10000</v>
      </c>
      <c r="K73" s="4">
        <f t="shared" si="7"/>
        <v>10000</v>
      </c>
      <c r="L73" s="4">
        <f t="shared" si="7"/>
        <v>10000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7"/>
      <c r="X73" s="7"/>
    </row>
    <row r="74" spans="1:24" x14ac:dyDescent="0.2">
      <c r="A74" s="1"/>
      <c r="B74" s="19">
        <f t="shared" si="6"/>
        <v>0.92000000000000048</v>
      </c>
      <c r="C74" s="4">
        <f t="shared" si="7"/>
        <v>3.5092903899362988</v>
      </c>
      <c r="D74" s="4">
        <f t="shared" si="7"/>
        <v>16.799842948260419</v>
      </c>
      <c r="E74" s="4">
        <f t="shared" si="7"/>
        <v>89.430502792830254</v>
      </c>
      <c r="F74" s="4">
        <f t="shared" si="7"/>
        <v>1468.047458760544</v>
      </c>
      <c r="G74" s="4">
        <f t="shared" si="7"/>
        <v>10000</v>
      </c>
      <c r="H74" s="4">
        <f t="shared" si="7"/>
        <v>10000</v>
      </c>
      <c r="I74" s="4">
        <f t="shared" si="7"/>
        <v>10000</v>
      </c>
      <c r="J74" s="4">
        <f t="shared" si="7"/>
        <v>10000</v>
      </c>
      <c r="K74" s="4">
        <f t="shared" si="7"/>
        <v>10000</v>
      </c>
      <c r="L74" s="4">
        <f t="shared" si="7"/>
        <v>10000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7"/>
      <c r="X74" s="7"/>
    </row>
    <row r="75" spans="1:24" x14ac:dyDescent="0.2">
      <c r="A75" s="1"/>
      <c r="B75" s="19">
        <f t="shared" si="6"/>
        <v>0.9400000000000005</v>
      </c>
      <c r="C75" s="4">
        <f t="shared" si="7"/>
        <v>3.5599814183292726</v>
      </c>
      <c r="D75" s="4">
        <f t="shared" si="7"/>
        <v>17.776850672139901</v>
      </c>
      <c r="E75" s="4">
        <f t="shared" si="7"/>
        <v>98.730819957443387</v>
      </c>
      <c r="F75" s="4">
        <f t="shared" si="7"/>
        <v>1722.5961411164078</v>
      </c>
      <c r="G75" s="4">
        <f t="shared" si="7"/>
        <v>10000</v>
      </c>
      <c r="H75" s="4">
        <f t="shared" si="7"/>
        <v>10000</v>
      </c>
      <c r="I75" s="4">
        <f t="shared" si="7"/>
        <v>10000</v>
      </c>
      <c r="J75" s="4">
        <f t="shared" si="7"/>
        <v>10000</v>
      </c>
      <c r="K75" s="4">
        <f t="shared" si="7"/>
        <v>10000</v>
      </c>
      <c r="L75" s="4">
        <f t="shared" si="7"/>
        <v>10000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7"/>
      <c r="X75" s="7"/>
    </row>
    <row r="76" spans="1:24" x14ac:dyDescent="0.2">
      <c r="A76" s="1"/>
      <c r="B76" s="19">
        <f t="shared" si="6"/>
        <v>0.96000000000000052</v>
      </c>
      <c r="C76" s="4">
        <f t="shared" si="7"/>
        <v>3.6116964734231192</v>
      </c>
      <c r="D76" s="4">
        <f t="shared" si="7"/>
        <v>18.814273179612229</v>
      </c>
      <c r="E76" s="4">
        <f t="shared" si="7"/>
        <v>109.0092600166535</v>
      </c>
      <c r="F76" s="4">
        <f t="shared" si="7"/>
        <v>2021.3117870576557</v>
      </c>
      <c r="G76" s="4">
        <f t="shared" si="7"/>
        <v>10000</v>
      </c>
      <c r="H76" s="4">
        <f t="shared" si="7"/>
        <v>10000</v>
      </c>
      <c r="I76" s="4">
        <f t="shared" si="7"/>
        <v>10000</v>
      </c>
      <c r="J76" s="4">
        <f t="shared" si="7"/>
        <v>10000</v>
      </c>
      <c r="K76" s="4">
        <f t="shared" si="7"/>
        <v>10000</v>
      </c>
      <c r="L76" s="4">
        <f t="shared" si="7"/>
        <v>10000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7"/>
      <c r="X76" s="7"/>
    </row>
    <row r="77" spans="1:24" x14ac:dyDescent="0.2">
      <c r="A77" s="1"/>
      <c r="B77" s="19">
        <f t="shared" si="6"/>
        <v>0.98000000000000054</v>
      </c>
      <c r="C77" s="4">
        <f t="shared" si="7"/>
        <v>3.6644562419294187</v>
      </c>
      <c r="D77" s="4">
        <f t="shared" si="7"/>
        <v>19.915846312255074</v>
      </c>
      <c r="E77" s="4">
        <f t="shared" si="7"/>
        <v>120.36869305327635</v>
      </c>
      <c r="F77" s="4">
        <f t="shared" si="7"/>
        <v>2371.8578449050506</v>
      </c>
      <c r="G77" s="4">
        <f t="shared" si="7"/>
        <v>10000</v>
      </c>
      <c r="H77" s="4">
        <f t="shared" si="7"/>
        <v>10000</v>
      </c>
      <c r="I77" s="4">
        <f t="shared" si="7"/>
        <v>10000</v>
      </c>
      <c r="J77" s="4">
        <f t="shared" si="7"/>
        <v>10000</v>
      </c>
      <c r="K77" s="4">
        <f t="shared" si="7"/>
        <v>10000</v>
      </c>
      <c r="L77" s="4">
        <f t="shared" si="7"/>
        <v>10000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7"/>
      <c r="X77" s="7"/>
    </row>
    <row r="78" spans="1:24" x14ac:dyDescent="0.2">
      <c r="A78" s="1"/>
      <c r="B78" s="19">
        <f t="shared" si="6"/>
        <v>1.0000000000000004</v>
      </c>
      <c r="C78" s="4">
        <f t="shared" si="7"/>
        <v>3.7182818284590464</v>
      </c>
      <c r="D78" s="4">
        <f t="shared" si="7"/>
        <v>21.085536923187693</v>
      </c>
      <c r="E78" s="4">
        <f t="shared" si="7"/>
        <v>132.92280809117943</v>
      </c>
      <c r="F78" s="4">
        <f t="shared" si="7"/>
        <v>2783.2274545722894</v>
      </c>
      <c r="G78" s="4">
        <f t="shared" si="7"/>
        <v>10000</v>
      </c>
      <c r="H78" s="4">
        <f t="shared" si="7"/>
        <v>10000</v>
      </c>
      <c r="I78" s="4">
        <f t="shared" si="7"/>
        <v>10000</v>
      </c>
      <c r="J78" s="4">
        <f t="shared" si="7"/>
        <v>10000</v>
      </c>
      <c r="K78" s="4">
        <f t="shared" si="7"/>
        <v>10000</v>
      </c>
      <c r="L78" s="4">
        <f t="shared" si="7"/>
        <v>10000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7"/>
      <c r="X78" s="7"/>
    </row>
    <row r="79" spans="1:24" x14ac:dyDescent="0.2">
      <c r="A79" s="1"/>
      <c r="B79" s="19">
        <f t="shared" si="6"/>
        <v>1.0200000000000005</v>
      </c>
      <c r="C79" s="4">
        <f t="shared" si="7"/>
        <v>3.7382818284590456</v>
      </c>
      <c r="D79" s="4">
        <f t="shared" si="7"/>
        <v>21.105536923187667</v>
      </c>
      <c r="E79" s="4">
        <f t="shared" si="7"/>
        <v>132.94280809117922</v>
      </c>
      <c r="F79" s="4">
        <f t="shared" si="7"/>
        <v>2783.2474545722798</v>
      </c>
      <c r="G79" s="4">
        <f t="shared" si="7"/>
        <v>10000</v>
      </c>
      <c r="H79" s="4">
        <f t="shared" si="7"/>
        <v>10000</v>
      </c>
      <c r="I79" s="4">
        <f t="shared" si="7"/>
        <v>10000</v>
      </c>
      <c r="J79" s="4">
        <f t="shared" si="7"/>
        <v>10000</v>
      </c>
      <c r="K79" s="4">
        <f t="shared" si="7"/>
        <v>10000</v>
      </c>
      <c r="L79" s="4">
        <f t="shared" si="7"/>
        <v>10000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7"/>
      <c r="X79" s="7"/>
    </row>
    <row r="80" spans="1:24" x14ac:dyDescent="0.2">
      <c r="A80" s="1"/>
      <c r="B80" s="19">
        <f t="shared" si="6"/>
        <v>1.0400000000000005</v>
      </c>
      <c r="C80" s="4">
        <f t="shared" si="7"/>
        <v>3.7582818284590456</v>
      </c>
      <c r="D80" s="4">
        <f t="shared" si="7"/>
        <v>21.125536923187667</v>
      </c>
      <c r="E80" s="4">
        <f t="shared" si="7"/>
        <v>132.9628080911792</v>
      </c>
      <c r="F80" s="4">
        <f t="shared" si="7"/>
        <v>2783.2674545722798</v>
      </c>
      <c r="G80" s="4">
        <f t="shared" si="7"/>
        <v>10000</v>
      </c>
      <c r="H80" s="4">
        <f t="shared" si="7"/>
        <v>10000</v>
      </c>
      <c r="I80" s="4">
        <f t="shared" si="7"/>
        <v>10000</v>
      </c>
      <c r="J80" s="4">
        <f t="shared" si="7"/>
        <v>10000</v>
      </c>
      <c r="K80" s="4">
        <f t="shared" si="7"/>
        <v>10000</v>
      </c>
      <c r="L80" s="4">
        <f t="shared" si="7"/>
        <v>10000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7"/>
      <c r="X80" s="7"/>
    </row>
    <row r="81" spans="1:24" x14ac:dyDescent="0.2">
      <c r="A81" s="1"/>
      <c r="B81" s="19">
        <f t="shared" si="6"/>
        <v>1.0600000000000005</v>
      </c>
      <c r="C81" s="4">
        <f t="shared" si="7"/>
        <v>3.7782818284590456</v>
      </c>
      <c r="D81" s="4">
        <f t="shared" si="7"/>
        <v>21.14553692318767</v>
      </c>
      <c r="E81" s="4">
        <f t="shared" si="7"/>
        <v>132.98280809117921</v>
      </c>
      <c r="F81" s="4">
        <f t="shared" si="7"/>
        <v>2783.2874545722798</v>
      </c>
      <c r="G81" s="4">
        <f t="shared" si="7"/>
        <v>10000</v>
      </c>
      <c r="H81" s="4">
        <f t="shared" si="7"/>
        <v>10000</v>
      </c>
      <c r="I81" s="4">
        <f t="shared" si="7"/>
        <v>10000</v>
      </c>
      <c r="J81" s="4">
        <f t="shared" si="7"/>
        <v>10000</v>
      </c>
      <c r="K81" s="4">
        <f t="shared" si="7"/>
        <v>10000</v>
      </c>
      <c r="L81" s="4">
        <f t="shared" si="7"/>
        <v>10000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7"/>
      <c r="X81" s="7"/>
    </row>
    <row r="82" spans="1:24" x14ac:dyDescent="0.2">
      <c r="A82" s="1"/>
      <c r="B82" s="19">
        <f t="shared" si="6"/>
        <v>1.0800000000000005</v>
      </c>
      <c r="C82" s="4">
        <f t="shared" si="7"/>
        <v>3.7982818284590456</v>
      </c>
      <c r="D82" s="4">
        <f t="shared" si="7"/>
        <v>21.16553692318767</v>
      </c>
      <c r="E82" s="4">
        <f t="shared" si="7"/>
        <v>133.00280809117922</v>
      </c>
      <c r="F82" s="4">
        <f t="shared" si="7"/>
        <v>2783.3074545722798</v>
      </c>
      <c r="G82" s="4">
        <f t="shared" si="7"/>
        <v>10000</v>
      </c>
      <c r="H82" s="4">
        <f t="shared" si="7"/>
        <v>10000</v>
      </c>
      <c r="I82" s="4">
        <f t="shared" si="7"/>
        <v>10000</v>
      </c>
      <c r="J82" s="4">
        <f t="shared" si="7"/>
        <v>10000</v>
      </c>
      <c r="K82" s="4">
        <f t="shared" si="7"/>
        <v>10000</v>
      </c>
      <c r="L82" s="4">
        <f t="shared" si="7"/>
        <v>10000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7"/>
      <c r="X82" s="7"/>
    </row>
    <row r="83" spans="1:24" x14ac:dyDescent="0.2">
      <c r="A83" s="1"/>
      <c r="B83" s="19">
        <f t="shared" si="6"/>
        <v>1.1000000000000005</v>
      </c>
      <c r="C83" s="4">
        <f t="shared" si="7"/>
        <v>3.8182818284590456</v>
      </c>
      <c r="D83" s="4">
        <f t="shared" si="7"/>
        <v>21.185536923187669</v>
      </c>
      <c r="E83" s="4">
        <f t="shared" si="7"/>
        <v>133.0228080911792</v>
      </c>
      <c r="F83" s="4">
        <f t="shared" si="7"/>
        <v>2783.3274545722797</v>
      </c>
      <c r="G83" s="4">
        <f t="shared" si="7"/>
        <v>10000</v>
      </c>
      <c r="H83" s="4">
        <f t="shared" si="7"/>
        <v>10000</v>
      </c>
      <c r="I83" s="4">
        <f t="shared" si="7"/>
        <v>10000</v>
      </c>
      <c r="J83" s="4">
        <f t="shared" si="7"/>
        <v>10000</v>
      </c>
      <c r="K83" s="4">
        <f t="shared" si="7"/>
        <v>10000</v>
      </c>
      <c r="L83" s="4">
        <f t="shared" si="7"/>
        <v>10000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7"/>
      <c r="X83" s="7"/>
    </row>
    <row r="84" spans="1:24" x14ac:dyDescent="0.2">
      <c r="A84" s="1"/>
      <c r="B84" s="19">
        <f t="shared" si="6"/>
        <v>1.1200000000000006</v>
      </c>
      <c r="C84" s="4">
        <f t="shared" si="7"/>
        <v>3.8382818284590456</v>
      </c>
      <c r="D84" s="4">
        <f t="shared" si="7"/>
        <v>21.205536923187669</v>
      </c>
      <c r="E84" s="4">
        <f t="shared" si="7"/>
        <v>133.04280809117921</v>
      </c>
      <c r="F84" s="4">
        <f t="shared" si="7"/>
        <v>2783.3474545722797</v>
      </c>
      <c r="G84" s="4">
        <f t="shared" si="7"/>
        <v>10000</v>
      </c>
      <c r="H84" s="4">
        <f t="shared" si="7"/>
        <v>10000</v>
      </c>
      <c r="I84" s="4">
        <f t="shared" si="7"/>
        <v>10000</v>
      </c>
      <c r="J84" s="4">
        <f t="shared" si="7"/>
        <v>10000</v>
      </c>
      <c r="K84" s="4">
        <f t="shared" si="7"/>
        <v>10000</v>
      </c>
      <c r="L84" s="4">
        <f t="shared" si="7"/>
        <v>10000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7"/>
      <c r="X84" s="7"/>
    </row>
    <row r="85" spans="1:24" x14ac:dyDescent="0.2">
      <c r="A85" s="1"/>
      <c r="B85" s="19">
        <f t="shared" si="6"/>
        <v>1.1400000000000006</v>
      </c>
      <c r="C85" s="4">
        <f t="shared" si="7"/>
        <v>3.8582818284590457</v>
      </c>
      <c r="D85" s="4">
        <f t="shared" si="7"/>
        <v>21.225536923187668</v>
      </c>
      <c r="E85" s="4">
        <f t="shared" si="7"/>
        <v>133.06280809117919</v>
      </c>
      <c r="F85" s="4">
        <f t="shared" si="7"/>
        <v>2783.3674545722797</v>
      </c>
      <c r="G85" s="4">
        <f t="shared" si="7"/>
        <v>10000</v>
      </c>
      <c r="H85" s="4">
        <f t="shared" si="7"/>
        <v>10000</v>
      </c>
      <c r="I85" s="4">
        <f t="shared" si="7"/>
        <v>10000</v>
      </c>
      <c r="J85" s="4">
        <f t="shared" si="7"/>
        <v>10000</v>
      </c>
      <c r="K85" s="4">
        <f t="shared" si="7"/>
        <v>10000</v>
      </c>
      <c r="L85" s="4">
        <f t="shared" si="7"/>
        <v>10000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7"/>
      <c r="X85" s="7"/>
    </row>
    <row r="86" spans="1:24" x14ac:dyDescent="0.2">
      <c r="A86" s="1"/>
      <c r="B86" s="19">
        <f t="shared" si="6"/>
        <v>1.1600000000000006</v>
      </c>
      <c r="C86" s="4">
        <f t="shared" si="7"/>
        <v>3.8782818284590457</v>
      </c>
      <c r="D86" s="4">
        <f t="shared" si="7"/>
        <v>21.245536923187668</v>
      </c>
      <c r="E86" s="4">
        <f t="shared" si="7"/>
        <v>133.0828080911792</v>
      </c>
      <c r="F86" s="4">
        <f t="shared" si="7"/>
        <v>2783.3874545722797</v>
      </c>
      <c r="G86" s="4">
        <f t="shared" si="7"/>
        <v>10000</v>
      </c>
      <c r="H86" s="4">
        <f t="shared" ref="D86:L114" si="8">IF(H$17="",10000,IF(($B86/H$19) &lt;= $B$13,H$23+EXP(H$17*$B86/H$19)/H$18, H$23+EXP(H$17*$B$13)/H$18 + H$20*($B86/H$19-$B$13)))</f>
        <v>10000</v>
      </c>
      <c r="I86" s="4">
        <f t="shared" si="8"/>
        <v>10000</v>
      </c>
      <c r="J86" s="4">
        <f t="shared" si="8"/>
        <v>10000</v>
      </c>
      <c r="K86" s="4">
        <f t="shared" si="8"/>
        <v>10000</v>
      </c>
      <c r="L86" s="4">
        <f t="shared" si="8"/>
        <v>10000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7"/>
      <c r="X86" s="7"/>
    </row>
    <row r="87" spans="1:24" x14ac:dyDescent="0.2">
      <c r="A87" s="1"/>
      <c r="B87" s="19">
        <f t="shared" si="6"/>
        <v>1.1800000000000006</v>
      </c>
      <c r="C87" s="4">
        <f t="shared" ref="C87:C126" si="9">IF(C$17="",10000,IF(($B87/C$19) &lt;= $B$13,C$23+EXP(C$17*$B87/C$19)/C$18, C$23+EXP(C$17*$B$13)/C$18 + C$20*($B87/C$19-$B$13)))</f>
        <v>3.8982818284590457</v>
      </c>
      <c r="D87" s="4">
        <f t="shared" si="8"/>
        <v>21.265536923187668</v>
      </c>
      <c r="E87" s="4">
        <f t="shared" si="8"/>
        <v>133.10280809117921</v>
      </c>
      <c r="F87" s="4">
        <f t="shared" si="8"/>
        <v>2783.4074545722797</v>
      </c>
      <c r="G87" s="4">
        <f t="shared" si="8"/>
        <v>10000</v>
      </c>
      <c r="H87" s="4">
        <f t="shared" si="8"/>
        <v>10000</v>
      </c>
      <c r="I87" s="4">
        <f t="shared" si="8"/>
        <v>10000</v>
      </c>
      <c r="J87" s="4">
        <f t="shared" si="8"/>
        <v>10000</v>
      </c>
      <c r="K87" s="4">
        <f t="shared" si="8"/>
        <v>10000</v>
      </c>
      <c r="L87" s="4">
        <f t="shared" si="8"/>
        <v>10000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7"/>
      <c r="X87" s="7"/>
    </row>
    <row r="88" spans="1:24" x14ac:dyDescent="0.2">
      <c r="A88" s="1"/>
      <c r="B88" s="19">
        <f t="shared" si="6"/>
        <v>1.2000000000000006</v>
      </c>
      <c r="C88" s="4">
        <f t="shared" si="9"/>
        <v>3.9182818284590457</v>
      </c>
      <c r="D88" s="4">
        <f t="shared" si="8"/>
        <v>21.285536923187667</v>
      </c>
      <c r="E88" s="4">
        <f t="shared" si="8"/>
        <v>133.12280809117919</v>
      </c>
      <c r="F88" s="4">
        <f t="shared" si="8"/>
        <v>2783.4274545722797</v>
      </c>
      <c r="G88" s="4">
        <f t="shared" si="8"/>
        <v>10000</v>
      </c>
      <c r="H88" s="4">
        <f t="shared" si="8"/>
        <v>10000</v>
      </c>
      <c r="I88" s="4">
        <f t="shared" si="8"/>
        <v>10000</v>
      </c>
      <c r="J88" s="4">
        <f t="shared" si="8"/>
        <v>10000</v>
      </c>
      <c r="K88" s="4">
        <f t="shared" si="8"/>
        <v>10000</v>
      </c>
      <c r="L88" s="4">
        <f t="shared" si="8"/>
        <v>10000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7"/>
      <c r="X88" s="7"/>
    </row>
    <row r="89" spans="1:24" x14ac:dyDescent="0.2">
      <c r="A89" s="1"/>
      <c r="B89" s="19">
        <f t="shared" si="6"/>
        <v>1.2200000000000006</v>
      </c>
      <c r="C89" s="4">
        <f t="shared" si="9"/>
        <v>3.9382818284590457</v>
      </c>
      <c r="D89" s="4">
        <f t="shared" si="8"/>
        <v>21.305536923187667</v>
      </c>
      <c r="E89" s="4">
        <f t="shared" si="8"/>
        <v>133.14280809117921</v>
      </c>
      <c r="F89" s="4">
        <f t="shared" si="8"/>
        <v>2783.4474545722796</v>
      </c>
      <c r="G89" s="4">
        <f t="shared" si="8"/>
        <v>10000</v>
      </c>
      <c r="H89" s="4">
        <f t="shared" si="8"/>
        <v>10000</v>
      </c>
      <c r="I89" s="4">
        <f t="shared" si="8"/>
        <v>10000</v>
      </c>
      <c r="J89" s="4">
        <f t="shared" si="8"/>
        <v>10000</v>
      </c>
      <c r="K89" s="4">
        <f t="shared" si="8"/>
        <v>10000</v>
      </c>
      <c r="L89" s="4">
        <f t="shared" si="8"/>
        <v>10000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7"/>
      <c r="X89" s="7"/>
    </row>
    <row r="90" spans="1:24" x14ac:dyDescent="0.2">
      <c r="A90" s="1"/>
      <c r="B90" s="19">
        <f t="shared" si="6"/>
        <v>1.2400000000000007</v>
      </c>
      <c r="C90" s="4">
        <f t="shared" si="9"/>
        <v>3.9582818284590457</v>
      </c>
      <c r="D90" s="4">
        <f t="shared" si="8"/>
        <v>21.32553692318767</v>
      </c>
      <c r="E90" s="4">
        <f t="shared" si="8"/>
        <v>133.16280809117922</v>
      </c>
      <c r="F90" s="4">
        <f t="shared" si="8"/>
        <v>2783.4674545722796</v>
      </c>
      <c r="G90" s="4">
        <f t="shared" si="8"/>
        <v>10000</v>
      </c>
      <c r="H90" s="4">
        <f t="shared" si="8"/>
        <v>10000</v>
      </c>
      <c r="I90" s="4">
        <f t="shared" si="8"/>
        <v>10000</v>
      </c>
      <c r="J90" s="4">
        <f t="shared" si="8"/>
        <v>10000</v>
      </c>
      <c r="K90" s="4">
        <f t="shared" si="8"/>
        <v>10000</v>
      </c>
      <c r="L90" s="4">
        <f t="shared" si="8"/>
        <v>10000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7"/>
      <c r="X90" s="7"/>
    </row>
    <row r="91" spans="1:24" x14ac:dyDescent="0.2">
      <c r="A91" s="1"/>
      <c r="B91" s="19">
        <f t="shared" si="6"/>
        <v>1.2600000000000007</v>
      </c>
      <c r="C91" s="4">
        <f t="shared" si="9"/>
        <v>3.9782818284590458</v>
      </c>
      <c r="D91" s="4">
        <f t="shared" si="8"/>
        <v>21.345536923187669</v>
      </c>
      <c r="E91" s="4">
        <f t="shared" si="8"/>
        <v>133.1828080911792</v>
      </c>
      <c r="F91" s="4">
        <f t="shared" si="8"/>
        <v>2783.4874545722801</v>
      </c>
      <c r="G91" s="4">
        <f t="shared" si="8"/>
        <v>10000</v>
      </c>
      <c r="H91" s="4">
        <f t="shared" si="8"/>
        <v>10000</v>
      </c>
      <c r="I91" s="4">
        <f t="shared" si="8"/>
        <v>10000</v>
      </c>
      <c r="J91" s="4">
        <f t="shared" si="8"/>
        <v>10000</v>
      </c>
      <c r="K91" s="4">
        <f t="shared" si="8"/>
        <v>10000</v>
      </c>
      <c r="L91" s="4">
        <f t="shared" si="8"/>
        <v>10000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7"/>
      <c r="X91" s="7"/>
    </row>
    <row r="92" spans="1:24" x14ac:dyDescent="0.2">
      <c r="A92" s="1"/>
      <c r="B92" s="19">
        <f t="shared" si="6"/>
        <v>1.2800000000000007</v>
      </c>
      <c r="C92" s="4">
        <f t="shared" si="9"/>
        <v>3.9982818284590458</v>
      </c>
      <c r="D92" s="4">
        <f t="shared" si="8"/>
        <v>21.365536923187669</v>
      </c>
      <c r="E92" s="4">
        <f t="shared" si="8"/>
        <v>133.20280809117921</v>
      </c>
      <c r="F92" s="4">
        <f t="shared" si="8"/>
        <v>2783.50745457228</v>
      </c>
      <c r="G92" s="4">
        <f t="shared" si="8"/>
        <v>10000</v>
      </c>
      <c r="H92" s="4">
        <f t="shared" si="8"/>
        <v>10000</v>
      </c>
      <c r="I92" s="4">
        <f t="shared" si="8"/>
        <v>10000</v>
      </c>
      <c r="J92" s="4">
        <f t="shared" si="8"/>
        <v>10000</v>
      </c>
      <c r="K92" s="4">
        <f t="shared" si="8"/>
        <v>10000</v>
      </c>
      <c r="L92" s="4">
        <f t="shared" si="8"/>
        <v>10000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7"/>
      <c r="X92" s="7"/>
    </row>
    <row r="93" spans="1:24" x14ac:dyDescent="0.2">
      <c r="A93" s="1"/>
      <c r="B93" s="19">
        <f t="shared" ref="B93:B126" si="10">$B92+$B$11</f>
        <v>1.3000000000000007</v>
      </c>
      <c r="C93" s="4">
        <f t="shared" si="9"/>
        <v>4.0182818284590454</v>
      </c>
      <c r="D93" s="4">
        <f t="shared" si="8"/>
        <v>21.385536923187669</v>
      </c>
      <c r="E93" s="4">
        <f t="shared" si="8"/>
        <v>133.22280809117922</v>
      </c>
      <c r="F93" s="4">
        <f t="shared" si="8"/>
        <v>2783.52745457228</v>
      </c>
      <c r="G93" s="4">
        <f t="shared" si="8"/>
        <v>10000</v>
      </c>
      <c r="H93" s="4">
        <f t="shared" si="8"/>
        <v>10000</v>
      </c>
      <c r="I93" s="4">
        <f t="shared" si="8"/>
        <v>10000</v>
      </c>
      <c r="J93" s="4">
        <f t="shared" si="8"/>
        <v>10000</v>
      </c>
      <c r="K93" s="4">
        <f t="shared" si="8"/>
        <v>10000</v>
      </c>
      <c r="L93" s="4">
        <f t="shared" si="8"/>
        <v>10000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7"/>
      <c r="X93" s="7"/>
    </row>
    <row r="94" spans="1:24" x14ac:dyDescent="0.2">
      <c r="A94" s="1"/>
      <c r="B94" s="19">
        <f t="shared" si="10"/>
        <v>1.3200000000000007</v>
      </c>
      <c r="C94" s="4">
        <f t="shared" si="9"/>
        <v>4.0382818284590458</v>
      </c>
      <c r="D94" s="4">
        <f t="shared" si="8"/>
        <v>21.405536923187668</v>
      </c>
      <c r="E94" s="4">
        <f t="shared" si="8"/>
        <v>133.2428080911792</v>
      </c>
      <c r="F94" s="4">
        <f t="shared" si="8"/>
        <v>2783.54745457228</v>
      </c>
      <c r="G94" s="4">
        <f t="shared" si="8"/>
        <v>10000</v>
      </c>
      <c r="H94" s="4">
        <f t="shared" si="8"/>
        <v>10000</v>
      </c>
      <c r="I94" s="4">
        <f t="shared" si="8"/>
        <v>10000</v>
      </c>
      <c r="J94" s="4">
        <f t="shared" si="8"/>
        <v>10000</v>
      </c>
      <c r="K94" s="4">
        <f t="shared" si="8"/>
        <v>10000</v>
      </c>
      <c r="L94" s="4">
        <f t="shared" si="8"/>
        <v>10000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7"/>
      <c r="X94" s="7"/>
    </row>
    <row r="95" spans="1:24" x14ac:dyDescent="0.2">
      <c r="A95" s="1"/>
      <c r="B95" s="19">
        <f t="shared" si="10"/>
        <v>1.3400000000000007</v>
      </c>
      <c r="C95" s="4">
        <f t="shared" si="9"/>
        <v>4.0582818284590463</v>
      </c>
      <c r="D95" s="4">
        <f t="shared" si="8"/>
        <v>21.425536923187668</v>
      </c>
      <c r="E95" s="4">
        <f t="shared" si="8"/>
        <v>133.26280809117921</v>
      </c>
      <c r="F95" s="4">
        <f t="shared" si="8"/>
        <v>2783.56745457228</v>
      </c>
      <c r="G95" s="4">
        <f t="shared" si="8"/>
        <v>10000</v>
      </c>
      <c r="H95" s="4">
        <f t="shared" si="8"/>
        <v>10000</v>
      </c>
      <c r="I95" s="4">
        <f t="shared" si="8"/>
        <v>10000</v>
      </c>
      <c r="J95" s="4">
        <f t="shared" si="8"/>
        <v>10000</v>
      </c>
      <c r="K95" s="4">
        <f t="shared" si="8"/>
        <v>10000</v>
      </c>
      <c r="L95" s="4">
        <f t="shared" si="8"/>
        <v>10000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7"/>
      <c r="X95" s="7"/>
    </row>
    <row r="96" spans="1:24" x14ac:dyDescent="0.2">
      <c r="A96" s="1"/>
      <c r="B96" s="19">
        <f t="shared" si="10"/>
        <v>1.3600000000000008</v>
      </c>
      <c r="C96" s="4">
        <f t="shared" si="9"/>
        <v>4.0782818284590459</v>
      </c>
      <c r="D96" s="4">
        <f t="shared" si="8"/>
        <v>21.445536923187667</v>
      </c>
      <c r="E96" s="4">
        <f t="shared" si="8"/>
        <v>133.28280809117922</v>
      </c>
      <c r="F96" s="4">
        <f t="shared" si="8"/>
        <v>2783.58745457228</v>
      </c>
      <c r="G96" s="4">
        <f t="shared" si="8"/>
        <v>10000</v>
      </c>
      <c r="H96" s="4">
        <f t="shared" si="8"/>
        <v>10000</v>
      </c>
      <c r="I96" s="4">
        <f t="shared" si="8"/>
        <v>10000</v>
      </c>
      <c r="J96" s="4">
        <f t="shared" si="8"/>
        <v>10000</v>
      </c>
      <c r="K96" s="4">
        <f t="shared" si="8"/>
        <v>10000</v>
      </c>
      <c r="L96" s="4">
        <f t="shared" si="8"/>
        <v>10000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7"/>
      <c r="X96" s="7"/>
    </row>
    <row r="97" spans="1:24" x14ac:dyDescent="0.2">
      <c r="A97" s="1"/>
      <c r="B97" s="19">
        <f t="shared" si="10"/>
        <v>1.3800000000000008</v>
      </c>
      <c r="C97" s="4">
        <f t="shared" si="9"/>
        <v>4.0982818284590454</v>
      </c>
      <c r="D97" s="4">
        <f t="shared" si="8"/>
        <v>21.46553692318767</v>
      </c>
      <c r="E97" s="4">
        <f t="shared" si="8"/>
        <v>133.3028080911792</v>
      </c>
      <c r="F97" s="4">
        <f t="shared" si="8"/>
        <v>2783.6074545722799</v>
      </c>
      <c r="G97" s="4">
        <f t="shared" si="8"/>
        <v>10000</v>
      </c>
      <c r="H97" s="4">
        <f t="shared" si="8"/>
        <v>10000</v>
      </c>
      <c r="I97" s="4">
        <f t="shared" si="8"/>
        <v>10000</v>
      </c>
      <c r="J97" s="4">
        <f t="shared" si="8"/>
        <v>10000</v>
      </c>
      <c r="K97" s="4">
        <f t="shared" si="8"/>
        <v>10000</v>
      </c>
      <c r="L97" s="4">
        <f t="shared" si="8"/>
        <v>10000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7"/>
      <c r="X97" s="7"/>
    </row>
    <row r="98" spans="1:24" x14ac:dyDescent="0.2">
      <c r="A98" s="1"/>
      <c r="B98" s="19">
        <f t="shared" si="10"/>
        <v>1.4000000000000008</v>
      </c>
      <c r="C98" s="4">
        <f t="shared" si="9"/>
        <v>4.1182818284590459</v>
      </c>
      <c r="D98" s="4">
        <f t="shared" si="8"/>
        <v>21.48553692318767</v>
      </c>
      <c r="E98" s="4">
        <f t="shared" si="8"/>
        <v>133.32280809117921</v>
      </c>
      <c r="F98" s="4">
        <f t="shared" si="8"/>
        <v>2783.6274545722799</v>
      </c>
      <c r="G98" s="4">
        <f t="shared" si="8"/>
        <v>10000</v>
      </c>
      <c r="H98" s="4">
        <f t="shared" si="8"/>
        <v>10000</v>
      </c>
      <c r="I98" s="4">
        <f t="shared" si="8"/>
        <v>10000</v>
      </c>
      <c r="J98" s="4">
        <f t="shared" si="8"/>
        <v>10000</v>
      </c>
      <c r="K98" s="4">
        <f t="shared" si="8"/>
        <v>10000</v>
      </c>
      <c r="L98" s="4">
        <f t="shared" si="8"/>
        <v>10000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7"/>
      <c r="X98" s="7"/>
    </row>
    <row r="99" spans="1:24" x14ac:dyDescent="0.2">
      <c r="A99" s="1"/>
      <c r="B99" s="19">
        <f t="shared" si="10"/>
        <v>1.4200000000000008</v>
      </c>
      <c r="C99" s="4">
        <f t="shared" si="9"/>
        <v>4.1382818284590464</v>
      </c>
      <c r="D99" s="4">
        <f t="shared" si="8"/>
        <v>21.50553692318767</v>
      </c>
      <c r="E99" s="4">
        <f t="shared" si="8"/>
        <v>133.34280809117919</v>
      </c>
      <c r="F99" s="4">
        <f t="shared" si="8"/>
        <v>2783.6474545722799</v>
      </c>
      <c r="G99" s="4">
        <f t="shared" si="8"/>
        <v>10000</v>
      </c>
      <c r="H99" s="4">
        <f t="shared" si="8"/>
        <v>10000</v>
      </c>
      <c r="I99" s="4">
        <f t="shared" si="8"/>
        <v>10000</v>
      </c>
      <c r="J99" s="4">
        <f t="shared" si="8"/>
        <v>10000</v>
      </c>
      <c r="K99" s="4">
        <f t="shared" si="8"/>
        <v>10000</v>
      </c>
      <c r="L99" s="4">
        <f t="shared" si="8"/>
        <v>10000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7"/>
      <c r="X99" s="7"/>
    </row>
    <row r="100" spans="1:24" x14ac:dyDescent="0.2">
      <c r="A100" s="1"/>
      <c r="B100" s="19">
        <f t="shared" si="10"/>
        <v>1.4400000000000008</v>
      </c>
      <c r="C100" s="4">
        <f t="shared" si="9"/>
        <v>4.1582818284590459</v>
      </c>
      <c r="D100" s="4">
        <f t="shared" si="8"/>
        <v>21.525536923187669</v>
      </c>
      <c r="E100" s="4">
        <f t="shared" si="8"/>
        <v>133.3628080911792</v>
      </c>
      <c r="F100" s="4">
        <f t="shared" si="8"/>
        <v>2783.6674545722799</v>
      </c>
      <c r="G100" s="4">
        <f t="shared" si="8"/>
        <v>10000</v>
      </c>
      <c r="H100" s="4">
        <f t="shared" si="8"/>
        <v>10000</v>
      </c>
      <c r="I100" s="4">
        <f t="shared" si="8"/>
        <v>10000</v>
      </c>
      <c r="J100" s="4">
        <f t="shared" si="8"/>
        <v>10000</v>
      </c>
      <c r="K100" s="4">
        <f t="shared" si="8"/>
        <v>10000</v>
      </c>
      <c r="L100" s="4">
        <f t="shared" si="8"/>
        <v>10000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7"/>
      <c r="X100" s="7"/>
    </row>
    <row r="101" spans="1:24" x14ac:dyDescent="0.2">
      <c r="A101" s="1"/>
      <c r="B101" s="19">
        <f t="shared" si="10"/>
        <v>1.4600000000000009</v>
      </c>
      <c r="C101" s="4">
        <f t="shared" si="9"/>
        <v>4.1782818284590455</v>
      </c>
      <c r="D101" s="4">
        <f t="shared" si="8"/>
        <v>21.545536923187669</v>
      </c>
      <c r="E101" s="4">
        <f t="shared" si="8"/>
        <v>133.38280809117921</v>
      </c>
      <c r="F101" s="4">
        <f t="shared" si="8"/>
        <v>2783.6874545722799</v>
      </c>
      <c r="G101" s="4">
        <f t="shared" si="8"/>
        <v>10000</v>
      </c>
      <c r="H101" s="4">
        <f t="shared" si="8"/>
        <v>10000</v>
      </c>
      <c r="I101" s="4">
        <f t="shared" si="8"/>
        <v>10000</v>
      </c>
      <c r="J101" s="4">
        <f t="shared" si="8"/>
        <v>10000</v>
      </c>
      <c r="K101" s="4">
        <f t="shared" si="8"/>
        <v>10000</v>
      </c>
      <c r="L101" s="4">
        <f t="shared" si="8"/>
        <v>10000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"/>
      <c r="X101" s="7"/>
    </row>
    <row r="102" spans="1:24" x14ac:dyDescent="0.2">
      <c r="A102" s="1"/>
      <c r="B102" s="19">
        <f t="shared" si="10"/>
        <v>1.4800000000000009</v>
      </c>
      <c r="C102" s="4">
        <f t="shared" si="9"/>
        <v>4.198281828459046</v>
      </c>
      <c r="D102" s="4">
        <f t="shared" si="8"/>
        <v>21.565536923187668</v>
      </c>
      <c r="E102" s="4">
        <f t="shared" si="8"/>
        <v>133.4028080911792</v>
      </c>
      <c r="F102" s="4">
        <f t="shared" si="8"/>
        <v>2783.7074545722799</v>
      </c>
      <c r="G102" s="4">
        <f t="shared" si="8"/>
        <v>10000</v>
      </c>
      <c r="H102" s="4">
        <f t="shared" si="8"/>
        <v>10000</v>
      </c>
      <c r="I102" s="4">
        <f t="shared" si="8"/>
        <v>10000</v>
      </c>
      <c r="J102" s="4">
        <f t="shared" si="8"/>
        <v>10000</v>
      </c>
      <c r="K102" s="4">
        <f t="shared" si="8"/>
        <v>10000</v>
      </c>
      <c r="L102" s="4">
        <f t="shared" si="8"/>
        <v>10000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7"/>
      <c r="X102" s="7"/>
    </row>
    <row r="103" spans="1:24" x14ac:dyDescent="0.2">
      <c r="A103" s="1"/>
      <c r="B103" s="19">
        <f t="shared" si="10"/>
        <v>1.5000000000000009</v>
      </c>
      <c r="C103" s="4">
        <f t="shared" si="9"/>
        <v>4.2182818284590464</v>
      </c>
      <c r="D103" s="4">
        <f t="shared" si="8"/>
        <v>21.585536923187668</v>
      </c>
      <c r="E103" s="4">
        <f t="shared" si="8"/>
        <v>133.42280809117921</v>
      </c>
      <c r="F103" s="4">
        <f t="shared" si="8"/>
        <v>2783.7274545722798</v>
      </c>
      <c r="G103" s="4">
        <f t="shared" si="8"/>
        <v>10000</v>
      </c>
      <c r="H103" s="4">
        <f t="shared" si="8"/>
        <v>10000</v>
      </c>
      <c r="I103" s="4">
        <f t="shared" si="8"/>
        <v>10000</v>
      </c>
      <c r="J103" s="4">
        <f t="shared" si="8"/>
        <v>10000</v>
      </c>
      <c r="K103" s="4">
        <f t="shared" si="8"/>
        <v>10000</v>
      </c>
      <c r="L103" s="4">
        <f t="shared" si="8"/>
        <v>10000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7"/>
      <c r="X103" s="7"/>
    </row>
    <row r="104" spans="1:24" x14ac:dyDescent="0.2">
      <c r="A104" s="1"/>
      <c r="B104" s="19">
        <f t="shared" si="10"/>
        <v>1.5200000000000009</v>
      </c>
      <c r="C104" s="4">
        <f t="shared" si="9"/>
        <v>4.238281828459046</v>
      </c>
      <c r="D104" s="4">
        <f t="shared" si="8"/>
        <v>21.605536923187667</v>
      </c>
      <c r="E104" s="4">
        <f t="shared" si="8"/>
        <v>133.44280809117922</v>
      </c>
      <c r="F104" s="4">
        <f t="shared" si="8"/>
        <v>2783.7474545722798</v>
      </c>
      <c r="G104" s="4">
        <f t="shared" si="8"/>
        <v>10000</v>
      </c>
      <c r="H104" s="4">
        <f t="shared" si="8"/>
        <v>10000</v>
      </c>
      <c r="I104" s="4">
        <f t="shared" si="8"/>
        <v>10000</v>
      </c>
      <c r="J104" s="4">
        <f t="shared" si="8"/>
        <v>10000</v>
      </c>
      <c r="K104" s="4">
        <f t="shared" si="8"/>
        <v>10000</v>
      </c>
      <c r="L104" s="4">
        <f t="shared" si="8"/>
        <v>10000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7"/>
      <c r="X104" s="7"/>
    </row>
    <row r="105" spans="1:24" x14ac:dyDescent="0.2">
      <c r="A105" s="1"/>
      <c r="B105" s="19">
        <f t="shared" si="10"/>
        <v>1.5400000000000009</v>
      </c>
      <c r="C105" s="4">
        <f t="shared" si="9"/>
        <v>4.2582818284590456</v>
      </c>
      <c r="D105" s="4">
        <f t="shared" si="8"/>
        <v>21.625536923187667</v>
      </c>
      <c r="E105" s="4">
        <f t="shared" si="8"/>
        <v>133.4628080911792</v>
      </c>
      <c r="F105" s="4">
        <f t="shared" si="8"/>
        <v>2783.7674545722798</v>
      </c>
      <c r="G105" s="4">
        <f t="shared" si="8"/>
        <v>10000</v>
      </c>
      <c r="H105" s="4">
        <f t="shared" si="8"/>
        <v>10000</v>
      </c>
      <c r="I105" s="4">
        <f t="shared" si="8"/>
        <v>10000</v>
      </c>
      <c r="J105" s="4">
        <f t="shared" si="8"/>
        <v>10000</v>
      </c>
      <c r="K105" s="4">
        <f t="shared" si="8"/>
        <v>10000</v>
      </c>
      <c r="L105" s="4">
        <f t="shared" si="8"/>
        <v>10000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7"/>
      <c r="X105" s="7"/>
    </row>
    <row r="106" spans="1:24" x14ac:dyDescent="0.2">
      <c r="A106" s="1"/>
      <c r="B106" s="19">
        <f t="shared" si="10"/>
        <v>1.5600000000000009</v>
      </c>
      <c r="C106" s="4">
        <f t="shared" si="9"/>
        <v>4.278281828459046</v>
      </c>
      <c r="D106" s="4">
        <f t="shared" si="8"/>
        <v>21.64553692318767</v>
      </c>
      <c r="E106" s="4">
        <f t="shared" si="8"/>
        <v>133.48280809117921</v>
      </c>
      <c r="F106" s="4">
        <f t="shared" si="8"/>
        <v>2783.7874545722798</v>
      </c>
      <c r="G106" s="4">
        <f t="shared" si="8"/>
        <v>10000</v>
      </c>
      <c r="H106" s="4">
        <f t="shared" si="8"/>
        <v>10000</v>
      </c>
      <c r="I106" s="4">
        <f t="shared" si="8"/>
        <v>10000</v>
      </c>
      <c r="J106" s="4">
        <f t="shared" si="8"/>
        <v>10000</v>
      </c>
      <c r="K106" s="4">
        <f t="shared" si="8"/>
        <v>10000</v>
      </c>
      <c r="L106" s="4">
        <f t="shared" si="8"/>
        <v>10000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7"/>
      <c r="X106" s="7"/>
    </row>
    <row r="107" spans="1:24" x14ac:dyDescent="0.2">
      <c r="A107" s="1"/>
      <c r="B107" s="19">
        <f t="shared" si="10"/>
        <v>1.580000000000001</v>
      </c>
      <c r="C107" s="4">
        <f t="shared" si="9"/>
        <v>4.2982818284590465</v>
      </c>
      <c r="D107" s="4">
        <f t="shared" si="8"/>
        <v>21.66553692318767</v>
      </c>
      <c r="E107" s="4">
        <f t="shared" si="8"/>
        <v>133.50280809117922</v>
      </c>
      <c r="F107" s="4">
        <f t="shared" si="8"/>
        <v>2783.8074545722798</v>
      </c>
      <c r="G107" s="4">
        <f t="shared" si="8"/>
        <v>10000</v>
      </c>
      <c r="H107" s="4">
        <f t="shared" si="8"/>
        <v>10000</v>
      </c>
      <c r="I107" s="4">
        <f t="shared" si="8"/>
        <v>10000</v>
      </c>
      <c r="J107" s="4">
        <f t="shared" si="8"/>
        <v>10000</v>
      </c>
      <c r="K107" s="4">
        <f t="shared" si="8"/>
        <v>10000</v>
      </c>
      <c r="L107" s="4">
        <f t="shared" si="8"/>
        <v>10000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7"/>
      <c r="X107" s="7"/>
    </row>
    <row r="108" spans="1:24" x14ac:dyDescent="0.2">
      <c r="A108" s="1"/>
      <c r="B108" s="19">
        <f t="shared" si="10"/>
        <v>1.600000000000001</v>
      </c>
      <c r="C108" s="4">
        <f t="shared" si="9"/>
        <v>4.3182818284590461</v>
      </c>
      <c r="D108" s="4">
        <f t="shared" si="8"/>
        <v>21.685536923187669</v>
      </c>
      <c r="E108" s="4">
        <f t="shared" si="8"/>
        <v>133.5228080911792</v>
      </c>
      <c r="F108" s="4">
        <f t="shared" si="8"/>
        <v>2783.8274545722797</v>
      </c>
      <c r="G108" s="4">
        <f t="shared" si="8"/>
        <v>10000</v>
      </c>
      <c r="H108" s="4">
        <f t="shared" si="8"/>
        <v>10000</v>
      </c>
      <c r="I108" s="4">
        <f t="shared" si="8"/>
        <v>10000</v>
      </c>
      <c r="J108" s="4">
        <f t="shared" si="8"/>
        <v>10000</v>
      </c>
      <c r="K108" s="4">
        <f t="shared" si="8"/>
        <v>10000</v>
      </c>
      <c r="L108" s="4">
        <f t="shared" si="8"/>
        <v>10000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7"/>
      <c r="X108" s="7"/>
    </row>
    <row r="109" spans="1:24" x14ac:dyDescent="0.2">
      <c r="A109" s="1"/>
      <c r="B109" s="19">
        <f t="shared" si="10"/>
        <v>1.620000000000001</v>
      </c>
      <c r="C109" s="4">
        <f t="shared" si="9"/>
        <v>4.3382818284590456</v>
      </c>
      <c r="D109" s="4">
        <f t="shared" si="8"/>
        <v>21.705536923187669</v>
      </c>
      <c r="E109" s="4">
        <f t="shared" si="8"/>
        <v>133.54280809117921</v>
      </c>
      <c r="F109" s="4">
        <f t="shared" si="8"/>
        <v>2783.8474545722797</v>
      </c>
      <c r="G109" s="4">
        <f t="shared" si="8"/>
        <v>10000</v>
      </c>
      <c r="H109" s="4">
        <f t="shared" si="8"/>
        <v>10000</v>
      </c>
      <c r="I109" s="4">
        <f t="shared" si="8"/>
        <v>10000</v>
      </c>
      <c r="J109" s="4">
        <f t="shared" si="8"/>
        <v>10000</v>
      </c>
      <c r="K109" s="4">
        <f t="shared" si="8"/>
        <v>10000</v>
      </c>
      <c r="L109" s="4">
        <f t="shared" si="8"/>
        <v>10000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7"/>
      <c r="X109" s="7"/>
    </row>
    <row r="110" spans="1:24" x14ac:dyDescent="0.2">
      <c r="A110" s="1"/>
      <c r="B110" s="19">
        <f t="shared" si="10"/>
        <v>1.640000000000001</v>
      </c>
      <c r="C110" s="4">
        <f t="shared" si="9"/>
        <v>4.3582818284590461</v>
      </c>
      <c r="D110" s="4">
        <f t="shared" si="8"/>
        <v>21.725536923187668</v>
      </c>
      <c r="E110" s="4">
        <f t="shared" si="8"/>
        <v>133.56280809117922</v>
      </c>
      <c r="F110" s="4">
        <f t="shared" si="8"/>
        <v>2783.8674545722797</v>
      </c>
      <c r="G110" s="4">
        <f t="shared" si="8"/>
        <v>10000</v>
      </c>
      <c r="H110" s="4">
        <f t="shared" si="8"/>
        <v>10000</v>
      </c>
      <c r="I110" s="4">
        <f t="shared" si="8"/>
        <v>10000</v>
      </c>
      <c r="J110" s="4">
        <f t="shared" si="8"/>
        <v>10000</v>
      </c>
      <c r="K110" s="4">
        <f t="shared" si="8"/>
        <v>10000</v>
      </c>
      <c r="L110" s="4">
        <f t="shared" si="8"/>
        <v>10000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7"/>
      <c r="X110" s="7"/>
    </row>
    <row r="111" spans="1:24" x14ac:dyDescent="0.2">
      <c r="A111" s="1"/>
      <c r="B111" s="19">
        <f t="shared" si="10"/>
        <v>1.660000000000001</v>
      </c>
      <c r="C111" s="4">
        <f t="shared" si="9"/>
        <v>4.3782818284590466</v>
      </c>
      <c r="D111" s="4">
        <f t="shared" si="8"/>
        <v>21.745536923187668</v>
      </c>
      <c r="E111" s="4">
        <f t="shared" si="8"/>
        <v>133.5828080911792</v>
      </c>
      <c r="F111" s="4">
        <f t="shared" si="8"/>
        <v>2783.8874545722797</v>
      </c>
      <c r="G111" s="4">
        <f t="shared" si="8"/>
        <v>10000</v>
      </c>
      <c r="H111" s="4">
        <f t="shared" si="8"/>
        <v>10000</v>
      </c>
      <c r="I111" s="4">
        <f t="shared" si="8"/>
        <v>10000</v>
      </c>
      <c r="J111" s="4">
        <f t="shared" si="8"/>
        <v>10000</v>
      </c>
      <c r="K111" s="4">
        <f t="shared" si="8"/>
        <v>10000</v>
      </c>
      <c r="L111" s="4">
        <f t="shared" si="8"/>
        <v>10000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7"/>
      <c r="X111" s="7"/>
    </row>
    <row r="112" spans="1:24" x14ac:dyDescent="0.2">
      <c r="A112" s="1"/>
      <c r="B112" s="19">
        <f t="shared" si="10"/>
        <v>1.680000000000001</v>
      </c>
      <c r="C112" s="4">
        <f t="shared" si="9"/>
        <v>4.3982818284590461</v>
      </c>
      <c r="D112" s="4">
        <f t="shared" si="8"/>
        <v>21.765536923187668</v>
      </c>
      <c r="E112" s="4">
        <f t="shared" si="8"/>
        <v>133.60280809117921</v>
      </c>
      <c r="F112" s="4">
        <f t="shared" si="8"/>
        <v>2783.9074545722797</v>
      </c>
      <c r="G112" s="4">
        <f t="shared" si="8"/>
        <v>10000</v>
      </c>
      <c r="H112" s="4">
        <f t="shared" si="8"/>
        <v>10000</v>
      </c>
      <c r="I112" s="4">
        <f t="shared" si="8"/>
        <v>10000</v>
      </c>
      <c r="J112" s="4">
        <f t="shared" si="8"/>
        <v>10000</v>
      </c>
      <c r="K112" s="4">
        <f t="shared" si="8"/>
        <v>10000</v>
      </c>
      <c r="L112" s="4">
        <f t="shared" si="8"/>
        <v>10000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7"/>
      <c r="X112" s="7"/>
    </row>
    <row r="113" spans="1:24" x14ac:dyDescent="0.2">
      <c r="A113" s="1"/>
      <c r="B113" s="19">
        <f t="shared" si="10"/>
        <v>1.7000000000000011</v>
      </c>
      <c r="C113" s="4">
        <f t="shared" si="9"/>
        <v>4.4182818284590457</v>
      </c>
      <c r="D113" s="4">
        <f t="shared" si="8"/>
        <v>21.785536923187671</v>
      </c>
      <c r="E113" s="4">
        <f t="shared" si="8"/>
        <v>133.62280809117919</v>
      </c>
      <c r="F113" s="4">
        <f t="shared" si="8"/>
        <v>2783.9274545722797</v>
      </c>
      <c r="G113" s="4">
        <f t="shared" si="8"/>
        <v>10000</v>
      </c>
      <c r="H113" s="4">
        <f t="shared" si="8"/>
        <v>10000</v>
      </c>
      <c r="I113" s="4">
        <f t="shared" si="8"/>
        <v>10000</v>
      </c>
      <c r="J113" s="4">
        <f t="shared" si="8"/>
        <v>10000</v>
      </c>
      <c r="K113" s="4">
        <f t="shared" si="8"/>
        <v>10000</v>
      </c>
      <c r="L113" s="4">
        <f t="shared" si="8"/>
        <v>10000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7"/>
      <c r="X113" s="7"/>
    </row>
    <row r="114" spans="1:24" x14ac:dyDescent="0.2">
      <c r="A114" s="1"/>
      <c r="B114" s="19">
        <f t="shared" si="10"/>
        <v>1.7200000000000011</v>
      </c>
      <c r="C114" s="4">
        <f t="shared" si="9"/>
        <v>4.4382818284590462</v>
      </c>
      <c r="D114" s="4">
        <f t="shared" si="8"/>
        <v>21.80553692318767</v>
      </c>
      <c r="E114" s="4">
        <f t="shared" si="8"/>
        <v>133.64280809117921</v>
      </c>
      <c r="F114" s="4">
        <f t="shared" si="8"/>
        <v>2783.9474545722796</v>
      </c>
      <c r="G114" s="4">
        <f t="shared" si="8"/>
        <v>10000</v>
      </c>
      <c r="H114" s="4">
        <f t="shared" si="8"/>
        <v>10000</v>
      </c>
      <c r="I114" s="4">
        <f t="shared" si="8"/>
        <v>10000</v>
      </c>
      <c r="J114" s="4">
        <f t="shared" si="8"/>
        <v>10000</v>
      </c>
      <c r="K114" s="4">
        <f t="shared" ref="D114:L126" si="11">IF(K$17="",10000,IF(($B114/K$19) &lt;= $B$13,K$23+EXP(K$17*$B114/K$19)/K$18, K$23+EXP(K$17*$B$13)/K$18 + K$20*($B114/K$19-$B$13)))</f>
        <v>10000</v>
      </c>
      <c r="L114" s="4">
        <f t="shared" si="11"/>
        <v>10000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7"/>
      <c r="X114" s="7"/>
    </row>
    <row r="115" spans="1:24" x14ac:dyDescent="0.2">
      <c r="A115" s="1"/>
      <c r="B115" s="19">
        <f t="shared" si="10"/>
        <v>1.7400000000000011</v>
      </c>
      <c r="C115" s="4">
        <f t="shared" si="9"/>
        <v>4.4582818284590466</v>
      </c>
      <c r="D115" s="4">
        <f t="shared" si="11"/>
        <v>21.82553692318767</v>
      </c>
      <c r="E115" s="4">
        <f t="shared" si="11"/>
        <v>133.66280809117922</v>
      </c>
      <c r="F115" s="4">
        <f t="shared" si="11"/>
        <v>2783.9674545722796</v>
      </c>
      <c r="G115" s="4">
        <f t="shared" si="11"/>
        <v>10000</v>
      </c>
      <c r="H115" s="4">
        <f t="shared" si="11"/>
        <v>10000</v>
      </c>
      <c r="I115" s="4">
        <f t="shared" si="11"/>
        <v>10000</v>
      </c>
      <c r="J115" s="4">
        <f t="shared" si="11"/>
        <v>10000</v>
      </c>
      <c r="K115" s="4">
        <f t="shared" si="11"/>
        <v>10000</v>
      </c>
      <c r="L115" s="4">
        <f t="shared" si="11"/>
        <v>10000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7"/>
      <c r="X115" s="7"/>
    </row>
    <row r="116" spans="1:24" x14ac:dyDescent="0.2">
      <c r="A116" s="1"/>
      <c r="B116" s="19">
        <f t="shared" si="10"/>
        <v>1.7600000000000011</v>
      </c>
      <c r="C116" s="4">
        <f t="shared" si="9"/>
        <v>4.4782818284590462</v>
      </c>
      <c r="D116" s="4">
        <f t="shared" si="11"/>
        <v>21.845536923187669</v>
      </c>
      <c r="E116" s="4">
        <f t="shared" si="11"/>
        <v>133.6828080911792</v>
      </c>
      <c r="F116" s="4">
        <f t="shared" si="11"/>
        <v>2783.9874545722801</v>
      </c>
      <c r="G116" s="4">
        <f t="shared" si="11"/>
        <v>10000</v>
      </c>
      <c r="H116" s="4">
        <f t="shared" si="11"/>
        <v>10000</v>
      </c>
      <c r="I116" s="4">
        <f t="shared" si="11"/>
        <v>10000</v>
      </c>
      <c r="J116" s="4">
        <f t="shared" si="11"/>
        <v>10000</v>
      </c>
      <c r="K116" s="4">
        <f t="shared" si="11"/>
        <v>10000</v>
      </c>
      <c r="L116" s="4">
        <f t="shared" si="11"/>
        <v>10000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7"/>
      <c r="X116" s="7"/>
    </row>
    <row r="117" spans="1:24" x14ac:dyDescent="0.2">
      <c r="A117" s="1"/>
      <c r="B117" s="19">
        <f t="shared" si="10"/>
        <v>1.7800000000000011</v>
      </c>
      <c r="C117" s="4">
        <f t="shared" si="9"/>
        <v>4.4982818284590458</v>
      </c>
      <c r="D117" s="4">
        <f t="shared" si="11"/>
        <v>21.865536923187669</v>
      </c>
      <c r="E117" s="4">
        <f t="shared" si="11"/>
        <v>133.70280809117921</v>
      </c>
      <c r="F117" s="4">
        <f t="shared" si="11"/>
        <v>2784.00745457228</v>
      </c>
      <c r="G117" s="4">
        <f t="shared" si="11"/>
        <v>10000</v>
      </c>
      <c r="H117" s="4">
        <f t="shared" si="11"/>
        <v>10000</v>
      </c>
      <c r="I117" s="4">
        <f t="shared" si="11"/>
        <v>10000</v>
      </c>
      <c r="J117" s="4">
        <f t="shared" si="11"/>
        <v>10000</v>
      </c>
      <c r="K117" s="4">
        <f t="shared" si="11"/>
        <v>10000</v>
      </c>
      <c r="L117" s="4">
        <f t="shared" si="11"/>
        <v>10000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7"/>
      <c r="X117" s="7"/>
    </row>
    <row r="118" spans="1:24" x14ac:dyDescent="0.2">
      <c r="A118" s="1"/>
      <c r="B118" s="19">
        <f t="shared" si="10"/>
        <v>1.8000000000000012</v>
      </c>
      <c r="C118" s="4">
        <f t="shared" si="9"/>
        <v>4.5182818284590462</v>
      </c>
      <c r="D118" s="4">
        <f t="shared" si="11"/>
        <v>21.885536923187669</v>
      </c>
      <c r="E118" s="4">
        <f t="shared" si="11"/>
        <v>133.72280809117922</v>
      </c>
      <c r="F118" s="4">
        <f t="shared" si="11"/>
        <v>2784.02745457228</v>
      </c>
      <c r="G118" s="4">
        <f t="shared" si="11"/>
        <v>10000</v>
      </c>
      <c r="H118" s="4">
        <f t="shared" si="11"/>
        <v>10000</v>
      </c>
      <c r="I118" s="4">
        <f t="shared" si="11"/>
        <v>10000</v>
      </c>
      <c r="J118" s="4">
        <f t="shared" si="11"/>
        <v>10000</v>
      </c>
      <c r="K118" s="4">
        <f t="shared" si="11"/>
        <v>10000</v>
      </c>
      <c r="L118" s="4">
        <f t="shared" si="11"/>
        <v>10000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7"/>
      <c r="X118" s="7"/>
    </row>
    <row r="119" spans="1:24" x14ac:dyDescent="0.2">
      <c r="A119" s="1"/>
      <c r="B119" s="19">
        <f t="shared" si="10"/>
        <v>1.8200000000000012</v>
      </c>
      <c r="C119" s="4">
        <f t="shared" si="9"/>
        <v>4.5382818284590467</v>
      </c>
      <c r="D119" s="4">
        <f t="shared" si="11"/>
        <v>21.905536923187668</v>
      </c>
      <c r="E119" s="4">
        <f t="shared" si="11"/>
        <v>133.7428080911792</v>
      </c>
      <c r="F119" s="4">
        <f t="shared" si="11"/>
        <v>2784.04745457228</v>
      </c>
      <c r="G119" s="4">
        <f t="shared" si="11"/>
        <v>10000</v>
      </c>
      <c r="H119" s="4">
        <f t="shared" si="11"/>
        <v>10000</v>
      </c>
      <c r="I119" s="4">
        <f t="shared" si="11"/>
        <v>10000</v>
      </c>
      <c r="J119" s="4">
        <f t="shared" si="11"/>
        <v>10000</v>
      </c>
      <c r="K119" s="4">
        <f t="shared" si="11"/>
        <v>10000</v>
      </c>
      <c r="L119" s="4">
        <f t="shared" si="11"/>
        <v>10000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7"/>
      <c r="X119" s="7"/>
    </row>
    <row r="120" spans="1:24" x14ac:dyDescent="0.2">
      <c r="A120" s="1"/>
      <c r="B120" s="19">
        <f t="shared" si="10"/>
        <v>1.8400000000000012</v>
      </c>
      <c r="C120" s="4">
        <f t="shared" si="9"/>
        <v>4.5582818284590463</v>
      </c>
      <c r="D120" s="4">
        <f t="shared" si="11"/>
        <v>21.925536923187668</v>
      </c>
      <c r="E120" s="4">
        <f t="shared" si="11"/>
        <v>133.76280809117921</v>
      </c>
      <c r="F120" s="4">
        <f t="shared" si="11"/>
        <v>2784.06745457228</v>
      </c>
      <c r="G120" s="4">
        <f t="shared" si="11"/>
        <v>10000</v>
      </c>
      <c r="H120" s="4">
        <f t="shared" si="11"/>
        <v>10000</v>
      </c>
      <c r="I120" s="4">
        <f t="shared" si="11"/>
        <v>10000</v>
      </c>
      <c r="J120" s="4">
        <f t="shared" si="11"/>
        <v>10000</v>
      </c>
      <c r="K120" s="4">
        <f t="shared" si="11"/>
        <v>10000</v>
      </c>
      <c r="L120" s="4">
        <f t="shared" si="11"/>
        <v>10000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7"/>
      <c r="X120" s="7"/>
    </row>
    <row r="121" spans="1:24" x14ac:dyDescent="0.2">
      <c r="A121" s="1"/>
      <c r="B121" s="19">
        <f t="shared" si="10"/>
        <v>1.8600000000000012</v>
      </c>
      <c r="C121" s="4">
        <f t="shared" si="9"/>
        <v>4.5782818284590459</v>
      </c>
      <c r="D121" s="4">
        <f t="shared" si="11"/>
        <v>21.945536923187667</v>
      </c>
      <c r="E121" s="4">
        <f t="shared" si="11"/>
        <v>133.78280809117922</v>
      </c>
      <c r="F121" s="4">
        <f t="shared" si="11"/>
        <v>2784.08745457228</v>
      </c>
      <c r="G121" s="4">
        <f t="shared" si="11"/>
        <v>10000</v>
      </c>
      <c r="H121" s="4">
        <f t="shared" si="11"/>
        <v>10000</v>
      </c>
      <c r="I121" s="4">
        <f t="shared" si="11"/>
        <v>10000</v>
      </c>
      <c r="J121" s="4">
        <f t="shared" si="11"/>
        <v>10000</v>
      </c>
      <c r="K121" s="4">
        <f t="shared" si="11"/>
        <v>10000</v>
      </c>
      <c r="L121" s="4">
        <f t="shared" si="11"/>
        <v>10000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7"/>
      <c r="X121" s="7"/>
    </row>
    <row r="122" spans="1:24" x14ac:dyDescent="0.2">
      <c r="A122" s="1"/>
      <c r="B122" s="19">
        <f t="shared" si="10"/>
        <v>1.8800000000000012</v>
      </c>
      <c r="C122" s="4">
        <f t="shared" si="9"/>
        <v>4.5982818284590463</v>
      </c>
      <c r="D122" s="4">
        <f t="shared" si="11"/>
        <v>21.96553692318767</v>
      </c>
      <c r="E122" s="4">
        <f t="shared" si="11"/>
        <v>133.8028080911792</v>
      </c>
      <c r="F122" s="4">
        <f t="shared" si="11"/>
        <v>2784.1074545722799</v>
      </c>
      <c r="G122" s="4">
        <f t="shared" si="11"/>
        <v>10000</v>
      </c>
      <c r="H122" s="4">
        <f t="shared" si="11"/>
        <v>10000</v>
      </c>
      <c r="I122" s="4">
        <f t="shared" si="11"/>
        <v>10000</v>
      </c>
      <c r="J122" s="4">
        <f t="shared" si="11"/>
        <v>10000</v>
      </c>
      <c r="K122" s="4">
        <f t="shared" si="11"/>
        <v>10000</v>
      </c>
      <c r="L122" s="4">
        <f t="shared" si="11"/>
        <v>10000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7"/>
      <c r="X122" s="7"/>
    </row>
    <row r="123" spans="1:24" x14ac:dyDescent="0.2">
      <c r="A123" s="1"/>
      <c r="B123" s="19">
        <f t="shared" si="10"/>
        <v>1.9000000000000012</v>
      </c>
      <c r="C123" s="4">
        <f t="shared" si="9"/>
        <v>4.6182818284590468</v>
      </c>
      <c r="D123" s="4">
        <f t="shared" si="11"/>
        <v>21.98553692318767</v>
      </c>
      <c r="E123" s="4">
        <f t="shared" si="11"/>
        <v>133.82280809117921</v>
      </c>
      <c r="F123" s="4">
        <f t="shared" si="11"/>
        <v>2784.1274545722799</v>
      </c>
      <c r="G123" s="4">
        <f t="shared" si="11"/>
        <v>10000</v>
      </c>
      <c r="H123" s="4">
        <f t="shared" si="11"/>
        <v>10000</v>
      </c>
      <c r="I123" s="4">
        <f t="shared" si="11"/>
        <v>10000</v>
      </c>
      <c r="J123" s="4">
        <f t="shared" si="11"/>
        <v>10000</v>
      </c>
      <c r="K123" s="4">
        <f t="shared" si="11"/>
        <v>10000</v>
      </c>
      <c r="L123" s="4">
        <f t="shared" si="11"/>
        <v>10000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7"/>
      <c r="X123" s="7"/>
    </row>
    <row r="124" spans="1:24" x14ac:dyDescent="0.2">
      <c r="A124" s="1"/>
      <c r="B124" s="19">
        <f t="shared" si="10"/>
        <v>1.9200000000000013</v>
      </c>
      <c r="C124" s="4">
        <f t="shared" si="9"/>
        <v>4.6382818284590464</v>
      </c>
      <c r="D124" s="4">
        <f t="shared" si="11"/>
        <v>22.00553692318767</v>
      </c>
      <c r="E124" s="4">
        <f t="shared" si="11"/>
        <v>133.84280809117919</v>
      </c>
      <c r="F124" s="4">
        <f t="shared" si="11"/>
        <v>2784.1474545722799</v>
      </c>
      <c r="G124" s="4">
        <f t="shared" si="11"/>
        <v>10000</v>
      </c>
      <c r="H124" s="4">
        <f t="shared" si="11"/>
        <v>10000</v>
      </c>
      <c r="I124" s="4">
        <f t="shared" si="11"/>
        <v>10000</v>
      </c>
      <c r="J124" s="4">
        <f t="shared" si="11"/>
        <v>10000</v>
      </c>
      <c r="K124" s="4">
        <f t="shared" si="11"/>
        <v>10000</v>
      </c>
      <c r="L124" s="4">
        <f t="shared" si="11"/>
        <v>10000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7"/>
      <c r="X124" s="7"/>
    </row>
    <row r="125" spans="1:24" x14ac:dyDescent="0.2">
      <c r="A125" s="1"/>
      <c r="B125" s="19">
        <f t="shared" si="10"/>
        <v>1.9400000000000013</v>
      </c>
      <c r="C125" s="4">
        <f t="shared" si="9"/>
        <v>4.6582818284590459</v>
      </c>
      <c r="D125" s="4">
        <f t="shared" si="11"/>
        <v>22.025536923187669</v>
      </c>
      <c r="E125" s="4">
        <f t="shared" si="11"/>
        <v>133.8628080911792</v>
      </c>
      <c r="F125" s="4">
        <f t="shared" si="11"/>
        <v>2784.1674545722799</v>
      </c>
      <c r="G125" s="4">
        <f t="shared" si="11"/>
        <v>10000</v>
      </c>
      <c r="H125" s="4">
        <f t="shared" si="11"/>
        <v>10000</v>
      </c>
      <c r="I125" s="4">
        <f t="shared" si="11"/>
        <v>10000</v>
      </c>
      <c r="J125" s="4">
        <f t="shared" si="11"/>
        <v>10000</v>
      </c>
      <c r="K125" s="4">
        <f t="shared" si="11"/>
        <v>10000</v>
      </c>
      <c r="L125" s="4">
        <f t="shared" si="11"/>
        <v>10000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7"/>
      <c r="X125" s="7"/>
    </row>
    <row r="126" spans="1:24" x14ac:dyDescent="0.2">
      <c r="A126" s="1"/>
      <c r="B126" s="19">
        <f t="shared" si="10"/>
        <v>1.9600000000000013</v>
      </c>
      <c r="C126" s="4">
        <f t="shared" si="9"/>
        <v>4.6782818284590464</v>
      </c>
      <c r="D126" s="4">
        <f t="shared" si="11"/>
        <v>22.045536923187669</v>
      </c>
      <c r="E126" s="4">
        <f t="shared" si="11"/>
        <v>133.88280809117921</v>
      </c>
      <c r="F126" s="4">
        <f t="shared" si="11"/>
        <v>2784.1874545722799</v>
      </c>
      <c r="G126" s="4">
        <f t="shared" si="11"/>
        <v>10000</v>
      </c>
      <c r="H126" s="4">
        <f t="shared" si="11"/>
        <v>10000</v>
      </c>
      <c r="I126" s="4">
        <f t="shared" si="11"/>
        <v>10000</v>
      </c>
      <c r="J126" s="4">
        <f t="shared" si="11"/>
        <v>10000</v>
      </c>
      <c r="K126" s="4">
        <f t="shared" si="11"/>
        <v>10000</v>
      </c>
      <c r="L126" s="4">
        <f t="shared" si="11"/>
        <v>10000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</sheetData>
  <mergeCells count="2">
    <mergeCell ref="B7:L7"/>
    <mergeCell ref="A3:F3"/>
  </mergeCells>
  <printOptions gridLines="1" gridLinesSet="0"/>
  <pageMargins left="0.78740157499999996" right="0.78740157499999996" top="0.984251969" bottom="0.984251969" header="0.51181102300000003" footer="0.51181102300000003"/>
  <pageSetup paperSize="9" scale="33" orientation="portrait" horizontalDpi="4294967292" verticalDpi="4294967292" r:id="rId1"/>
  <headerFooter alignWithMargins="0">
    <oddHeader xml:space="preserve">  </oddHeader>
    <oddFooter>&amp;D &amp;P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4095FBACAE846AA3DC0050222160C" ma:contentTypeVersion="13" ma:contentTypeDescription="Create a new document." ma:contentTypeScope="" ma:versionID="83d50583671ce3582bc7b1060525320a">
  <xsd:schema xmlns:xsd="http://www.w3.org/2001/XMLSchema" xmlns:xs="http://www.w3.org/2001/XMLSchema" xmlns:p="http://schemas.microsoft.com/office/2006/metadata/properties" xmlns:ns2="22973d64-1349-4248-86a9-8b89c12a53a6" xmlns:ns3="fa8fd6ce-6f69-47c4-8566-1438e4cd1510" targetNamespace="http://schemas.microsoft.com/office/2006/metadata/properties" ma:root="true" ma:fieldsID="d29f0dc69dc9bb3fa204b435190ce915" ns2:_="" ns3:_="">
    <xsd:import namespace="22973d64-1349-4248-86a9-8b89c12a53a6"/>
    <xsd:import namespace="fa8fd6ce-6f69-47c4-8566-1438e4cd15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73d64-1349-4248-86a9-8b89c12a5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fd6ce-6f69-47c4-8566-1438e4cd15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F9CFF-1A42-4DD0-A875-FEA4043E1B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3AFF65-0447-4A0C-91E6-C065F85200D5}"/>
</file>

<file path=customXml/itemProps3.xml><?xml version="1.0" encoding="utf-8"?>
<ds:datastoreItem xmlns:ds="http://schemas.openxmlformats.org/officeDocument/2006/customXml" ds:itemID="{0FC3FC8F-483B-456C-87D3-B7A3B32B62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Diagramme</vt:lpstr>
      </vt:variant>
      <vt:variant>
        <vt:i4>17</vt:i4>
      </vt:variant>
    </vt:vector>
  </HeadingPairs>
  <TitlesOfParts>
    <vt:vector size="35" baseType="lpstr">
      <vt:lpstr>Introduction</vt:lpstr>
      <vt:lpstr>values of function Akçelik</vt:lpstr>
      <vt:lpstr>values of function Akçelik 2</vt:lpstr>
      <vt:lpstr>values of function BPR</vt:lpstr>
      <vt:lpstr>values of function BPR 2</vt:lpstr>
      <vt:lpstr>values of function BPR 3</vt:lpstr>
      <vt:lpstr>values of function Conical</vt:lpstr>
      <vt:lpstr>values of function Conical marg</vt:lpstr>
      <vt:lpstr>values of function Exponential</vt:lpstr>
      <vt:lpstr>values of function Inrets</vt:lpstr>
      <vt:lpstr>values of Linear Bottleneck</vt:lpstr>
      <vt:lpstr>values of function Logistic</vt:lpstr>
      <vt:lpstr>values of function Lohse</vt:lpstr>
      <vt:lpstr>values of function Quadratic</vt:lpstr>
      <vt:lpstr>values of Sigmoidal MMF Links</vt:lpstr>
      <vt:lpstr>values of Sigmoidal MMF Nodes</vt:lpstr>
      <vt:lpstr>values of function TModel Links</vt:lpstr>
      <vt:lpstr>values of function TModel Nodes</vt:lpstr>
      <vt:lpstr>Graph Akçelik</vt:lpstr>
      <vt:lpstr>Graph Akçelik 2</vt:lpstr>
      <vt:lpstr>Graph BPR</vt:lpstr>
      <vt:lpstr>Graph BPR 2</vt:lpstr>
      <vt:lpstr>Graph BPR 3</vt:lpstr>
      <vt:lpstr>Graph Conical</vt:lpstr>
      <vt:lpstr>Graph Conical marginal</vt:lpstr>
      <vt:lpstr>Graph Exponential</vt:lpstr>
      <vt:lpstr>Graph Inrets</vt:lpstr>
      <vt:lpstr>Graph Linear Bottleneck</vt:lpstr>
      <vt:lpstr>Graph Logistic</vt:lpstr>
      <vt:lpstr>Graph Lohse</vt:lpstr>
      <vt:lpstr>Graph Quadratic</vt:lpstr>
      <vt:lpstr>Graph Sigmoidal MMF Links</vt:lpstr>
      <vt:lpstr>Graph Sigmoidal MMF Nodes</vt:lpstr>
      <vt:lpstr>Graph TModel Links</vt:lpstr>
      <vt:lpstr>Graph TModel Nodes</vt:lpstr>
    </vt:vector>
  </TitlesOfParts>
  <Company>PTV AG, Stumpfstr.1, 76137 Karlsruhe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VISUM</dc:title>
  <dc:subject>CR-function VISUM-PRT</dc:subject>
  <dc:creator>Dipl.-Ing. (FH) Eugen Hilbertz</dc:creator>
  <cp:keywords>CR-function, CR-Kurven, Widerstand, IV-Funktion, Belastungsquotient, Saturation Grade, Initial Speed</cp:keywords>
  <cp:lastModifiedBy>Eugen HILBERTZ (PTV Group)</cp:lastModifiedBy>
  <cp:lastPrinted>2003-04-17T15:03:24Z</cp:lastPrinted>
  <dcterms:created xsi:type="dcterms:W3CDTF">1999-02-08T16:30:46Z</dcterms:created>
  <dcterms:modified xsi:type="dcterms:W3CDTF">2021-04-01T11:09:33Z</dcterms:modified>
  <cp:category>Schulung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650270170</vt:i4>
  </property>
  <property fmtid="{D5CDD505-2E9C-101B-9397-08002B2CF9AE}" pid="3" name="_EmailSubject">
    <vt:lpwstr>Excel Sheet CR-Kurven in AL #TSK108435#</vt:lpwstr>
  </property>
  <property fmtid="{D5CDD505-2E9C-101B-9397-08002B2CF9AE}" pid="4" name="_AuthorEmail">
    <vt:lpwstr>Eugen.Hilbertz@ptv.de</vt:lpwstr>
  </property>
  <property fmtid="{D5CDD505-2E9C-101B-9397-08002B2CF9AE}" pid="5" name="_AuthorEmailDisplayName">
    <vt:lpwstr>Eugen Hilbertz</vt:lpwstr>
  </property>
  <property fmtid="{D5CDD505-2E9C-101B-9397-08002B2CF9AE}" pid="6" name="_ReviewingToolsShownOnce">
    <vt:lpwstr/>
  </property>
  <property fmtid="{D5CDD505-2E9C-101B-9397-08002B2CF9AE}" pid="7" name="ContentTypeId">
    <vt:lpwstr>0x010100B754095FBACAE846AA3DC0050222160C</vt:lpwstr>
  </property>
</Properties>
</file>