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Waste Management\Common\Projects\Zone 6 and 7\IWMC Projects\GA\Villingili\2019 Contract\"/>
    </mc:Choice>
  </mc:AlternateContent>
  <bookViews>
    <workbookView xWindow="0" yWindow="0" windowWidth="28800" windowHeight="12435"/>
  </bookViews>
  <sheets>
    <sheet name="BOQ" sheetId="1" r:id="rId1"/>
    <sheet name="Summary Sheet" sheetId="2" r:id="rId2"/>
    <sheet name="Work Shedule" sheetId="3" r:id="rId3"/>
  </sheets>
  <definedNames>
    <definedName name="_xlnm.Print_Titles" localSheetId="0">BOQ!$5:$5</definedName>
  </definedNames>
  <calcPr calcId="162913"/>
</workbook>
</file>

<file path=xl/calcChain.xml><?xml version="1.0" encoding="utf-8"?>
<calcChain xmlns="http://schemas.openxmlformats.org/spreadsheetml/2006/main">
  <c r="D26" i="1" l="1"/>
  <c r="D105" i="1" l="1"/>
  <c r="D32" i="1"/>
  <c r="D31" i="1"/>
  <c r="D30" i="1"/>
  <c r="D18" i="1"/>
  <c r="D109" i="1"/>
  <c r="D72" i="1"/>
  <c r="D106" i="1" l="1"/>
  <c r="D56" i="1" l="1"/>
  <c r="D71" i="1"/>
  <c r="D70" i="1"/>
  <c r="D69" i="1"/>
  <c r="D68" i="1"/>
  <c r="D55" i="1" l="1"/>
  <c r="D33" i="1"/>
  <c r="D24" i="1"/>
  <c r="D19" i="1" l="1"/>
  <c r="D36" i="1" l="1"/>
  <c r="D17" i="1"/>
</calcChain>
</file>

<file path=xl/sharedStrings.xml><?xml version="1.0" encoding="utf-8"?>
<sst xmlns="http://schemas.openxmlformats.org/spreadsheetml/2006/main" count="213" uniqueCount="118">
  <si>
    <t>No</t>
  </si>
  <si>
    <t>Item</t>
  </si>
  <si>
    <t>Unit</t>
  </si>
  <si>
    <t>Quantity</t>
  </si>
  <si>
    <t>Rate</t>
  </si>
  <si>
    <t>Amount</t>
  </si>
  <si>
    <t>Earth works</t>
  </si>
  <si>
    <t>LS</t>
  </si>
  <si>
    <t>Allow for all excavation work for foundations as follows</t>
  </si>
  <si>
    <t>m3</t>
  </si>
  <si>
    <t>Flood light pole</t>
  </si>
  <si>
    <t>Ground levelling works for ground slab works</t>
  </si>
  <si>
    <t>m2</t>
  </si>
  <si>
    <t>Concrete works</t>
  </si>
  <si>
    <t>Compost slab panels cast according to the slopes shown on drawing. Reinforcement shall be as shown on drawings.</t>
  </si>
  <si>
    <t>B1 beams of compost slab cast according to drawing. Reinforcement shall be as shown on drawing.</t>
  </si>
  <si>
    <t>B2 beams of compost slab cast according to drawing. Reinforcement shall be as shown on drawing.</t>
  </si>
  <si>
    <t>Setting up a ground water well in the location shown</t>
  </si>
  <si>
    <t>Ground water well casting work</t>
  </si>
  <si>
    <t>m</t>
  </si>
  <si>
    <t>Plastering works</t>
  </si>
  <si>
    <t>Painting works</t>
  </si>
  <si>
    <t>Apply emulsion paint coating on G.I columns of collection bay</t>
  </si>
  <si>
    <t>Roofing works</t>
  </si>
  <si>
    <t>Nos</t>
  </si>
  <si>
    <t>Provide connection from pump to ground water well. Rate shall include all necessary pipes, bends, fittings and footvalve and others as maybe required.</t>
  </si>
  <si>
    <t>Provide outlet pipes as shown on drawing. Rate shall include connection to pump, bends, fittings and others as maybe necessary.</t>
  </si>
  <si>
    <t>Provide PVC taps at ends of outlet pipes.</t>
  </si>
  <si>
    <t>Preliminaries</t>
  </si>
  <si>
    <t>Mobilization to site</t>
  </si>
  <si>
    <t>Clean up site upon completion of works</t>
  </si>
  <si>
    <t>Demobilization</t>
  </si>
  <si>
    <t>Bill of Quantities</t>
  </si>
  <si>
    <t>TOTAL</t>
  </si>
  <si>
    <t>Bill No</t>
  </si>
  <si>
    <t>Sub Total</t>
  </si>
  <si>
    <t>GST 6%</t>
  </si>
  <si>
    <t>GRAND TOTAL</t>
  </si>
  <si>
    <t>SUMMARY SHEET</t>
  </si>
  <si>
    <t>Doors and windows</t>
  </si>
  <si>
    <t>Structural steel works</t>
  </si>
  <si>
    <t>Electrical works</t>
  </si>
  <si>
    <t>Plumbing works</t>
  </si>
  <si>
    <t xml:space="preserve">Provide 75mm G.I pipe as flood light fixing poles. Rate shall include installation charges as shown on drawing. </t>
  </si>
  <si>
    <t>Provide 75mm G.I pipe as structural columns for collection bay area. Rate shall include all fixings at both ends of the pipe for necessary connections as shown on drawing</t>
  </si>
  <si>
    <t>Leachate collection tank</t>
  </si>
  <si>
    <t>Masonry works</t>
  </si>
  <si>
    <t>Foundation for flood light pole</t>
  </si>
  <si>
    <t>Apply paint coating on flood light pole</t>
  </si>
  <si>
    <t>B3 beams of compost slab with a mortar layer at an adequate slope, cast according to drawing. Reinforcement shall be as shown on drawing. Rate shall include reinforcement work, formwork, casting and mortar works.</t>
  </si>
  <si>
    <t>Supply 25mm diameter flexible hose</t>
  </si>
  <si>
    <t>Leachate collection tank with primary and secondary tanks as shown on drawing. Rate shall include all formwork, casting and placing of the tank</t>
  </si>
  <si>
    <t>Provide 200 W flood light for illuminating the waste yard. Rate shall include connecting each light to a switch near circuit breaker inside the equipment roomand providing power to the switch</t>
  </si>
  <si>
    <t>Provide lockable metal gates for entrance to waste yard as specified in the drawing. Rate shall include all cuts, welds, applying protective coating to welded joints, painting the frame and properly fixing the door to the fence.</t>
  </si>
  <si>
    <t>Apply emulsion paint coating on the removable timber covers of the leachate collection tanks</t>
  </si>
  <si>
    <t>Metal Doors</t>
  </si>
  <si>
    <t>Provide and mount a Ceiling fan inside the Equipment Room as indicated. Rate shall include provision of switch near the circuit breaker inside the equipment room, connection to circuit breaker and all necessary accessories</t>
  </si>
  <si>
    <t>Provide a 5" vinyl roof gutter with 2" x 3" downspout. Rates shall include all materials and fastenings.</t>
  </si>
  <si>
    <t>Provide expansion joint in slab and fill the joint with polyethylene joint filler form and silicone as shown on drawing</t>
  </si>
  <si>
    <t>Setup sign boards on site as specified</t>
  </si>
  <si>
    <t>Apply emulsion paint coating on G.I members and MS Sheets of gates</t>
  </si>
  <si>
    <t>Apply paint coating on the two metal folding doors of the equipment room</t>
  </si>
  <si>
    <t>Apply paint coating on the metal sliding door of the Hazardous waste storage room</t>
  </si>
  <si>
    <t>Provide lockable metal sliding gates for entrance to hazardous waste storage room. Rate shall include all cuts, welds, applying protective coating to welded joints, painting the door and proper fixing of the door. Rate shall include fabrication and fixing of guide rails and wheels as well.</t>
  </si>
  <si>
    <t>Provide lockable metal folding gates for entrance to Equipment room. Rate shall include all cuts, welds, applying protective coating to welded joints, painting the door and proper fixing of the door. Rate shall include fabrication and fixing of guide rails and wheels as well.</t>
  </si>
  <si>
    <t>Provide 100mm concrete floor screed for collection bay area according to the slope shown in drawing with a drain at the Sorting Area. Reinforcement for the slab shall be R6@150 BW single layer</t>
  </si>
  <si>
    <t>Compost Slab</t>
  </si>
  <si>
    <t>Collection Bay Area</t>
  </si>
  <si>
    <t>Other</t>
  </si>
  <si>
    <t>Collection Bay Area Walls</t>
  </si>
  <si>
    <t>Other Works</t>
  </si>
  <si>
    <t>Lintel for Collection Bay Area walls cast according to drawing. Reinforcement shall be as shown on drawing.</t>
  </si>
  <si>
    <t>Columns for Collection Bay Area walls cast according to drawing. Reinforcement shall be as shown on drawing.</t>
  </si>
  <si>
    <t>Wall Footing of Collection Bay Area walls  cast according to drawing. Reinforcement shall be as shown on drawing</t>
  </si>
  <si>
    <t>Collection Bay Area walls of thickness 150mm</t>
  </si>
  <si>
    <t>Supply and fix electric meter, 4 pole MCCB, Single Phase distribution board and 3 Phase distribution board as shown on drawing. Earth link and connection to earth rod with proper earth pit should be provided as well</t>
  </si>
  <si>
    <t>Provide two timber removable covers for the leachate collection tank of size 1000x2000mm. Rates shall include all materials, fastenings and handles.</t>
  </si>
  <si>
    <t>Connection of compost slab drain to primary tank of the leachate tank including ball valve</t>
  </si>
  <si>
    <t>Timber Doors</t>
  </si>
  <si>
    <t>Provide a lockable timber door of dimensions 1000mm x 1000mm with double door frames and fixed timber louvers for the ground water pump room hut. Rates shall include all materials, hinges and fixings.</t>
  </si>
  <si>
    <t>Site management cost including set up of temporary services for contractor's services as maybe necessary</t>
  </si>
  <si>
    <t>Demobilisation Works</t>
  </si>
  <si>
    <t>Demobilisation</t>
  </si>
  <si>
    <t>Isolated Columns for Collection Bay Area walls cast according to drawing. Reinforcement shall be as shown on drawing.</t>
  </si>
  <si>
    <t>TR1 Truss as shown on the drawing at 3m c/c. Rate shall include all cuttings, weldings, applying of protective coating for welded joints, and setting up the truss</t>
  </si>
  <si>
    <t>TR2 Truss as shown on the drawing. Rate shall include all cuttings, weldings, applying of protective coating for welded joints, and setting up the truss</t>
  </si>
  <si>
    <t>Provide 38mm diameter G.I Pipe at 2m c/c over truss as rafters. Rate shall include all cuttings, weldings, applying of protective coating for welded joints, and setting up the rafters.</t>
  </si>
  <si>
    <t>Provide 25mm diameter G.I Pipe at 1m c/c over rafters as purlins. Rate shall include all cuttings, weldings, applying of protective coating for welded joints, and setting up the purlins.</t>
  </si>
  <si>
    <t>Masonry works for Collection Bay Walls</t>
  </si>
  <si>
    <t>25mm plastering Collection Bay Walls</t>
  </si>
  <si>
    <t>Apply emulsion paint coating on the roof trusses, rafters and purlins</t>
  </si>
  <si>
    <t>Steel Members</t>
  </si>
  <si>
    <t>Provide 100W ceiling mount energy saving light as shown in the drawing, provide the switches near circuit breaker inside the equipment room. Rate shall include connection to circuit breaker</t>
  </si>
  <si>
    <t>Provide and mount a exhaust fan inside the Hazardous Waste Storage Room. Rate shall include provision of switch near the circuit breaker inside the equipment room, connection to circuit breaker and all necessary accessories</t>
  </si>
  <si>
    <t>Provide 13 A power socket for well water pump inside the Equipment Room, provide the switch for the pump near circuit breaker inside the equipment room. Rate shall include connection to circuit breaker.</t>
  </si>
  <si>
    <t>Provide well water pump. Rate shall include its fixing inside the Equipment Room</t>
  </si>
  <si>
    <t>Provide HDPE membrane below compost slab and collection bay floor slab</t>
  </si>
  <si>
    <t>Site Clearance</t>
  </si>
  <si>
    <t>Collection bay isolated footings</t>
  </si>
  <si>
    <t>Collection Bay wall footing</t>
  </si>
  <si>
    <t>Lysaght roofing sheet for Collection Bay Area. Rate shall include all necessary laps, fastening, fixtures and sealing of joints</t>
  </si>
  <si>
    <t>CONSTRUCTION OF WASTE MANAGEMENT CENTRE - GA. VILLINGILI</t>
  </si>
  <si>
    <t>Apply emulsion paint coating on columns of Collection Bay</t>
  </si>
  <si>
    <t>Apply emulsion paint coating on Collection Bay walls</t>
  </si>
  <si>
    <t>Covering the 1.5m gap between the roof and masonry walls around the walls indicated in the drawing using Lysaght Sheets</t>
  </si>
  <si>
    <t>Site clearance</t>
  </si>
  <si>
    <t>CONSTRUCTION OF WASTEMANAGEMENT CENTRE - GA. VILLINGILI</t>
  </si>
  <si>
    <t>Provide 3 phase 13A power sockets in equipment room. Rate shall include connection to circuit breaker using 10 square mm wire and all necessary accessories</t>
  </si>
  <si>
    <t>Provide 25 sqmm 4 core power supply cable from nearest existing distribution box to waste yard distribution board</t>
  </si>
  <si>
    <t>All site clean up work including removal of vegetation and  relocation of existing waste to a temporary location identified by island council</t>
  </si>
  <si>
    <t>Work Schedule</t>
  </si>
  <si>
    <t>Works</t>
  </si>
  <si>
    <t>Duration</t>
  </si>
  <si>
    <t>Week</t>
  </si>
  <si>
    <t>Start Date</t>
  </si>
  <si>
    <t>End Date</t>
  </si>
  <si>
    <t>Site clearance/Demolition/Removal</t>
  </si>
  <si>
    <t>Masonary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</si>
</sst>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sz val="11"/>
      <color rgb="FFFF0000"/>
      <name val="Calibri"/>
      <family val="2"/>
      <scheme val="minor"/>
    </font>
    <font>
      <b/>
      <sz val="14"/>
      <color rgb="FF000000"/>
      <name val="Faruma"/>
    </font>
    <font>
      <b/>
      <sz val="10"/>
      <color rgb="FF000000"/>
      <name val="Faruma"/>
    </font>
    <font>
      <sz val="11"/>
      <color rgb="FF000000"/>
      <name val="Faruma"/>
    </font>
    <font>
      <sz val="11"/>
      <color rgb="FF000000"/>
      <name val="Cambria"/>
      <family val="1"/>
    </font>
    <font>
      <sz val="11"/>
      <color rgb="FF000000"/>
      <name val="Times New Roman"/>
      <family val="1"/>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diagonal/>
    </border>
    <border>
      <left/>
      <right/>
      <top/>
      <bottom style="double">
        <color indexed="64"/>
      </bottom>
      <diagonal/>
    </border>
  </borders>
  <cellStyleXfs count="2">
    <xf numFmtId="0" fontId="0" fillId="0" borderId="0"/>
    <xf numFmtId="43" fontId="1" fillId="0" borderId="0" applyFont="0" applyFill="0" applyBorder="0" applyAlignment="0" applyProtection="0"/>
  </cellStyleXfs>
  <cellXfs count="113">
    <xf numFmtId="0" fontId="0" fillId="0" borderId="0" xfId="0"/>
    <xf numFmtId="0" fontId="0" fillId="0" borderId="0" xfId="0" applyAlignment="1">
      <alignment vertical="center"/>
    </xf>
    <xf numFmtId="0" fontId="2" fillId="0" borderId="1" xfId="0" applyFont="1" applyBorder="1" applyAlignment="1">
      <alignment horizontal="center"/>
    </xf>
    <xf numFmtId="0" fontId="2" fillId="0" borderId="0" xfId="0" applyFont="1" applyBorder="1" applyAlignment="1">
      <alignment horizontal="center"/>
    </xf>
    <xf numFmtId="0" fontId="0" fillId="0" borderId="0" xfId="0" applyBorder="1"/>
    <xf numFmtId="0" fontId="0"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left" vertical="center"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indent="1"/>
    </xf>
    <xf numFmtId="0" fontId="2" fillId="0" borderId="3" xfId="0" applyFont="1" applyFill="1" applyBorder="1" applyAlignment="1">
      <alignment horizontal="left" vertical="center" indent="1"/>
    </xf>
    <xf numFmtId="0" fontId="2" fillId="0" borderId="3" xfId="0" applyFont="1" applyBorder="1" applyAlignment="1">
      <alignment vertical="center"/>
    </xf>
    <xf numFmtId="0" fontId="2" fillId="0" borderId="3" xfId="0" applyFont="1" applyBorder="1" applyAlignment="1">
      <alignment horizontal="left" vertical="center" indent="1"/>
    </xf>
    <xf numFmtId="0" fontId="0" fillId="0" borderId="7" xfId="0" applyBorder="1"/>
    <xf numFmtId="0" fontId="0" fillId="0" borderId="1" xfId="0" applyBorder="1"/>
    <xf numFmtId="0" fontId="0" fillId="0" borderId="8" xfId="0" applyBorder="1"/>
    <xf numFmtId="0" fontId="2" fillId="0" borderId="8" xfId="0" applyFont="1" applyFill="1" applyBorder="1" applyAlignment="1">
      <alignment horizontal="right" vertical="center" indent="1"/>
    </xf>
    <xf numFmtId="0" fontId="2" fillId="0" borderId="1" xfId="0" applyFont="1" applyFill="1" applyBorder="1" applyAlignment="1">
      <alignment horizontal="right" vertical="center" indent="1"/>
    </xf>
    <xf numFmtId="0" fontId="0" fillId="0" borderId="0" xfId="0" applyAlignment="1">
      <alignment horizontal="right"/>
    </xf>
    <xf numFmtId="0" fontId="2" fillId="0" borderId="7" xfId="0" applyFont="1" applyFill="1" applyBorder="1" applyAlignment="1">
      <alignment horizontal="right" vertical="center" indent="1"/>
    </xf>
    <xf numFmtId="0" fontId="4" fillId="0" borderId="0" xfId="0" applyFont="1"/>
    <xf numFmtId="0" fontId="5" fillId="0" borderId="0" xfId="0" applyFont="1" applyAlignment="1"/>
    <xf numFmtId="0" fontId="5" fillId="0" borderId="0" xfId="0" applyFont="1" applyBorder="1" applyAlignment="1">
      <alignment horizontal="center"/>
    </xf>
    <xf numFmtId="0" fontId="0" fillId="0" borderId="6" xfId="0" applyFont="1" applyBorder="1" applyAlignment="1">
      <alignment horizontal="center" vertical="center" wrapText="1"/>
    </xf>
    <xf numFmtId="0" fontId="0" fillId="0" borderId="6" xfId="0" applyBorder="1" applyAlignment="1">
      <alignment horizontal="center" vertical="center" wrapText="1"/>
    </xf>
    <xf numFmtId="0" fontId="2" fillId="0" borderId="6" xfId="0" applyFont="1" applyBorder="1" applyAlignment="1">
      <alignment horizontal="center" vertical="center" wrapText="1"/>
    </xf>
    <xf numFmtId="0" fontId="0"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0" borderId="6" xfId="0" applyFill="1" applyBorder="1" applyAlignment="1">
      <alignment horizontal="center" vertical="center" wrapText="1"/>
    </xf>
    <xf numFmtId="0" fontId="0" fillId="0" borderId="9" xfId="0" applyBorder="1" applyAlignment="1">
      <alignment horizontal="center" vertical="center" wrapText="1"/>
    </xf>
    <xf numFmtId="2" fontId="0" fillId="2" borderId="6" xfId="0" applyNumberFormat="1" applyFont="1" applyFill="1" applyBorder="1" applyAlignment="1">
      <alignment horizontal="center" vertical="center" wrapText="1"/>
    </xf>
    <xf numFmtId="0" fontId="0" fillId="0" borderId="10" xfId="0"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0" fillId="0" borderId="6" xfId="0" applyFont="1" applyBorder="1" applyAlignment="1">
      <alignment horizontal="left" vertical="center" wrapText="1" indent="1"/>
    </xf>
    <xf numFmtId="0" fontId="0" fillId="0" borderId="6" xfId="0" applyBorder="1" applyAlignment="1">
      <alignment horizontal="left" vertical="center" wrapText="1" indent="1"/>
    </xf>
    <xf numFmtId="0" fontId="0" fillId="2" borderId="6" xfId="0" applyFill="1" applyBorder="1" applyAlignment="1">
      <alignment horizontal="left" vertical="center" wrapText="1" indent="1"/>
    </xf>
    <xf numFmtId="0" fontId="0" fillId="0" borderId="6" xfId="0" applyFill="1" applyBorder="1" applyAlignment="1">
      <alignment horizontal="left" vertical="center" wrapText="1" indent="1"/>
    </xf>
    <xf numFmtId="0" fontId="0" fillId="0" borderId="9" xfId="0" applyBorder="1" applyAlignment="1">
      <alignment horizontal="left" vertical="center" wrapText="1" indent="1"/>
    </xf>
    <xf numFmtId="0" fontId="2" fillId="0" borderId="6" xfId="0" applyFont="1" applyBorder="1" applyAlignment="1">
      <alignment horizontal="center" vertical="center"/>
    </xf>
    <xf numFmtId="0" fontId="0" fillId="0" borderId="6" xfId="0" applyBorder="1" applyAlignment="1">
      <alignment horizontal="center" vertical="center"/>
    </xf>
    <xf numFmtId="0" fontId="6" fillId="0" borderId="6" xfId="0" applyFont="1" applyBorder="1" applyAlignment="1">
      <alignment horizontal="left" vertical="center" wrapText="1" indent="1"/>
    </xf>
    <xf numFmtId="0" fontId="0" fillId="0" borderId="10" xfId="0" applyBorder="1" applyAlignment="1">
      <alignment horizontal="left" vertical="center" wrapText="1" indent="1"/>
    </xf>
    <xf numFmtId="2" fontId="0" fillId="0" borderId="6" xfId="0" applyNumberFormat="1" applyBorder="1" applyAlignment="1">
      <alignment horizontal="center" vertical="center" wrapText="1"/>
    </xf>
    <xf numFmtId="1" fontId="0" fillId="0" borderId="6" xfId="0" applyNumberFormat="1" applyBorder="1" applyAlignment="1">
      <alignment horizontal="center" vertical="center" wrapText="1"/>
    </xf>
    <xf numFmtId="1" fontId="0" fillId="0" borderId="10" xfId="0" applyNumberFormat="1" applyBorder="1" applyAlignment="1">
      <alignment horizontal="center" vertical="center" wrapText="1"/>
    </xf>
    <xf numFmtId="0" fontId="6" fillId="0" borderId="10" xfId="0" applyFont="1" applyBorder="1" applyAlignment="1">
      <alignment horizontal="left" vertical="center" wrapText="1" indent="1"/>
    </xf>
    <xf numFmtId="0" fontId="0" fillId="0" borderId="0" xfId="0" applyBorder="1" applyAlignment="1">
      <alignment horizontal="center"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0" fillId="0" borderId="6" xfId="0" applyBorder="1" applyAlignment="1">
      <alignment vertical="center" wrapText="1"/>
    </xf>
    <xf numFmtId="0" fontId="3" fillId="0" borderId="6" xfId="0" applyFont="1" applyBorder="1" applyAlignment="1">
      <alignment vertical="center"/>
    </xf>
    <xf numFmtId="0" fontId="3" fillId="0" borderId="6" xfId="0" applyFont="1" applyBorder="1" applyAlignment="1">
      <alignment vertical="center" wrapText="1"/>
    </xf>
    <xf numFmtId="0" fontId="2" fillId="2" borderId="6" xfId="0" applyFont="1" applyFill="1" applyBorder="1" applyAlignment="1">
      <alignment vertical="center" wrapText="1"/>
    </xf>
    <xf numFmtId="0" fontId="0" fillId="0" borderId="0" xfId="0" applyAlignment="1">
      <alignment vertical="center" wrapText="1"/>
    </xf>
    <xf numFmtId="0" fontId="2" fillId="0" borderId="11" xfId="0" applyFont="1" applyBorder="1" applyAlignment="1">
      <alignment horizontal="center" vertical="center" wrapText="1"/>
    </xf>
    <xf numFmtId="43" fontId="0" fillId="0" borderId="11" xfId="1" applyFont="1" applyBorder="1" applyAlignment="1">
      <alignment horizontal="center" vertical="center" wrapText="1"/>
    </xf>
    <xf numFmtId="2" fontId="7" fillId="0" borderId="6" xfId="0" applyNumberFormat="1" applyFont="1" applyBorder="1" applyAlignment="1">
      <alignment horizontal="center" vertical="center"/>
    </xf>
    <xf numFmtId="2" fontId="6" fillId="0" borderId="6" xfId="0" applyNumberFormat="1" applyFont="1" applyBorder="1" applyAlignment="1">
      <alignment horizontal="center" vertical="center"/>
    </xf>
    <xf numFmtId="2" fontId="6" fillId="0" borderId="6" xfId="0" applyNumberFormat="1" applyFont="1" applyBorder="1" applyAlignment="1">
      <alignment horizontal="center" vertical="center" wrapText="1"/>
    </xf>
    <xf numFmtId="0" fontId="6" fillId="0" borderId="6" xfId="0" applyFont="1" applyBorder="1" applyAlignment="1">
      <alignment horizontal="center" vertical="center"/>
    </xf>
    <xf numFmtId="164" fontId="0" fillId="0" borderId="6" xfId="0" applyNumberForma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2" fontId="0" fillId="0" borderId="6" xfId="0" applyNumberFormat="1" applyFill="1" applyBorder="1" applyAlignment="1">
      <alignment horizontal="center" vertical="center" wrapText="1"/>
    </xf>
    <xf numFmtId="0" fontId="0" fillId="0" borderId="0" xfId="0" applyFill="1" applyAlignment="1">
      <alignment horizontal="left" vertical="center"/>
    </xf>
    <xf numFmtId="0" fontId="2" fillId="0" borderId="6" xfId="0" applyFont="1" applyFill="1" applyBorder="1" applyAlignment="1">
      <alignment horizontal="center" vertical="center" wrapText="1"/>
    </xf>
    <xf numFmtId="1" fontId="6" fillId="0" borderId="6" xfId="0" applyNumberFormat="1" applyFont="1" applyBorder="1" applyAlignment="1">
      <alignment horizontal="center" vertical="center" wrapText="1"/>
    </xf>
    <xf numFmtId="2" fontId="6" fillId="0" borderId="6" xfId="0" applyNumberFormat="1" applyFont="1" applyFill="1" applyBorder="1" applyAlignment="1">
      <alignment horizontal="center" vertical="center"/>
    </xf>
    <xf numFmtId="0" fontId="2" fillId="0" borderId="6" xfId="0" applyFont="1" applyFill="1" applyBorder="1" applyAlignment="1">
      <alignment vertical="center" wrapText="1"/>
    </xf>
    <xf numFmtId="0" fontId="0" fillId="0" borderId="6" xfId="0" applyFill="1" applyBorder="1" applyAlignment="1">
      <alignment horizontal="center" vertical="center"/>
    </xf>
    <xf numFmtId="0" fontId="3" fillId="0" borderId="6" xfId="0" applyFont="1" applyFill="1" applyBorder="1" applyAlignment="1">
      <alignment vertical="center" wrapText="1"/>
    </xf>
    <xf numFmtId="0" fontId="0" fillId="0" borderId="6" xfId="0" applyFont="1" applyFill="1" applyBorder="1" applyAlignment="1">
      <alignment horizontal="left" vertical="center" wrapText="1" indent="1"/>
    </xf>
    <xf numFmtId="0" fontId="0" fillId="0" borderId="9" xfId="0"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0" applyFont="1" applyFill="1" applyBorder="1" applyAlignment="1">
      <alignment vertical="center" wrapText="1"/>
    </xf>
    <xf numFmtId="164" fontId="0" fillId="0" borderId="6" xfId="0" applyNumberFormat="1" applyFill="1" applyBorder="1" applyAlignment="1">
      <alignment horizontal="center" vertical="center" wrapText="1"/>
    </xf>
    <xf numFmtId="164" fontId="0" fillId="2" borderId="6" xfId="0" applyNumberFormat="1" applyFont="1" applyFill="1" applyBorder="1" applyAlignment="1">
      <alignment horizontal="center" vertical="center" wrapText="1"/>
    </xf>
    <xf numFmtId="43" fontId="0" fillId="0" borderId="6" xfId="1" applyFont="1" applyBorder="1" applyAlignment="1">
      <alignment horizontal="center" vertical="center" wrapText="1"/>
    </xf>
    <xf numFmtId="43" fontId="2" fillId="0" borderId="6" xfId="1" applyFont="1" applyBorder="1" applyAlignment="1">
      <alignment horizontal="center" vertical="center" wrapText="1"/>
    </xf>
    <xf numFmtId="43" fontId="0" fillId="0" borderId="9" xfId="1" applyFont="1" applyBorder="1" applyAlignment="1">
      <alignment horizontal="center" vertical="center" wrapText="1"/>
    </xf>
    <xf numFmtId="43" fontId="0" fillId="0" borderId="6" xfId="1" applyFont="1" applyFill="1" applyBorder="1" applyAlignment="1">
      <alignment horizontal="center" vertical="center" wrapText="1"/>
    </xf>
    <xf numFmtId="43" fontId="0" fillId="0" borderId="6" xfId="1" applyFont="1" applyBorder="1" applyAlignment="1">
      <alignment horizontal="center" vertical="center"/>
    </xf>
    <xf numFmtId="43" fontId="0" fillId="0" borderId="10" xfId="1" applyFont="1" applyBorder="1" applyAlignment="1">
      <alignment horizontal="center" vertical="center" wrapText="1"/>
    </xf>
    <xf numFmtId="0" fontId="6" fillId="0" borderId="6" xfId="0" applyFont="1" applyFill="1" applyBorder="1" applyAlignment="1">
      <alignment horizontal="center" vertical="center" wrapText="1"/>
    </xf>
    <xf numFmtId="0" fontId="9" fillId="0" borderId="4" xfId="0" applyFont="1" applyBorder="1" applyAlignment="1">
      <alignment horizontal="left" vertical="center" readingOrder="2"/>
    </xf>
    <xf numFmtId="0" fontId="9" fillId="0" borderId="4" xfId="0" applyFont="1" applyBorder="1" applyAlignment="1">
      <alignment horizontal="left" vertical="center"/>
    </xf>
    <xf numFmtId="0" fontId="10" fillId="0" borderId="4" xfId="0" applyFont="1" applyBorder="1" applyAlignment="1">
      <alignment horizontal="left" vertical="center" readingOrder="2"/>
    </xf>
    <xf numFmtId="0" fontId="11" fillId="0" borderId="4" xfId="0" applyFont="1" applyBorder="1" applyAlignment="1">
      <alignment horizontal="left" vertical="center"/>
    </xf>
    <xf numFmtId="0" fontId="12" fillId="0" borderId="4" xfId="0" applyFont="1" applyBorder="1" applyAlignment="1">
      <alignment horizontal="left" vertical="center"/>
    </xf>
    <xf numFmtId="0" fontId="7" fillId="0" borderId="6" xfId="0" applyFont="1" applyBorder="1" applyAlignment="1">
      <alignment horizontal="left" vertical="center" wrapText="1" indent="1"/>
    </xf>
    <xf numFmtId="0" fontId="7" fillId="0" borderId="6" xfId="0" applyFont="1" applyBorder="1" applyAlignment="1">
      <alignment horizontal="center" vertical="center" wrapText="1"/>
    </xf>
    <xf numFmtId="0" fontId="7" fillId="0" borderId="6" xfId="0" applyFont="1" applyBorder="1" applyAlignment="1">
      <alignment horizontal="left" vertical="center" indent="1"/>
    </xf>
    <xf numFmtId="0" fontId="7" fillId="0" borderId="6" xfId="0" applyFont="1" applyFill="1" applyBorder="1" applyAlignment="1">
      <alignment horizontal="left" vertical="center" wrapText="1" indent="1"/>
    </xf>
    <xf numFmtId="0" fontId="7" fillId="0" borderId="6" xfId="0" applyFont="1" applyFill="1" applyBorder="1" applyAlignment="1">
      <alignment horizontal="center" vertical="center" wrapText="1"/>
    </xf>
    <xf numFmtId="2" fontId="7" fillId="0" borderId="6" xfId="0" applyNumberFormat="1" applyFont="1" applyFill="1" applyBorder="1" applyAlignment="1">
      <alignment horizontal="center" vertical="center"/>
    </xf>
    <xf numFmtId="0" fontId="7" fillId="0" borderId="6" xfId="0" applyFont="1" applyFill="1" applyBorder="1" applyAlignment="1">
      <alignment horizontal="center" vertical="center"/>
    </xf>
    <xf numFmtId="0" fontId="7" fillId="0" borderId="6" xfId="0" applyFont="1" applyBorder="1" applyAlignment="1">
      <alignment horizontal="center" vertical="center"/>
    </xf>
    <xf numFmtId="2" fontId="7" fillId="0" borderId="6" xfId="0" applyNumberFormat="1" applyFont="1" applyBorder="1" applyAlignment="1">
      <alignment horizontal="center" vertical="center" wrapText="1"/>
    </xf>
    <xf numFmtId="0" fontId="2" fillId="0" borderId="0" xfId="0" applyFont="1" applyAlignment="1">
      <alignment horizontal="center" vertical="center" wrapText="1"/>
    </xf>
    <xf numFmtId="0" fontId="5" fillId="0" borderId="0" xfId="0" applyFont="1" applyBorder="1" applyAlignment="1">
      <alignment horizontal="center"/>
    </xf>
    <xf numFmtId="0" fontId="5" fillId="0" borderId="0" xfId="0" applyFont="1" applyAlignment="1">
      <alignment horizontal="center"/>
    </xf>
    <xf numFmtId="0" fontId="8" fillId="0" borderId="0" xfId="0" applyFont="1" applyBorder="1" applyAlignment="1">
      <alignment horizontal="center" vertical="center" readingOrder="2"/>
    </xf>
    <xf numFmtId="0" fontId="9" fillId="0" borderId="4" xfId="0" applyFont="1" applyBorder="1" applyAlignment="1">
      <alignment horizontal="center" vertical="center" readingOrder="2"/>
    </xf>
    <xf numFmtId="0" fontId="9" fillId="0" borderId="4" xfId="0" applyFont="1" applyBorder="1" applyAlignment="1">
      <alignment horizontal="left" vertical="center" wrapText="1" readingOrder="2"/>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6"/>
  <sheetViews>
    <sheetView tabSelected="1" topLeftCell="A98" zoomScale="85" zoomScaleNormal="85" zoomScaleSheetLayoutView="115" workbookViewId="0">
      <selection sqref="A1:F115"/>
    </sheetView>
  </sheetViews>
  <sheetFormatPr defaultColWidth="9.140625" defaultRowHeight="15" x14ac:dyDescent="0.25"/>
  <cols>
    <col min="1" max="1" width="9.140625" style="37"/>
    <col min="2" max="2" width="58.42578125" style="1" bestFit="1" customWidth="1"/>
    <col min="3" max="3" width="9.140625" style="37" customWidth="1"/>
    <col min="4" max="4" width="9.140625" style="37"/>
    <col min="5" max="5" width="10" style="38" bestFit="1" customWidth="1"/>
    <col min="6" max="6" width="15" style="38" customWidth="1"/>
    <col min="7" max="16384" width="9.140625" style="38"/>
  </cols>
  <sheetData>
    <row r="1" spans="1:6" x14ac:dyDescent="0.25">
      <c r="A1" s="107" t="s">
        <v>101</v>
      </c>
      <c r="B1" s="107"/>
      <c r="C1" s="107"/>
      <c r="D1" s="107"/>
      <c r="E1" s="107"/>
      <c r="F1" s="107"/>
    </row>
    <row r="2" spans="1:6" x14ac:dyDescent="0.25">
      <c r="A2" s="107" t="s">
        <v>32</v>
      </c>
      <c r="B2" s="107"/>
      <c r="C2" s="107"/>
      <c r="D2" s="107"/>
      <c r="E2" s="107"/>
      <c r="F2" s="107"/>
    </row>
    <row r="3" spans="1:6" x14ac:dyDescent="0.25">
      <c r="A3" s="69"/>
      <c r="B3" s="71"/>
      <c r="C3" s="69"/>
      <c r="D3" s="69"/>
      <c r="E3" s="69"/>
      <c r="F3" s="69"/>
    </row>
    <row r="4" spans="1:6" x14ac:dyDescent="0.25">
      <c r="A4" s="69"/>
      <c r="B4" s="71"/>
      <c r="C4" s="69"/>
      <c r="D4" s="69"/>
      <c r="E4" s="69"/>
      <c r="F4" s="69"/>
    </row>
    <row r="5" spans="1:6" s="39" customFormat="1" x14ac:dyDescent="0.25">
      <c r="A5" s="34" t="s">
        <v>0</v>
      </c>
      <c r="B5" s="54" t="s">
        <v>1</v>
      </c>
      <c r="C5" s="34" t="s">
        <v>2</v>
      </c>
      <c r="D5" s="34" t="s">
        <v>3</v>
      </c>
      <c r="E5" s="34" t="s">
        <v>4</v>
      </c>
      <c r="F5" s="34" t="s">
        <v>5</v>
      </c>
    </row>
    <row r="6" spans="1:6" s="39" customFormat="1" x14ac:dyDescent="0.25">
      <c r="A6" s="35">
        <v>1</v>
      </c>
      <c r="B6" s="55" t="s">
        <v>28</v>
      </c>
      <c r="C6" s="35"/>
      <c r="D6" s="35"/>
      <c r="E6" s="35"/>
      <c r="F6" s="35"/>
    </row>
    <row r="7" spans="1:6" s="39" customFormat="1" x14ac:dyDescent="0.25">
      <c r="A7" s="25">
        <v>1.1000000000000001</v>
      </c>
      <c r="B7" s="40" t="s">
        <v>29</v>
      </c>
      <c r="C7" s="25" t="s">
        <v>7</v>
      </c>
      <c r="D7" s="25">
        <v>1</v>
      </c>
      <c r="E7" s="86"/>
      <c r="F7" s="86"/>
    </row>
    <row r="8" spans="1:6" s="39" customFormat="1" ht="30" x14ac:dyDescent="0.25">
      <c r="A8" s="25">
        <v>1.2</v>
      </c>
      <c r="B8" s="40" t="s">
        <v>80</v>
      </c>
      <c r="C8" s="25" t="s">
        <v>7</v>
      </c>
      <c r="D8" s="25">
        <v>1</v>
      </c>
      <c r="E8" s="86"/>
      <c r="F8" s="86"/>
    </row>
    <row r="9" spans="1:6" s="39" customFormat="1" x14ac:dyDescent="0.25">
      <c r="A9" s="27"/>
      <c r="B9" s="56"/>
      <c r="C9" s="27"/>
      <c r="D9" s="27"/>
      <c r="E9" s="87"/>
      <c r="F9" s="86"/>
    </row>
    <row r="10" spans="1:6" x14ac:dyDescent="0.25">
      <c r="A10" s="27">
        <v>2</v>
      </c>
      <c r="B10" s="56" t="s">
        <v>97</v>
      </c>
      <c r="C10" s="26"/>
      <c r="D10" s="26"/>
      <c r="E10" s="86"/>
      <c r="F10" s="86"/>
    </row>
    <row r="11" spans="1:6" ht="45" x14ac:dyDescent="0.25">
      <c r="A11" s="25">
        <v>2.1</v>
      </c>
      <c r="B11" s="41" t="s">
        <v>109</v>
      </c>
      <c r="C11" s="26" t="s">
        <v>7</v>
      </c>
      <c r="D11" s="26">
        <v>1</v>
      </c>
      <c r="E11" s="86"/>
      <c r="F11" s="86"/>
    </row>
    <row r="12" spans="1:6" x14ac:dyDescent="0.25">
      <c r="A12" s="26"/>
      <c r="B12" s="57"/>
      <c r="C12" s="26"/>
      <c r="D12" s="26"/>
      <c r="E12" s="86"/>
      <c r="F12" s="86"/>
    </row>
    <row r="13" spans="1:6" x14ac:dyDescent="0.25">
      <c r="A13" s="27">
        <v>3</v>
      </c>
      <c r="B13" s="56" t="s">
        <v>6</v>
      </c>
      <c r="C13" s="26"/>
      <c r="D13" s="26"/>
      <c r="E13" s="86"/>
      <c r="F13" s="86"/>
    </row>
    <row r="14" spans="1:6" x14ac:dyDescent="0.25">
      <c r="A14" s="25"/>
      <c r="B14" s="58" t="s">
        <v>8</v>
      </c>
      <c r="C14" s="26"/>
      <c r="D14" s="26"/>
      <c r="E14" s="86"/>
      <c r="F14" s="86"/>
    </row>
    <row r="15" spans="1:6" x14ac:dyDescent="0.25">
      <c r="A15" s="25">
        <v>3.1</v>
      </c>
      <c r="B15" s="98" t="s">
        <v>98</v>
      </c>
      <c r="C15" s="99" t="s">
        <v>9</v>
      </c>
      <c r="D15" s="64">
        <v>0</v>
      </c>
      <c r="E15" s="86"/>
      <c r="F15" s="86"/>
    </row>
    <row r="16" spans="1:6" x14ac:dyDescent="0.25">
      <c r="A16" s="25">
        <v>3.2</v>
      </c>
      <c r="B16" s="98" t="s">
        <v>99</v>
      </c>
      <c r="C16" s="99" t="s">
        <v>9</v>
      </c>
      <c r="D16" s="64">
        <v>0</v>
      </c>
      <c r="E16" s="86"/>
      <c r="F16" s="86"/>
    </row>
    <row r="17" spans="1:6" x14ac:dyDescent="0.25">
      <c r="A17" s="25">
        <v>3.4</v>
      </c>
      <c r="B17" s="41" t="s">
        <v>10</v>
      </c>
      <c r="C17" s="26" t="s">
        <v>9</v>
      </c>
      <c r="D17" s="65">
        <f>0.4*0.4*0.4*2</f>
        <v>0.12800000000000003</v>
      </c>
      <c r="E17" s="86"/>
      <c r="F17" s="86"/>
    </row>
    <row r="18" spans="1:6" x14ac:dyDescent="0.25">
      <c r="A18" s="25">
        <v>3.5</v>
      </c>
      <c r="B18" s="41" t="s">
        <v>11</v>
      </c>
      <c r="C18" s="26" t="s">
        <v>12</v>
      </c>
      <c r="D18" s="65">
        <f>(25*9)+(25*20)</f>
        <v>725</v>
      </c>
      <c r="E18" s="86"/>
      <c r="F18" s="86"/>
    </row>
    <row r="19" spans="1:6" x14ac:dyDescent="0.25">
      <c r="A19" s="25">
        <v>3.6</v>
      </c>
      <c r="B19" s="41" t="s">
        <v>45</v>
      </c>
      <c r="C19" s="26" t="s">
        <v>9</v>
      </c>
      <c r="D19" s="66">
        <f>1*2*3</f>
        <v>6</v>
      </c>
      <c r="E19" s="86"/>
      <c r="F19" s="86"/>
    </row>
    <row r="20" spans="1:6" x14ac:dyDescent="0.25">
      <c r="A20" s="25">
        <v>3.7</v>
      </c>
      <c r="B20" s="100" t="s">
        <v>17</v>
      </c>
      <c r="C20" s="99" t="s">
        <v>7</v>
      </c>
      <c r="D20" s="99">
        <v>0</v>
      </c>
      <c r="E20" s="86"/>
      <c r="F20" s="86"/>
    </row>
    <row r="21" spans="1:6" x14ac:dyDescent="0.25">
      <c r="A21" s="26"/>
      <c r="B21" s="57"/>
      <c r="C21" s="26"/>
      <c r="D21" s="26"/>
      <c r="E21" s="86"/>
      <c r="F21" s="86"/>
    </row>
    <row r="22" spans="1:6" x14ac:dyDescent="0.25">
      <c r="A22" s="27">
        <v>4</v>
      </c>
      <c r="B22" s="56" t="s">
        <v>13</v>
      </c>
      <c r="C22" s="26"/>
      <c r="D22" s="26"/>
      <c r="E22" s="86"/>
      <c r="F22" s="86"/>
    </row>
    <row r="23" spans="1:6" x14ac:dyDescent="0.25">
      <c r="A23" s="27"/>
      <c r="B23" s="58" t="s">
        <v>67</v>
      </c>
      <c r="C23" s="26"/>
      <c r="D23" s="26"/>
      <c r="E23" s="86"/>
      <c r="F23" s="86"/>
    </row>
    <row r="24" spans="1:6" ht="60" x14ac:dyDescent="0.25">
      <c r="A24" s="28">
        <v>4.0999999999999996</v>
      </c>
      <c r="B24" s="42" t="s">
        <v>65</v>
      </c>
      <c r="C24" s="29" t="s">
        <v>9</v>
      </c>
      <c r="D24" s="65">
        <f>0.1*18.513*25.375</f>
        <v>46.976737500000006</v>
      </c>
      <c r="E24" s="86"/>
      <c r="F24" s="86"/>
    </row>
    <row r="25" spans="1:6" ht="30" x14ac:dyDescent="0.25">
      <c r="A25" s="28">
        <v>4.2</v>
      </c>
      <c r="B25" s="101" t="s">
        <v>73</v>
      </c>
      <c r="C25" s="102" t="s">
        <v>9</v>
      </c>
      <c r="D25" s="103">
        <v>0</v>
      </c>
      <c r="E25" s="86"/>
      <c r="F25" s="86"/>
    </row>
    <row r="26" spans="1:6" ht="30" x14ac:dyDescent="0.25">
      <c r="A26" s="28">
        <v>4.3</v>
      </c>
      <c r="B26" s="43" t="s">
        <v>71</v>
      </c>
      <c r="C26" s="30" t="s">
        <v>9</v>
      </c>
      <c r="D26" s="76">
        <f>0.15*0.2*(2.8+2.605+(3.213*4)+(5.3*5))</f>
        <v>1.3427099999999998</v>
      </c>
      <c r="E26" s="86"/>
      <c r="F26" s="86"/>
    </row>
    <row r="27" spans="1:6" ht="30" x14ac:dyDescent="0.25">
      <c r="A27" s="28">
        <v>4.4000000000000004</v>
      </c>
      <c r="B27" s="101" t="s">
        <v>72</v>
      </c>
      <c r="C27" s="102" t="s">
        <v>9</v>
      </c>
      <c r="D27" s="103">
        <v>0</v>
      </c>
      <c r="E27" s="86"/>
      <c r="F27" s="86"/>
    </row>
    <row r="28" spans="1:6" ht="30" x14ac:dyDescent="0.25">
      <c r="A28" s="28">
        <v>4.5</v>
      </c>
      <c r="B28" s="101" t="s">
        <v>83</v>
      </c>
      <c r="C28" s="102" t="s">
        <v>9</v>
      </c>
      <c r="D28" s="102">
        <v>0</v>
      </c>
      <c r="E28" s="86"/>
      <c r="F28" s="86"/>
    </row>
    <row r="29" spans="1:6" x14ac:dyDescent="0.25">
      <c r="A29" s="28"/>
      <c r="B29" s="58" t="s">
        <v>66</v>
      </c>
      <c r="C29" s="29"/>
      <c r="D29" s="64"/>
      <c r="E29" s="86"/>
      <c r="F29" s="86"/>
    </row>
    <row r="30" spans="1:6" ht="30" x14ac:dyDescent="0.25">
      <c r="A30" s="28">
        <v>4.5999999999999996</v>
      </c>
      <c r="B30" s="42" t="s">
        <v>14</v>
      </c>
      <c r="C30" s="29" t="s">
        <v>9</v>
      </c>
      <c r="D30" s="76">
        <f>0.1*25*9</f>
        <v>22.5</v>
      </c>
      <c r="E30" s="86"/>
      <c r="F30" s="86"/>
    </row>
    <row r="31" spans="1:6" ht="30" x14ac:dyDescent="0.25">
      <c r="A31" s="28">
        <v>4.7</v>
      </c>
      <c r="B31" s="43" t="s">
        <v>15</v>
      </c>
      <c r="C31" s="30" t="s">
        <v>9</v>
      </c>
      <c r="D31" s="76">
        <f>(2*0.3*0.3*25)+(2*0.3*0.3*(9-0.6-0.3))</f>
        <v>5.9580000000000002</v>
      </c>
      <c r="E31" s="86"/>
      <c r="F31" s="86"/>
    </row>
    <row r="32" spans="1:6" ht="30" x14ac:dyDescent="0.25">
      <c r="A32" s="85">
        <v>4.8</v>
      </c>
      <c r="B32" s="43" t="s">
        <v>16</v>
      </c>
      <c r="C32" s="30" t="s">
        <v>9</v>
      </c>
      <c r="D32" s="76">
        <f>(9-0.6-0.3)*0.3*0.3*4</f>
        <v>2.9159999999999995</v>
      </c>
      <c r="E32" s="86"/>
      <c r="F32" s="86"/>
    </row>
    <row r="33" spans="1:6" ht="60" x14ac:dyDescent="0.25">
      <c r="A33" s="28">
        <v>4.9000000000000004</v>
      </c>
      <c r="B33" s="43" t="s">
        <v>49</v>
      </c>
      <c r="C33" s="30" t="s">
        <v>9</v>
      </c>
      <c r="D33" s="65">
        <f>0.3*0.3*25</f>
        <v>2.25</v>
      </c>
      <c r="E33" s="86"/>
      <c r="F33" s="86"/>
    </row>
    <row r="34" spans="1:6" ht="45" x14ac:dyDescent="0.25">
      <c r="A34" s="32">
        <v>4.0999999999999996</v>
      </c>
      <c r="B34" s="41" t="s">
        <v>51</v>
      </c>
      <c r="C34" s="26" t="s">
        <v>7</v>
      </c>
      <c r="D34" s="26">
        <v>1</v>
      </c>
      <c r="E34" s="86"/>
      <c r="F34" s="86"/>
    </row>
    <row r="35" spans="1:6" x14ac:dyDescent="0.25">
      <c r="A35" s="28"/>
      <c r="B35" s="58" t="s">
        <v>68</v>
      </c>
      <c r="C35" s="31"/>
      <c r="D35" s="64"/>
      <c r="E35" s="88"/>
      <c r="F35" s="86"/>
    </row>
    <row r="36" spans="1:6" x14ac:dyDescent="0.25">
      <c r="A36" s="28">
        <v>4.1100000000000003</v>
      </c>
      <c r="B36" s="41" t="s">
        <v>47</v>
      </c>
      <c r="C36" s="26" t="s">
        <v>9</v>
      </c>
      <c r="D36" s="65">
        <f>0.9*0.4*0.4*2</f>
        <v>0.28800000000000003</v>
      </c>
      <c r="E36" s="86"/>
      <c r="F36" s="86"/>
    </row>
    <row r="37" spans="1:6" x14ac:dyDescent="0.25">
      <c r="A37" s="32">
        <v>4.12</v>
      </c>
      <c r="B37" s="98" t="s">
        <v>18</v>
      </c>
      <c r="C37" s="99" t="s">
        <v>7</v>
      </c>
      <c r="D37" s="99">
        <v>0</v>
      </c>
      <c r="E37" s="86"/>
      <c r="F37" s="86"/>
    </row>
    <row r="38" spans="1:6" x14ac:dyDescent="0.25">
      <c r="A38" s="26"/>
      <c r="B38" s="57"/>
      <c r="C38" s="26"/>
      <c r="D38" s="26"/>
      <c r="E38" s="86"/>
      <c r="F38" s="86"/>
    </row>
    <row r="39" spans="1:6" x14ac:dyDescent="0.25">
      <c r="A39" s="27">
        <v>5</v>
      </c>
      <c r="B39" s="60" t="s">
        <v>40</v>
      </c>
      <c r="C39" s="26"/>
      <c r="D39" s="26"/>
      <c r="E39" s="86"/>
      <c r="F39" s="86"/>
    </row>
    <row r="40" spans="1:6" x14ac:dyDescent="0.25">
      <c r="A40" s="27"/>
      <c r="B40" s="58" t="s">
        <v>67</v>
      </c>
      <c r="C40" s="26"/>
      <c r="D40" s="26"/>
      <c r="E40" s="86"/>
      <c r="F40" s="86"/>
    </row>
    <row r="41" spans="1:6" ht="45" x14ac:dyDescent="0.25">
      <c r="A41" s="26">
        <v>5.0999999999999996</v>
      </c>
      <c r="B41" s="41" t="s">
        <v>44</v>
      </c>
      <c r="C41" s="26" t="s">
        <v>24</v>
      </c>
      <c r="D41" s="75">
        <v>42</v>
      </c>
      <c r="E41" s="86"/>
      <c r="F41" s="86"/>
    </row>
    <row r="42" spans="1:6" x14ac:dyDescent="0.25">
      <c r="A42" s="27"/>
      <c r="B42" s="58" t="s">
        <v>68</v>
      </c>
      <c r="C42" s="26"/>
      <c r="D42" s="26"/>
      <c r="E42" s="86"/>
      <c r="F42" s="86"/>
    </row>
    <row r="43" spans="1:6" ht="30" x14ac:dyDescent="0.25">
      <c r="A43" s="26">
        <v>5.2</v>
      </c>
      <c r="B43" s="41" t="s">
        <v>43</v>
      </c>
      <c r="C43" s="26" t="s">
        <v>24</v>
      </c>
      <c r="D43" s="26">
        <v>2</v>
      </c>
      <c r="E43" s="86"/>
      <c r="F43" s="86"/>
    </row>
    <row r="44" spans="1:6" s="73" customFormat="1" x14ac:dyDescent="0.25">
      <c r="A44" s="30"/>
      <c r="B44" s="43"/>
      <c r="C44" s="30"/>
      <c r="D44" s="72"/>
      <c r="E44" s="89"/>
      <c r="F44" s="86"/>
    </row>
    <row r="45" spans="1:6" customFormat="1" x14ac:dyDescent="0.25">
      <c r="A45" s="45">
        <v>6</v>
      </c>
      <c r="B45" s="77" t="s">
        <v>46</v>
      </c>
      <c r="C45" s="78"/>
      <c r="D45" s="78"/>
      <c r="E45" s="90"/>
      <c r="F45" s="86"/>
    </row>
    <row r="46" spans="1:6" customFormat="1" x14ac:dyDescent="0.25">
      <c r="A46" s="46"/>
      <c r="B46" s="79" t="s">
        <v>74</v>
      </c>
      <c r="C46" s="78"/>
      <c r="D46" s="78"/>
      <c r="E46" s="90"/>
      <c r="F46" s="86"/>
    </row>
    <row r="47" spans="1:6" customFormat="1" x14ac:dyDescent="0.25">
      <c r="A47" s="46">
        <v>6.1</v>
      </c>
      <c r="B47" s="101" t="s">
        <v>88</v>
      </c>
      <c r="C47" s="104" t="s">
        <v>9</v>
      </c>
      <c r="D47" s="103">
        <v>0</v>
      </c>
      <c r="E47" s="90"/>
      <c r="F47" s="86"/>
    </row>
    <row r="48" spans="1:6" ht="15.75" customHeight="1" x14ac:dyDescent="0.25">
      <c r="A48" s="26"/>
      <c r="B48" s="57"/>
      <c r="C48" s="26"/>
      <c r="D48" s="26"/>
      <c r="E48" s="86"/>
      <c r="F48" s="86"/>
    </row>
    <row r="49" spans="1:6" x14ac:dyDescent="0.25">
      <c r="A49" s="27">
        <v>7</v>
      </c>
      <c r="B49" s="56" t="s">
        <v>20</v>
      </c>
      <c r="C49" s="26"/>
      <c r="D49" s="26"/>
      <c r="E49" s="86"/>
      <c r="F49" s="86"/>
    </row>
    <row r="50" spans="1:6" customFormat="1" x14ac:dyDescent="0.25">
      <c r="A50" s="46"/>
      <c r="B50" s="59" t="s">
        <v>67</v>
      </c>
      <c r="C50" s="46"/>
      <c r="D50" s="46"/>
      <c r="E50" s="90"/>
      <c r="F50" s="86"/>
    </row>
    <row r="51" spans="1:6" customFormat="1" x14ac:dyDescent="0.25">
      <c r="A51" s="46">
        <v>7.1</v>
      </c>
      <c r="B51" s="98" t="s">
        <v>89</v>
      </c>
      <c r="C51" s="105" t="s">
        <v>12</v>
      </c>
      <c r="D51" s="106">
        <v>0</v>
      </c>
      <c r="E51" s="90"/>
      <c r="F51" s="86"/>
    </row>
    <row r="52" spans="1:6" x14ac:dyDescent="0.25">
      <c r="A52" s="26"/>
      <c r="B52" s="57"/>
      <c r="C52" s="26"/>
      <c r="D52" s="26"/>
      <c r="E52" s="86"/>
      <c r="F52" s="86"/>
    </row>
    <row r="53" spans="1:6" x14ac:dyDescent="0.25">
      <c r="A53" s="27">
        <v>8</v>
      </c>
      <c r="B53" s="56" t="s">
        <v>21</v>
      </c>
      <c r="C53" s="26"/>
      <c r="D53" s="26"/>
      <c r="E53" s="86"/>
      <c r="F53" s="86"/>
    </row>
    <row r="54" spans="1:6" customFormat="1" x14ac:dyDescent="0.25">
      <c r="A54" s="46"/>
      <c r="B54" s="59" t="s">
        <v>69</v>
      </c>
      <c r="C54" s="46"/>
      <c r="D54" s="46"/>
      <c r="E54" s="90"/>
      <c r="F54" s="86"/>
    </row>
    <row r="55" spans="1:6" customFormat="1" x14ac:dyDescent="0.25">
      <c r="A55" s="46">
        <v>8.1</v>
      </c>
      <c r="B55" s="98" t="s">
        <v>103</v>
      </c>
      <c r="C55" s="105" t="s">
        <v>12</v>
      </c>
      <c r="D55" s="106">
        <f>D51</f>
        <v>0</v>
      </c>
      <c r="E55" s="90"/>
      <c r="F55" s="86"/>
    </row>
    <row r="56" spans="1:6" customFormat="1" x14ac:dyDescent="0.25">
      <c r="A56" s="46">
        <v>8.1999999999999993</v>
      </c>
      <c r="B56" s="41" t="s">
        <v>102</v>
      </c>
      <c r="C56" s="46" t="s">
        <v>12</v>
      </c>
      <c r="D56" s="66">
        <f>2.1*0.3*4*42</f>
        <v>105.84</v>
      </c>
      <c r="E56" s="90"/>
      <c r="F56" s="86"/>
    </row>
    <row r="57" spans="1:6" customFormat="1" x14ac:dyDescent="0.25">
      <c r="A57" s="46"/>
      <c r="B57" s="59" t="s">
        <v>91</v>
      </c>
      <c r="C57" s="46"/>
      <c r="D57" s="46"/>
      <c r="E57" s="90"/>
      <c r="F57" s="86"/>
    </row>
    <row r="58" spans="1:6" x14ac:dyDescent="0.25">
      <c r="A58" s="26">
        <v>8.3000000000000007</v>
      </c>
      <c r="B58" s="47" t="s">
        <v>22</v>
      </c>
      <c r="C58" s="26" t="s">
        <v>7</v>
      </c>
      <c r="D58" s="50">
        <v>1</v>
      </c>
      <c r="E58" s="86"/>
      <c r="F58" s="86"/>
    </row>
    <row r="59" spans="1:6" ht="30" x14ac:dyDescent="0.25">
      <c r="A59" s="26">
        <v>8.4</v>
      </c>
      <c r="B59" s="52" t="s">
        <v>90</v>
      </c>
      <c r="C59" s="26" t="s">
        <v>7</v>
      </c>
      <c r="D59" s="50">
        <v>1</v>
      </c>
      <c r="E59" s="91"/>
      <c r="F59" s="86"/>
    </row>
    <row r="60" spans="1:6" ht="30" x14ac:dyDescent="0.25">
      <c r="A60" s="26">
        <v>8.5</v>
      </c>
      <c r="B60" s="52" t="s">
        <v>62</v>
      </c>
      <c r="C60" s="33" t="s">
        <v>7</v>
      </c>
      <c r="D60" s="51">
        <v>1</v>
      </c>
      <c r="E60" s="91"/>
      <c r="F60" s="86"/>
    </row>
    <row r="61" spans="1:6" ht="30" x14ac:dyDescent="0.25">
      <c r="A61" s="26">
        <v>8.6</v>
      </c>
      <c r="B61" s="52" t="s">
        <v>61</v>
      </c>
      <c r="C61" s="33" t="s">
        <v>7</v>
      </c>
      <c r="D61" s="51">
        <v>2</v>
      </c>
      <c r="E61" s="91"/>
      <c r="F61" s="86"/>
    </row>
    <row r="62" spans="1:6" ht="30" x14ac:dyDescent="0.25">
      <c r="A62" s="68">
        <v>8.6999999999999993</v>
      </c>
      <c r="B62" s="52" t="s">
        <v>60</v>
      </c>
      <c r="C62" s="33" t="s">
        <v>7</v>
      </c>
      <c r="D62" s="51">
        <v>1</v>
      </c>
      <c r="E62" s="91"/>
      <c r="F62" s="86"/>
    </row>
    <row r="63" spans="1:6" customFormat="1" x14ac:dyDescent="0.25">
      <c r="A63" s="46"/>
      <c r="B63" s="59" t="s">
        <v>68</v>
      </c>
      <c r="C63" s="46"/>
      <c r="D63" s="67"/>
      <c r="E63" s="90"/>
      <c r="F63" s="86"/>
    </row>
    <row r="64" spans="1:6" x14ac:dyDescent="0.25">
      <c r="A64" s="68">
        <v>8.8000000000000007</v>
      </c>
      <c r="B64" s="52" t="s">
        <v>48</v>
      </c>
      <c r="C64" s="33" t="s">
        <v>7</v>
      </c>
      <c r="D64" s="51">
        <v>2</v>
      </c>
      <c r="E64" s="91"/>
      <c r="F64" s="86"/>
    </row>
    <row r="65" spans="1:6" ht="30" x14ac:dyDescent="0.25">
      <c r="A65" s="68">
        <v>8.9</v>
      </c>
      <c r="B65" s="52" t="s">
        <v>54</v>
      </c>
      <c r="C65" s="26" t="s">
        <v>7</v>
      </c>
      <c r="D65" s="50">
        <v>2</v>
      </c>
      <c r="E65" s="91"/>
      <c r="F65" s="86"/>
    </row>
    <row r="66" spans="1:6" x14ac:dyDescent="0.25">
      <c r="A66" s="27"/>
      <c r="B66" s="56"/>
      <c r="C66" s="27"/>
      <c r="D66" s="27"/>
      <c r="E66" s="87"/>
      <c r="F66" s="86"/>
    </row>
    <row r="67" spans="1:6" x14ac:dyDescent="0.25">
      <c r="A67" s="82">
        <v>9</v>
      </c>
      <c r="B67" s="83" t="s">
        <v>23</v>
      </c>
      <c r="C67" s="81"/>
      <c r="D67" s="81"/>
      <c r="E67" s="88"/>
      <c r="F67" s="86"/>
    </row>
    <row r="68" spans="1:6" ht="45" x14ac:dyDescent="0.25">
      <c r="A68" s="26">
        <v>9.1</v>
      </c>
      <c r="B68" s="41" t="s">
        <v>84</v>
      </c>
      <c r="C68" s="26" t="s">
        <v>19</v>
      </c>
      <c r="D68" s="66">
        <f>9*20</f>
        <v>180</v>
      </c>
      <c r="E68" s="86"/>
      <c r="F68" s="86"/>
    </row>
    <row r="69" spans="1:6" ht="45" x14ac:dyDescent="0.25">
      <c r="A69" s="26">
        <v>9.1999999999999993</v>
      </c>
      <c r="B69" s="41" t="s">
        <v>85</v>
      </c>
      <c r="C69" s="26" t="s">
        <v>19</v>
      </c>
      <c r="D69" s="49">
        <f>5*25</f>
        <v>125</v>
      </c>
      <c r="E69" s="86"/>
      <c r="F69" s="86"/>
    </row>
    <row r="70" spans="1:6" ht="60" x14ac:dyDescent="0.25">
      <c r="A70" s="26">
        <v>9.3000000000000007</v>
      </c>
      <c r="B70" s="41" t="s">
        <v>86</v>
      </c>
      <c r="C70" s="26" t="s">
        <v>19</v>
      </c>
      <c r="D70" s="49">
        <f>(25/2)*20</f>
        <v>250</v>
      </c>
      <c r="E70" s="86"/>
      <c r="F70" s="86"/>
    </row>
    <row r="71" spans="1:6" ht="60" x14ac:dyDescent="0.25">
      <c r="A71" s="26">
        <v>9.4</v>
      </c>
      <c r="B71" s="41" t="s">
        <v>87</v>
      </c>
      <c r="C71" s="26" t="s">
        <v>19</v>
      </c>
      <c r="D71" s="49">
        <f>20*25</f>
        <v>500</v>
      </c>
      <c r="E71" s="86"/>
      <c r="F71" s="86"/>
    </row>
    <row r="72" spans="1:6" ht="45" x14ac:dyDescent="0.25">
      <c r="A72" s="26">
        <v>9.5</v>
      </c>
      <c r="B72" s="41" t="s">
        <v>100</v>
      </c>
      <c r="C72" s="26" t="s">
        <v>12</v>
      </c>
      <c r="D72" s="49">
        <f>21.2*26.2</f>
        <v>555.43999999999994</v>
      </c>
      <c r="E72" s="86"/>
      <c r="F72" s="86"/>
    </row>
    <row r="73" spans="1:6" x14ac:dyDescent="0.25">
      <c r="A73" s="26"/>
      <c r="B73" s="57"/>
      <c r="C73" s="26"/>
      <c r="D73" s="26"/>
      <c r="E73" s="86"/>
      <c r="F73" s="86"/>
    </row>
    <row r="74" spans="1:6" x14ac:dyDescent="0.25">
      <c r="A74" s="27">
        <v>10</v>
      </c>
      <c r="B74" s="56" t="s">
        <v>41</v>
      </c>
      <c r="C74" s="26"/>
      <c r="D74" s="26"/>
      <c r="E74" s="86"/>
      <c r="F74" s="86"/>
    </row>
    <row r="75" spans="1:6" x14ac:dyDescent="0.25">
      <c r="A75" s="27"/>
      <c r="B75" s="59" t="s">
        <v>67</v>
      </c>
      <c r="C75" s="26"/>
      <c r="D75" s="26"/>
      <c r="E75" s="86"/>
      <c r="F75" s="86"/>
    </row>
    <row r="76" spans="1:6" ht="48.75" customHeight="1" x14ac:dyDescent="0.25">
      <c r="A76" s="30">
        <v>10.1</v>
      </c>
      <c r="B76" s="41" t="s">
        <v>107</v>
      </c>
      <c r="C76" s="26" t="s">
        <v>24</v>
      </c>
      <c r="D76" s="30">
        <v>6</v>
      </c>
      <c r="E76" s="86"/>
      <c r="F76" s="86"/>
    </row>
    <row r="77" spans="1:6" ht="60" x14ac:dyDescent="0.25">
      <c r="A77" s="30">
        <v>10.199999999999999</v>
      </c>
      <c r="B77" s="41" t="s">
        <v>92</v>
      </c>
      <c r="C77" s="26" t="s">
        <v>24</v>
      </c>
      <c r="D77" s="26">
        <v>9</v>
      </c>
      <c r="E77" s="86"/>
      <c r="F77" s="86"/>
    </row>
    <row r="78" spans="1:6" ht="60" x14ac:dyDescent="0.25">
      <c r="A78" s="30">
        <v>10.3</v>
      </c>
      <c r="B78" s="80" t="s">
        <v>56</v>
      </c>
      <c r="C78" s="81" t="s">
        <v>24</v>
      </c>
      <c r="D78" s="81">
        <v>1</v>
      </c>
      <c r="E78" s="86"/>
      <c r="F78" s="86"/>
    </row>
    <row r="79" spans="1:6" ht="60" x14ac:dyDescent="0.25">
      <c r="A79" s="30">
        <v>10.4</v>
      </c>
      <c r="B79" s="40" t="s">
        <v>75</v>
      </c>
      <c r="C79" s="26" t="s">
        <v>7</v>
      </c>
      <c r="D79" s="26">
        <v>1</v>
      </c>
      <c r="E79" s="86"/>
      <c r="F79" s="86"/>
    </row>
    <row r="80" spans="1:6" ht="60" x14ac:dyDescent="0.25">
      <c r="A80" s="30">
        <v>10.5</v>
      </c>
      <c r="B80" s="40" t="s">
        <v>93</v>
      </c>
      <c r="C80" s="26" t="s">
        <v>7</v>
      </c>
      <c r="D80" s="26">
        <v>1</v>
      </c>
      <c r="E80" s="86"/>
      <c r="F80" s="86"/>
    </row>
    <row r="81" spans="1:6" ht="30" x14ac:dyDescent="0.25">
      <c r="A81" s="30">
        <v>10.6</v>
      </c>
      <c r="B81" s="40" t="s">
        <v>108</v>
      </c>
      <c r="C81" s="26" t="s">
        <v>19</v>
      </c>
      <c r="D81" s="92">
        <v>150</v>
      </c>
      <c r="E81" s="86"/>
      <c r="F81" s="86"/>
    </row>
    <row r="82" spans="1:6" x14ac:dyDescent="0.25">
      <c r="A82" s="74"/>
      <c r="B82" s="59" t="s">
        <v>68</v>
      </c>
      <c r="C82" s="26"/>
      <c r="D82" s="26"/>
      <c r="E82" s="86"/>
      <c r="F82" s="86"/>
    </row>
    <row r="83" spans="1:6" ht="60" x14ac:dyDescent="0.25">
      <c r="A83" s="30">
        <v>10.7</v>
      </c>
      <c r="B83" s="44" t="s">
        <v>94</v>
      </c>
      <c r="C83" s="31" t="s">
        <v>24</v>
      </c>
      <c r="D83" s="31">
        <v>1</v>
      </c>
      <c r="E83" s="88"/>
      <c r="F83" s="86"/>
    </row>
    <row r="84" spans="1:6" ht="60" x14ac:dyDescent="0.25">
      <c r="A84" s="84">
        <v>10.8</v>
      </c>
      <c r="B84" s="41" t="s">
        <v>52</v>
      </c>
      <c r="C84" s="26" t="s">
        <v>24</v>
      </c>
      <c r="D84" s="26">
        <v>2</v>
      </c>
      <c r="E84" s="86"/>
      <c r="F84" s="86"/>
    </row>
    <row r="85" spans="1:6" ht="48.75" customHeight="1" x14ac:dyDescent="0.25">
      <c r="A85" s="30">
        <v>10.9</v>
      </c>
      <c r="B85" s="40" t="s">
        <v>95</v>
      </c>
      <c r="C85" s="26" t="s">
        <v>24</v>
      </c>
      <c r="D85" s="26">
        <v>1</v>
      </c>
      <c r="E85" s="86"/>
      <c r="F85" s="86"/>
    </row>
    <row r="86" spans="1:6" x14ac:dyDescent="0.25">
      <c r="A86" s="26"/>
      <c r="B86" s="57"/>
      <c r="C86" s="26"/>
      <c r="D86" s="26"/>
      <c r="E86" s="86"/>
      <c r="F86" s="86"/>
    </row>
    <row r="87" spans="1:6" x14ac:dyDescent="0.25">
      <c r="A87" s="27">
        <v>11</v>
      </c>
      <c r="B87" s="56" t="s">
        <v>42</v>
      </c>
      <c r="C87" s="26"/>
      <c r="D87" s="26"/>
      <c r="E87" s="86"/>
      <c r="F87" s="86"/>
    </row>
    <row r="88" spans="1:6" ht="45" x14ac:dyDescent="0.25">
      <c r="A88" s="26">
        <v>11.1</v>
      </c>
      <c r="B88" s="41" t="s">
        <v>25</v>
      </c>
      <c r="C88" s="26" t="s">
        <v>7</v>
      </c>
      <c r="D88" s="26">
        <v>1</v>
      </c>
      <c r="E88" s="86"/>
      <c r="F88" s="86"/>
    </row>
    <row r="89" spans="1:6" ht="45" x14ac:dyDescent="0.25">
      <c r="A89" s="26">
        <v>11.2</v>
      </c>
      <c r="B89" s="41" t="s">
        <v>26</v>
      </c>
      <c r="C89" s="26" t="s">
        <v>7</v>
      </c>
      <c r="D89" s="75">
        <v>1</v>
      </c>
      <c r="E89" s="86"/>
      <c r="F89" s="86"/>
    </row>
    <row r="90" spans="1:6" ht="18" customHeight="1" x14ac:dyDescent="0.25">
      <c r="A90" s="26">
        <v>11.3</v>
      </c>
      <c r="B90" s="41" t="s">
        <v>27</v>
      </c>
      <c r="C90" s="26" t="s">
        <v>24</v>
      </c>
      <c r="D90" s="50">
        <v>3</v>
      </c>
      <c r="E90" s="86"/>
      <c r="F90" s="86"/>
    </row>
    <row r="91" spans="1:6" ht="18" customHeight="1" x14ac:dyDescent="0.25">
      <c r="A91" s="26">
        <v>11.4</v>
      </c>
      <c r="B91" s="41" t="s">
        <v>50</v>
      </c>
      <c r="C91" s="26" t="s">
        <v>19</v>
      </c>
      <c r="D91" s="68">
        <v>25</v>
      </c>
      <c r="E91" s="86"/>
      <c r="F91" s="86"/>
    </row>
    <row r="92" spans="1:6" x14ac:dyDescent="0.25">
      <c r="A92" s="26"/>
      <c r="B92" s="57"/>
      <c r="C92" s="26"/>
      <c r="D92" s="68"/>
      <c r="E92" s="86"/>
      <c r="F92" s="86"/>
    </row>
    <row r="93" spans="1:6" x14ac:dyDescent="0.25">
      <c r="A93" s="27">
        <v>12</v>
      </c>
      <c r="B93" s="56" t="s">
        <v>39</v>
      </c>
      <c r="C93" s="26"/>
      <c r="D93" s="26"/>
      <c r="E93" s="86"/>
      <c r="F93" s="86"/>
    </row>
    <row r="94" spans="1:6" x14ac:dyDescent="0.25">
      <c r="A94" s="27"/>
      <c r="B94" s="59" t="s">
        <v>55</v>
      </c>
      <c r="C94" s="26"/>
      <c r="D94" s="26"/>
      <c r="E94" s="86"/>
      <c r="F94" s="86"/>
    </row>
    <row r="95" spans="1:6" ht="75" x14ac:dyDescent="0.25">
      <c r="A95" s="26">
        <v>12.1</v>
      </c>
      <c r="B95" s="41" t="s">
        <v>63</v>
      </c>
      <c r="C95" s="26" t="s">
        <v>24</v>
      </c>
      <c r="D95" s="26">
        <v>1</v>
      </c>
      <c r="E95" s="86"/>
      <c r="F95" s="86"/>
    </row>
    <row r="96" spans="1:6" ht="75" x14ac:dyDescent="0.25">
      <c r="A96" s="26">
        <v>12.2</v>
      </c>
      <c r="B96" s="41" t="s">
        <v>64</v>
      </c>
      <c r="C96" s="26" t="s">
        <v>24</v>
      </c>
      <c r="D96" s="26">
        <v>2</v>
      </c>
      <c r="E96" s="86"/>
      <c r="F96" s="86"/>
    </row>
    <row r="97" spans="1:6" ht="60" x14ac:dyDescent="0.25">
      <c r="A97" s="26">
        <v>12.3</v>
      </c>
      <c r="B97" s="41" t="s">
        <v>53</v>
      </c>
      <c r="C97" s="26" t="s">
        <v>24</v>
      </c>
      <c r="D97" s="30">
        <v>2</v>
      </c>
      <c r="E97" s="86"/>
      <c r="F97" s="86"/>
    </row>
    <row r="98" spans="1:6" x14ac:dyDescent="0.25">
      <c r="A98" s="26"/>
      <c r="B98" s="59" t="s">
        <v>78</v>
      </c>
      <c r="C98" s="26"/>
      <c r="D98" s="26"/>
      <c r="E98" s="86"/>
      <c r="F98" s="86"/>
    </row>
    <row r="99" spans="1:6" ht="60" x14ac:dyDescent="0.25">
      <c r="A99" s="26">
        <v>12.4</v>
      </c>
      <c r="B99" s="41" t="s">
        <v>79</v>
      </c>
      <c r="C99" s="26" t="s">
        <v>24</v>
      </c>
      <c r="D99" s="26">
        <v>1</v>
      </c>
      <c r="E99" s="86"/>
      <c r="F99" s="86"/>
    </row>
    <row r="100" spans="1:6" x14ac:dyDescent="0.25">
      <c r="A100" s="26"/>
      <c r="B100" s="57"/>
      <c r="C100" s="26"/>
      <c r="D100" s="26"/>
      <c r="E100" s="86"/>
      <c r="F100" s="86"/>
    </row>
    <row r="101" spans="1:6" x14ac:dyDescent="0.25">
      <c r="A101" s="27">
        <v>13</v>
      </c>
      <c r="B101" s="56" t="s">
        <v>70</v>
      </c>
      <c r="C101" s="26"/>
      <c r="D101" s="26"/>
      <c r="E101" s="86"/>
      <c r="F101" s="86"/>
    </row>
    <row r="102" spans="1:6" x14ac:dyDescent="0.25">
      <c r="A102" s="70"/>
      <c r="B102" s="59" t="s">
        <v>67</v>
      </c>
      <c r="C102" s="33"/>
      <c r="D102" s="26"/>
      <c r="E102" s="91"/>
      <c r="F102" s="86"/>
    </row>
    <row r="103" spans="1:6" ht="30" x14ac:dyDescent="0.25">
      <c r="A103" s="26">
        <v>13.1</v>
      </c>
      <c r="B103" s="41" t="s">
        <v>57</v>
      </c>
      <c r="C103" s="26" t="s">
        <v>7</v>
      </c>
      <c r="D103" s="26">
        <v>1</v>
      </c>
      <c r="E103" s="86"/>
      <c r="F103" s="86"/>
    </row>
    <row r="104" spans="1:6" x14ac:dyDescent="0.25">
      <c r="A104" s="70"/>
      <c r="B104" s="59" t="s">
        <v>66</v>
      </c>
      <c r="C104" s="33"/>
      <c r="D104" s="26"/>
      <c r="E104" s="91"/>
      <c r="F104" s="86"/>
    </row>
    <row r="105" spans="1:6" ht="30" x14ac:dyDescent="0.25">
      <c r="A105" s="33">
        <v>13.2</v>
      </c>
      <c r="B105" s="48" t="s">
        <v>96</v>
      </c>
      <c r="C105" s="33" t="s">
        <v>12</v>
      </c>
      <c r="D105" s="66">
        <f>(25*9)+(25*20)</f>
        <v>725</v>
      </c>
      <c r="E105" s="91"/>
      <c r="F105" s="86"/>
    </row>
    <row r="106" spans="1:6" ht="45" x14ac:dyDescent="0.25">
      <c r="A106" s="33">
        <v>13.3</v>
      </c>
      <c r="B106" s="41" t="s">
        <v>58</v>
      </c>
      <c r="C106" s="26" t="s">
        <v>19</v>
      </c>
      <c r="D106" s="66">
        <f>8*5</f>
        <v>40</v>
      </c>
      <c r="E106" s="86"/>
      <c r="F106" s="86"/>
    </row>
    <row r="107" spans="1:6" ht="45" x14ac:dyDescent="0.25">
      <c r="A107" s="33">
        <v>13.4</v>
      </c>
      <c r="B107" s="41" t="s">
        <v>76</v>
      </c>
      <c r="C107" s="26" t="s">
        <v>7</v>
      </c>
      <c r="D107" s="26">
        <v>2</v>
      </c>
      <c r="E107" s="86"/>
      <c r="F107" s="86"/>
    </row>
    <row r="108" spans="1:6" customFormat="1" ht="30" x14ac:dyDescent="0.25">
      <c r="A108" s="33">
        <v>13.5</v>
      </c>
      <c r="B108" s="41" t="s">
        <v>77</v>
      </c>
      <c r="C108" s="26" t="s">
        <v>7</v>
      </c>
      <c r="D108" s="26">
        <v>1</v>
      </c>
      <c r="E108" s="86"/>
      <c r="F108" s="86"/>
    </row>
    <row r="109" spans="1:6" customFormat="1" ht="45" x14ac:dyDescent="0.25">
      <c r="A109" s="33">
        <v>13.6</v>
      </c>
      <c r="B109" s="41" t="s">
        <v>104</v>
      </c>
      <c r="C109" s="26" t="s">
        <v>19</v>
      </c>
      <c r="D109" s="49">
        <f>5.27+25.37+18.513+5.225+5.225+5.27+2.755+3.363+10.86+9.15</f>
        <v>91.001000000000005</v>
      </c>
      <c r="E109" s="86"/>
      <c r="F109" s="86"/>
    </row>
    <row r="110" spans="1:6" customFormat="1" x14ac:dyDescent="0.25">
      <c r="A110" s="26"/>
      <c r="B110" s="57"/>
      <c r="C110" s="26"/>
      <c r="D110" s="26"/>
      <c r="E110" s="86"/>
      <c r="F110" s="86"/>
    </row>
    <row r="111" spans="1:6" customFormat="1" x14ac:dyDescent="0.25">
      <c r="A111" s="27">
        <v>14</v>
      </c>
      <c r="B111" s="56" t="s">
        <v>81</v>
      </c>
      <c r="C111" s="26"/>
      <c r="D111" s="26"/>
      <c r="E111" s="86"/>
      <c r="F111" s="86"/>
    </row>
    <row r="112" spans="1:6" s="39" customFormat="1" x14ac:dyDescent="0.25">
      <c r="A112" s="25">
        <v>14.1</v>
      </c>
      <c r="B112" s="40" t="s">
        <v>59</v>
      </c>
      <c r="C112" s="25" t="s">
        <v>7</v>
      </c>
      <c r="D112" s="25">
        <v>1</v>
      </c>
      <c r="E112" s="86"/>
      <c r="F112" s="86"/>
    </row>
    <row r="113" spans="1:6" s="39" customFormat="1" ht="17.25" customHeight="1" x14ac:dyDescent="0.25">
      <c r="A113" s="25">
        <v>14.2</v>
      </c>
      <c r="B113" s="40" t="s">
        <v>30</v>
      </c>
      <c r="C113" s="25" t="s">
        <v>7</v>
      </c>
      <c r="D113" s="25">
        <v>1</v>
      </c>
      <c r="E113" s="86"/>
      <c r="F113" s="86"/>
    </row>
    <row r="114" spans="1:6" s="39" customFormat="1" x14ac:dyDescent="0.25">
      <c r="A114" s="25">
        <v>14.3</v>
      </c>
      <c r="B114" s="40" t="s">
        <v>31</v>
      </c>
      <c r="C114" s="25" t="s">
        <v>7</v>
      </c>
      <c r="D114" s="25">
        <v>1</v>
      </c>
      <c r="E114" s="86"/>
      <c r="F114" s="86"/>
    </row>
    <row r="115" spans="1:6" ht="15.75" thickBot="1" x14ac:dyDescent="0.3">
      <c r="A115" s="36"/>
      <c r="B115" s="61"/>
      <c r="C115" s="53"/>
      <c r="D115" s="53"/>
      <c r="E115" s="62" t="s">
        <v>33</v>
      </c>
      <c r="F115" s="63"/>
    </row>
    <row r="116" spans="1:6" ht="15.75" thickTop="1" x14ac:dyDescent="0.25"/>
  </sheetData>
  <mergeCells count="2">
    <mergeCell ref="A1:F1"/>
    <mergeCell ref="A2:F2"/>
  </mergeCells>
  <pageMargins left="0.70866141732283472" right="0.70866141732283472" top="0.74803149606299213" bottom="0.74803149606299213" header="0.31496062992125984" footer="0.31496062992125984"/>
  <pageSetup paperSize="9" scale="68" fitToHeight="8" orientation="landscape" verticalDpi="1200" r:id="rId1"/>
  <headerFooter>
    <oddHeader>&amp;R&amp;9&amp;KFF0000GA. NILANDHOO
&amp;K01+000 Waste Management Centre BOQ</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zoomScale="115" zoomScaleNormal="115" workbookViewId="0">
      <selection activeCell="F10" sqref="F10"/>
    </sheetView>
  </sheetViews>
  <sheetFormatPr defaultRowHeight="15" x14ac:dyDescent="0.25"/>
  <cols>
    <col min="1" max="1" width="2.42578125" customWidth="1"/>
    <col min="2" max="2" width="13.42578125" customWidth="1"/>
    <col min="3" max="3" width="31.140625" customWidth="1"/>
    <col min="4" max="4" width="22.42578125" customWidth="1"/>
  </cols>
  <sheetData>
    <row r="1" spans="2:8" s="22" customFormat="1" ht="15.75" x14ac:dyDescent="0.25">
      <c r="B1" s="109" t="s">
        <v>106</v>
      </c>
      <c r="C1" s="109"/>
      <c r="D1" s="109"/>
      <c r="E1" s="23"/>
      <c r="F1" s="23"/>
      <c r="G1" s="23"/>
    </row>
    <row r="2" spans="2:8" s="22" customFormat="1" ht="15.75" x14ac:dyDescent="0.25">
      <c r="B2" s="109" t="s">
        <v>32</v>
      </c>
      <c r="C2" s="109"/>
      <c r="D2" s="109"/>
      <c r="E2" s="23"/>
      <c r="F2" s="23"/>
      <c r="G2" s="23"/>
    </row>
    <row r="3" spans="2:8" s="22" customFormat="1" ht="15.75" x14ac:dyDescent="0.25">
      <c r="B3" s="108" t="s">
        <v>38</v>
      </c>
      <c r="C3" s="108"/>
      <c r="D3" s="108"/>
      <c r="E3" s="24"/>
      <c r="F3" s="24"/>
      <c r="G3" s="24"/>
    </row>
    <row r="4" spans="2:8" x14ac:dyDescent="0.25">
      <c r="B4" s="2"/>
      <c r="C4" s="2"/>
      <c r="D4" s="2"/>
      <c r="E4" s="3"/>
      <c r="F4" s="3"/>
      <c r="G4" s="3"/>
      <c r="H4" s="4"/>
    </row>
    <row r="5" spans="2:8" s="1" customFormat="1" ht="23.25" customHeight="1" x14ac:dyDescent="0.25">
      <c r="B5" s="9" t="s">
        <v>34</v>
      </c>
      <c r="C5" s="9" t="s">
        <v>1</v>
      </c>
      <c r="D5" s="9" t="s">
        <v>5</v>
      </c>
      <c r="E5" s="6"/>
      <c r="F5" s="6"/>
      <c r="G5" s="6"/>
      <c r="H5" s="7"/>
    </row>
    <row r="6" spans="2:8" s="1" customFormat="1" ht="23.25" customHeight="1" x14ac:dyDescent="0.25">
      <c r="B6" s="6">
        <v>1</v>
      </c>
      <c r="C6" s="8" t="s">
        <v>28</v>
      </c>
      <c r="D6" s="6"/>
      <c r="E6" s="5"/>
      <c r="F6" s="6"/>
      <c r="G6" s="6"/>
      <c r="H6" s="7"/>
    </row>
    <row r="7" spans="2:8" s="1" customFormat="1" ht="23.25" customHeight="1" x14ac:dyDescent="0.25">
      <c r="B7" s="10">
        <v>2</v>
      </c>
      <c r="C7" s="11" t="s">
        <v>105</v>
      </c>
      <c r="D7" s="10"/>
      <c r="E7" s="5"/>
      <c r="F7" s="6"/>
      <c r="G7" s="6"/>
      <c r="H7" s="7"/>
    </row>
    <row r="8" spans="2:8" s="1" customFormat="1" ht="23.25" customHeight="1" x14ac:dyDescent="0.25">
      <c r="B8" s="10">
        <v>3</v>
      </c>
      <c r="C8" s="12" t="s">
        <v>6</v>
      </c>
      <c r="D8" s="13"/>
      <c r="E8" s="7"/>
      <c r="F8" s="7"/>
      <c r="G8" s="7"/>
      <c r="H8" s="7"/>
    </row>
    <row r="9" spans="2:8" s="1" customFormat="1" ht="23.25" customHeight="1" x14ac:dyDescent="0.25">
      <c r="B9" s="6">
        <v>4</v>
      </c>
      <c r="C9" s="14" t="s">
        <v>13</v>
      </c>
      <c r="D9" s="13"/>
    </row>
    <row r="10" spans="2:8" s="1" customFormat="1" ht="23.25" customHeight="1" x14ac:dyDescent="0.25">
      <c r="B10" s="10">
        <v>5</v>
      </c>
      <c r="C10" s="14" t="s">
        <v>40</v>
      </c>
      <c r="D10" s="13"/>
    </row>
    <row r="11" spans="2:8" s="1" customFormat="1" ht="23.25" customHeight="1" x14ac:dyDescent="0.25">
      <c r="B11" s="10">
        <v>6</v>
      </c>
      <c r="C11" s="14" t="s">
        <v>46</v>
      </c>
      <c r="D11" s="13"/>
    </row>
    <row r="12" spans="2:8" s="1" customFormat="1" ht="23.25" customHeight="1" x14ac:dyDescent="0.25">
      <c r="B12" s="6">
        <v>7</v>
      </c>
      <c r="C12" s="14" t="s">
        <v>20</v>
      </c>
      <c r="D12" s="13"/>
    </row>
    <row r="13" spans="2:8" s="1" customFormat="1" ht="23.25" customHeight="1" x14ac:dyDescent="0.25">
      <c r="B13" s="10">
        <v>8</v>
      </c>
      <c r="C13" s="14" t="s">
        <v>21</v>
      </c>
      <c r="D13" s="13"/>
    </row>
    <row r="14" spans="2:8" s="1" customFormat="1" ht="23.25" customHeight="1" x14ac:dyDescent="0.25">
      <c r="B14" s="10">
        <v>9</v>
      </c>
      <c r="C14" s="14" t="s">
        <v>23</v>
      </c>
      <c r="D14" s="13"/>
    </row>
    <row r="15" spans="2:8" s="1" customFormat="1" ht="23.25" customHeight="1" x14ac:dyDescent="0.25">
      <c r="B15" s="6">
        <v>10</v>
      </c>
      <c r="C15" s="14" t="s">
        <v>41</v>
      </c>
      <c r="D15" s="13"/>
    </row>
    <row r="16" spans="2:8" s="1" customFormat="1" ht="23.25" customHeight="1" x14ac:dyDescent="0.25">
      <c r="B16" s="10">
        <v>11</v>
      </c>
      <c r="C16" s="14" t="s">
        <v>42</v>
      </c>
      <c r="D16" s="13"/>
    </row>
    <row r="17" spans="2:4" s="1" customFormat="1" ht="23.25" customHeight="1" x14ac:dyDescent="0.25">
      <c r="B17" s="10">
        <v>12</v>
      </c>
      <c r="C17" s="14" t="s">
        <v>39</v>
      </c>
      <c r="D17" s="13"/>
    </row>
    <row r="18" spans="2:4" s="1" customFormat="1" ht="23.25" customHeight="1" x14ac:dyDescent="0.25">
      <c r="B18" s="6">
        <v>13</v>
      </c>
      <c r="C18" s="14" t="s">
        <v>70</v>
      </c>
      <c r="D18" s="13"/>
    </row>
    <row r="19" spans="2:4" s="1" customFormat="1" ht="23.25" customHeight="1" x14ac:dyDescent="0.25">
      <c r="B19" s="10">
        <v>14</v>
      </c>
      <c r="C19" s="14" t="s">
        <v>82</v>
      </c>
      <c r="D19" s="13"/>
    </row>
    <row r="20" spans="2:4" ht="22.5" customHeight="1" x14ac:dyDescent="0.25">
      <c r="B20" s="17"/>
      <c r="C20" s="18" t="s">
        <v>35</v>
      </c>
      <c r="D20" s="17"/>
    </row>
    <row r="21" spans="2:4" ht="21.75" customHeight="1" x14ac:dyDescent="0.25">
      <c r="B21" s="16"/>
      <c r="C21" s="19" t="s">
        <v>36</v>
      </c>
      <c r="D21" s="16"/>
    </row>
    <row r="22" spans="2:4" ht="9" customHeight="1" x14ac:dyDescent="0.25">
      <c r="C22" s="20"/>
    </row>
    <row r="23" spans="2:4" ht="25.5" customHeight="1" thickBot="1" x14ac:dyDescent="0.3">
      <c r="B23" s="15"/>
      <c r="C23" s="21" t="s">
        <v>37</v>
      </c>
      <c r="D23" s="15"/>
    </row>
  </sheetData>
  <mergeCells count="3">
    <mergeCell ref="B3:D3"/>
    <mergeCell ref="B1:D1"/>
    <mergeCell ref="B2:D2"/>
  </mergeCells>
  <pageMargins left="0.70866141732283472" right="0.70866141732283472" top="0.74803149606299213" bottom="0.74803149606299213" header="0.31496062992125984" footer="0.31496062992125984"/>
  <pageSetup paperSize="9" scale="115"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workbookViewId="0">
      <selection activeCell="X16" sqref="X16"/>
    </sheetView>
  </sheetViews>
  <sheetFormatPr defaultRowHeight="15" x14ac:dyDescent="0.25"/>
  <cols>
    <col min="1" max="1" width="32.85546875" bestFit="1" customWidth="1"/>
    <col min="2" max="2" width="9" bestFit="1" customWidth="1"/>
    <col min="3" max="20" width="4.5703125" customWidth="1"/>
    <col min="21" max="21" width="10.42578125" bestFit="1" customWidth="1"/>
    <col min="22" max="22" width="9.7109375" bestFit="1" customWidth="1"/>
  </cols>
  <sheetData>
    <row r="1" spans="1:22" ht="25.5" x14ac:dyDescent="0.25">
      <c r="A1" s="110" t="s">
        <v>110</v>
      </c>
      <c r="B1" s="110"/>
      <c r="C1" s="110"/>
      <c r="D1" s="110"/>
      <c r="E1" s="110"/>
      <c r="F1" s="110"/>
      <c r="G1" s="110"/>
      <c r="H1" s="110"/>
      <c r="I1" s="110"/>
      <c r="J1" s="110"/>
      <c r="K1" s="110"/>
      <c r="L1" s="110"/>
      <c r="M1" s="110"/>
      <c r="N1" s="110"/>
      <c r="O1" s="110"/>
      <c r="P1" s="110"/>
      <c r="Q1" s="110"/>
      <c r="R1" s="110"/>
      <c r="S1" s="110"/>
      <c r="T1" s="110"/>
      <c r="U1" s="110"/>
      <c r="V1" s="110"/>
    </row>
    <row r="2" spans="1:22" ht="18.75" x14ac:dyDescent="0.25">
      <c r="A2" s="111" t="s">
        <v>111</v>
      </c>
      <c r="B2" s="112" t="s">
        <v>112</v>
      </c>
      <c r="C2" s="111" t="s">
        <v>113</v>
      </c>
      <c r="D2" s="111"/>
      <c r="E2" s="111"/>
      <c r="F2" s="111"/>
      <c r="G2" s="111"/>
      <c r="H2" s="111"/>
      <c r="I2" s="111"/>
      <c r="J2" s="111"/>
      <c r="K2" s="111"/>
      <c r="L2" s="111"/>
      <c r="M2" s="111"/>
      <c r="N2" s="111"/>
      <c r="O2" s="111"/>
      <c r="P2" s="111"/>
      <c r="Q2" s="111"/>
      <c r="R2" s="111"/>
      <c r="S2" s="111"/>
      <c r="T2" s="111"/>
      <c r="U2" s="93" t="s">
        <v>114</v>
      </c>
      <c r="V2" s="93" t="s">
        <v>115</v>
      </c>
    </row>
    <row r="3" spans="1:22" ht="18.75" x14ac:dyDescent="0.25">
      <c r="A3" s="111"/>
      <c r="B3" s="112"/>
      <c r="C3" s="94">
        <v>18</v>
      </c>
      <c r="D3" s="94">
        <v>17</v>
      </c>
      <c r="E3" s="94">
        <v>16</v>
      </c>
      <c r="F3" s="94">
        <v>15</v>
      </c>
      <c r="G3" s="94">
        <v>14</v>
      </c>
      <c r="H3" s="94">
        <v>13</v>
      </c>
      <c r="I3" s="94">
        <v>12</v>
      </c>
      <c r="J3" s="94">
        <v>11</v>
      </c>
      <c r="K3" s="94">
        <v>10</v>
      </c>
      <c r="L3" s="94">
        <v>9</v>
      </c>
      <c r="M3" s="94">
        <v>8</v>
      </c>
      <c r="N3" s="94">
        <v>7</v>
      </c>
      <c r="O3" s="94">
        <v>6</v>
      </c>
      <c r="P3" s="94">
        <v>5</v>
      </c>
      <c r="Q3" s="94">
        <v>4</v>
      </c>
      <c r="R3" s="94">
        <v>3</v>
      </c>
      <c r="S3" s="94">
        <v>2</v>
      </c>
      <c r="T3" s="94">
        <v>1</v>
      </c>
      <c r="U3" s="93"/>
      <c r="V3" s="93"/>
    </row>
    <row r="4" spans="1:22" ht="21" x14ac:dyDescent="0.25">
      <c r="A4" s="95" t="s">
        <v>28</v>
      </c>
      <c r="B4" s="96"/>
      <c r="C4" s="96"/>
      <c r="D4" s="96"/>
      <c r="E4" s="96"/>
      <c r="F4" s="96"/>
      <c r="G4" s="96"/>
      <c r="H4" s="96"/>
      <c r="I4" s="96"/>
      <c r="J4" s="96"/>
      <c r="K4" s="96"/>
      <c r="L4" s="96"/>
      <c r="M4" s="96"/>
      <c r="N4" s="96"/>
      <c r="O4" s="96"/>
      <c r="P4" s="96"/>
      <c r="Q4" s="96"/>
      <c r="R4" s="96"/>
      <c r="S4" s="96"/>
      <c r="T4" s="96"/>
      <c r="U4" s="96"/>
      <c r="V4" s="96"/>
    </row>
    <row r="5" spans="1:22" ht="21" x14ac:dyDescent="0.25">
      <c r="A5" s="95" t="s">
        <v>116</v>
      </c>
      <c r="B5" s="96"/>
      <c r="C5" s="96"/>
      <c r="D5" s="96"/>
      <c r="E5" s="96"/>
      <c r="F5" s="96"/>
      <c r="G5" s="96"/>
      <c r="H5" s="96"/>
      <c r="I5" s="96"/>
      <c r="J5" s="96"/>
      <c r="K5" s="96"/>
      <c r="L5" s="96"/>
      <c r="M5" s="96"/>
      <c r="N5" s="96"/>
      <c r="O5" s="96"/>
      <c r="P5" s="96"/>
      <c r="Q5" s="96"/>
      <c r="R5" s="96"/>
      <c r="S5" s="96"/>
      <c r="T5" s="96"/>
      <c r="U5" s="96"/>
      <c r="V5" s="97"/>
    </row>
    <row r="6" spans="1:22" ht="21" x14ac:dyDescent="0.25">
      <c r="A6" s="95" t="s">
        <v>6</v>
      </c>
      <c r="B6" s="96"/>
      <c r="C6" s="96"/>
      <c r="D6" s="96"/>
      <c r="E6" s="96"/>
      <c r="F6" s="96"/>
      <c r="G6" s="96"/>
      <c r="H6" s="96"/>
      <c r="I6" s="96"/>
      <c r="J6" s="96"/>
      <c r="K6" s="96"/>
      <c r="L6" s="96"/>
      <c r="M6" s="96"/>
      <c r="N6" s="96"/>
      <c r="O6" s="96"/>
      <c r="P6" s="96"/>
      <c r="Q6" s="96"/>
      <c r="R6" s="96"/>
      <c r="S6" s="96"/>
      <c r="T6" s="96"/>
      <c r="U6" s="96"/>
      <c r="V6" s="97"/>
    </row>
    <row r="7" spans="1:22" ht="21" x14ac:dyDescent="0.25">
      <c r="A7" s="95" t="s">
        <v>13</v>
      </c>
      <c r="B7" s="96"/>
      <c r="C7" s="96"/>
      <c r="D7" s="96"/>
      <c r="E7" s="96"/>
      <c r="F7" s="96"/>
      <c r="G7" s="96"/>
      <c r="H7" s="96"/>
      <c r="I7" s="96"/>
      <c r="J7" s="96"/>
      <c r="K7" s="96"/>
      <c r="L7" s="96"/>
      <c r="M7" s="96"/>
      <c r="N7" s="96"/>
      <c r="O7" s="96"/>
      <c r="P7" s="96"/>
      <c r="Q7" s="96"/>
      <c r="R7" s="96"/>
      <c r="S7" s="96"/>
      <c r="T7" s="96"/>
      <c r="U7" s="96"/>
      <c r="V7" s="97"/>
    </row>
    <row r="8" spans="1:22" ht="21" x14ac:dyDescent="0.25">
      <c r="A8" s="95" t="s">
        <v>40</v>
      </c>
      <c r="B8" s="96"/>
      <c r="C8" s="96"/>
      <c r="D8" s="96"/>
      <c r="E8" s="96"/>
      <c r="F8" s="96"/>
      <c r="G8" s="96"/>
      <c r="H8" s="96"/>
      <c r="I8" s="96"/>
      <c r="J8" s="96"/>
      <c r="K8" s="96"/>
      <c r="L8" s="96"/>
      <c r="M8" s="96"/>
      <c r="N8" s="96"/>
      <c r="O8" s="96"/>
      <c r="P8" s="96"/>
      <c r="Q8" s="96"/>
      <c r="R8" s="96"/>
      <c r="S8" s="96"/>
      <c r="T8" s="96"/>
      <c r="U8" s="96"/>
      <c r="V8" s="97"/>
    </row>
    <row r="9" spans="1:22" ht="21" x14ac:dyDescent="0.25">
      <c r="A9" s="95" t="s">
        <v>117</v>
      </c>
      <c r="B9" s="96"/>
      <c r="C9" s="96"/>
      <c r="D9" s="96"/>
      <c r="E9" s="96"/>
      <c r="F9" s="96"/>
      <c r="G9" s="96"/>
      <c r="H9" s="96"/>
      <c r="I9" s="96"/>
      <c r="J9" s="96"/>
      <c r="K9" s="96"/>
      <c r="L9" s="96"/>
      <c r="M9" s="96"/>
      <c r="N9" s="96"/>
      <c r="O9" s="96"/>
      <c r="P9" s="96"/>
      <c r="Q9" s="96"/>
      <c r="R9" s="96"/>
      <c r="S9" s="96"/>
      <c r="T9" s="96"/>
      <c r="U9" s="96"/>
      <c r="V9" s="97"/>
    </row>
    <row r="10" spans="1:22" ht="21" x14ac:dyDescent="0.25">
      <c r="A10" s="95" t="s">
        <v>20</v>
      </c>
      <c r="B10" s="96"/>
      <c r="C10" s="96"/>
      <c r="D10" s="96"/>
      <c r="E10" s="96"/>
      <c r="F10" s="96"/>
      <c r="G10" s="96"/>
      <c r="H10" s="96"/>
      <c r="I10" s="96"/>
      <c r="J10" s="96"/>
      <c r="K10" s="96"/>
      <c r="L10" s="96"/>
      <c r="M10" s="96"/>
      <c r="N10" s="96"/>
      <c r="O10" s="96"/>
      <c r="P10" s="96"/>
      <c r="Q10" s="96"/>
      <c r="R10" s="96"/>
      <c r="S10" s="96"/>
      <c r="T10" s="96"/>
      <c r="U10" s="96"/>
      <c r="V10" s="97"/>
    </row>
    <row r="11" spans="1:22" ht="21" x14ac:dyDescent="0.25">
      <c r="A11" s="95" t="s">
        <v>21</v>
      </c>
      <c r="B11" s="96"/>
      <c r="C11" s="96"/>
      <c r="D11" s="96"/>
      <c r="E11" s="96"/>
      <c r="F11" s="96"/>
      <c r="G11" s="96"/>
      <c r="H11" s="96"/>
      <c r="I11" s="96"/>
      <c r="J11" s="96"/>
      <c r="K11" s="96"/>
      <c r="L11" s="96"/>
      <c r="M11" s="96"/>
      <c r="N11" s="96"/>
      <c r="O11" s="96"/>
      <c r="P11" s="96"/>
      <c r="Q11" s="96"/>
      <c r="R11" s="96"/>
      <c r="S11" s="96"/>
      <c r="T11" s="96"/>
      <c r="U11" s="96"/>
      <c r="V11" s="97"/>
    </row>
    <row r="12" spans="1:22" ht="21" x14ac:dyDescent="0.25">
      <c r="A12" s="95" t="s">
        <v>23</v>
      </c>
      <c r="B12" s="96"/>
      <c r="C12" s="96"/>
      <c r="D12" s="96"/>
      <c r="E12" s="96"/>
      <c r="F12" s="96"/>
      <c r="G12" s="96"/>
      <c r="H12" s="96"/>
      <c r="I12" s="96"/>
      <c r="J12" s="96"/>
      <c r="K12" s="96"/>
      <c r="L12" s="96"/>
      <c r="M12" s="96"/>
      <c r="N12" s="96"/>
      <c r="O12" s="96"/>
      <c r="P12" s="96"/>
      <c r="Q12" s="96"/>
      <c r="R12" s="96"/>
      <c r="S12" s="96"/>
      <c r="T12" s="96"/>
      <c r="U12" s="96"/>
      <c r="V12" s="97"/>
    </row>
    <row r="13" spans="1:22" ht="21" x14ac:dyDescent="0.25">
      <c r="A13" s="95" t="s">
        <v>41</v>
      </c>
      <c r="B13" s="96"/>
      <c r="C13" s="96"/>
      <c r="D13" s="96"/>
      <c r="E13" s="96"/>
      <c r="F13" s="96"/>
      <c r="G13" s="96"/>
      <c r="H13" s="96"/>
      <c r="I13" s="96"/>
      <c r="J13" s="96"/>
      <c r="K13" s="96"/>
      <c r="L13" s="96"/>
      <c r="M13" s="96"/>
      <c r="N13" s="96"/>
      <c r="O13" s="96"/>
      <c r="P13" s="96"/>
      <c r="Q13" s="96"/>
      <c r="R13" s="96"/>
      <c r="S13" s="96"/>
      <c r="T13" s="96"/>
      <c r="U13" s="96"/>
      <c r="V13" s="97"/>
    </row>
    <row r="14" spans="1:22" ht="21" x14ac:dyDescent="0.25">
      <c r="A14" s="95" t="s">
        <v>42</v>
      </c>
      <c r="B14" s="96"/>
      <c r="C14" s="96"/>
      <c r="D14" s="96"/>
      <c r="E14" s="96"/>
      <c r="F14" s="96"/>
      <c r="G14" s="96"/>
      <c r="H14" s="96"/>
      <c r="I14" s="96"/>
      <c r="J14" s="96"/>
      <c r="K14" s="96"/>
      <c r="L14" s="96"/>
      <c r="M14" s="96"/>
      <c r="N14" s="96"/>
      <c r="O14" s="96"/>
      <c r="P14" s="96"/>
      <c r="Q14" s="96"/>
      <c r="R14" s="96"/>
      <c r="S14" s="96"/>
      <c r="T14" s="96"/>
      <c r="U14" s="96"/>
      <c r="V14" s="97"/>
    </row>
    <row r="15" spans="1:22" ht="21" x14ac:dyDescent="0.25">
      <c r="A15" s="95" t="s">
        <v>39</v>
      </c>
      <c r="B15" s="96"/>
      <c r="C15" s="96"/>
      <c r="D15" s="96"/>
      <c r="E15" s="96"/>
      <c r="F15" s="96"/>
      <c r="G15" s="96"/>
      <c r="H15" s="96"/>
      <c r="I15" s="96"/>
      <c r="J15" s="96"/>
      <c r="K15" s="96"/>
      <c r="L15" s="96"/>
      <c r="M15" s="96"/>
      <c r="N15" s="96"/>
      <c r="O15" s="96"/>
      <c r="P15" s="96"/>
      <c r="Q15" s="96"/>
      <c r="R15" s="96"/>
      <c r="S15" s="96"/>
      <c r="T15" s="96"/>
      <c r="U15" s="96"/>
      <c r="V15" s="97"/>
    </row>
    <row r="16" spans="1:22" ht="21" x14ac:dyDescent="0.25">
      <c r="A16" s="95" t="s">
        <v>70</v>
      </c>
      <c r="B16" s="96"/>
      <c r="C16" s="96"/>
      <c r="D16" s="96"/>
      <c r="E16" s="96"/>
      <c r="F16" s="96"/>
      <c r="G16" s="96"/>
      <c r="H16" s="96"/>
      <c r="I16" s="96"/>
      <c r="J16" s="96"/>
      <c r="K16" s="96"/>
      <c r="L16" s="96"/>
      <c r="M16" s="96"/>
      <c r="N16" s="96"/>
      <c r="O16" s="96"/>
      <c r="P16" s="96"/>
      <c r="Q16" s="96"/>
      <c r="R16" s="96"/>
      <c r="S16" s="96"/>
      <c r="T16" s="96"/>
      <c r="U16" s="96"/>
      <c r="V16" s="97"/>
    </row>
    <row r="17" spans="1:22" ht="21" x14ac:dyDescent="0.25">
      <c r="A17" s="95" t="s">
        <v>82</v>
      </c>
      <c r="B17" s="96"/>
      <c r="C17" s="96"/>
      <c r="D17" s="96"/>
      <c r="E17" s="96"/>
      <c r="F17" s="96"/>
      <c r="G17" s="96"/>
      <c r="H17" s="96"/>
      <c r="I17" s="96"/>
      <c r="J17" s="96"/>
      <c r="K17" s="96"/>
      <c r="L17" s="96"/>
      <c r="M17" s="96"/>
      <c r="N17" s="96"/>
      <c r="O17" s="96"/>
      <c r="P17" s="96"/>
      <c r="Q17" s="96"/>
      <c r="R17" s="96"/>
      <c r="S17" s="96"/>
      <c r="T17" s="96"/>
      <c r="U17" s="96"/>
      <c r="V17" s="97"/>
    </row>
  </sheetData>
  <mergeCells count="4">
    <mergeCell ref="A1:V1"/>
    <mergeCell ref="A2:A3"/>
    <mergeCell ref="B2:B3"/>
    <mergeCell ref="C2:T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BOQ</vt:lpstr>
      <vt:lpstr>Summary Sheet</vt:lpstr>
      <vt:lpstr>Work Shedule</vt:lpstr>
      <vt:lpstr>BOQ!Print_Titles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maumoon.khalid</dc:creator>
  <cp:lastModifiedBy>Mohamed Hamdhan</cp:lastModifiedBy>
  <cp:lastPrinted>2018-11-26T09:03:47Z</cp:lastPrinted>
  <dcterms:created xsi:type="dcterms:W3CDTF">2013-06-30T08:40:01Z</dcterms:created>
  <dcterms:modified xsi:type="dcterms:W3CDTF">2019-06-30T08:17:42Z</dcterms:modified>
</cp:coreProperties>
</file>