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aslaero.sharepoint.com/sites/ceworkspace/PROJECTS/01. Ongoing/2026 Small projects/21. T2 Office/"/>
    </mc:Choice>
  </mc:AlternateContent>
  <xr:revisionPtr revIDLastSave="1" documentId="8_{2A7F7FF8-3C68-4646-8ADC-25E359773BA9}" xr6:coauthVersionLast="47" xr6:coauthVersionMax="47" xr10:uidLastSave="{52E9F01D-E0EB-4B37-B772-6864A3FC9033}"/>
  <bookViews>
    <workbookView xWindow="-120" yWindow="-16320" windowWidth="29040" windowHeight="15720" activeTab="1" xr2:uid="{00000000-000D-0000-FFFF-FFFF00000000}"/>
  </bookViews>
  <sheets>
    <sheet name="Cover " sheetId="4" r:id="rId1"/>
    <sheet name="BOQ" sheetId="3" r:id="rId2"/>
  </sheets>
  <definedNames>
    <definedName name="_xlnm.Print_Area" localSheetId="1">BOQ!$A:$H</definedName>
    <definedName name="_xlnm.Print_Area" localSheetId="0">'Cover '!$A$1:$I$41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7" i="3" l="1"/>
  <c r="H157" i="3" s="1"/>
  <c r="H158" i="3"/>
  <c r="H163" i="3"/>
  <c r="H153" i="3"/>
  <c r="E150" i="3"/>
  <c r="H150" i="3" s="1"/>
  <c r="E147" i="3"/>
  <c r="H67" i="3"/>
  <c r="H85" i="3"/>
  <c r="H126" i="3"/>
  <c r="H111" i="3"/>
  <c r="H112" i="3"/>
  <c r="H84" i="3"/>
  <c r="H83" i="3"/>
  <c r="E79" i="3"/>
  <c r="H79" i="3" s="1"/>
  <c r="E74" i="3"/>
  <c r="H74" i="3"/>
  <c r="E71" i="3"/>
  <c r="E72" i="3"/>
  <c r="H72" i="3"/>
  <c r="E73" i="3"/>
  <c r="H73" i="3" s="1"/>
  <c r="H71" i="3"/>
  <c r="B25" i="4"/>
  <c r="H3" i="3"/>
  <c r="C11" i="3"/>
  <c r="C10" i="3"/>
  <c r="C9" i="3"/>
  <c r="C8" i="3"/>
  <c r="C7" i="3"/>
  <c r="C6" i="3"/>
  <c r="H49" i="3"/>
  <c r="H48" i="3"/>
  <c r="H45" i="3"/>
  <c r="H44" i="3"/>
  <c r="H43" i="3"/>
  <c r="H42" i="3"/>
  <c r="H41" i="3"/>
  <c r="H40" i="3"/>
  <c r="H39" i="3"/>
  <c r="H228" i="3"/>
  <c r="H227" i="3"/>
  <c r="H226" i="3"/>
  <c r="H225" i="3"/>
  <c r="H224" i="3"/>
  <c r="H217" i="3"/>
  <c r="H219" i="3" s="1"/>
  <c r="H10" i="3" s="1"/>
  <c r="H210" i="3"/>
  <c r="H209" i="3"/>
  <c r="H208" i="3"/>
  <c r="H207" i="3"/>
  <c r="H206" i="3"/>
  <c r="H205" i="3"/>
  <c r="E204" i="3"/>
  <c r="H204" i="3" s="1"/>
  <c r="H203" i="3"/>
  <c r="H202" i="3"/>
  <c r="H201" i="3"/>
  <c r="E200" i="3"/>
  <c r="H200" i="3" s="1"/>
  <c r="H199" i="3"/>
  <c r="H187" i="3"/>
  <c r="H186" i="3"/>
  <c r="H185" i="3"/>
  <c r="H183" i="3"/>
  <c r="H182" i="3"/>
  <c r="H181" i="3"/>
  <c r="H180" i="3"/>
  <c r="H179" i="3"/>
  <c r="H178" i="3"/>
  <c r="H177" i="3"/>
  <c r="H176" i="3"/>
  <c r="H175" i="3"/>
  <c r="H174" i="3"/>
  <c r="H173" i="3"/>
  <c r="H172" i="3"/>
  <c r="H171" i="3"/>
  <c r="H170" i="3"/>
  <c r="H169" i="3"/>
  <c r="H168" i="3"/>
  <c r="H167" i="3"/>
  <c r="H166" i="3"/>
  <c r="H165" i="3"/>
  <c r="H164" i="3"/>
  <c r="H162" i="3"/>
  <c r="H161" i="3"/>
  <c r="H160" i="3"/>
  <c r="H159" i="3"/>
  <c r="H156" i="3"/>
  <c r="H155" i="3"/>
  <c r="H154" i="3"/>
  <c r="H152" i="3"/>
  <c r="H148" i="3"/>
  <c r="H146" i="3"/>
  <c r="H134" i="3"/>
  <c r="H133" i="3"/>
  <c r="H132" i="3"/>
  <c r="H131" i="3"/>
  <c r="H129" i="3"/>
  <c r="H128" i="3"/>
  <c r="H127" i="3"/>
  <c r="H125" i="3"/>
  <c r="H124" i="3"/>
  <c r="H123" i="3"/>
  <c r="H122" i="3"/>
  <c r="H121" i="3"/>
  <c r="H120" i="3"/>
  <c r="H119" i="3"/>
  <c r="H118" i="3"/>
  <c r="H117" i="3"/>
  <c r="H116" i="3"/>
  <c r="H115" i="3"/>
  <c r="H114" i="3"/>
  <c r="H113" i="3"/>
  <c r="H110" i="3"/>
  <c r="H108" i="3"/>
  <c r="H107" i="3"/>
  <c r="H106" i="3"/>
  <c r="H105" i="3"/>
  <c r="H104" i="3"/>
  <c r="H103" i="3"/>
  <c r="H102" i="3"/>
  <c r="H101" i="3"/>
  <c r="H100" i="3"/>
  <c r="H99" i="3"/>
  <c r="H98" i="3"/>
  <c r="H97" i="3"/>
  <c r="H96" i="3"/>
  <c r="H95" i="3"/>
  <c r="H94" i="3"/>
  <c r="H93" i="3"/>
  <c r="H92" i="3"/>
  <c r="H91" i="3"/>
  <c r="H90" i="3"/>
  <c r="H89" i="3"/>
  <c r="H88" i="3"/>
  <c r="H87" i="3"/>
  <c r="H86" i="3"/>
  <c r="H82" i="3"/>
  <c r="H81" i="3"/>
  <c r="H80" i="3"/>
  <c r="H78" i="3"/>
  <c r="H77" i="3"/>
  <c r="H76" i="3"/>
  <c r="H75" i="3"/>
  <c r="E70" i="3"/>
  <c r="H70" i="3" s="1"/>
  <c r="H69" i="3"/>
  <c r="H68" i="3"/>
  <c r="H66" i="3"/>
  <c r="H65" i="3"/>
  <c r="H64" i="3"/>
  <c r="H63" i="3"/>
  <c r="H62" i="3"/>
  <c r="H211" i="3" l="1"/>
  <c r="H9" i="3" s="1"/>
  <c r="H51" i="3"/>
  <c r="H6" i="3" s="1"/>
  <c r="H229" i="3"/>
  <c r="H11" i="3" s="1"/>
  <c r="H147" i="3"/>
  <c r="H188" i="3" l="1"/>
  <c r="H8" i="3" s="1"/>
  <c r="H135" i="3"/>
  <c r="H7" i="3" s="1"/>
  <c r="H13" i="3" l="1"/>
  <c r="H14" i="3" s="1"/>
  <c r="H15" i="3"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<sst xmlns="http://schemas.openxmlformats.org/spreadsheetml/2006/main" count="320" uniqueCount="215">
  <si>
    <t>Description</t>
  </si>
  <si>
    <t>Preliminaries</t>
  </si>
  <si>
    <t>IOCC</t>
  </si>
  <si>
    <t>CLC Office</t>
  </si>
  <si>
    <t>Additions</t>
  </si>
  <si>
    <t>Omissions</t>
  </si>
  <si>
    <t>Item</t>
  </si>
  <si>
    <t>Unit</t>
  </si>
  <si>
    <t>Qty</t>
  </si>
  <si>
    <t>Material Rate (MVR)</t>
  </si>
  <si>
    <t>Labour Rate (MVR)</t>
  </si>
  <si>
    <t>Amount (MVR)</t>
  </si>
  <si>
    <t>Bill No. 01</t>
  </si>
  <si>
    <t>General Notes</t>
  </si>
  <si>
    <t>m</t>
  </si>
  <si>
    <t>nr</t>
  </si>
  <si>
    <t>m2</t>
  </si>
  <si>
    <t>pt</t>
  </si>
  <si>
    <t>(a) Allow for all costs and expenses for complying with the General Conditions of Contract and General Requirements in Specifications.</t>
  </si>
  <si>
    <t>(b) Any services not specifically provided for herein will be deemed to be included in the rates of other items in the BOQ or under additional works.</t>
  </si>
  <si>
    <t>Site Management, Staff &amp; Office Maintain Cost</t>
  </si>
  <si>
    <t>1.1.1</t>
  </si>
  <si>
    <t>Allow for all on and off site management cost including costs of foreman and assistants, temporary services, telephone, fax, hoardings &amp; similar.</t>
  </si>
  <si>
    <t>item</t>
  </si>
  <si>
    <t>Temporary Fencing and Hoarding</t>
  </si>
  <si>
    <t>1.2.1</t>
  </si>
  <si>
    <t>Supply, erect &amp; maintain of a fence through out the construction period and hoarding all along the perimeter of the site until completion.</t>
  </si>
  <si>
    <t>Clean-up</t>
  </si>
  <si>
    <t>1.3.1</t>
  </si>
  <si>
    <t>Allow for keeping all the site tidy and clean, and for clearance of the site to the satisfaction of the Engineer/the Employer on completion of the contract.</t>
  </si>
  <si>
    <t>Contractual Requirement</t>
  </si>
  <si>
    <t>1.4.1</t>
  </si>
  <si>
    <t>Provide all insurances under the contract as in Conditions of Contract</t>
  </si>
  <si>
    <t>1.4.2</t>
  </si>
  <si>
    <t>Provide performance bond as per the conditions of contract.</t>
  </si>
  <si>
    <t>Total of Bill No:01 - Carried to Bill Summary</t>
  </si>
  <si>
    <t>Bill No. 02</t>
  </si>
  <si>
    <t xml:space="preserve">(a) Rates shall include for fixing, paving, grouting, pointing, finishing and any other similar works to ensure the required finish. </t>
  </si>
  <si>
    <t>(b) Rates shall include for fabrication and erection and temporary supports and fixing into position.</t>
  </si>
  <si>
    <t>(c) All materials shall  be approved quality/brand or similar as given in the technical specifications and finishing schedule.</t>
  </si>
  <si>
    <t>(d) The contractor shall submit samples of all finishing materials for approval of the Engineer.</t>
  </si>
  <si>
    <t>Demolition</t>
  </si>
  <si>
    <t>2.1.1</t>
  </si>
  <si>
    <t>2.1.2</t>
  </si>
  <si>
    <t>2.1.3</t>
  </si>
  <si>
    <t>2.1.4</t>
  </si>
  <si>
    <t>Cement Board Partition</t>
  </si>
  <si>
    <t>2.2.1</t>
  </si>
  <si>
    <t>Supply and installation of cement board partition with galvanized framing for the demolished fixed glass area</t>
  </si>
  <si>
    <t>2.2.2</t>
  </si>
  <si>
    <t>2.2.3</t>
  </si>
  <si>
    <t>Supply and installation of cement board partition with galvanized framing around the columns</t>
  </si>
  <si>
    <t>2.2.4</t>
  </si>
  <si>
    <t>2.2.5</t>
  </si>
  <si>
    <t>Glass Partition</t>
  </si>
  <si>
    <t>2.3.1</t>
  </si>
  <si>
    <t>2.3.2</t>
  </si>
  <si>
    <t>Glass frosting</t>
  </si>
  <si>
    <t xml:space="preserve">Electrical and Power </t>
  </si>
  <si>
    <t>Electrical wiring with copper conductor cable in conduits in walls and in casing on soffits of slab as specified to:</t>
  </si>
  <si>
    <t>2.4.1</t>
  </si>
  <si>
    <t>Wiring to lights, fittings sockets</t>
  </si>
  <si>
    <t>Sockets</t>
  </si>
  <si>
    <t>2.4.2</t>
  </si>
  <si>
    <t>1 gang 13A socket at ceiling level</t>
  </si>
  <si>
    <t>2.4.3</t>
  </si>
  <si>
    <t>1 gang 13A socket at 400 mm above floor finish level</t>
  </si>
  <si>
    <t>2.4.4</t>
  </si>
  <si>
    <t>1 gang 13A socket at 2000 mm above floor finish level</t>
  </si>
  <si>
    <t>2.4.5</t>
  </si>
  <si>
    <t>2 gang 13A socket at 400 mm above floor finish level</t>
  </si>
  <si>
    <t>2.4.6</t>
  </si>
  <si>
    <t>2 gang 13A socket at 2000 mm above floor finish level</t>
  </si>
  <si>
    <t>2.4.7</t>
  </si>
  <si>
    <t>2 gang 13A socket at floor finish level</t>
  </si>
  <si>
    <t>2.4.8</t>
  </si>
  <si>
    <t>3 gang 13A, at table top</t>
  </si>
  <si>
    <t>2.4.9</t>
  </si>
  <si>
    <t>3 gang 13A socket at floor finish level</t>
  </si>
  <si>
    <t>2.4.10</t>
  </si>
  <si>
    <t>3 gang 13A socket at 400 mm above floor finish level</t>
  </si>
  <si>
    <t>Switches</t>
  </si>
  <si>
    <t>2.4.11</t>
  </si>
  <si>
    <t>1 gang switch</t>
  </si>
  <si>
    <t>2.4.12</t>
  </si>
  <si>
    <t>2 gang switch</t>
  </si>
  <si>
    <t>Lights</t>
  </si>
  <si>
    <t>2.4.13</t>
  </si>
  <si>
    <t>Supply and installation of additional ceiling led panel lights</t>
  </si>
  <si>
    <t>Relocating the existing lights as per the drawing</t>
  </si>
  <si>
    <t>2.4.15</t>
  </si>
  <si>
    <t>2.4.16</t>
  </si>
  <si>
    <t>Testing and commissioning</t>
  </si>
  <si>
    <t>Network</t>
  </si>
  <si>
    <t>Provision for door access control panels</t>
  </si>
  <si>
    <t>Testing, commissioning and certification</t>
  </si>
  <si>
    <t>Ceiling Works</t>
  </si>
  <si>
    <t>2.6.1</t>
  </si>
  <si>
    <t>Supply and installation of suspended ceiling system with supporting framework, hangers, accessories and finishing works</t>
  </si>
  <si>
    <t>Flooring Works</t>
  </si>
  <si>
    <t>2.7.1</t>
  </si>
  <si>
    <t>Doors</t>
  </si>
  <si>
    <t>Rates shall include for locks, latches, closers, push plates, pull handles, bolts, kick plates, hinges and all door &amp; window hardware.</t>
  </si>
  <si>
    <t>2.8.1</t>
  </si>
  <si>
    <t>D1</t>
  </si>
  <si>
    <t>AirConditioning Works</t>
  </si>
  <si>
    <t>All the ACV equipment should be Anti corrosive</t>
  </si>
  <si>
    <t>Rates should include refrigerant piping, insulation, condensate drain piping, control wiring, power cabling, supports, and all associated accessories required for a complete system</t>
  </si>
  <si>
    <t>2.9.1</t>
  </si>
  <si>
    <t>9,000 BTU with outdoor units</t>
  </si>
  <si>
    <t>2.9.2</t>
  </si>
  <si>
    <t>12,000 BTU with outdoor units</t>
  </si>
  <si>
    <t>2.9.4</t>
  </si>
  <si>
    <t>Total of Bill No:03 - Carried to Bill Summary</t>
  </si>
  <si>
    <t>Bill No. 03</t>
  </si>
  <si>
    <t>Crew Rest</t>
  </si>
  <si>
    <t>Demolition of existing aluminium partition</t>
  </si>
  <si>
    <t>Wall Finish</t>
  </si>
  <si>
    <t>Supply and installation PVC wall panels</t>
  </si>
  <si>
    <t>1 gang 13A, at table top</t>
  </si>
  <si>
    <t>2.8.2</t>
  </si>
  <si>
    <t>D2</t>
  </si>
  <si>
    <t>Bill No. 04</t>
  </si>
  <si>
    <t xml:space="preserve">(a) Rates shall include for fixing  , paving , grouting , pointing , finishing and any other similar works to ensure the required finish. </t>
  </si>
  <si>
    <t>4.1.1</t>
  </si>
  <si>
    <t>Demolition and removal cupboard</t>
  </si>
  <si>
    <t>Wall finish</t>
  </si>
  <si>
    <t>4.2.1</t>
  </si>
  <si>
    <t>Supply and installation of cement board</t>
  </si>
  <si>
    <t>4.2.2</t>
  </si>
  <si>
    <t>Application of 2 coats of white paint</t>
  </si>
  <si>
    <t>Aluminium Glass Partition</t>
  </si>
  <si>
    <t>4.3.1</t>
  </si>
  <si>
    <t>Supply and installation of glass partition at 3m height</t>
  </si>
  <si>
    <t>4.3.2</t>
  </si>
  <si>
    <t>Installation of frosting at 1.5m</t>
  </si>
  <si>
    <t>4.3.3</t>
  </si>
  <si>
    <t>Total of Bill No:04 - Carried to Bill Summary</t>
  </si>
  <si>
    <t>Bill No. 05</t>
  </si>
  <si>
    <t>The Contractor shall describe and price hereunder any items/quantities shown on the drawings, mentioned in the Specifications, or required for the satisfactory completion of the project, not mentioned in the BOQ.</t>
  </si>
  <si>
    <t>Bill No. 06</t>
  </si>
  <si>
    <t>m - metre</t>
  </si>
  <si>
    <t>nr - numbers</t>
  </si>
  <si>
    <t>m3 - cubic metres</t>
  </si>
  <si>
    <t>m2 - square metres</t>
  </si>
  <si>
    <t>lm - linear metre</t>
  </si>
  <si>
    <t>t - tons</t>
  </si>
  <si>
    <t>inc. - including</t>
  </si>
  <si>
    <t>mm - millimetre</t>
  </si>
  <si>
    <t>SS - stainless steel</t>
  </si>
  <si>
    <t>GI - galvanized iron</t>
  </si>
  <si>
    <t>pt - points</t>
  </si>
  <si>
    <t>(c) All materials shall  be approved by client prior to installation and must be a quality/brand or similar as given in the technical specifications and finishing schedule.</t>
  </si>
  <si>
    <t>BILL OF QUANTITIES</t>
  </si>
  <si>
    <t>Date:</t>
  </si>
  <si>
    <t>SUMMARY</t>
  </si>
  <si>
    <t xml:space="preserve">Amount </t>
  </si>
  <si>
    <t>Subtotal</t>
  </si>
  <si>
    <t>GST (8%)</t>
  </si>
  <si>
    <t xml:space="preserve">Grand Total </t>
  </si>
  <si>
    <t>Bill of Quantities</t>
  </si>
  <si>
    <t xml:space="preserve">Bill No. </t>
  </si>
  <si>
    <t>3.1.1</t>
  </si>
  <si>
    <t>3.4.1</t>
  </si>
  <si>
    <t>3.4.2</t>
  </si>
  <si>
    <t>3.4.3</t>
  </si>
  <si>
    <t>3.4.5</t>
  </si>
  <si>
    <t>3.4.6</t>
  </si>
  <si>
    <t>3.4.7</t>
  </si>
  <si>
    <t>3.4.8</t>
  </si>
  <si>
    <t>3.4.9</t>
  </si>
  <si>
    <t>3.6.1</t>
  </si>
  <si>
    <t>3.2.1</t>
  </si>
  <si>
    <t>Total of Bill No:02 - Carried to Bill Summary</t>
  </si>
  <si>
    <t>Total of Bill No:05 - Carried to Bill Summary</t>
  </si>
  <si>
    <t>Total of Bill No:06 - Carried to Bill Summary</t>
  </si>
  <si>
    <t>2.4.14</t>
  </si>
  <si>
    <t>3.5.1</t>
  </si>
  <si>
    <t>3.7.1</t>
  </si>
  <si>
    <t>3.7.2</t>
  </si>
  <si>
    <t>(e) Where there may be any discrepancies between the drawings and BOQ , details given in the drawings shall prevail for completion.</t>
  </si>
  <si>
    <t>MALDIVIAN IOCC, CREW REST AND CLC OFFICE AT VIA T2</t>
  </si>
  <si>
    <t>Relocation of existing AC unit</t>
  </si>
  <si>
    <t>Supply and installation of aluminium swing door, 850mm</t>
  </si>
  <si>
    <t>The Contractor shall identify and price all omitted work shown in the BOQ but excluded from the final scope. Omission values shall be entered as positive amounts and deducted from the Bill Summary.</t>
  </si>
  <si>
    <t>Demolition and disposal of existing cement board wall, 3 m height</t>
  </si>
  <si>
    <t>Demolition and disposal of existing cement board wall for additional door</t>
  </si>
  <si>
    <t>Removal and disposal of existing fixed glass window</t>
  </si>
  <si>
    <t>Removal and disposal of cement board from LED screen wall</t>
  </si>
  <si>
    <t>Supply and installation of cement board partition - P1</t>
  </si>
  <si>
    <t>Supply and installation of cement board partition - P2</t>
  </si>
  <si>
    <t>Supply and installation of WPC wall panels</t>
  </si>
  <si>
    <t>3m height 4+4 laminated glass with hidden framing</t>
  </si>
  <si>
    <t xml:space="preserve">Supply and installation of frameless glass partition </t>
  </si>
  <si>
    <t>Wiring to lights, fittings, and sockets</t>
  </si>
  <si>
    <t>Recessed distribution board</t>
  </si>
  <si>
    <t>Ethernet Point - Recessed Floor Mount</t>
  </si>
  <si>
    <t xml:space="preserve">HDMI cable wired as per drawing </t>
  </si>
  <si>
    <t>CCTV points - cabling provision</t>
  </si>
  <si>
    <t xml:space="preserve">Ethernet Point </t>
  </si>
  <si>
    <t>All network cables should be installed as per the cabling required provided by IASL.</t>
  </si>
  <si>
    <t>Electrical, Power, and Network</t>
  </si>
  <si>
    <t>2.4.17</t>
  </si>
  <si>
    <t>2.4.18</t>
  </si>
  <si>
    <t>2.4.19</t>
  </si>
  <si>
    <t>2.4.20</t>
  </si>
  <si>
    <t>2.4.21</t>
  </si>
  <si>
    <t xml:space="preserve">Demolition of existing floor finish for SS floor trunking </t>
  </si>
  <si>
    <t>2.1.5</t>
  </si>
  <si>
    <t>Stainless Steel Floor Trunking to all floor mounted fixtures</t>
  </si>
  <si>
    <t>Installation of tile carpet flooring, including surface preparation, adhesives, trims, edge details, and all accessories required for a complete installation. Material to be provided by client.</t>
  </si>
  <si>
    <t>Partitions</t>
  </si>
  <si>
    <t>3 gang 13A socket at 1500 mm above floor finish level</t>
  </si>
  <si>
    <t>3.2.3</t>
  </si>
  <si>
    <t>D3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</si>
</sst>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u/>
      <sz val="10"/>
      <color theme="1"/>
      <name val="Calibri"/>
      <family val="2"/>
      <scheme val="minor"/>
    </font>
    <font>
      <u/>
      <sz val="10"/>
      <color theme="1"/>
      <name val="Calibri"/>
      <family val="2"/>
      <scheme val="minor"/>
    </font>
    <font>
      <sz val="10"/>
      <color rgb="FF000000"/>
      <name val="Calibri"/>
      <family val="2"/>
      <scheme val="minor"/>
    </font>
    <font>
      <sz val="11"/>
      <color theme="1"/>
      <name val="Calibri"/>
      <family val="2"/>
    </font>
    <font>
      <sz val="9"/>
      <color theme="1"/>
      <name val="Calibri"/>
      <family val="2"/>
      <scheme val="minor"/>
    </font>
    <font>
      <b/>
      <sz val="9"/>
      <color theme="1"/>
      <name val="Calibri"/>
      <family val="2"/>
      <scheme val="minor"/>
    </font>
    <font>
      <sz val="10"/>
      <name val="Arial"/>
      <family val="2"/>
    </font>
    <font>
      <sz val="9"/>
      <name val="Calibri"/>
      <family val="2"/>
      <scheme val="minor"/>
    </font>
    <font>
      <b/>
      <sz val="9"/>
      <name val="Calibri"/>
      <family val="2"/>
      <scheme val="minor"/>
    </font>
    <font>
      <b/>
      <sz val="8"/>
      <name val="Calibri"/>
      <family val="2"/>
      <scheme val="minor"/>
    </font>
    <font>
      <sz val="8"/>
      <name val="Calibri"/>
      <family val="2"/>
      <scheme val="minor"/>
    </font>
    <font>
      <b/>
      <sz val="11"/>
      <color theme="1"/>
      <name val="Segoe UI Semilight"/>
      <family val="2"/>
    </font>
    <font>
      <sz val="11"/>
      <color theme="1"/>
      <name val="Segoe UI Semilight"/>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8">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0" fontId="10" fillId="0" borderId="0"/>
    <xf numFmtId="43" fontId="10" fillId="0" borderId="0" applyFont="0" applyFill="0" applyBorder="0" applyAlignment="0" applyProtection="0"/>
    <xf numFmtId="0" fontId="1" fillId="0" borderId="0"/>
  </cellStyleXfs>
  <cellXfs count="134">
    <xf numFmtId="0" fontId="0" fillId="0" borderId="0" xfId="0"/>
    <xf numFmtId="0" fontId="2" fillId="0" borderId="0" xfId="0" applyFont="1"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43" fontId="2" fillId="0" borderId="0" xfId="1" applyFont="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vertical="center"/>
    </xf>
    <xf numFmtId="0" fontId="2" fillId="0" borderId="3" xfId="0" applyFont="1" applyBorder="1" applyAlignment="1">
      <alignment horizontal="center" vertical="center"/>
    </xf>
    <xf numFmtId="43" fontId="2" fillId="0" borderId="3" xfId="1" applyFont="1" applyBorder="1" applyAlignment="1">
      <alignment horizontal="center" vertical="center"/>
    </xf>
    <xf numFmtId="0" fontId="3" fillId="0" borderId="2" xfId="0" applyFont="1" applyBorder="1" applyAlignment="1">
      <alignment horizontal="right" vertical="center"/>
    </xf>
    <xf numFmtId="43" fontId="2" fillId="0" borderId="0" xfId="0" applyNumberFormat="1" applyFont="1" applyAlignment="1">
      <alignment vertical="center"/>
    </xf>
    <xf numFmtId="0" fontId="2" fillId="0" borderId="3" xfId="0" applyFont="1" applyBorder="1" applyAlignment="1">
      <alignment horizontal="left" vertical="center" wrapText="1"/>
    </xf>
    <xf numFmtId="43" fontId="3" fillId="0" borderId="0" xfId="1" applyFont="1" applyAlignment="1">
      <alignment horizontal="center" vertical="center"/>
    </xf>
    <xf numFmtId="0" fontId="2" fillId="0" borderId="1" xfId="0" applyFont="1" applyBorder="1" applyAlignment="1">
      <alignment horizontal="center" vertical="center"/>
    </xf>
    <xf numFmtId="0" fontId="4" fillId="0" borderId="2" xfId="0" applyFont="1" applyBorder="1" applyAlignment="1">
      <alignment horizontal="right" vertical="center"/>
    </xf>
    <xf numFmtId="43" fontId="2" fillId="0" borderId="3" xfId="1" applyFont="1" applyFill="1" applyBorder="1" applyAlignment="1">
      <alignment horizontal="center" vertical="center"/>
    </xf>
    <xf numFmtId="0" fontId="2" fillId="0" borderId="3" xfId="0" applyFont="1" applyBorder="1" applyAlignment="1">
      <alignment vertical="center" wrapText="1"/>
    </xf>
    <xf numFmtId="0" fontId="2" fillId="0" borderId="3" xfId="0" applyFont="1" applyBorder="1" applyAlignment="1">
      <alignment vertical="top" wrapText="1"/>
    </xf>
    <xf numFmtId="0" fontId="4" fillId="0" borderId="3"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6" xfId="0" applyFont="1" applyBorder="1" applyAlignment="1">
      <alignment vertical="center"/>
    </xf>
    <xf numFmtId="0" fontId="4" fillId="0" borderId="8" xfId="0" applyFont="1" applyBorder="1" applyAlignment="1">
      <alignment horizontal="center" vertical="center"/>
    </xf>
    <xf numFmtId="0" fontId="4" fillId="0" borderId="7" xfId="0" applyFont="1" applyBorder="1" applyAlignment="1">
      <alignment vertical="center"/>
    </xf>
    <xf numFmtId="0" fontId="4" fillId="0" borderId="2" xfId="0" applyFont="1" applyBorder="1" applyAlignment="1">
      <alignment horizontal="center" vertical="center"/>
    </xf>
    <xf numFmtId="0" fontId="0" fillId="0" borderId="0" xfId="0" applyAlignment="1">
      <alignment wrapText="1"/>
    </xf>
    <xf numFmtId="0" fontId="8" fillId="0" borderId="9" xfId="0" applyFont="1" applyBorder="1" applyAlignment="1">
      <alignment horizontal="left" wrapText="1"/>
    </xf>
    <xf numFmtId="0" fontId="8" fillId="0" borderId="10" xfId="0" applyFont="1" applyBorder="1" applyAlignment="1">
      <alignment wrapText="1"/>
    </xf>
    <xf numFmtId="2" fontId="8" fillId="0" borderId="10" xfId="0" applyNumberFormat="1" applyFont="1" applyBorder="1" applyAlignment="1">
      <alignment wrapText="1"/>
    </xf>
    <xf numFmtId="0" fontId="9" fillId="0" borderId="11" xfId="0" applyFont="1" applyBorder="1" applyAlignment="1">
      <alignment wrapText="1"/>
    </xf>
    <xf numFmtId="0" fontId="11" fillId="0" borderId="12" xfId="2" applyFont="1" applyBorder="1" applyAlignment="1">
      <alignment horizontal="left" vertical="center" wrapText="1"/>
    </xf>
    <xf numFmtId="0" fontId="9" fillId="0" borderId="13" xfId="0" applyFont="1" applyBorder="1" applyAlignment="1">
      <alignment wrapText="1"/>
    </xf>
    <xf numFmtId="0" fontId="8" fillId="0" borderId="12" xfId="2" applyFont="1" applyBorder="1" applyAlignment="1">
      <alignment horizontal="left" vertical="center" wrapText="1"/>
    </xf>
    <xf numFmtId="14" fontId="9" fillId="0" borderId="13" xfId="0" applyNumberFormat="1" applyFont="1" applyBorder="1" applyAlignment="1">
      <alignment horizontal="left" wrapText="1"/>
    </xf>
    <xf numFmtId="0" fontId="9" fillId="0" borderId="16" xfId="0" applyFont="1" applyBorder="1" applyAlignment="1">
      <alignment horizontal="right" vertical="center" wrapText="1"/>
    </xf>
    <xf numFmtId="43" fontId="12" fillId="0" borderId="4" xfId="2" applyNumberFormat="1" applyFont="1" applyBorder="1" applyAlignment="1">
      <alignment horizontal="left" vertical="center" wrapText="1"/>
    </xf>
    <xf numFmtId="43" fontId="12" fillId="0" borderId="18" xfId="2" applyNumberFormat="1" applyFont="1" applyBorder="1" applyAlignment="1">
      <alignment horizontal="left" vertical="center" wrapText="1"/>
    </xf>
    <xf numFmtId="43" fontId="13" fillId="0" borderId="0" xfId="2" applyNumberFormat="1" applyFont="1" applyAlignment="1">
      <alignment horizontal="left" vertical="center"/>
    </xf>
    <xf numFmtId="43" fontId="12" fillId="0" borderId="5" xfId="2" applyNumberFormat="1" applyFont="1" applyBorder="1" applyAlignment="1">
      <alignment horizontal="left" vertical="center" wrapText="1"/>
    </xf>
    <xf numFmtId="43" fontId="12" fillId="0" borderId="20" xfId="2" applyNumberFormat="1" applyFont="1" applyBorder="1" applyAlignment="1">
      <alignment horizontal="left" vertical="center" wrapText="1"/>
    </xf>
    <xf numFmtId="43" fontId="12" fillId="0" borderId="22" xfId="2" applyNumberFormat="1" applyFont="1" applyBorder="1" applyAlignment="1">
      <alignment horizontal="left" vertical="center" wrapText="1"/>
    </xf>
    <xf numFmtId="43" fontId="12" fillId="0" borderId="23" xfId="2" applyNumberFormat="1" applyFont="1" applyBorder="1" applyAlignment="1">
      <alignment horizontal="left" vertical="center" wrapText="1"/>
    </xf>
    <xf numFmtId="43" fontId="12" fillId="0" borderId="0" xfId="3" applyFont="1" applyFill="1" applyBorder="1" applyAlignment="1" applyProtection="1">
      <alignment horizontal="left" vertical="center" wrapText="1"/>
    </xf>
    <xf numFmtId="0" fontId="8" fillId="0" borderId="13" xfId="0" applyFont="1" applyBorder="1" applyAlignment="1">
      <alignment horizontal="left" vertical="center" wrapText="1"/>
    </xf>
    <xf numFmtId="0" fontId="11" fillId="0" borderId="24" xfId="2" applyFont="1" applyBorder="1" applyAlignment="1">
      <alignment horizontal="left" vertical="center" wrapText="1"/>
    </xf>
    <xf numFmtId="0" fontId="12" fillId="0" borderId="25" xfId="2" applyFont="1" applyBorder="1" applyAlignment="1">
      <alignment horizontal="left" vertical="center" wrapText="1"/>
    </xf>
    <xf numFmtId="43" fontId="12" fillId="0" borderId="25" xfId="3" applyFont="1" applyFill="1" applyBorder="1" applyAlignment="1" applyProtection="1">
      <alignment horizontal="left" vertical="center" wrapText="1"/>
    </xf>
    <xf numFmtId="43" fontId="9" fillId="0" borderId="26" xfId="0" applyNumberFormat="1" applyFont="1" applyBorder="1" applyAlignment="1">
      <alignment horizontal="left" vertical="center" wrapText="1"/>
    </xf>
    <xf numFmtId="0" fontId="11" fillId="0" borderId="19" xfId="2" applyFont="1" applyBorder="1" applyAlignment="1">
      <alignment horizontal="left" vertical="center" wrapText="1"/>
    </xf>
    <xf numFmtId="0" fontId="12" fillId="0" borderId="5" xfId="2" applyFont="1" applyBorder="1" applyAlignment="1">
      <alignment horizontal="left" vertical="center" wrapText="1"/>
    </xf>
    <xf numFmtId="43" fontId="12" fillId="0" borderId="5" xfId="3" applyFont="1" applyFill="1" applyBorder="1" applyAlignment="1" applyProtection="1">
      <alignment horizontal="left" vertical="center" wrapText="1"/>
    </xf>
    <xf numFmtId="43" fontId="9" fillId="0" borderId="20" xfId="0" applyNumberFormat="1" applyFont="1" applyBorder="1" applyAlignment="1">
      <alignment horizontal="left" vertical="center" wrapText="1"/>
    </xf>
    <xf numFmtId="0" fontId="11" fillId="0" borderId="21" xfId="2" applyFont="1" applyBorder="1" applyAlignment="1">
      <alignment horizontal="left" vertical="center" wrapText="1"/>
    </xf>
    <xf numFmtId="0" fontId="12" fillId="0" borderId="22" xfId="2" applyFont="1" applyBorder="1" applyAlignment="1">
      <alignment horizontal="left" vertical="center" wrapText="1"/>
    </xf>
    <xf numFmtId="43" fontId="12" fillId="0" borderId="22" xfId="3" applyFont="1" applyFill="1" applyBorder="1" applyAlignment="1" applyProtection="1">
      <alignment horizontal="left" vertical="center" wrapText="1"/>
    </xf>
    <xf numFmtId="43" fontId="9" fillId="0" borderId="23" xfId="0" applyNumberFormat="1" applyFont="1" applyBorder="1" applyAlignment="1">
      <alignment horizontal="left" vertical="center" wrapText="1"/>
    </xf>
    <xf numFmtId="0" fontId="11" fillId="0" borderId="27" xfId="2" applyFont="1" applyBorder="1" applyAlignment="1">
      <alignment horizontal="left" vertical="center" wrapText="1"/>
    </xf>
    <xf numFmtId="0" fontId="12" fillId="0" borderId="27" xfId="2" applyFont="1" applyBorder="1" applyAlignment="1">
      <alignment horizontal="left" vertical="center" wrapText="1"/>
    </xf>
    <xf numFmtId="43" fontId="12" fillId="0" borderId="27" xfId="3" applyFont="1" applyFill="1" applyBorder="1" applyAlignment="1" applyProtection="1">
      <alignment horizontal="left" vertical="center" wrapText="1"/>
    </xf>
    <xf numFmtId="43" fontId="9" fillId="0" borderId="27" xfId="0" applyNumberFormat="1" applyFont="1" applyBorder="1" applyAlignment="1">
      <alignment horizontal="left" vertical="center" wrapText="1"/>
    </xf>
    <xf numFmtId="0" fontId="9" fillId="0" borderId="14" xfId="0" applyFont="1" applyBorder="1" applyAlignment="1">
      <alignment horizontal="center" vertical="center"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15" fillId="0" borderId="0" xfId="4" applyFont="1" applyAlignment="1">
      <alignment horizontal="center"/>
    </xf>
    <xf numFmtId="0" fontId="1" fillId="0" borderId="0" xfId="4"/>
    <xf numFmtId="0" fontId="1" fillId="0" borderId="0" xfId="4" applyAlignment="1">
      <alignment horizontal="center"/>
    </xf>
    <xf numFmtId="0" fontId="9" fillId="0" borderId="28" xfId="0" applyFont="1" applyBorder="1" applyAlignment="1">
      <alignment vertical="center" wrapText="1"/>
    </xf>
    <xf numFmtId="0" fontId="12" fillId="0" borderId="17" xfId="2" applyNumberFormat="1" applyFont="1" applyBorder="1" applyAlignment="1">
      <alignment horizontal="center" vertical="center" wrapText="1"/>
    </xf>
    <xf numFmtId="0" fontId="12" fillId="0" borderId="19" xfId="2" applyNumberFormat="1" applyFont="1" applyBorder="1" applyAlignment="1">
      <alignment horizontal="center" vertical="center" wrapText="1"/>
    </xf>
    <xf numFmtId="0" fontId="12" fillId="0" borderId="21" xfId="2" applyNumberFormat="1" applyFont="1" applyBorder="1" applyAlignment="1">
      <alignment horizontal="center" vertical="center" wrapText="1"/>
    </xf>
    <xf numFmtId="0" fontId="16" fillId="0" borderId="0" xfId="4" applyFont="1" applyAlignment="1">
      <alignment horizontal="center" vertical="center" wrapText="1"/>
    </xf>
    <xf numFmtId="0" fontId="7" fillId="3" borderId="0" xfId="0" applyFont="1" applyFill="1" applyAlignment="1">
      <alignment horizontal="center"/>
    </xf>
    <xf numFmtId="0" fontId="3" fillId="2" borderId="29" xfId="0" applyFont="1" applyFill="1" applyBorder="1" applyAlignment="1">
      <alignment horizontal="center" vertical="center"/>
    </xf>
    <xf numFmtId="0" fontId="3" fillId="2" borderId="30" xfId="0" applyFont="1" applyFill="1" applyBorder="1" applyAlignment="1">
      <alignment vertical="center"/>
    </xf>
    <xf numFmtId="0" fontId="3" fillId="2" borderId="25" xfId="0" applyFont="1" applyFill="1" applyBorder="1" applyAlignment="1">
      <alignment vertical="center"/>
    </xf>
    <xf numFmtId="0" fontId="3" fillId="2" borderId="31" xfId="0" applyFont="1" applyFill="1" applyBorder="1" applyAlignment="1">
      <alignment horizontal="center" vertical="center"/>
    </xf>
    <xf numFmtId="43" fontId="3" fillId="2" borderId="31" xfId="1" applyFont="1" applyFill="1" applyBorder="1" applyAlignment="1">
      <alignment horizontal="center" vertical="center"/>
    </xf>
    <xf numFmtId="43" fontId="3" fillId="2" borderId="31" xfId="1" applyFont="1" applyFill="1" applyBorder="1" applyAlignment="1">
      <alignment horizontal="center" vertical="center" wrapText="1"/>
    </xf>
    <xf numFmtId="43" fontId="3" fillId="2" borderId="32" xfId="1" applyFont="1" applyFill="1" applyBorder="1" applyAlignment="1">
      <alignment horizontal="center" vertical="center"/>
    </xf>
    <xf numFmtId="0" fontId="2" fillId="0" borderId="33" xfId="0" applyFont="1" applyBorder="1" applyAlignment="1">
      <alignment horizontal="right" vertical="center"/>
    </xf>
    <xf numFmtId="43" fontId="3" fillId="0" borderId="13" xfId="1" applyFont="1" applyBorder="1" applyAlignment="1">
      <alignment horizontal="center" vertical="center"/>
    </xf>
    <xf numFmtId="164" fontId="3" fillId="0" borderId="33" xfId="0" applyNumberFormat="1" applyFont="1" applyBorder="1" applyAlignment="1">
      <alignment horizontal="right" vertical="center"/>
    </xf>
    <xf numFmtId="0" fontId="3" fillId="0" borderId="33" xfId="0" applyFont="1" applyBorder="1" applyAlignment="1">
      <alignment horizontal="right" vertical="center"/>
    </xf>
    <xf numFmtId="0" fontId="4"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vertical="center"/>
    </xf>
    <xf numFmtId="0" fontId="2" fillId="0" borderId="0" xfId="0" applyFont="1" applyBorder="1" applyAlignment="1">
      <alignment horizontal="left" vertical="center" wrapText="1"/>
    </xf>
    <xf numFmtId="0" fontId="4" fillId="0" borderId="0" xfId="0" applyFont="1" applyBorder="1" applyAlignment="1">
      <alignment horizontal="left" vertical="center" wrapText="1"/>
    </xf>
    <xf numFmtId="43" fontId="2" fillId="0" borderId="13" xfId="1" applyFont="1" applyBorder="1" applyAlignment="1">
      <alignment horizontal="center" vertical="center"/>
    </xf>
    <xf numFmtId="0" fontId="2" fillId="0" borderId="0" xfId="0" applyFont="1" applyBorder="1" applyAlignment="1">
      <alignment vertical="center" wrapText="1"/>
    </xf>
    <xf numFmtId="0" fontId="5" fillId="0" borderId="0" xfId="0" applyFont="1" applyBorder="1" applyAlignment="1">
      <alignment horizontal="left" vertical="center" wrapText="1"/>
    </xf>
    <xf numFmtId="43" fontId="3" fillId="0" borderId="13" xfId="1" applyFont="1" applyFill="1" applyBorder="1" applyAlignment="1">
      <alignment horizontal="center" vertical="center"/>
    </xf>
    <xf numFmtId="0" fontId="6" fillId="0" borderId="0" xfId="0" applyFont="1" applyBorder="1" applyAlignment="1">
      <alignment horizontal="left" vertical="center" wrapText="1"/>
    </xf>
    <xf numFmtId="0" fontId="2" fillId="2" borderId="34" xfId="0" applyFont="1" applyFill="1" applyBorder="1" applyAlignment="1">
      <alignment horizontal="right" vertical="center"/>
    </xf>
    <xf numFmtId="0" fontId="2" fillId="2" borderId="35" xfId="0" applyFont="1" applyFill="1" applyBorder="1" applyAlignment="1">
      <alignment horizontal="right" vertical="center"/>
    </xf>
    <xf numFmtId="0" fontId="3" fillId="2" borderId="22" xfId="0" applyFont="1" applyFill="1" applyBorder="1" applyAlignment="1">
      <alignment horizontal="left" vertical="center"/>
    </xf>
    <xf numFmtId="0" fontId="2" fillId="2" borderId="36" xfId="0" applyFont="1" applyFill="1" applyBorder="1" applyAlignment="1">
      <alignment horizontal="center" vertical="center"/>
    </xf>
    <xf numFmtId="43" fontId="2" fillId="2" borderId="37" xfId="1" applyFont="1" applyFill="1" applyBorder="1" applyAlignment="1">
      <alignment horizontal="center" vertical="center"/>
    </xf>
    <xf numFmtId="43" fontId="2" fillId="2" borderId="38" xfId="1" applyFont="1" applyFill="1" applyBorder="1" applyAlignment="1">
      <alignment horizontal="center" vertical="center"/>
    </xf>
    <xf numFmtId="0" fontId="12" fillId="0" borderId="0" xfId="2" applyFont="1" applyBorder="1" applyAlignment="1">
      <alignment vertical="center" wrapText="1"/>
    </xf>
    <xf numFmtId="0" fontId="8" fillId="0" borderId="0" xfId="0" applyFont="1" applyBorder="1" applyAlignment="1">
      <alignment wrapText="1"/>
    </xf>
    <xf numFmtId="0" fontId="9" fillId="0" borderId="0" xfId="2" applyFont="1" applyBorder="1" applyAlignment="1">
      <alignment vertical="center" wrapText="1"/>
    </xf>
    <xf numFmtId="0" fontId="9" fillId="0" borderId="0" xfId="0" applyFont="1" applyBorder="1" applyAlignment="1">
      <alignment horizontal="right" wrapText="1"/>
    </xf>
    <xf numFmtId="0" fontId="11" fillId="0" borderId="0" xfId="2" applyFont="1" applyBorder="1" applyAlignment="1">
      <alignment horizontal="left" vertical="center" wrapText="1"/>
    </xf>
    <xf numFmtId="0" fontId="12" fillId="0" borderId="0" xfId="2" applyFont="1" applyBorder="1" applyAlignment="1">
      <alignment horizontal="left" vertical="center" wrapText="1"/>
    </xf>
    <xf numFmtId="0" fontId="3" fillId="2" borderId="22" xfId="0" applyFont="1" applyFill="1" applyBorder="1" applyAlignment="1">
      <alignment horizontal="left" vertical="center"/>
    </xf>
    <xf numFmtId="0" fontId="3" fillId="2" borderId="37" xfId="0" applyFont="1" applyFill="1" applyBorder="1" applyAlignment="1">
      <alignment horizontal="left" vertical="center"/>
    </xf>
    <xf numFmtId="0" fontId="2" fillId="2" borderId="37" xfId="0" applyFont="1" applyFill="1" applyBorder="1" applyAlignment="1">
      <alignment horizontal="center" vertical="center"/>
    </xf>
    <xf numFmtId="0" fontId="2" fillId="0" borderId="39" xfId="0" applyFont="1" applyBorder="1" applyAlignment="1">
      <alignment horizontal="right" vertical="center"/>
    </xf>
    <xf numFmtId="0" fontId="4" fillId="0" borderId="40" xfId="0" applyFont="1" applyBorder="1" applyAlignment="1">
      <alignment horizontal="center" vertical="center"/>
    </xf>
    <xf numFmtId="0" fontId="4" fillId="0" borderId="10" xfId="0" applyFont="1" applyBorder="1" applyAlignment="1">
      <alignment horizontal="center" vertical="center"/>
    </xf>
    <xf numFmtId="0" fontId="2" fillId="0" borderId="41" xfId="0" applyFont="1" applyBorder="1" applyAlignment="1">
      <alignment horizontal="center" vertical="center"/>
    </xf>
    <xf numFmtId="43" fontId="2" fillId="0" borderId="42" xfId="1" applyFont="1" applyBorder="1" applyAlignment="1">
      <alignment horizontal="center" vertical="center"/>
    </xf>
    <xf numFmtId="43" fontId="3" fillId="0" borderId="11" xfId="1" applyFont="1" applyBorder="1" applyAlignment="1">
      <alignment horizontal="center" vertical="center"/>
    </xf>
    <xf numFmtId="43" fontId="3" fillId="2" borderId="38" xfId="1" applyFont="1" applyFill="1" applyBorder="1" applyAlignment="1">
      <alignment horizontal="center" vertical="center"/>
    </xf>
    <xf numFmtId="0" fontId="2" fillId="2" borderId="29" xfId="0" applyFont="1" applyFill="1" applyBorder="1" applyAlignment="1">
      <alignment horizontal="right" vertical="center"/>
    </xf>
    <xf numFmtId="0" fontId="2" fillId="2" borderId="30" xfId="0" applyFont="1" applyFill="1" applyBorder="1" applyAlignment="1">
      <alignment horizontal="right" vertical="center"/>
    </xf>
    <xf numFmtId="0" fontId="3" fillId="2" borderId="25" xfId="0" applyFont="1" applyFill="1" applyBorder="1" applyAlignment="1">
      <alignment horizontal="left" vertical="center"/>
    </xf>
    <xf numFmtId="0" fontId="2" fillId="2" borderId="43" xfId="0" applyFont="1" applyFill="1" applyBorder="1" applyAlignment="1">
      <alignment horizontal="center" vertical="center"/>
    </xf>
    <xf numFmtId="43" fontId="2" fillId="2" borderId="31" xfId="1" applyFont="1" applyFill="1" applyBorder="1" applyAlignment="1">
      <alignment horizontal="center" vertical="center"/>
    </xf>
    <xf numFmtId="0" fontId="2" fillId="2" borderId="44" xfId="0" applyFont="1" applyFill="1" applyBorder="1" applyAlignment="1">
      <alignment horizontal="right" vertical="center"/>
    </xf>
    <xf numFmtId="0" fontId="2" fillId="2" borderId="45" xfId="0" applyFont="1" applyFill="1" applyBorder="1" applyAlignment="1">
      <alignment horizontal="right" vertical="center"/>
    </xf>
    <xf numFmtId="0" fontId="3" fillId="2" borderId="15" xfId="0" applyFont="1" applyFill="1" applyBorder="1" applyAlignment="1">
      <alignment horizontal="left" vertical="center"/>
    </xf>
    <xf numFmtId="0" fontId="2" fillId="2" borderId="46" xfId="0" applyFont="1" applyFill="1" applyBorder="1" applyAlignment="1">
      <alignment horizontal="center" vertical="center"/>
    </xf>
    <xf numFmtId="43" fontId="2" fillId="2" borderId="28" xfId="1" applyFont="1" applyFill="1" applyBorder="1" applyAlignment="1">
      <alignment horizontal="center" vertical="center"/>
    </xf>
    <xf numFmtId="43" fontId="2" fillId="2" borderId="47" xfId="1" applyFont="1" applyFill="1" applyBorder="1" applyAlignment="1">
      <alignment horizontal="center" vertical="center"/>
    </xf>
    <xf numFmtId="0" fontId="3" fillId="0" borderId="33" xfId="0" applyFont="1" applyFill="1" applyBorder="1" applyAlignment="1">
      <alignment horizontal="right" vertical="center"/>
    </xf>
    <xf numFmtId="0" fontId="2" fillId="0" borderId="2" xfId="0" applyFont="1" applyFill="1" applyBorder="1" applyAlignment="1">
      <alignment horizontal="right" vertical="center"/>
    </xf>
    <xf numFmtId="0" fontId="4" fillId="0" borderId="0" xfId="0" applyFont="1" applyFill="1" applyBorder="1" applyAlignment="1">
      <alignment horizontal="left" vertical="center" wrapText="1"/>
    </xf>
    <xf numFmtId="0" fontId="2" fillId="0" borderId="1" xfId="0" applyFont="1" applyFill="1" applyBorder="1" applyAlignment="1">
      <alignment horizontal="center" vertical="center"/>
    </xf>
    <xf numFmtId="43" fontId="2" fillId="0" borderId="13" xfId="1" applyFont="1" applyFill="1" applyBorder="1" applyAlignment="1">
      <alignment horizontal="center" vertical="center"/>
    </xf>
    <xf numFmtId="0" fontId="2" fillId="0" borderId="33" xfId="0" applyFont="1" applyFill="1" applyBorder="1" applyAlignment="1">
      <alignment horizontal="right" vertical="center"/>
    </xf>
    <xf numFmtId="0" fontId="2" fillId="0" borderId="0" xfId="0" applyFont="1" applyFill="1" applyBorder="1" applyAlignment="1">
      <alignment horizontal="left" vertical="center" wrapText="1"/>
    </xf>
  </cellXfs>
  <cellStyles count="5">
    <cellStyle name="Comma" xfId="1" builtinId="3"/>
    <cellStyle name="Comma 2" xfId="3" xr:uid="{20A90F4E-BE5F-4588-A337-6B56900CC0EA}"/>
    <cellStyle name="Normal" xfId="0" builtinId="0"/>
    <cellStyle name="Normal 3" xfId="2" xr:uid="{DE46D30E-B0B0-49ED-B30B-BA3F9777F364}"/>
    <cellStyle name="Normal 3 2" xfId="4" xr:uid="{EC5BCA84-884F-4D09-9805-21ACA9E306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1.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17/10/relationships/person" Target="persons/person.xml"/><Relationship Id="rId5" Type="http://schemas.openxmlformats.org/officeDocument/2006/relationships/sharedStrings" Target="sharedStrings.xml"/><Relationship Id="rId15" Type="http://schemas.openxmlformats.org/officeDocument/2006/relationships/customXml" Target="../customXml/item3.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24</xdr:row>
      <xdr:rowOff>0</xdr:rowOff>
    </xdr:from>
    <xdr:to>
      <xdr:col>8</xdr:col>
      <xdr:colOff>304800</xdr:colOff>
      <xdr:row>25</xdr:row>
      <xdr:rowOff>95250</xdr:rowOff>
    </xdr:to>
    <xdr:sp macro="" textlink="">
      <xdr:nvSpPr>
        <xdr:cNvPr id="3073" name="AutoShape 1" descr="Maldivian Airlines Logo in Pink Script PNG Image – Free Download | CleanPNG  - CleanPNG">
          <a:extLst>
            <a:ext uri="{FF2B5EF4-FFF2-40B4-BE49-F238E27FC236}">
              <a16:creationId xmlns:a16="http://schemas.microsoft.com/office/drawing/2014/main" id="{EEA60D89-496E-ADDF-13C3-35A17859F93E}"/>
            </a:ext>
          </a:extLst>
        </xdr:cNvPr>
        <xdr:cNvSpPr>
          <a:spLocks noChangeAspect="1" noChangeArrowheads="1"/>
        </xdr:cNvSpPr>
      </xdr:nvSpPr>
      <xdr:spPr bwMode="auto">
        <a:xfrm>
          <a:off x="487680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70055-F17C-479A-8D0D-9C797B26CBD5}">
  <sheetPr>
    <tabColor rgb="FFFFFF00"/>
  </sheetPr>
  <dimension ref="B24:I39"/>
  <sheetViews>
    <sheetView view="pageBreakPreview" topLeftCell="A13" zoomScale="85" zoomScaleNormal="90" zoomScaleSheetLayoutView="85" workbookViewId="0">
      <selection activeCell="K26" sqref="K26"/>
    </sheetView>
  </sheetViews>
  <sheetFormatPr defaultRowHeight="15" x14ac:dyDescent="0.25"/>
  <cols>
    <col min="1" max="16384" width="9.140625" style="65"/>
  </cols>
  <sheetData>
    <row r="24" spans="2:9" ht="16.5" x14ac:dyDescent="0.3">
      <c r="C24" s="64" t="s">
        <v>160</v>
      </c>
      <c r="D24" s="64"/>
      <c r="E24" s="64"/>
      <c r="F24" s="64"/>
      <c r="G24" s="64"/>
    </row>
    <row r="25" spans="2:9" ht="16.5" customHeight="1" x14ac:dyDescent="0.25">
      <c r="B25" s="71" t="str">
        <f>BOQ!C3</f>
        <v>MALDIVIAN IOCC, CREW REST AND CLC OFFICE AT VIA T2</v>
      </c>
      <c r="C25" s="71"/>
      <c r="D25" s="71"/>
      <c r="E25" s="71"/>
      <c r="F25" s="71"/>
      <c r="G25" s="71"/>
      <c r="H25" s="71"/>
      <c r="I25"/>
    </row>
    <row r="26" spans="2:9" ht="15" customHeight="1" x14ac:dyDescent="0.25">
      <c r="B26" s="71"/>
      <c r="C26" s="71"/>
      <c r="D26" s="71"/>
      <c r="E26" s="71"/>
      <c r="F26" s="71"/>
      <c r="G26" s="71"/>
      <c r="H26" s="71"/>
    </row>
    <row r="27" spans="2:9" ht="15" customHeight="1" x14ac:dyDescent="0.25">
      <c r="B27" s="71"/>
      <c r="C27" s="71"/>
      <c r="D27" s="71"/>
      <c r="E27" s="71"/>
      <c r="F27" s="71"/>
      <c r="G27" s="71"/>
      <c r="H27" s="71"/>
    </row>
    <row r="28" spans="2:9" x14ac:dyDescent="0.25">
      <c r="C28" s="66"/>
      <c r="D28" s="66"/>
      <c r="E28" s="66"/>
      <c r="F28" s="66"/>
      <c r="G28" s="66"/>
    </row>
    <row r="38" spans="4:6" x14ac:dyDescent="0.25">
      <c r="D38" s="72" t="e" vm="1">
        <v>#VALUE!</v>
      </c>
      <c r="E38" s="72"/>
      <c r="F38" s="72"/>
    </row>
    <row r="39" spans="4:6" x14ac:dyDescent="0.25">
      <c r="D39" s="72"/>
      <c r="E39" s="72"/>
      <c r="F39" s="72"/>
    </row>
  </sheetData>
  <mergeCells count="4">
    <mergeCell ref="D38:F39"/>
    <mergeCell ref="C24:G24"/>
    <mergeCell ref="C28:G28"/>
    <mergeCell ref="B25:H27"/>
  </mergeCells>
  <printOptions horizontalCentere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AB337-1CAA-436D-B7D5-A6A4E8E636BA}">
  <sheetPr>
    <pageSetUpPr fitToPage="1"/>
  </sheetPr>
  <dimension ref="A1:Q229"/>
  <sheetViews>
    <sheetView showGridLines="0" tabSelected="1" zoomScaleNormal="100" zoomScaleSheetLayoutView="100" workbookViewId="0">
      <selection activeCell="H39" sqref="H39"/>
    </sheetView>
  </sheetViews>
  <sheetFormatPr defaultRowHeight="12.75" outlineLevelRow="1" x14ac:dyDescent="0.25"/>
  <cols>
    <col min="1" max="1" width="9.42578125" style="1" customWidth="1"/>
    <col min="2" max="2" width="1.140625" style="1" customWidth="1"/>
    <col min="3" max="3" width="55.28515625" style="2" bestFit="1" customWidth="1"/>
    <col min="4" max="4" width="7.7109375" style="2" customWidth="1"/>
    <col min="5" max="5" width="7.5703125" style="3" bestFit="1" customWidth="1"/>
    <col min="6" max="6" width="10" style="4" bestFit="1" customWidth="1"/>
    <col min="7" max="7" width="12" style="4" bestFit="1" customWidth="1"/>
    <col min="8" max="8" width="12.42578125" style="4" bestFit="1" customWidth="1"/>
    <col min="9" max="9" width="14" style="13" bestFit="1" customWidth="1"/>
    <col min="10" max="11" width="9.140625" style="2"/>
    <col min="12" max="12" width="10.42578125" style="2" bestFit="1" customWidth="1"/>
    <col min="13" max="16384" width="9.140625" style="2"/>
  </cols>
  <sheetData>
    <row r="1" spans="1:17" s="26" customFormat="1" ht="15" x14ac:dyDescent="0.25">
      <c r="A1" s="27"/>
      <c r="B1" s="28"/>
      <c r="C1" s="28"/>
      <c r="D1" s="28"/>
      <c r="E1" s="29"/>
      <c r="F1" s="28"/>
      <c r="G1" s="28"/>
      <c r="H1" s="30"/>
      <c r="I1"/>
      <c r="J1"/>
      <c r="K1"/>
      <c r="L1"/>
      <c r="M1"/>
      <c r="N1"/>
      <c r="O1"/>
      <c r="P1"/>
      <c r="Q1"/>
    </row>
    <row r="2" spans="1:17" s="26" customFormat="1" ht="15" x14ac:dyDescent="0.25">
      <c r="A2" s="31"/>
      <c r="B2" s="100"/>
      <c r="C2" s="100" t="s">
        <v>153</v>
      </c>
      <c r="D2" s="101"/>
      <c r="E2" s="100"/>
      <c r="F2" s="101"/>
      <c r="G2" s="101"/>
      <c r="H2" s="32"/>
      <c r="I2"/>
      <c r="J2"/>
      <c r="K2"/>
      <c r="L2"/>
      <c r="M2"/>
      <c r="N2"/>
      <c r="O2"/>
      <c r="P2"/>
      <c r="Q2"/>
    </row>
    <row r="3" spans="1:17" s="26" customFormat="1" ht="15" x14ac:dyDescent="0.25">
      <c r="A3" s="33"/>
      <c r="B3" s="102"/>
      <c r="C3" s="102" t="s">
        <v>181</v>
      </c>
      <c r="D3" s="101"/>
      <c r="E3" s="102"/>
      <c r="F3" s="103" t="s">
        <v>154</v>
      </c>
      <c r="G3" s="103"/>
      <c r="H3" s="34">
        <f ca="1">TODAY()</f>
        <v>46300</v>
      </c>
      <c r="I3"/>
      <c r="J3"/>
      <c r="K3"/>
      <c r="L3"/>
      <c r="M3"/>
      <c r="N3"/>
      <c r="O3"/>
      <c r="P3"/>
      <c r="Q3"/>
    </row>
    <row r="4" spans="1:17" s="26" customFormat="1" ht="15.75" thickBot="1" x14ac:dyDescent="0.3">
      <c r="A4" s="31"/>
      <c r="B4" s="101"/>
      <c r="C4" s="101"/>
      <c r="D4" s="100"/>
      <c r="E4" s="100"/>
      <c r="F4" s="101"/>
      <c r="G4" s="101"/>
      <c r="H4" s="32"/>
      <c r="I4"/>
      <c r="J4"/>
      <c r="K4"/>
      <c r="L4"/>
      <c r="M4"/>
      <c r="N4"/>
      <c r="O4"/>
      <c r="P4"/>
      <c r="Q4"/>
    </row>
    <row r="5" spans="1:17" s="26" customFormat="1" ht="15.75" thickBot="1" x14ac:dyDescent="0.3">
      <c r="A5" s="61" t="s">
        <v>161</v>
      </c>
      <c r="B5" s="63"/>
      <c r="C5" s="62" t="s">
        <v>155</v>
      </c>
      <c r="D5" s="63"/>
      <c r="E5" s="63"/>
      <c r="F5" s="63"/>
      <c r="G5" s="67"/>
      <c r="H5" s="35" t="s">
        <v>156</v>
      </c>
      <c r="I5"/>
      <c r="J5"/>
      <c r="K5"/>
      <c r="L5"/>
      <c r="M5"/>
      <c r="N5"/>
      <c r="O5"/>
      <c r="P5"/>
      <c r="Q5"/>
    </row>
    <row r="6" spans="1:17" s="26" customFormat="1" ht="15" x14ac:dyDescent="0.25">
      <c r="A6" s="68">
        <v>1</v>
      </c>
      <c r="B6" s="36"/>
      <c r="C6" s="36" t="str">
        <f>C19</f>
        <v>Preliminaries</v>
      </c>
      <c r="D6" s="36"/>
      <c r="E6" s="36"/>
      <c r="F6" s="36"/>
      <c r="G6" s="36"/>
      <c r="H6" s="37">
        <f>H51</f>
        <v>0</v>
      </c>
      <c r="I6"/>
      <c r="J6"/>
      <c r="K6"/>
      <c r="L6" s="38"/>
      <c r="M6"/>
      <c r="N6"/>
      <c r="O6"/>
      <c r="P6"/>
      <c r="Q6"/>
    </row>
    <row r="7" spans="1:17" s="26" customFormat="1" ht="15" x14ac:dyDescent="0.25">
      <c r="A7" s="69">
        <v>2</v>
      </c>
      <c r="B7" s="39"/>
      <c r="C7" s="39" t="str">
        <f>B53</f>
        <v>IOCC</v>
      </c>
      <c r="D7" s="39"/>
      <c r="E7" s="39"/>
      <c r="F7" s="39"/>
      <c r="G7" s="39"/>
      <c r="H7" s="40">
        <f>H135</f>
        <v>0</v>
      </c>
      <c r="I7"/>
      <c r="J7"/>
      <c r="K7"/>
      <c r="L7" s="38"/>
      <c r="M7"/>
      <c r="N7"/>
      <c r="O7"/>
      <c r="P7"/>
      <c r="Q7"/>
    </row>
    <row r="8" spans="1:17" s="26" customFormat="1" ht="15" x14ac:dyDescent="0.25">
      <c r="A8" s="69">
        <v>3</v>
      </c>
      <c r="B8" s="39"/>
      <c r="C8" s="39" t="str">
        <f>B137</f>
        <v>Crew Rest</v>
      </c>
      <c r="D8" s="39"/>
      <c r="E8" s="39"/>
      <c r="F8" s="39"/>
      <c r="G8" s="39"/>
      <c r="H8" s="40">
        <f>H188</f>
        <v>0</v>
      </c>
      <c r="I8"/>
      <c r="J8"/>
      <c r="K8"/>
      <c r="L8" s="38"/>
      <c r="M8"/>
      <c r="N8"/>
      <c r="O8"/>
      <c r="P8"/>
      <c r="Q8"/>
    </row>
    <row r="9" spans="1:17" s="26" customFormat="1" ht="15" x14ac:dyDescent="0.25">
      <c r="A9" s="69">
        <v>4</v>
      </c>
      <c r="B9" s="39"/>
      <c r="C9" s="39" t="str">
        <f>B190</f>
        <v>CLC Office</v>
      </c>
      <c r="D9" s="39"/>
      <c r="E9" s="39"/>
      <c r="F9" s="39"/>
      <c r="G9" s="39"/>
      <c r="H9" s="40">
        <f>H211</f>
        <v>0</v>
      </c>
      <c r="I9"/>
      <c r="J9"/>
      <c r="K9"/>
      <c r="L9" s="38"/>
      <c r="M9"/>
      <c r="N9"/>
      <c r="O9"/>
      <c r="P9"/>
      <c r="Q9"/>
    </row>
    <row r="10" spans="1:17" s="26" customFormat="1" ht="15" x14ac:dyDescent="0.25">
      <c r="A10" s="69">
        <v>5</v>
      </c>
      <c r="B10" s="39"/>
      <c r="C10" s="39" t="str">
        <f>B213</f>
        <v>Additions</v>
      </c>
      <c r="D10" s="39"/>
      <c r="E10" s="39"/>
      <c r="F10" s="39"/>
      <c r="G10" s="39"/>
      <c r="H10" s="40">
        <f>H219</f>
        <v>0</v>
      </c>
      <c r="I10"/>
      <c r="J10"/>
      <c r="K10"/>
      <c r="L10" s="38"/>
      <c r="M10"/>
      <c r="N10"/>
      <c r="O10"/>
      <c r="P10"/>
      <c r="Q10"/>
    </row>
    <row r="11" spans="1:17" s="26" customFormat="1" ht="15.75" thickBot="1" x14ac:dyDescent="0.3">
      <c r="A11" s="70">
        <v>6</v>
      </c>
      <c r="B11" s="41"/>
      <c r="C11" s="41" t="str">
        <f>B221</f>
        <v>Omissions</v>
      </c>
      <c r="D11" s="41"/>
      <c r="E11" s="41"/>
      <c r="F11" s="41"/>
      <c r="G11" s="41"/>
      <c r="H11" s="42">
        <f>H229</f>
        <v>0</v>
      </c>
      <c r="I11"/>
      <c r="J11"/>
      <c r="K11"/>
      <c r="L11" s="38"/>
      <c r="M11"/>
      <c r="N11"/>
      <c r="O11"/>
      <c r="P11"/>
      <c r="Q11"/>
    </row>
    <row r="12" spans="1:17" s="26" customFormat="1" ht="15.75" thickBot="1" x14ac:dyDescent="0.3">
      <c r="A12" s="31"/>
      <c r="B12" s="104"/>
      <c r="C12" s="104"/>
      <c r="D12" s="105"/>
      <c r="E12" s="43"/>
      <c r="F12" s="43"/>
      <c r="G12" s="43"/>
      <c r="H12" s="44"/>
      <c r="I12"/>
      <c r="J12"/>
      <c r="K12"/>
      <c r="L12"/>
      <c r="M12"/>
      <c r="N12"/>
      <c r="O12"/>
      <c r="P12"/>
      <c r="Q12"/>
    </row>
    <row r="13" spans="1:17" s="26" customFormat="1" ht="15" x14ac:dyDescent="0.25">
      <c r="A13" s="45"/>
      <c r="B13" s="46"/>
      <c r="C13" s="46" t="s">
        <v>157</v>
      </c>
      <c r="D13" s="46"/>
      <c r="E13" s="47"/>
      <c r="F13" s="47"/>
      <c r="G13" s="47"/>
      <c r="H13" s="48">
        <f>SUM(H6:H11)</f>
        <v>0</v>
      </c>
      <c r="I13"/>
      <c r="J13"/>
      <c r="K13"/>
      <c r="L13"/>
      <c r="M13"/>
      <c r="N13"/>
      <c r="O13"/>
      <c r="P13"/>
      <c r="Q13"/>
    </row>
    <row r="14" spans="1:17" s="26" customFormat="1" ht="15" x14ac:dyDescent="0.25">
      <c r="A14" s="49"/>
      <c r="B14" s="50"/>
      <c r="C14" s="50" t="s">
        <v>158</v>
      </c>
      <c r="D14" s="50"/>
      <c r="E14" s="51"/>
      <c r="F14" s="51"/>
      <c r="G14" s="51"/>
      <c r="H14" s="52">
        <f>H13*8%</f>
        <v>0</v>
      </c>
      <c r="I14"/>
      <c r="J14"/>
      <c r="K14"/>
      <c r="L14"/>
      <c r="M14"/>
      <c r="N14"/>
      <c r="O14"/>
      <c r="P14"/>
      <c r="Q14"/>
    </row>
    <row r="15" spans="1:17" s="26" customFormat="1" ht="15.75" thickBot="1" x14ac:dyDescent="0.3">
      <c r="A15" s="53"/>
      <c r="B15" s="54"/>
      <c r="C15" s="54" t="s">
        <v>159</v>
      </c>
      <c r="D15" s="54"/>
      <c r="E15" s="55"/>
      <c r="F15" s="55"/>
      <c r="G15" s="55"/>
      <c r="H15" s="56">
        <f>H13+H14</f>
        <v>0</v>
      </c>
      <c r="I15"/>
      <c r="J15"/>
      <c r="K15"/>
      <c r="L15"/>
      <c r="M15"/>
      <c r="N15"/>
      <c r="O15"/>
      <c r="P15"/>
      <c r="Q15"/>
    </row>
    <row r="16" spans="1:17" s="26" customFormat="1" ht="15.75" thickBot="1" x14ac:dyDescent="0.3">
      <c r="B16" s="57"/>
      <c r="C16" s="58"/>
      <c r="D16" s="58"/>
      <c r="E16" s="59"/>
      <c r="F16" s="59"/>
      <c r="G16" s="60"/>
      <c r="I16"/>
      <c r="J16"/>
      <c r="K16"/>
      <c r="L16"/>
      <c r="M16"/>
      <c r="N16"/>
      <c r="O16"/>
      <c r="P16"/>
      <c r="Q16"/>
    </row>
    <row r="17" spans="1:9" s="5" customFormat="1" ht="25.5" x14ac:dyDescent="0.25">
      <c r="A17" s="73" t="s">
        <v>6</v>
      </c>
      <c r="B17" s="74" t="s">
        <v>0</v>
      </c>
      <c r="C17" s="75"/>
      <c r="D17" s="76" t="s">
        <v>7</v>
      </c>
      <c r="E17" s="77" t="s">
        <v>8</v>
      </c>
      <c r="F17" s="78" t="s">
        <v>9</v>
      </c>
      <c r="G17" s="78" t="s">
        <v>10</v>
      </c>
      <c r="H17" s="79" t="s">
        <v>11</v>
      </c>
      <c r="I17" s="13"/>
    </row>
    <row r="18" spans="1:9" x14ac:dyDescent="0.25">
      <c r="A18" s="80"/>
      <c r="B18" s="24"/>
      <c r="C18" s="23" t="s">
        <v>12</v>
      </c>
      <c r="D18" s="8"/>
      <c r="E18" s="9"/>
      <c r="F18" s="9"/>
      <c r="G18" s="9"/>
      <c r="H18" s="81"/>
    </row>
    <row r="19" spans="1:9" x14ac:dyDescent="0.25">
      <c r="A19" s="80"/>
      <c r="B19" s="20"/>
      <c r="C19" s="19" t="s">
        <v>1</v>
      </c>
      <c r="D19" s="8"/>
      <c r="E19" s="9"/>
      <c r="F19" s="9"/>
      <c r="G19" s="9"/>
      <c r="H19" s="81"/>
    </row>
    <row r="20" spans="1:9" outlineLevel="1" x14ac:dyDescent="0.25">
      <c r="A20" s="80"/>
      <c r="B20" s="6"/>
      <c r="C20" s="7"/>
      <c r="D20" s="8"/>
      <c r="E20" s="9"/>
      <c r="F20" s="9"/>
      <c r="G20" s="9"/>
      <c r="H20" s="81"/>
    </row>
    <row r="21" spans="1:9" outlineLevel="1" x14ac:dyDescent="0.25">
      <c r="A21" s="82">
        <v>1</v>
      </c>
      <c r="B21" s="10"/>
      <c r="C21" s="21" t="s">
        <v>13</v>
      </c>
      <c r="D21" s="8"/>
      <c r="E21" s="9"/>
      <c r="F21" s="9"/>
      <c r="G21" s="9"/>
      <c r="H21" s="81"/>
    </row>
    <row r="22" spans="1:9" outlineLevel="1" x14ac:dyDescent="0.25">
      <c r="A22" s="80"/>
      <c r="B22" s="6"/>
      <c r="C22" s="7"/>
      <c r="D22" s="8"/>
      <c r="E22" s="9"/>
      <c r="F22" s="9"/>
      <c r="G22" s="9"/>
      <c r="H22" s="81"/>
    </row>
    <row r="23" spans="1:9" outlineLevel="1" x14ac:dyDescent="0.25">
      <c r="A23" s="80"/>
      <c r="B23" s="6"/>
      <c r="C23" s="7" t="s">
        <v>141</v>
      </c>
      <c r="D23" s="8"/>
      <c r="E23" s="9"/>
      <c r="F23" s="9"/>
      <c r="G23" s="9"/>
      <c r="H23" s="81"/>
    </row>
    <row r="24" spans="1:9" outlineLevel="1" x14ac:dyDescent="0.25">
      <c r="A24" s="80"/>
      <c r="B24" s="6"/>
      <c r="C24" s="7" t="s">
        <v>142</v>
      </c>
      <c r="D24" s="8"/>
      <c r="E24" s="9"/>
      <c r="F24" s="9"/>
      <c r="G24" s="9"/>
      <c r="H24" s="81"/>
    </row>
    <row r="25" spans="1:9" outlineLevel="1" x14ac:dyDescent="0.25">
      <c r="A25" s="80"/>
      <c r="B25" s="6"/>
      <c r="C25" s="7" t="s">
        <v>143</v>
      </c>
      <c r="D25" s="8"/>
      <c r="E25" s="9"/>
      <c r="F25" s="9"/>
      <c r="G25" s="9"/>
      <c r="H25" s="81"/>
    </row>
    <row r="26" spans="1:9" outlineLevel="1" x14ac:dyDescent="0.25">
      <c r="A26" s="80"/>
      <c r="B26" s="6"/>
      <c r="C26" s="7" t="s">
        <v>144</v>
      </c>
      <c r="D26" s="8"/>
      <c r="E26" s="9"/>
      <c r="F26" s="9"/>
      <c r="G26" s="9"/>
      <c r="H26" s="81"/>
    </row>
    <row r="27" spans="1:9" outlineLevel="1" x14ac:dyDescent="0.25">
      <c r="A27" s="80"/>
      <c r="B27" s="6"/>
      <c r="C27" s="7" t="s">
        <v>145</v>
      </c>
      <c r="D27" s="8"/>
      <c r="E27" s="9"/>
      <c r="F27" s="9"/>
      <c r="G27" s="9"/>
      <c r="H27" s="81"/>
    </row>
    <row r="28" spans="1:9" outlineLevel="1" x14ac:dyDescent="0.25">
      <c r="A28" s="80"/>
      <c r="B28" s="6"/>
      <c r="C28" s="7" t="s">
        <v>146</v>
      </c>
      <c r="D28" s="8"/>
      <c r="E28" s="9"/>
      <c r="F28" s="9"/>
      <c r="G28" s="9"/>
      <c r="H28" s="81"/>
    </row>
    <row r="29" spans="1:9" outlineLevel="1" x14ac:dyDescent="0.25">
      <c r="A29" s="80"/>
      <c r="B29" s="6"/>
      <c r="C29" s="7" t="s">
        <v>147</v>
      </c>
      <c r="D29" s="8"/>
      <c r="E29" s="9"/>
      <c r="F29" s="9"/>
      <c r="G29" s="9"/>
      <c r="H29" s="81"/>
    </row>
    <row r="30" spans="1:9" outlineLevel="1" x14ac:dyDescent="0.25">
      <c r="A30" s="80"/>
      <c r="B30" s="6"/>
      <c r="C30" s="7" t="s">
        <v>148</v>
      </c>
      <c r="D30" s="8"/>
      <c r="E30" s="9"/>
      <c r="F30" s="9"/>
      <c r="G30" s="9"/>
      <c r="H30" s="81"/>
    </row>
    <row r="31" spans="1:9" outlineLevel="1" x14ac:dyDescent="0.25">
      <c r="A31" s="80"/>
      <c r="B31" s="6"/>
      <c r="C31" s="7" t="s">
        <v>149</v>
      </c>
      <c r="D31" s="8"/>
      <c r="E31" s="9"/>
      <c r="F31" s="9"/>
      <c r="G31" s="9"/>
      <c r="H31" s="81"/>
    </row>
    <row r="32" spans="1:9" outlineLevel="1" x14ac:dyDescent="0.25">
      <c r="A32" s="80"/>
      <c r="B32" s="6"/>
      <c r="C32" s="7" t="s">
        <v>150</v>
      </c>
      <c r="D32" s="8"/>
      <c r="E32" s="9"/>
      <c r="F32" s="9"/>
      <c r="G32" s="9"/>
      <c r="H32" s="81"/>
    </row>
    <row r="33" spans="1:12" outlineLevel="1" x14ac:dyDescent="0.25">
      <c r="A33" s="80"/>
      <c r="B33" s="6"/>
      <c r="C33" s="7" t="s">
        <v>151</v>
      </c>
      <c r="D33" s="8"/>
      <c r="E33" s="9"/>
      <c r="F33" s="9"/>
      <c r="G33" s="9"/>
      <c r="H33" s="81"/>
    </row>
    <row r="34" spans="1:12" outlineLevel="1" x14ac:dyDescent="0.25">
      <c r="A34" s="80"/>
      <c r="B34" s="6"/>
      <c r="C34" s="7"/>
      <c r="D34" s="8"/>
      <c r="E34" s="9"/>
      <c r="F34" s="9"/>
      <c r="G34" s="9"/>
      <c r="H34" s="81"/>
    </row>
    <row r="35" spans="1:12" ht="38.25" outlineLevel="1" x14ac:dyDescent="0.25">
      <c r="A35" s="80"/>
      <c r="B35" s="6"/>
      <c r="C35" s="18" t="s">
        <v>18</v>
      </c>
      <c r="D35" s="8"/>
      <c r="E35" s="9"/>
      <c r="F35" s="9"/>
      <c r="G35" s="9"/>
      <c r="H35" s="81"/>
    </row>
    <row r="36" spans="1:12" ht="38.25" outlineLevel="1" x14ac:dyDescent="0.25">
      <c r="A36" s="80"/>
      <c r="B36" s="6"/>
      <c r="C36" s="18" t="s">
        <v>19</v>
      </c>
      <c r="D36" s="8"/>
      <c r="E36" s="9"/>
      <c r="F36" s="9"/>
      <c r="G36" s="9"/>
      <c r="H36" s="81"/>
    </row>
    <row r="37" spans="1:12" outlineLevel="1" x14ac:dyDescent="0.25">
      <c r="A37" s="80"/>
      <c r="B37" s="6"/>
      <c r="C37" s="7"/>
      <c r="D37" s="8"/>
      <c r="E37" s="9"/>
      <c r="F37" s="9"/>
      <c r="G37" s="9"/>
      <c r="H37" s="81"/>
    </row>
    <row r="38" spans="1:12" outlineLevel="1" x14ac:dyDescent="0.25">
      <c r="A38" s="83">
        <v>1.1000000000000001</v>
      </c>
      <c r="B38" s="10"/>
      <c r="C38" s="21" t="s">
        <v>20</v>
      </c>
      <c r="D38" s="8"/>
      <c r="E38" s="9"/>
      <c r="F38" s="9"/>
      <c r="G38" s="9"/>
      <c r="H38" s="81"/>
    </row>
    <row r="39" spans="1:12" ht="38.25" outlineLevel="1" x14ac:dyDescent="0.25">
      <c r="A39" s="80" t="s">
        <v>21</v>
      </c>
      <c r="B39" s="6"/>
      <c r="C39" s="17" t="s">
        <v>22</v>
      </c>
      <c r="D39" s="8" t="s">
        <v>23</v>
      </c>
      <c r="E39" s="9">
        <v>1</v>
      </c>
      <c r="F39" s="9"/>
      <c r="G39" s="9"/>
      <c r="H39" s="81">
        <f>IF(E39="","",(G39+F39)*E39)</f>
        <v>0</v>
      </c>
      <c r="L39" s="11"/>
    </row>
    <row r="40" spans="1:12" outlineLevel="1" x14ac:dyDescent="0.25">
      <c r="A40" s="80"/>
      <c r="B40" s="6"/>
      <c r="C40" s="7"/>
      <c r="D40" s="8"/>
      <c r="E40" s="9"/>
      <c r="F40" s="9"/>
      <c r="G40" s="9"/>
      <c r="H40" s="81" t="str">
        <f t="shared" ref="H40:H45" si="0">IF(E40="","",(G40+F40)*E40)</f>
        <v/>
      </c>
    </row>
    <row r="41" spans="1:12" outlineLevel="1" x14ac:dyDescent="0.25">
      <c r="A41" s="83">
        <v>1.2</v>
      </c>
      <c r="B41" s="10"/>
      <c r="C41" s="21" t="s">
        <v>24</v>
      </c>
      <c r="D41" s="8"/>
      <c r="E41" s="9"/>
      <c r="F41" s="9"/>
      <c r="G41" s="9"/>
      <c r="H41" s="81" t="str">
        <f t="shared" si="0"/>
        <v/>
      </c>
    </row>
    <row r="42" spans="1:12" ht="38.25" outlineLevel="1" x14ac:dyDescent="0.25">
      <c r="A42" s="80" t="s">
        <v>25</v>
      </c>
      <c r="B42" s="6"/>
      <c r="C42" s="17" t="s">
        <v>26</v>
      </c>
      <c r="D42" s="8" t="s">
        <v>23</v>
      </c>
      <c r="E42" s="9">
        <v>1</v>
      </c>
      <c r="F42" s="9"/>
      <c r="G42" s="9"/>
      <c r="H42" s="81">
        <f t="shared" si="0"/>
        <v>0</v>
      </c>
    </row>
    <row r="43" spans="1:12" outlineLevel="1" x14ac:dyDescent="0.25">
      <c r="A43" s="80"/>
      <c r="B43" s="6"/>
      <c r="C43" s="7"/>
      <c r="D43" s="8"/>
      <c r="E43" s="9"/>
      <c r="F43" s="9"/>
      <c r="G43" s="9"/>
      <c r="H43" s="81" t="str">
        <f t="shared" si="0"/>
        <v/>
      </c>
    </row>
    <row r="44" spans="1:12" outlineLevel="1" x14ac:dyDescent="0.25">
      <c r="A44" s="83">
        <v>1.3</v>
      </c>
      <c r="B44" s="10"/>
      <c r="C44" s="21" t="s">
        <v>27</v>
      </c>
      <c r="D44" s="8"/>
      <c r="E44" s="9"/>
      <c r="F44" s="9"/>
      <c r="G44" s="9"/>
      <c r="H44" s="81" t="str">
        <f t="shared" si="0"/>
        <v/>
      </c>
    </row>
    <row r="45" spans="1:12" ht="38.25" outlineLevel="1" x14ac:dyDescent="0.25">
      <c r="A45" s="80" t="s">
        <v>28</v>
      </c>
      <c r="B45" s="6"/>
      <c r="C45" s="17" t="s">
        <v>29</v>
      </c>
      <c r="D45" s="8" t="s">
        <v>23</v>
      </c>
      <c r="E45" s="9">
        <v>1</v>
      </c>
      <c r="F45" s="9"/>
      <c r="G45" s="9"/>
      <c r="H45" s="81">
        <f t="shared" si="0"/>
        <v>0</v>
      </c>
    </row>
    <row r="46" spans="1:12" outlineLevel="1" x14ac:dyDescent="0.25">
      <c r="A46" s="80"/>
      <c r="B46" s="6"/>
      <c r="C46" s="12"/>
      <c r="D46" s="8"/>
      <c r="E46" s="9"/>
      <c r="F46" s="9"/>
      <c r="G46" s="9"/>
      <c r="H46" s="81"/>
    </row>
    <row r="47" spans="1:12" outlineLevel="1" x14ac:dyDescent="0.25">
      <c r="A47" s="83">
        <v>1.4</v>
      </c>
      <c r="B47" s="6"/>
      <c r="C47" s="21" t="s">
        <v>30</v>
      </c>
      <c r="D47" s="8"/>
      <c r="E47" s="9"/>
      <c r="F47" s="9"/>
      <c r="G47" s="9"/>
      <c r="H47" s="81"/>
    </row>
    <row r="48" spans="1:12" ht="25.5" outlineLevel="1" x14ac:dyDescent="0.25">
      <c r="A48" s="80" t="s">
        <v>31</v>
      </c>
      <c r="B48" s="6"/>
      <c r="C48" s="17" t="s">
        <v>32</v>
      </c>
      <c r="D48" s="8" t="s">
        <v>23</v>
      </c>
      <c r="E48" s="9">
        <v>1</v>
      </c>
      <c r="F48" s="9"/>
      <c r="G48" s="9"/>
      <c r="H48" s="81">
        <f t="shared" ref="H48:H49" si="1">IF(E48="","",(G48+F48)*E48)</f>
        <v>0</v>
      </c>
    </row>
    <row r="49" spans="1:8" outlineLevel="1" x14ac:dyDescent="0.25">
      <c r="A49" s="80" t="s">
        <v>33</v>
      </c>
      <c r="B49" s="6"/>
      <c r="C49" s="17" t="s">
        <v>34</v>
      </c>
      <c r="D49" s="8" t="s">
        <v>23</v>
      </c>
      <c r="E49" s="9">
        <v>1</v>
      </c>
      <c r="F49" s="9"/>
      <c r="G49" s="9"/>
      <c r="H49" s="81">
        <f t="shared" si="1"/>
        <v>0</v>
      </c>
    </row>
    <row r="50" spans="1:8" outlineLevel="1" x14ac:dyDescent="0.25">
      <c r="A50" s="80"/>
      <c r="B50" s="6"/>
      <c r="C50" s="22"/>
      <c r="D50" s="8"/>
      <c r="E50" s="9"/>
      <c r="F50" s="9"/>
      <c r="G50" s="9"/>
      <c r="H50" s="81"/>
    </row>
    <row r="51" spans="1:8" ht="13.5" thickBot="1" x14ac:dyDescent="0.3">
      <c r="A51" s="94"/>
      <c r="B51" s="95"/>
      <c r="C51" s="106" t="s">
        <v>35</v>
      </c>
      <c r="D51" s="107"/>
      <c r="E51" s="108"/>
      <c r="F51" s="98"/>
      <c r="G51" s="98"/>
      <c r="H51" s="99">
        <f>SUM(H36:H50)</f>
        <v>0</v>
      </c>
    </row>
    <row r="52" spans="1:8" x14ac:dyDescent="0.25">
      <c r="A52" s="109"/>
      <c r="B52" s="110" t="s">
        <v>36</v>
      </c>
      <c r="C52" s="111"/>
      <c r="D52" s="112"/>
      <c r="E52" s="113"/>
      <c r="F52" s="113"/>
      <c r="G52" s="113"/>
      <c r="H52" s="114"/>
    </row>
    <row r="53" spans="1:8" x14ac:dyDescent="0.25">
      <c r="A53" s="80"/>
      <c r="B53" s="25" t="s">
        <v>2</v>
      </c>
      <c r="C53" s="84"/>
      <c r="D53" s="14"/>
      <c r="E53" s="9"/>
      <c r="F53" s="9"/>
      <c r="G53" s="9"/>
      <c r="H53" s="81"/>
    </row>
    <row r="54" spans="1:8" outlineLevel="1" x14ac:dyDescent="0.25">
      <c r="A54" s="80"/>
      <c r="B54" s="6"/>
      <c r="C54" s="85"/>
      <c r="D54" s="14"/>
      <c r="E54" s="9"/>
      <c r="F54" s="9"/>
      <c r="G54" s="9"/>
      <c r="H54" s="81"/>
    </row>
    <row r="55" spans="1:8" outlineLevel="1" x14ac:dyDescent="0.25">
      <c r="A55" s="82">
        <v>2</v>
      </c>
      <c r="B55" s="10"/>
      <c r="C55" s="86" t="s">
        <v>13</v>
      </c>
      <c r="D55" s="14"/>
      <c r="E55" s="9"/>
      <c r="F55" s="9"/>
      <c r="G55" s="9"/>
      <c r="H55" s="81"/>
    </row>
    <row r="56" spans="1:8" ht="25.5" outlineLevel="1" x14ac:dyDescent="0.25">
      <c r="A56" s="80"/>
      <c r="B56" s="6"/>
      <c r="C56" s="87" t="s">
        <v>37</v>
      </c>
      <c r="D56" s="14"/>
      <c r="E56" s="9"/>
      <c r="F56" s="9"/>
      <c r="G56" s="9"/>
      <c r="H56" s="81"/>
    </row>
    <row r="57" spans="1:8" ht="25.5" outlineLevel="1" x14ac:dyDescent="0.25">
      <c r="A57" s="80"/>
      <c r="B57" s="6"/>
      <c r="C57" s="87" t="s">
        <v>38</v>
      </c>
      <c r="D57" s="14"/>
      <c r="E57" s="9"/>
      <c r="F57" s="9"/>
      <c r="G57" s="9"/>
      <c r="H57" s="81"/>
    </row>
    <row r="58" spans="1:8" ht="38.25" outlineLevel="1" x14ac:dyDescent="0.25">
      <c r="A58" s="80"/>
      <c r="B58" s="6"/>
      <c r="C58" s="87" t="s">
        <v>152</v>
      </c>
      <c r="D58" s="14"/>
      <c r="E58" s="9"/>
      <c r="F58" s="9"/>
      <c r="G58" s="9"/>
      <c r="H58" s="81"/>
    </row>
    <row r="59" spans="1:8" ht="25.5" outlineLevel="1" x14ac:dyDescent="0.25">
      <c r="A59" s="80"/>
      <c r="B59" s="6"/>
      <c r="C59" s="87" t="s">
        <v>40</v>
      </c>
      <c r="D59" s="14"/>
      <c r="E59" s="9"/>
      <c r="F59" s="9"/>
      <c r="G59" s="9"/>
      <c r="H59" s="81"/>
    </row>
    <row r="60" spans="1:8" ht="38.25" outlineLevel="1" x14ac:dyDescent="0.25">
      <c r="A60" s="80"/>
      <c r="B60" s="6"/>
      <c r="C60" s="87" t="s">
        <v>180</v>
      </c>
      <c r="D60" s="14"/>
      <c r="E60" s="9"/>
      <c r="F60" s="9"/>
      <c r="G60" s="9"/>
      <c r="H60" s="81"/>
    </row>
    <row r="61" spans="1:8" outlineLevel="1" x14ac:dyDescent="0.25">
      <c r="A61" s="80"/>
      <c r="B61" s="6"/>
      <c r="C61" s="85"/>
      <c r="D61" s="14"/>
      <c r="E61" s="9"/>
      <c r="F61" s="9"/>
      <c r="G61" s="9"/>
      <c r="H61" s="81"/>
    </row>
    <row r="62" spans="1:8" outlineLevel="1" x14ac:dyDescent="0.25">
      <c r="A62" s="83">
        <v>2.1</v>
      </c>
      <c r="B62" s="10"/>
      <c r="C62" s="88" t="s">
        <v>41</v>
      </c>
      <c r="D62" s="14"/>
      <c r="E62" s="9"/>
      <c r="F62" s="9"/>
      <c r="G62" s="9"/>
      <c r="H62" s="81" t="str">
        <f t="shared" ref="H62:H134" si="2">IF(E62="","",(G62+F62)*E62)</f>
        <v/>
      </c>
    </row>
    <row r="63" spans="1:8" outlineLevel="1" x14ac:dyDescent="0.25">
      <c r="A63" s="80" t="s">
        <v>42</v>
      </c>
      <c r="B63" s="6"/>
      <c r="C63" s="85" t="s">
        <v>185</v>
      </c>
      <c r="D63" s="14" t="s">
        <v>16</v>
      </c>
      <c r="E63" s="9">
        <v>55.2</v>
      </c>
      <c r="F63" s="9"/>
      <c r="G63" s="9"/>
      <c r="H63" s="89">
        <f t="shared" si="2"/>
        <v>0</v>
      </c>
    </row>
    <row r="64" spans="1:8" ht="25.5" outlineLevel="1" x14ac:dyDescent="0.25">
      <c r="A64" s="80" t="s">
        <v>43</v>
      </c>
      <c r="B64" s="6"/>
      <c r="C64" s="90" t="s">
        <v>186</v>
      </c>
      <c r="D64" s="14" t="s">
        <v>15</v>
      </c>
      <c r="E64" s="9">
        <v>1</v>
      </c>
      <c r="F64" s="9"/>
      <c r="G64" s="9"/>
      <c r="H64" s="89">
        <f t="shared" si="2"/>
        <v>0</v>
      </c>
    </row>
    <row r="65" spans="1:8" outlineLevel="1" x14ac:dyDescent="0.25">
      <c r="A65" s="80" t="s">
        <v>44</v>
      </c>
      <c r="B65" s="6"/>
      <c r="C65" s="90" t="s">
        <v>187</v>
      </c>
      <c r="D65" s="14" t="s">
        <v>15</v>
      </c>
      <c r="E65" s="9">
        <v>2</v>
      </c>
      <c r="F65" s="9"/>
      <c r="G65" s="9"/>
      <c r="H65" s="89">
        <f t="shared" si="2"/>
        <v>0</v>
      </c>
    </row>
    <row r="66" spans="1:8" outlineLevel="1" x14ac:dyDescent="0.25">
      <c r="A66" s="80" t="s">
        <v>45</v>
      </c>
      <c r="B66" s="6"/>
      <c r="C66" s="90" t="s">
        <v>188</v>
      </c>
      <c r="D66" s="14" t="s">
        <v>16</v>
      </c>
      <c r="E66" s="9">
        <v>27.6</v>
      </c>
      <c r="F66" s="9"/>
      <c r="G66" s="9"/>
      <c r="H66" s="89">
        <f t="shared" si="2"/>
        <v>0</v>
      </c>
    </row>
    <row r="67" spans="1:8" outlineLevel="1" x14ac:dyDescent="0.25">
      <c r="A67" s="80" t="s">
        <v>208</v>
      </c>
      <c r="B67" s="6"/>
      <c r="C67" s="90" t="s">
        <v>207</v>
      </c>
      <c r="D67" s="14" t="s">
        <v>23</v>
      </c>
      <c r="E67" s="9">
        <v>1</v>
      </c>
      <c r="F67" s="9"/>
      <c r="G67" s="9"/>
      <c r="H67" s="89">
        <f t="shared" si="2"/>
        <v>0</v>
      </c>
    </row>
    <row r="68" spans="1:8" outlineLevel="1" x14ac:dyDescent="0.25">
      <c r="A68" s="80"/>
      <c r="B68" s="6"/>
      <c r="C68" s="91"/>
      <c r="D68" s="14"/>
      <c r="E68" s="9"/>
      <c r="F68" s="9"/>
      <c r="G68" s="9"/>
      <c r="H68" s="81" t="str">
        <f t="shared" si="2"/>
        <v/>
      </c>
    </row>
    <row r="69" spans="1:8" outlineLevel="1" x14ac:dyDescent="0.25">
      <c r="A69" s="83">
        <v>2.2000000000000002</v>
      </c>
      <c r="B69" s="15"/>
      <c r="C69" s="88" t="s">
        <v>46</v>
      </c>
      <c r="D69" s="14"/>
      <c r="E69" s="9"/>
      <c r="F69" s="9"/>
      <c r="G69" s="9"/>
      <c r="H69" s="89" t="str">
        <f t="shared" si="2"/>
        <v/>
      </c>
    </row>
    <row r="70" spans="1:8" ht="25.5" outlineLevel="1" x14ac:dyDescent="0.25">
      <c r="A70" s="80" t="s">
        <v>47</v>
      </c>
      <c r="B70" s="6"/>
      <c r="C70" s="87" t="s">
        <v>48</v>
      </c>
      <c r="D70" s="14" t="s">
        <v>16</v>
      </c>
      <c r="E70" s="9">
        <f>2.6*0.2</f>
        <v>0.52</v>
      </c>
      <c r="F70" s="9"/>
      <c r="G70" s="9"/>
      <c r="H70" s="89">
        <f t="shared" si="2"/>
        <v>0</v>
      </c>
    </row>
    <row r="71" spans="1:8" outlineLevel="1" x14ac:dyDescent="0.25">
      <c r="A71" s="80" t="s">
        <v>49</v>
      </c>
      <c r="B71" s="6"/>
      <c r="C71" s="87" t="s">
        <v>189</v>
      </c>
      <c r="D71" s="14" t="s">
        <v>16</v>
      </c>
      <c r="E71" s="9">
        <f>20.7*3</f>
        <v>62.099999999999994</v>
      </c>
      <c r="F71" s="9"/>
      <c r="G71" s="9"/>
      <c r="H71" s="89">
        <f t="shared" si="2"/>
        <v>0</v>
      </c>
    </row>
    <row r="72" spans="1:8" outlineLevel="1" x14ac:dyDescent="0.25">
      <c r="A72" s="80" t="s">
        <v>50</v>
      </c>
      <c r="B72" s="6"/>
      <c r="C72" s="87" t="s">
        <v>190</v>
      </c>
      <c r="D72" s="14" t="s">
        <v>16</v>
      </c>
      <c r="E72" s="9">
        <f>8.2*3</f>
        <v>24.599999999999998</v>
      </c>
      <c r="F72" s="9"/>
      <c r="G72" s="9"/>
      <c r="H72" s="89">
        <f t="shared" ref="H72" si="3">IF(E72="","",(G72+F72)*E72)</f>
        <v>0</v>
      </c>
    </row>
    <row r="73" spans="1:8" ht="25.5" outlineLevel="1" x14ac:dyDescent="0.25">
      <c r="A73" s="80" t="s">
        <v>52</v>
      </c>
      <c r="B73" s="6"/>
      <c r="C73" s="87" t="s">
        <v>51</v>
      </c>
      <c r="D73" s="14" t="s">
        <v>16</v>
      </c>
      <c r="E73" s="9">
        <f>11.7*3</f>
        <v>35.099999999999994</v>
      </c>
      <c r="F73" s="9"/>
      <c r="G73" s="9"/>
      <c r="H73" s="89">
        <f t="shared" ref="H73" si="4">IF(E73="","",(G73+F73)*E73)</f>
        <v>0</v>
      </c>
    </row>
    <row r="74" spans="1:8" outlineLevel="1" x14ac:dyDescent="0.25">
      <c r="A74" s="80" t="s">
        <v>53</v>
      </c>
      <c r="B74" s="6"/>
      <c r="C74" s="87" t="s">
        <v>191</v>
      </c>
      <c r="D74" s="14" t="s">
        <v>16</v>
      </c>
      <c r="E74" s="9">
        <f>85*3</f>
        <v>255</v>
      </c>
      <c r="F74" s="9"/>
      <c r="G74" s="9"/>
      <c r="H74" s="89">
        <f t="shared" si="2"/>
        <v>0</v>
      </c>
    </row>
    <row r="75" spans="1:8" outlineLevel="1" x14ac:dyDescent="0.25">
      <c r="A75" s="80"/>
      <c r="B75" s="6"/>
      <c r="C75" s="87"/>
      <c r="D75" s="14"/>
      <c r="E75" s="9"/>
      <c r="F75" s="9"/>
      <c r="G75" s="9"/>
      <c r="H75" s="89" t="str">
        <f t="shared" si="2"/>
        <v/>
      </c>
    </row>
    <row r="76" spans="1:8" outlineLevel="1" x14ac:dyDescent="0.25">
      <c r="A76" s="83">
        <v>2.2999999999999998</v>
      </c>
      <c r="B76" s="10"/>
      <c r="C76" s="88" t="s">
        <v>54</v>
      </c>
      <c r="D76" s="14"/>
      <c r="E76" s="9"/>
      <c r="F76" s="9"/>
      <c r="G76" s="9"/>
      <c r="H76" s="89" t="str">
        <f t="shared" si="2"/>
        <v/>
      </c>
    </row>
    <row r="77" spans="1:8" outlineLevel="1" x14ac:dyDescent="0.25">
      <c r="A77" s="80"/>
      <c r="B77" s="6"/>
      <c r="C77" s="87" t="s">
        <v>193</v>
      </c>
      <c r="D77" s="14"/>
      <c r="E77" s="9"/>
      <c r="F77" s="9"/>
      <c r="G77" s="9"/>
      <c r="H77" s="89" t="str">
        <f t="shared" si="2"/>
        <v/>
      </c>
    </row>
    <row r="78" spans="1:8" outlineLevel="1" x14ac:dyDescent="0.25">
      <c r="A78" s="80" t="s">
        <v>55</v>
      </c>
      <c r="B78" s="6"/>
      <c r="C78" s="87" t="s">
        <v>192</v>
      </c>
      <c r="D78" s="14" t="s">
        <v>14</v>
      </c>
      <c r="E78" s="9">
        <v>17</v>
      </c>
      <c r="F78" s="9"/>
      <c r="G78" s="9"/>
      <c r="H78" s="89">
        <f t="shared" si="2"/>
        <v>0</v>
      </c>
    </row>
    <row r="79" spans="1:8" outlineLevel="1" x14ac:dyDescent="0.25">
      <c r="A79" s="80" t="s">
        <v>56</v>
      </c>
      <c r="B79" s="6"/>
      <c r="C79" s="87" t="s">
        <v>57</v>
      </c>
      <c r="D79" s="14" t="s">
        <v>16</v>
      </c>
      <c r="E79" s="9">
        <f>(E78+E77)*1.5</f>
        <v>25.5</v>
      </c>
      <c r="F79" s="9"/>
      <c r="G79" s="9"/>
      <c r="H79" s="89">
        <f t="shared" ref="H79" si="5">IF(E79="","",(G79+F79)*E79)</f>
        <v>0</v>
      </c>
    </row>
    <row r="80" spans="1:8" outlineLevel="1" x14ac:dyDescent="0.25">
      <c r="A80" s="80"/>
      <c r="B80" s="6"/>
      <c r="C80" s="87"/>
      <c r="D80" s="14"/>
      <c r="E80" s="9"/>
      <c r="F80" s="9"/>
      <c r="G80" s="9"/>
      <c r="H80" s="89" t="str">
        <f t="shared" si="2"/>
        <v/>
      </c>
    </row>
    <row r="81" spans="1:8" outlineLevel="1" x14ac:dyDescent="0.25">
      <c r="A81" s="83">
        <v>2.4</v>
      </c>
      <c r="B81" s="10"/>
      <c r="C81" s="88" t="s">
        <v>201</v>
      </c>
      <c r="D81" s="14"/>
      <c r="E81" s="9"/>
      <c r="F81" s="9"/>
      <c r="G81" s="9"/>
      <c r="H81" s="89" t="str">
        <f t="shared" si="2"/>
        <v/>
      </c>
    </row>
    <row r="82" spans="1:8" ht="25.5" outlineLevel="1" x14ac:dyDescent="0.25">
      <c r="A82" s="80"/>
      <c r="B82" s="6"/>
      <c r="C82" s="87" t="s">
        <v>59</v>
      </c>
      <c r="D82" s="14"/>
      <c r="E82" s="9"/>
      <c r="F82" s="9"/>
      <c r="G82" s="9"/>
      <c r="H82" s="89" t="str">
        <f t="shared" si="2"/>
        <v/>
      </c>
    </row>
    <row r="83" spans="1:8" outlineLevel="1" x14ac:dyDescent="0.25">
      <c r="A83" s="80" t="s">
        <v>60</v>
      </c>
      <c r="B83" s="6"/>
      <c r="C83" s="87" t="s">
        <v>194</v>
      </c>
      <c r="D83" s="14" t="s">
        <v>17</v>
      </c>
      <c r="E83" s="9">
        <v>110</v>
      </c>
      <c r="F83" s="9"/>
      <c r="G83" s="9"/>
      <c r="H83" s="89">
        <f t="shared" si="2"/>
        <v>0</v>
      </c>
    </row>
    <row r="84" spans="1:8" outlineLevel="1" x14ac:dyDescent="0.25">
      <c r="A84" s="80" t="s">
        <v>63</v>
      </c>
      <c r="B84" s="6"/>
      <c r="C84" s="87" t="s">
        <v>195</v>
      </c>
      <c r="D84" s="14" t="s">
        <v>15</v>
      </c>
      <c r="E84" s="9">
        <v>1</v>
      </c>
      <c r="F84" s="9"/>
      <c r="G84" s="9"/>
      <c r="H84" s="89">
        <f t="shared" ref="H84" si="6">IF(E84="","",(G84+F84)*E84)</f>
        <v>0</v>
      </c>
    </row>
    <row r="85" spans="1:8" outlineLevel="1" x14ac:dyDescent="0.25">
      <c r="A85" s="80" t="s">
        <v>65</v>
      </c>
      <c r="B85" s="6"/>
      <c r="C85" s="87" t="s">
        <v>209</v>
      </c>
      <c r="D85" s="14" t="s">
        <v>23</v>
      </c>
      <c r="E85" s="9">
        <v>1</v>
      </c>
      <c r="F85" s="9"/>
      <c r="G85" s="9"/>
      <c r="H85" s="89">
        <f t="shared" ref="H85" si="7">IF(E85="","",(G85+F85)*E85)</f>
        <v>0</v>
      </c>
    </row>
    <row r="86" spans="1:8" outlineLevel="1" x14ac:dyDescent="0.25">
      <c r="A86" s="80"/>
      <c r="B86" s="6"/>
      <c r="C86" s="87"/>
      <c r="D86" s="14"/>
      <c r="E86" s="9"/>
      <c r="F86" s="9"/>
      <c r="G86" s="9"/>
      <c r="H86" s="89" t="str">
        <f t="shared" si="2"/>
        <v/>
      </c>
    </row>
    <row r="87" spans="1:8" outlineLevel="1" x14ac:dyDescent="0.25">
      <c r="A87" s="80"/>
      <c r="B87" s="6"/>
      <c r="C87" s="91" t="s">
        <v>62</v>
      </c>
      <c r="D87" s="14"/>
      <c r="E87" s="9"/>
      <c r="F87" s="9"/>
      <c r="G87" s="9"/>
      <c r="H87" s="89" t="str">
        <f t="shared" si="2"/>
        <v/>
      </c>
    </row>
    <row r="88" spans="1:8" outlineLevel="1" x14ac:dyDescent="0.25">
      <c r="A88" s="80" t="s">
        <v>63</v>
      </c>
      <c r="B88" s="6"/>
      <c r="C88" s="87" t="s">
        <v>64</v>
      </c>
      <c r="D88" s="14" t="s">
        <v>15</v>
      </c>
      <c r="E88" s="9">
        <v>2</v>
      </c>
      <c r="F88" s="9"/>
      <c r="G88" s="9"/>
      <c r="H88" s="89">
        <f t="shared" si="2"/>
        <v>0</v>
      </c>
    </row>
    <row r="89" spans="1:8" outlineLevel="1" x14ac:dyDescent="0.25">
      <c r="A89" s="80" t="s">
        <v>65</v>
      </c>
      <c r="B89" s="6"/>
      <c r="C89" s="87" t="s">
        <v>66</v>
      </c>
      <c r="D89" s="14" t="s">
        <v>15</v>
      </c>
      <c r="E89" s="9">
        <v>7</v>
      </c>
      <c r="F89" s="9"/>
      <c r="G89" s="9"/>
      <c r="H89" s="89">
        <f t="shared" si="2"/>
        <v>0</v>
      </c>
    </row>
    <row r="90" spans="1:8" outlineLevel="1" x14ac:dyDescent="0.25">
      <c r="A90" s="80" t="s">
        <v>67</v>
      </c>
      <c r="B90" s="6"/>
      <c r="C90" s="87" t="s">
        <v>68</v>
      </c>
      <c r="D90" s="14" t="s">
        <v>15</v>
      </c>
      <c r="E90" s="9">
        <v>8</v>
      </c>
      <c r="F90" s="9"/>
      <c r="G90" s="9"/>
      <c r="H90" s="89">
        <f t="shared" si="2"/>
        <v>0</v>
      </c>
    </row>
    <row r="91" spans="1:8" outlineLevel="1" x14ac:dyDescent="0.25">
      <c r="A91" s="80" t="s">
        <v>69</v>
      </c>
      <c r="B91" s="6"/>
      <c r="C91" s="87" t="s">
        <v>70</v>
      </c>
      <c r="D91" s="14" t="s">
        <v>15</v>
      </c>
      <c r="E91" s="9">
        <v>3</v>
      </c>
      <c r="F91" s="9"/>
      <c r="G91" s="9"/>
      <c r="H91" s="89">
        <f t="shared" si="2"/>
        <v>0</v>
      </c>
    </row>
    <row r="92" spans="1:8" outlineLevel="1" x14ac:dyDescent="0.25">
      <c r="A92" s="80" t="s">
        <v>71</v>
      </c>
      <c r="B92" s="6"/>
      <c r="C92" s="87" t="s">
        <v>72</v>
      </c>
      <c r="D92" s="14" t="s">
        <v>15</v>
      </c>
      <c r="E92" s="9">
        <v>3</v>
      </c>
      <c r="F92" s="9"/>
      <c r="G92" s="9"/>
      <c r="H92" s="89">
        <f t="shared" si="2"/>
        <v>0</v>
      </c>
    </row>
    <row r="93" spans="1:8" outlineLevel="1" x14ac:dyDescent="0.25">
      <c r="A93" s="80" t="s">
        <v>73</v>
      </c>
      <c r="B93" s="6"/>
      <c r="C93" s="87" t="s">
        <v>74</v>
      </c>
      <c r="D93" s="14" t="s">
        <v>15</v>
      </c>
      <c r="E93" s="9">
        <v>5</v>
      </c>
      <c r="F93" s="9"/>
      <c r="G93" s="9"/>
      <c r="H93" s="89">
        <f t="shared" si="2"/>
        <v>0</v>
      </c>
    </row>
    <row r="94" spans="1:8" outlineLevel="1" x14ac:dyDescent="0.25">
      <c r="A94" s="80" t="s">
        <v>75</v>
      </c>
      <c r="B94" s="6"/>
      <c r="C94" s="87" t="s">
        <v>76</v>
      </c>
      <c r="D94" s="14" t="s">
        <v>15</v>
      </c>
      <c r="E94" s="9">
        <v>1</v>
      </c>
      <c r="F94" s="9"/>
      <c r="G94" s="9"/>
      <c r="H94" s="89">
        <f t="shared" si="2"/>
        <v>0</v>
      </c>
    </row>
    <row r="95" spans="1:8" outlineLevel="1" x14ac:dyDescent="0.25">
      <c r="A95" s="80" t="s">
        <v>77</v>
      </c>
      <c r="B95" s="6"/>
      <c r="C95" s="87" t="s">
        <v>78</v>
      </c>
      <c r="D95" s="14" t="s">
        <v>15</v>
      </c>
      <c r="E95" s="9">
        <v>28</v>
      </c>
      <c r="F95" s="9"/>
      <c r="G95" s="9"/>
      <c r="H95" s="89">
        <f t="shared" si="2"/>
        <v>0</v>
      </c>
    </row>
    <row r="96" spans="1:8" outlineLevel="1" x14ac:dyDescent="0.25">
      <c r="A96" s="80" t="s">
        <v>79</v>
      </c>
      <c r="B96" s="6"/>
      <c r="C96" s="87" t="s">
        <v>80</v>
      </c>
      <c r="D96" s="14" t="s">
        <v>15</v>
      </c>
      <c r="E96" s="9">
        <v>2</v>
      </c>
      <c r="F96" s="9"/>
      <c r="G96" s="9"/>
      <c r="H96" s="89">
        <f t="shared" si="2"/>
        <v>0</v>
      </c>
    </row>
    <row r="97" spans="1:8" outlineLevel="1" x14ac:dyDescent="0.25">
      <c r="A97" s="80"/>
      <c r="B97" s="6"/>
      <c r="C97" s="87"/>
      <c r="D97" s="14"/>
      <c r="E97" s="9"/>
      <c r="F97" s="9"/>
      <c r="G97" s="9"/>
      <c r="H97" s="89" t="str">
        <f t="shared" si="2"/>
        <v/>
      </c>
    </row>
    <row r="98" spans="1:8" outlineLevel="1" x14ac:dyDescent="0.25">
      <c r="A98" s="80"/>
      <c r="B98" s="6"/>
      <c r="C98" s="91" t="s">
        <v>81</v>
      </c>
      <c r="D98" s="14"/>
      <c r="E98" s="9"/>
      <c r="F98" s="9"/>
      <c r="G98" s="9"/>
      <c r="H98" s="89" t="str">
        <f t="shared" si="2"/>
        <v/>
      </c>
    </row>
    <row r="99" spans="1:8" outlineLevel="1" x14ac:dyDescent="0.25">
      <c r="A99" s="80" t="s">
        <v>82</v>
      </c>
      <c r="B99" s="6"/>
      <c r="C99" s="87" t="s">
        <v>83</v>
      </c>
      <c r="D99" s="14" t="s">
        <v>15</v>
      </c>
      <c r="E99" s="9">
        <v>3</v>
      </c>
      <c r="F99" s="9"/>
      <c r="G99" s="9"/>
      <c r="H99" s="89">
        <f t="shared" si="2"/>
        <v>0</v>
      </c>
    </row>
    <row r="100" spans="1:8" outlineLevel="1" x14ac:dyDescent="0.25">
      <c r="A100" s="80" t="s">
        <v>84</v>
      </c>
      <c r="B100" s="6"/>
      <c r="C100" s="87" t="s">
        <v>85</v>
      </c>
      <c r="D100" s="14" t="s">
        <v>15</v>
      </c>
      <c r="E100" s="9">
        <v>7</v>
      </c>
      <c r="F100" s="9"/>
      <c r="G100" s="9"/>
      <c r="H100" s="89">
        <f t="shared" si="2"/>
        <v>0</v>
      </c>
    </row>
    <row r="101" spans="1:8" outlineLevel="1" x14ac:dyDescent="0.25">
      <c r="A101" s="80"/>
      <c r="B101" s="6"/>
      <c r="C101" s="87"/>
      <c r="D101" s="14"/>
      <c r="E101" s="9"/>
      <c r="F101" s="9"/>
      <c r="G101" s="9"/>
      <c r="H101" s="89" t="str">
        <f t="shared" si="2"/>
        <v/>
      </c>
    </row>
    <row r="102" spans="1:8" outlineLevel="1" x14ac:dyDescent="0.25">
      <c r="A102" s="80"/>
      <c r="B102" s="6"/>
      <c r="C102" s="91" t="s">
        <v>86</v>
      </c>
      <c r="D102" s="14"/>
      <c r="E102" s="9"/>
      <c r="F102" s="9"/>
      <c r="G102" s="9"/>
      <c r="H102" s="89" t="str">
        <f t="shared" si="2"/>
        <v/>
      </c>
    </row>
    <row r="103" spans="1:8" outlineLevel="1" x14ac:dyDescent="0.25">
      <c r="A103" s="80" t="s">
        <v>87</v>
      </c>
      <c r="B103" s="6"/>
      <c r="C103" s="87" t="s">
        <v>88</v>
      </c>
      <c r="D103" s="14" t="s">
        <v>15</v>
      </c>
      <c r="E103" s="9">
        <v>18</v>
      </c>
      <c r="F103" s="9"/>
      <c r="G103" s="9"/>
      <c r="H103" s="89">
        <f t="shared" si="2"/>
        <v>0</v>
      </c>
    </row>
    <row r="104" spans="1:8" outlineLevel="1" x14ac:dyDescent="0.25">
      <c r="A104" s="80" t="s">
        <v>176</v>
      </c>
      <c r="B104" s="6"/>
      <c r="C104" s="87" t="s">
        <v>89</v>
      </c>
      <c r="D104" s="14" t="s">
        <v>15</v>
      </c>
      <c r="E104" s="9">
        <v>16</v>
      </c>
      <c r="F104" s="9"/>
      <c r="G104" s="9"/>
      <c r="H104" s="89">
        <f t="shared" si="2"/>
        <v>0</v>
      </c>
    </row>
    <row r="105" spans="1:8" outlineLevel="1" x14ac:dyDescent="0.25">
      <c r="A105" s="80" t="s">
        <v>90</v>
      </c>
      <c r="B105" s="6"/>
      <c r="C105" s="87" t="s">
        <v>92</v>
      </c>
      <c r="D105" s="14" t="s">
        <v>23</v>
      </c>
      <c r="E105" s="9">
        <v>1</v>
      </c>
      <c r="F105" s="9"/>
      <c r="G105" s="9"/>
      <c r="H105" s="89">
        <f t="shared" si="2"/>
        <v>0</v>
      </c>
    </row>
    <row r="106" spans="1:8" outlineLevel="1" x14ac:dyDescent="0.25">
      <c r="A106" s="80"/>
      <c r="B106" s="6"/>
      <c r="C106" s="87"/>
      <c r="D106" s="14"/>
      <c r="E106" s="9"/>
      <c r="F106" s="9"/>
      <c r="G106" s="9"/>
      <c r="H106" s="89" t="str">
        <f t="shared" si="2"/>
        <v/>
      </c>
    </row>
    <row r="107" spans="1:8" outlineLevel="1" x14ac:dyDescent="0.25">
      <c r="A107" s="83"/>
      <c r="B107" s="6"/>
      <c r="C107" s="91" t="s">
        <v>93</v>
      </c>
      <c r="D107" s="14"/>
      <c r="E107" s="9"/>
      <c r="F107" s="9"/>
      <c r="G107" s="9"/>
      <c r="H107" s="89" t="str">
        <f t="shared" si="2"/>
        <v/>
      </c>
    </row>
    <row r="108" spans="1:8" ht="25.5" outlineLevel="1" x14ac:dyDescent="0.25">
      <c r="A108" s="80"/>
      <c r="B108" s="6"/>
      <c r="C108" s="87" t="s">
        <v>200</v>
      </c>
      <c r="D108" s="14"/>
      <c r="E108" s="9"/>
      <c r="F108" s="9"/>
      <c r="G108" s="9"/>
      <c r="H108" s="89" t="str">
        <f t="shared" si="2"/>
        <v/>
      </c>
    </row>
    <row r="109" spans="1:8" outlineLevel="1" x14ac:dyDescent="0.25">
      <c r="A109" s="80"/>
      <c r="B109" s="6"/>
      <c r="C109" s="87"/>
      <c r="D109" s="14"/>
      <c r="E109" s="9"/>
      <c r="F109" s="9"/>
      <c r="G109" s="9"/>
      <c r="H109" s="89"/>
    </row>
    <row r="110" spans="1:8" outlineLevel="1" x14ac:dyDescent="0.25">
      <c r="A110" s="80" t="s">
        <v>91</v>
      </c>
      <c r="B110" s="6"/>
      <c r="C110" s="87" t="s">
        <v>196</v>
      </c>
      <c r="D110" s="14" t="s">
        <v>17</v>
      </c>
      <c r="E110" s="9">
        <v>31</v>
      </c>
      <c r="F110" s="9"/>
      <c r="G110" s="9"/>
      <c r="H110" s="89">
        <f t="shared" si="2"/>
        <v>0</v>
      </c>
    </row>
    <row r="111" spans="1:8" outlineLevel="1" x14ac:dyDescent="0.25">
      <c r="A111" s="80" t="s">
        <v>202</v>
      </c>
      <c r="B111" s="6"/>
      <c r="C111" s="87" t="s">
        <v>199</v>
      </c>
      <c r="D111" s="14" t="s">
        <v>17</v>
      </c>
      <c r="E111" s="9">
        <v>9</v>
      </c>
      <c r="F111" s="9"/>
      <c r="G111" s="9"/>
      <c r="H111" s="89">
        <f t="shared" ref="H111" si="8">IF(E111="","",(G111+F111)*E111)</f>
        <v>0</v>
      </c>
    </row>
    <row r="112" spans="1:8" outlineLevel="1" x14ac:dyDescent="0.25">
      <c r="A112" s="80" t="s">
        <v>203</v>
      </c>
      <c r="B112" s="6"/>
      <c r="C112" s="87" t="s">
        <v>197</v>
      </c>
      <c r="D112" s="14" t="s">
        <v>17</v>
      </c>
      <c r="E112" s="9">
        <v>15</v>
      </c>
      <c r="F112" s="9"/>
      <c r="G112" s="9"/>
      <c r="H112" s="89">
        <f t="shared" si="2"/>
        <v>0</v>
      </c>
    </row>
    <row r="113" spans="1:8" outlineLevel="1" x14ac:dyDescent="0.25">
      <c r="A113" s="80" t="s">
        <v>204</v>
      </c>
      <c r="B113" s="6"/>
      <c r="C113" s="87" t="s">
        <v>198</v>
      </c>
      <c r="D113" s="14" t="s">
        <v>17</v>
      </c>
      <c r="E113" s="9">
        <v>5</v>
      </c>
      <c r="F113" s="9"/>
      <c r="G113" s="9"/>
      <c r="H113" s="89">
        <f t="shared" si="2"/>
        <v>0</v>
      </c>
    </row>
    <row r="114" spans="1:8" outlineLevel="1" x14ac:dyDescent="0.25">
      <c r="A114" s="80" t="s">
        <v>205</v>
      </c>
      <c r="B114" s="6"/>
      <c r="C114" s="87" t="s">
        <v>94</v>
      </c>
      <c r="D114" s="14" t="s">
        <v>17</v>
      </c>
      <c r="E114" s="9">
        <v>3</v>
      </c>
      <c r="F114" s="9"/>
      <c r="G114" s="9"/>
      <c r="H114" s="89">
        <f t="shared" si="2"/>
        <v>0</v>
      </c>
    </row>
    <row r="115" spans="1:8" outlineLevel="1" x14ac:dyDescent="0.25">
      <c r="A115" s="80" t="s">
        <v>206</v>
      </c>
      <c r="B115" s="6"/>
      <c r="C115" s="87" t="s">
        <v>95</v>
      </c>
      <c r="D115" s="14" t="s">
        <v>23</v>
      </c>
      <c r="E115" s="9">
        <v>1</v>
      </c>
      <c r="F115" s="9"/>
      <c r="G115" s="9"/>
      <c r="H115" s="89">
        <f t="shared" si="2"/>
        <v>0</v>
      </c>
    </row>
    <row r="116" spans="1:8" outlineLevel="1" x14ac:dyDescent="0.25">
      <c r="A116" s="80"/>
      <c r="B116" s="6"/>
      <c r="C116" s="87"/>
      <c r="D116" s="14"/>
      <c r="E116" s="9"/>
      <c r="F116" s="9"/>
      <c r="G116" s="9"/>
      <c r="H116" s="89" t="str">
        <f t="shared" si="2"/>
        <v/>
      </c>
    </row>
    <row r="117" spans="1:8" outlineLevel="1" x14ac:dyDescent="0.25">
      <c r="A117" s="83">
        <v>2.6</v>
      </c>
      <c r="B117" s="6"/>
      <c r="C117" s="88" t="s">
        <v>96</v>
      </c>
      <c r="D117" s="14"/>
      <c r="E117" s="9"/>
      <c r="F117" s="9"/>
      <c r="G117" s="9"/>
      <c r="H117" s="89" t="str">
        <f t="shared" si="2"/>
        <v/>
      </c>
    </row>
    <row r="118" spans="1:8" ht="25.5" outlineLevel="1" x14ac:dyDescent="0.25">
      <c r="A118" s="80" t="s">
        <v>97</v>
      </c>
      <c r="B118" s="6"/>
      <c r="C118" s="87" t="s">
        <v>98</v>
      </c>
      <c r="D118" s="14" t="s">
        <v>16</v>
      </c>
      <c r="E118" s="9">
        <v>15.06</v>
      </c>
      <c r="F118" s="9"/>
      <c r="G118" s="9"/>
      <c r="H118" s="89">
        <f t="shared" si="2"/>
        <v>0</v>
      </c>
    </row>
    <row r="119" spans="1:8" outlineLevel="1" x14ac:dyDescent="0.25">
      <c r="A119" s="80"/>
      <c r="B119" s="6"/>
      <c r="C119" s="87"/>
      <c r="D119" s="14"/>
      <c r="E119" s="9"/>
      <c r="F119" s="9"/>
      <c r="G119" s="9"/>
      <c r="H119" s="89" t="str">
        <f t="shared" si="2"/>
        <v/>
      </c>
    </row>
    <row r="120" spans="1:8" outlineLevel="1" x14ac:dyDescent="0.25">
      <c r="A120" s="83">
        <v>2.7</v>
      </c>
      <c r="B120" s="10"/>
      <c r="C120" s="88" t="s">
        <v>99</v>
      </c>
      <c r="D120" s="14"/>
      <c r="E120" s="9"/>
      <c r="F120" s="9"/>
      <c r="G120" s="9"/>
      <c r="H120" s="89" t="str">
        <f t="shared" si="2"/>
        <v/>
      </c>
    </row>
    <row r="121" spans="1:8" ht="38.25" outlineLevel="1" x14ac:dyDescent="0.25">
      <c r="A121" s="80" t="s">
        <v>100</v>
      </c>
      <c r="B121" s="6"/>
      <c r="C121" s="87" t="s">
        <v>210</v>
      </c>
      <c r="D121" s="14" t="s">
        <v>16</v>
      </c>
      <c r="E121" s="9">
        <v>174</v>
      </c>
      <c r="F121" s="9"/>
      <c r="G121" s="9"/>
      <c r="H121" s="89">
        <f t="shared" si="2"/>
        <v>0</v>
      </c>
    </row>
    <row r="122" spans="1:8" outlineLevel="1" x14ac:dyDescent="0.25">
      <c r="A122" s="80"/>
      <c r="B122" s="6"/>
      <c r="C122" s="87"/>
      <c r="D122" s="14"/>
      <c r="E122" s="9"/>
      <c r="F122" s="9"/>
      <c r="G122" s="9"/>
      <c r="H122" s="89" t="str">
        <f t="shared" si="2"/>
        <v/>
      </c>
    </row>
    <row r="123" spans="1:8" outlineLevel="1" x14ac:dyDescent="0.25">
      <c r="A123" s="83">
        <v>2.8</v>
      </c>
      <c r="B123" s="6"/>
      <c r="C123" s="88" t="s">
        <v>101</v>
      </c>
      <c r="D123" s="14"/>
      <c r="E123" s="9"/>
      <c r="F123" s="9"/>
      <c r="G123" s="9"/>
      <c r="H123" s="89" t="str">
        <f t="shared" si="2"/>
        <v/>
      </c>
    </row>
    <row r="124" spans="1:8" ht="38.25" outlineLevel="1" x14ac:dyDescent="0.25">
      <c r="A124" s="80"/>
      <c r="B124" s="6"/>
      <c r="C124" s="87" t="s">
        <v>102</v>
      </c>
      <c r="D124" s="14"/>
      <c r="E124" s="9"/>
      <c r="F124" s="9"/>
      <c r="G124" s="9"/>
      <c r="H124" s="89" t="str">
        <f t="shared" si="2"/>
        <v/>
      </c>
    </row>
    <row r="125" spans="1:8" outlineLevel="1" x14ac:dyDescent="0.25">
      <c r="A125" s="80" t="s">
        <v>103</v>
      </c>
      <c r="B125" s="6"/>
      <c r="C125" s="87" t="s">
        <v>104</v>
      </c>
      <c r="D125" s="14" t="s">
        <v>15</v>
      </c>
      <c r="E125" s="9">
        <v>4</v>
      </c>
      <c r="F125" s="9"/>
      <c r="G125" s="9"/>
      <c r="H125" s="89">
        <f t="shared" si="2"/>
        <v>0</v>
      </c>
    </row>
    <row r="126" spans="1:8" outlineLevel="1" x14ac:dyDescent="0.25">
      <c r="A126" s="80" t="s">
        <v>120</v>
      </c>
      <c r="B126" s="6"/>
      <c r="C126" s="87" t="s">
        <v>121</v>
      </c>
      <c r="D126" s="14" t="s">
        <v>15</v>
      </c>
      <c r="E126" s="9">
        <v>5</v>
      </c>
      <c r="F126" s="9"/>
      <c r="G126" s="9"/>
      <c r="H126" s="89">
        <f t="shared" ref="H126" si="9">IF(E126="","",(G126+F126)*E126)</f>
        <v>0</v>
      </c>
    </row>
    <row r="127" spans="1:8" outlineLevel="1" x14ac:dyDescent="0.25">
      <c r="A127" s="80"/>
      <c r="B127" s="6"/>
      <c r="C127" s="87"/>
      <c r="D127" s="14"/>
      <c r="E127" s="9"/>
      <c r="F127" s="9"/>
      <c r="G127" s="9"/>
      <c r="H127" s="89" t="str">
        <f t="shared" si="2"/>
        <v/>
      </c>
    </row>
    <row r="128" spans="1:8" outlineLevel="1" x14ac:dyDescent="0.25">
      <c r="A128" s="127">
        <v>2.9</v>
      </c>
      <c r="B128" s="128"/>
      <c r="C128" s="129" t="s">
        <v>105</v>
      </c>
      <c r="D128" s="130"/>
      <c r="E128" s="16"/>
      <c r="F128" s="16"/>
      <c r="G128" s="16"/>
      <c r="H128" s="131" t="str">
        <f t="shared" si="2"/>
        <v/>
      </c>
    </row>
    <row r="129" spans="1:8" outlineLevel="1" x14ac:dyDescent="0.25">
      <c r="A129" s="132"/>
      <c r="B129" s="128"/>
      <c r="C129" s="133" t="s">
        <v>106</v>
      </c>
      <c r="D129" s="130"/>
      <c r="E129" s="16"/>
      <c r="F129" s="16"/>
      <c r="G129" s="16"/>
      <c r="H129" s="131" t="str">
        <f t="shared" si="2"/>
        <v/>
      </c>
    </row>
    <row r="130" spans="1:8" ht="38.25" outlineLevel="1" x14ac:dyDescent="0.25">
      <c r="A130" s="132"/>
      <c r="B130" s="128"/>
      <c r="C130" s="133" t="s">
        <v>107</v>
      </c>
      <c r="D130" s="130"/>
      <c r="E130" s="16"/>
      <c r="F130" s="16"/>
      <c r="G130" s="16"/>
      <c r="H130" s="131"/>
    </row>
    <row r="131" spans="1:8" outlineLevel="1" x14ac:dyDescent="0.25">
      <c r="A131" s="132" t="s">
        <v>108</v>
      </c>
      <c r="B131" s="128"/>
      <c r="C131" s="133" t="s">
        <v>109</v>
      </c>
      <c r="D131" s="130" t="s">
        <v>15</v>
      </c>
      <c r="E131" s="16">
        <v>10</v>
      </c>
      <c r="F131" s="16"/>
      <c r="G131" s="16"/>
      <c r="H131" s="131">
        <f t="shared" si="2"/>
        <v>0</v>
      </c>
    </row>
    <row r="132" spans="1:8" outlineLevel="1" x14ac:dyDescent="0.25">
      <c r="A132" s="132" t="s">
        <v>110</v>
      </c>
      <c r="B132" s="128"/>
      <c r="C132" s="133" t="s">
        <v>111</v>
      </c>
      <c r="D132" s="130" t="s">
        <v>15</v>
      </c>
      <c r="E132" s="16">
        <v>1</v>
      </c>
      <c r="F132" s="16"/>
      <c r="G132" s="16"/>
      <c r="H132" s="131">
        <f t="shared" si="2"/>
        <v>0</v>
      </c>
    </row>
    <row r="133" spans="1:8" outlineLevel="1" x14ac:dyDescent="0.25">
      <c r="A133" s="132" t="s">
        <v>112</v>
      </c>
      <c r="B133" s="128"/>
      <c r="C133" s="133" t="s">
        <v>92</v>
      </c>
      <c r="D133" s="130" t="s">
        <v>23</v>
      </c>
      <c r="E133" s="16">
        <v>1</v>
      </c>
      <c r="F133" s="16"/>
      <c r="G133" s="16"/>
      <c r="H133" s="131">
        <f t="shared" si="2"/>
        <v>0</v>
      </c>
    </row>
    <row r="134" spans="1:8" outlineLevel="1" x14ac:dyDescent="0.25">
      <c r="A134" s="80"/>
      <c r="B134" s="6"/>
      <c r="C134" s="87"/>
      <c r="D134" s="14"/>
      <c r="E134" s="9"/>
      <c r="F134" s="9"/>
      <c r="G134" s="9"/>
      <c r="H134" s="89" t="str">
        <f t="shared" si="2"/>
        <v/>
      </c>
    </row>
    <row r="135" spans="1:8" ht="13.5" thickBot="1" x14ac:dyDescent="0.3">
      <c r="A135" s="94"/>
      <c r="B135" s="95"/>
      <c r="C135" s="96" t="s">
        <v>173</v>
      </c>
      <c r="D135" s="97"/>
      <c r="E135" s="98"/>
      <c r="F135" s="98"/>
      <c r="G135" s="98"/>
      <c r="H135" s="115">
        <f>SUM(H55:H134)</f>
        <v>0</v>
      </c>
    </row>
    <row r="136" spans="1:8" x14ac:dyDescent="0.25">
      <c r="A136" s="109"/>
      <c r="B136" s="110" t="s">
        <v>114</v>
      </c>
      <c r="C136" s="111"/>
      <c r="D136" s="112"/>
      <c r="E136" s="113"/>
      <c r="F136" s="113"/>
      <c r="G136" s="113"/>
      <c r="H136" s="114"/>
    </row>
    <row r="137" spans="1:8" x14ac:dyDescent="0.25">
      <c r="A137" s="80"/>
      <c r="B137" s="25" t="s">
        <v>115</v>
      </c>
      <c r="C137" s="84"/>
      <c r="D137" s="14"/>
      <c r="E137" s="9"/>
      <c r="F137" s="9"/>
      <c r="G137" s="9"/>
      <c r="H137" s="81"/>
    </row>
    <row r="138" spans="1:8" outlineLevel="1" x14ac:dyDescent="0.25">
      <c r="A138" s="80"/>
      <c r="B138" s="6"/>
      <c r="C138" s="85"/>
      <c r="D138" s="14"/>
      <c r="E138" s="9"/>
      <c r="F138" s="9"/>
      <c r="G138" s="9"/>
      <c r="H138" s="81"/>
    </row>
    <row r="139" spans="1:8" outlineLevel="1" x14ac:dyDescent="0.25">
      <c r="A139" s="82">
        <v>3</v>
      </c>
      <c r="B139" s="10"/>
      <c r="C139" s="86" t="s">
        <v>13</v>
      </c>
      <c r="D139" s="14"/>
      <c r="E139" s="9"/>
      <c r="F139" s="9"/>
      <c r="G139" s="9"/>
      <c r="H139" s="81"/>
    </row>
    <row r="140" spans="1:8" ht="25.5" outlineLevel="1" x14ac:dyDescent="0.25">
      <c r="A140" s="80"/>
      <c r="B140" s="6"/>
      <c r="C140" s="87" t="s">
        <v>37</v>
      </c>
      <c r="D140" s="14"/>
      <c r="E140" s="9"/>
      <c r="F140" s="9"/>
      <c r="G140" s="9"/>
      <c r="H140" s="81"/>
    </row>
    <row r="141" spans="1:8" ht="25.5" outlineLevel="1" x14ac:dyDescent="0.25">
      <c r="A141" s="80"/>
      <c r="B141" s="6"/>
      <c r="C141" s="87" t="s">
        <v>38</v>
      </c>
      <c r="D141" s="14"/>
      <c r="E141" s="9"/>
      <c r="F141" s="9"/>
      <c r="G141" s="9"/>
      <c r="H141" s="81"/>
    </row>
    <row r="142" spans="1:8" ht="25.5" outlineLevel="1" x14ac:dyDescent="0.25">
      <c r="A142" s="80"/>
      <c r="B142" s="6"/>
      <c r="C142" s="87" t="s">
        <v>39</v>
      </c>
      <c r="D142" s="14"/>
      <c r="E142" s="9"/>
      <c r="F142" s="9"/>
      <c r="G142" s="9"/>
      <c r="H142" s="81"/>
    </row>
    <row r="143" spans="1:8" ht="25.5" outlineLevel="1" x14ac:dyDescent="0.25">
      <c r="A143" s="80"/>
      <c r="B143" s="6"/>
      <c r="C143" s="87" t="s">
        <v>40</v>
      </c>
      <c r="D143" s="14"/>
      <c r="E143" s="9"/>
      <c r="F143" s="9"/>
      <c r="G143" s="9"/>
      <c r="H143" s="81"/>
    </row>
    <row r="144" spans="1:8" ht="38.25" outlineLevel="1" x14ac:dyDescent="0.25">
      <c r="A144" s="80"/>
      <c r="B144" s="6"/>
      <c r="C144" s="87" t="s">
        <v>180</v>
      </c>
      <c r="D144" s="14"/>
      <c r="E144" s="9"/>
      <c r="F144" s="9"/>
      <c r="G144" s="9"/>
      <c r="H144" s="81"/>
    </row>
    <row r="145" spans="1:8" outlineLevel="1" x14ac:dyDescent="0.25">
      <c r="A145" s="80"/>
      <c r="B145" s="6"/>
      <c r="C145" s="85"/>
      <c r="D145" s="14"/>
      <c r="E145" s="9"/>
      <c r="F145" s="9"/>
      <c r="G145" s="9"/>
      <c r="H145" s="81"/>
    </row>
    <row r="146" spans="1:8" outlineLevel="1" x14ac:dyDescent="0.25">
      <c r="A146" s="83">
        <v>3.1</v>
      </c>
      <c r="B146" s="10"/>
      <c r="C146" s="88" t="s">
        <v>41</v>
      </c>
      <c r="D146" s="14"/>
      <c r="E146" s="9"/>
      <c r="F146" s="9"/>
      <c r="G146" s="9"/>
      <c r="H146" s="81" t="str">
        <f t="shared" ref="H146:H187" si="10">IF(E146="","",(G146+F146)*E146)</f>
        <v/>
      </c>
    </row>
    <row r="147" spans="1:8" outlineLevel="1" x14ac:dyDescent="0.25">
      <c r="A147" s="80" t="s">
        <v>162</v>
      </c>
      <c r="B147" s="6"/>
      <c r="C147" s="85" t="s">
        <v>116</v>
      </c>
      <c r="D147" s="14" t="s">
        <v>16</v>
      </c>
      <c r="E147" s="9">
        <f>3*5.319</f>
        <v>15.957000000000001</v>
      </c>
      <c r="F147" s="9"/>
      <c r="G147" s="9"/>
      <c r="H147" s="89">
        <f t="shared" si="10"/>
        <v>0</v>
      </c>
    </row>
    <row r="148" spans="1:8" outlineLevel="1" x14ac:dyDescent="0.25">
      <c r="A148" s="80"/>
      <c r="B148" s="6"/>
      <c r="C148" s="87"/>
      <c r="D148" s="14"/>
      <c r="E148" s="9"/>
      <c r="F148" s="9"/>
      <c r="G148" s="9"/>
      <c r="H148" s="89" t="str">
        <f t="shared" si="10"/>
        <v/>
      </c>
    </row>
    <row r="149" spans="1:8" outlineLevel="1" x14ac:dyDescent="0.25">
      <c r="A149" s="83">
        <v>3.2</v>
      </c>
      <c r="B149" s="6"/>
      <c r="C149" s="88" t="s">
        <v>117</v>
      </c>
      <c r="D149" s="14"/>
      <c r="E149" s="9"/>
      <c r="F149" s="9"/>
      <c r="G149" s="9"/>
      <c r="H149" s="89"/>
    </row>
    <row r="150" spans="1:8" outlineLevel="1" x14ac:dyDescent="0.25">
      <c r="A150" s="80" t="s">
        <v>172</v>
      </c>
      <c r="B150" s="6"/>
      <c r="C150" s="87" t="s">
        <v>118</v>
      </c>
      <c r="D150" s="14" t="s">
        <v>16</v>
      </c>
      <c r="E150" s="9">
        <f>31*3</f>
        <v>93</v>
      </c>
      <c r="F150" s="9"/>
      <c r="G150" s="9"/>
      <c r="H150" s="89">
        <f t="shared" si="10"/>
        <v>0</v>
      </c>
    </row>
    <row r="151" spans="1:8" outlineLevel="1" x14ac:dyDescent="0.25">
      <c r="A151" s="80"/>
      <c r="B151" s="6"/>
      <c r="C151" s="87"/>
      <c r="D151" s="14"/>
      <c r="E151" s="9"/>
      <c r="F151" s="9"/>
      <c r="G151" s="9"/>
      <c r="H151" s="89"/>
    </row>
    <row r="152" spans="1:8" outlineLevel="1" x14ac:dyDescent="0.25">
      <c r="A152" s="83">
        <v>3.3</v>
      </c>
      <c r="B152" s="10"/>
      <c r="C152" s="88" t="s">
        <v>211</v>
      </c>
      <c r="D152" s="14"/>
      <c r="E152" s="9"/>
      <c r="F152" s="9"/>
      <c r="G152" s="9"/>
      <c r="H152" s="89" t="str">
        <f t="shared" si="10"/>
        <v/>
      </c>
    </row>
    <row r="153" spans="1:8" outlineLevel="1" x14ac:dyDescent="0.25">
      <c r="A153" s="80" t="s">
        <v>213</v>
      </c>
      <c r="B153" s="6"/>
      <c r="C153" s="87" t="s">
        <v>190</v>
      </c>
      <c r="D153" s="14" t="s">
        <v>16</v>
      </c>
      <c r="E153" s="9">
        <v>20</v>
      </c>
      <c r="F153" s="9"/>
      <c r="G153" s="9"/>
      <c r="H153" s="89">
        <f t="shared" si="10"/>
        <v>0</v>
      </c>
    </row>
    <row r="154" spans="1:8" outlineLevel="1" x14ac:dyDescent="0.25">
      <c r="A154" s="80"/>
      <c r="B154" s="6"/>
      <c r="C154" s="87"/>
      <c r="D154" s="14"/>
      <c r="E154" s="9"/>
      <c r="F154" s="9"/>
      <c r="G154" s="9"/>
      <c r="H154" s="89" t="str">
        <f t="shared" si="10"/>
        <v/>
      </c>
    </row>
    <row r="155" spans="1:8" outlineLevel="1" x14ac:dyDescent="0.25">
      <c r="A155" s="83">
        <v>3.4</v>
      </c>
      <c r="B155" s="10"/>
      <c r="C155" s="88" t="s">
        <v>58</v>
      </c>
      <c r="D155" s="14"/>
      <c r="E155" s="9"/>
      <c r="F155" s="9"/>
      <c r="G155" s="9"/>
      <c r="H155" s="89" t="str">
        <f t="shared" si="10"/>
        <v/>
      </c>
    </row>
    <row r="156" spans="1:8" ht="25.5" outlineLevel="1" x14ac:dyDescent="0.25">
      <c r="A156" s="80"/>
      <c r="B156" s="6"/>
      <c r="C156" s="87" t="s">
        <v>59</v>
      </c>
      <c r="D156" s="14"/>
      <c r="E156" s="9"/>
      <c r="F156" s="9"/>
      <c r="G156" s="9"/>
      <c r="H156" s="89" t="str">
        <f t="shared" si="10"/>
        <v/>
      </c>
    </row>
    <row r="157" spans="1:8" outlineLevel="1" x14ac:dyDescent="0.25">
      <c r="A157" s="80" t="s">
        <v>163</v>
      </c>
      <c r="B157" s="6"/>
      <c r="C157" s="87" t="s">
        <v>61</v>
      </c>
      <c r="D157" s="14" t="s">
        <v>17</v>
      </c>
      <c r="E157" s="9">
        <f>SUM(E161:E171)</f>
        <v>12</v>
      </c>
      <c r="F157" s="9"/>
      <c r="G157" s="9"/>
      <c r="H157" s="89">
        <f t="shared" si="10"/>
        <v>0</v>
      </c>
    </row>
    <row r="158" spans="1:8" outlineLevel="1" x14ac:dyDescent="0.25">
      <c r="A158" s="80" t="s">
        <v>164</v>
      </c>
      <c r="B158" s="6"/>
      <c r="C158" s="87" t="s">
        <v>195</v>
      </c>
      <c r="D158" s="14" t="s">
        <v>15</v>
      </c>
      <c r="E158" s="9">
        <v>1</v>
      </c>
      <c r="F158" s="9"/>
      <c r="G158" s="9"/>
      <c r="H158" s="89">
        <f t="shared" si="10"/>
        <v>0</v>
      </c>
    </row>
    <row r="159" spans="1:8" outlineLevel="1" x14ac:dyDescent="0.25">
      <c r="A159" s="80"/>
      <c r="B159" s="6"/>
      <c r="C159" s="87"/>
      <c r="D159" s="14"/>
      <c r="E159" s="9"/>
      <c r="F159" s="9"/>
      <c r="G159" s="9"/>
      <c r="H159" s="89" t="str">
        <f t="shared" si="10"/>
        <v/>
      </c>
    </row>
    <row r="160" spans="1:8" outlineLevel="1" x14ac:dyDescent="0.25">
      <c r="A160" s="80"/>
      <c r="B160" s="6"/>
      <c r="C160" s="91" t="s">
        <v>62</v>
      </c>
      <c r="D160" s="14"/>
      <c r="E160" s="9"/>
      <c r="F160" s="9"/>
      <c r="G160" s="9"/>
      <c r="H160" s="89" t="str">
        <f t="shared" si="10"/>
        <v/>
      </c>
    </row>
    <row r="161" spans="1:8" outlineLevel="1" x14ac:dyDescent="0.25">
      <c r="A161" s="80" t="s">
        <v>164</v>
      </c>
      <c r="B161" s="6"/>
      <c r="C161" s="87" t="s">
        <v>119</v>
      </c>
      <c r="D161" s="14" t="s">
        <v>15</v>
      </c>
      <c r="E161" s="9">
        <v>3</v>
      </c>
      <c r="F161" s="9"/>
      <c r="G161" s="9"/>
      <c r="H161" s="89">
        <f t="shared" si="10"/>
        <v>0</v>
      </c>
    </row>
    <row r="162" spans="1:8" outlineLevel="1" x14ac:dyDescent="0.25">
      <c r="A162" s="80" t="s">
        <v>165</v>
      </c>
      <c r="B162" s="6"/>
      <c r="C162" s="87" t="s">
        <v>68</v>
      </c>
      <c r="D162" s="14" t="s">
        <v>15</v>
      </c>
      <c r="E162" s="9">
        <v>1</v>
      </c>
      <c r="F162" s="9"/>
      <c r="G162" s="9"/>
      <c r="H162" s="89">
        <f t="shared" si="10"/>
        <v>0</v>
      </c>
    </row>
    <row r="163" spans="1:8" outlineLevel="1" x14ac:dyDescent="0.25">
      <c r="A163" s="80" t="s">
        <v>165</v>
      </c>
      <c r="B163" s="6"/>
      <c r="C163" s="87" t="s">
        <v>212</v>
      </c>
      <c r="D163" s="14" t="s">
        <v>15</v>
      </c>
      <c r="E163" s="9">
        <v>1</v>
      </c>
      <c r="F163" s="9"/>
      <c r="G163" s="9"/>
      <c r="H163" s="89">
        <f t="shared" ref="H163" si="11">IF(E163="","",(G163+F163)*E163)</f>
        <v>0</v>
      </c>
    </row>
    <row r="164" spans="1:8" outlineLevel="1" x14ac:dyDescent="0.25">
      <c r="A164" s="80" t="s">
        <v>166</v>
      </c>
      <c r="B164" s="6"/>
      <c r="C164" s="87" t="s">
        <v>76</v>
      </c>
      <c r="D164" s="14" t="s">
        <v>15</v>
      </c>
      <c r="E164" s="9">
        <v>1</v>
      </c>
      <c r="F164" s="9"/>
      <c r="G164" s="9"/>
      <c r="H164" s="89">
        <f t="shared" si="10"/>
        <v>0</v>
      </c>
    </row>
    <row r="165" spans="1:8" outlineLevel="1" x14ac:dyDescent="0.25">
      <c r="A165" s="80" t="s">
        <v>167</v>
      </c>
      <c r="B165" s="6"/>
      <c r="C165" s="87" t="s">
        <v>80</v>
      </c>
      <c r="D165" s="14" t="s">
        <v>15</v>
      </c>
      <c r="E165" s="9">
        <v>1</v>
      </c>
      <c r="F165" s="9"/>
      <c r="G165" s="9"/>
      <c r="H165" s="89">
        <f t="shared" si="10"/>
        <v>0</v>
      </c>
    </row>
    <row r="166" spans="1:8" outlineLevel="1" x14ac:dyDescent="0.25">
      <c r="A166" s="80"/>
      <c r="B166" s="6"/>
      <c r="C166" s="87"/>
      <c r="D166" s="14"/>
      <c r="E166" s="9"/>
      <c r="F166" s="9"/>
      <c r="G166" s="9"/>
      <c r="H166" s="89" t="str">
        <f t="shared" si="10"/>
        <v/>
      </c>
    </row>
    <row r="167" spans="1:8" outlineLevel="1" x14ac:dyDescent="0.25">
      <c r="A167" s="80"/>
      <c r="B167" s="6"/>
      <c r="C167" s="91" t="s">
        <v>81</v>
      </c>
      <c r="D167" s="14"/>
      <c r="E167" s="9"/>
      <c r="F167" s="9"/>
      <c r="G167" s="9"/>
      <c r="H167" s="89" t="str">
        <f t="shared" si="10"/>
        <v/>
      </c>
    </row>
    <row r="168" spans="1:8" outlineLevel="1" x14ac:dyDescent="0.25">
      <c r="A168" s="80" t="s">
        <v>168</v>
      </c>
      <c r="B168" s="6"/>
      <c r="C168" s="87" t="s">
        <v>85</v>
      </c>
      <c r="D168" s="14" t="s">
        <v>15</v>
      </c>
      <c r="E168" s="9">
        <v>1</v>
      </c>
      <c r="F168" s="9"/>
      <c r="G168" s="9"/>
      <c r="H168" s="89">
        <f t="shared" si="10"/>
        <v>0</v>
      </c>
    </row>
    <row r="169" spans="1:8" outlineLevel="1" x14ac:dyDescent="0.25">
      <c r="A169" s="80"/>
      <c r="B169" s="6"/>
      <c r="C169" s="87"/>
      <c r="D169" s="14"/>
      <c r="E169" s="9"/>
      <c r="F169" s="9"/>
      <c r="G169" s="9"/>
      <c r="H169" s="89" t="str">
        <f t="shared" si="10"/>
        <v/>
      </c>
    </row>
    <row r="170" spans="1:8" outlineLevel="1" x14ac:dyDescent="0.25">
      <c r="A170" s="80"/>
      <c r="B170" s="6"/>
      <c r="C170" s="91" t="s">
        <v>86</v>
      </c>
      <c r="D170" s="14"/>
      <c r="E170" s="9"/>
      <c r="F170" s="9"/>
      <c r="G170" s="9"/>
      <c r="H170" s="89" t="str">
        <f t="shared" si="10"/>
        <v/>
      </c>
    </row>
    <row r="171" spans="1:8" outlineLevel="1" x14ac:dyDescent="0.25">
      <c r="A171" s="80" t="s">
        <v>169</v>
      </c>
      <c r="B171" s="6"/>
      <c r="C171" s="87" t="s">
        <v>89</v>
      </c>
      <c r="D171" s="14" t="s">
        <v>15</v>
      </c>
      <c r="E171" s="9">
        <v>4</v>
      </c>
      <c r="F171" s="9"/>
      <c r="G171" s="9"/>
      <c r="H171" s="89">
        <f t="shared" si="10"/>
        <v>0</v>
      </c>
    </row>
    <row r="172" spans="1:8" outlineLevel="1" x14ac:dyDescent="0.25">
      <c r="A172" s="80"/>
      <c r="B172" s="6"/>
      <c r="C172" s="87"/>
      <c r="D172" s="14"/>
      <c r="E172" s="9"/>
      <c r="F172" s="9"/>
      <c r="G172" s="9"/>
      <c r="H172" s="89" t="str">
        <f t="shared" si="10"/>
        <v/>
      </c>
    </row>
    <row r="173" spans="1:8" outlineLevel="1" x14ac:dyDescent="0.25">
      <c r="A173" s="80" t="s">
        <v>170</v>
      </c>
      <c r="B173" s="6"/>
      <c r="C173" s="87" t="s">
        <v>92</v>
      </c>
      <c r="D173" s="14" t="s">
        <v>23</v>
      </c>
      <c r="E173" s="9">
        <v>1</v>
      </c>
      <c r="F173" s="9"/>
      <c r="G173" s="9"/>
      <c r="H173" s="89">
        <f t="shared" si="10"/>
        <v>0</v>
      </c>
    </row>
    <row r="174" spans="1:8" outlineLevel="1" x14ac:dyDescent="0.25">
      <c r="A174" s="80"/>
      <c r="B174" s="6"/>
      <c r="C174" s="87"/>
      <c r="D174" s="14"/>
      <c r="E174" s="9"/>
      <c r="F174" s="9"/>
      <c r="G174" s="9"/>
      <c r="H174" s="89" t="str">
        <f t="shared" si="10"/>
        <v/>
      </c>
    </row>
    <row r="175" spans="1:8" outlineLevel="1" x14ac:dyDescent="0.25">
      <c r="A175" s="83">
        <v>3.5</v>
      </c>
      <c r="B175" s="6"/>
      <c r="C175" s="88" t="s">
        <v>96</v>
      </c>
      <c r="D175" s="14"/>
      <c r="E175" s="9"/>
      <c r="F175" s="9"/>
      <c r="G175" s="9"/>
      <c r="H175" s="89" t="str">
        <f t="shared" si="10"/>
        <v/>
      </c>
    </row>
    <row r="176" spans="1:8" ht="25.5" outlineLevel="1" x14ac:dyDescent="0.25">
      <c r="A176" s="80" t="s">
        <v>177</v>
      </c>
      <c r="B176" s="6"/>
      <c r="C176" s="87" t="s">
        <v>98</v>
      </c>
      <c r="D176" s="14" t="s">
        <v>16</v>
      </c>
      <c r="E176" s="9">
        <v>30</v>
      </c>
      <c r="F176" s="9"/>
      <c r="G176" s="9"/>
      <c r="H176" s="89">
        <f t="shared" si="10"/>
        <v>0</v>
      </c>
    </row>
    <row r="177" spans="1:8" outlineLevel="1" x14ac:dyDescent="0.25">
      <c r="A177" s="80"/>
      <c r="B177" s="6"/>
      <c r="C177" s="87"/>
      <c r="D177" s="14"/>
      <c r="E177" s="9"/>
      <c r="F177" s="9"/>
      <c r="G177" s="9"/>
      <c r="H177" s="89" t="str">
        <f t="shared" si="10"/>
        <v/>
      </c>
    </row>
    <row r="178" spans="1:8" outlineLevel="1" x14ac:dyDescent="0.25">
      <c r="A178" s="83">
        <v>3.6</v>
      </c>
      <c r="B178" s="6"/>
      <c r="C178" s="88" t="s">
        <v>101</v>
      </c>
      <c r="D178" s="14"/>
      <c r="E178" s="9"/>
      <c r="F178" s="9"/>
      <c r="G178" s="9"/>
      <c r="H178" s="89" t="str">
        <f t="shared" si="10"/>
        <v/>
      </c>
    </row>
    <row r="179" spans="1:8" ht="38.25" outlineLevel="1" x14ac:dyDescent="0.25">
      <c r="A179" s="80"/>
      <c r="B179" s="6"/>
      <c r="C179" s="87" t="s">
        <v>102</v>
      </c>
      <c r="D179" s="14"/>
      <c r="E179" s="9"/>
      <c r="F179" s="9"/>
      <c r="G179" s="9"/>
      <c r="H179" s="89" t="str">
        <f t="shared" si="10"/>
        <v/>
      </c>
    </row>
    <row r="180" spans="1:8" outlineLevel="1" x14ac:dyDescent="0.25">
      <c r="A180" s="80" t="s">
        <v>171</v>
      </c>
      <c r="B180" s="6"/>
      <c r="C180" s="87" t="s">
        <v>214</v>
      </c>
      <c r="D180" s="14" t="s">
        <v>15</v>
      </c>
      <c r="E180" s="9">
        <v>1</v>
      </c>
      <c r="F180" s="9"/>
      <c r="G180" s="9"/>
      <c r="H180" s="89">
        <f t="shared" si="10"/>
        <v>0</v>
      </c>
    </row>
    <row r="181" spans="1:8" outlineLevel="1" x14ac:dyDescent="0.25">
      <c r="A181" s="80"/>
      <c r="B181" s="6"/>
      <c r="C181" s="87"/>
      <c r="D181" s="14"/>
      <c r="E181" s="9"/>
      <c r="F181" s="9"/>
      <c r="G181" s="9"/>
      <c r="H181" s="89" t="str">
        <f t="shared" si="10"/>
        <v/>
      </c>
    </row>
    <row r="182" spans="1:8" outlineLevel="1" x14ac:dyDescent="0.25">
      <c r="A182" s="127">
        <v>3.7</v>
      </c>
      <c r="B182" s="128"/>
      <c r="C182" s="129" t="s">
        <v>105</v>
      </c>
      <c r="D182" s="130"/>
      <c r="E182" s="16"/>
      <c r="F182" s="16"/>
      <c r="G182" s="16"/>
      <c r="H182" s="131" t="str">
        <f t="shared" si="10"/>
        <v/>
      </c>
    </row>
    <row r="183" spans="1:8" outlineLevel="1" x14ac:dyDescent="0.25">
      <c r="A183" s="132"/>
      <c r="B183" s="128"/>
      <c r="C183" s="133" t="s">
        <v>106</v>
      </c>
      <c r="D183" s="130"/>
      <c r="E183" s="16"/>
      <c r="F183" s="16"/>
      <c r="G183" s="16"/>
      <c r="H183" s="131" t="str">
        <f t="shared" si="10"/>
        <v/>
      </c>
    </row>
    <row r="184" spans="1:8" ht="38.25" outlineLevel="1" x14ac:dyDescent="0.25">
      <c r="A184" s="132"/>
      <c r="B184" s="128"/>
      <c r="C184" s="133" t="s">
        <v>107</v>
      </c>
      <c r="D184" s="130"/>
      <c r="E184" s="16"/>
      <c r="F184" s="16"/>
      <c r="G184" s="16"/>
      <c r="H184" s="131"/>
    </row>
    <row r="185" spans="1:8" outlineLevel="1" x14ac:dyDescent="0.25">
      <c r="A185" s="132" t="s">
        <v>178</v>
      </c>
      <c r="B185" s="128"/>
      <c r="C185" s="133" t="s">
        <v>109</v>
      </c>
      <c r="D185" s="130" t="s">
        <v>15</v>
      </c>
      <c r="E185" s="16">
        <v>1</v>
      </c>
      <c r="F185" s="16"/>
      <c r="G185" s="16"/>
      <c r="H185" s="131">
        <f t="shared" si="10"/>
        <v>0</v>
      </c>
    </row>
    <row r="186" spans="1:8" outlineLevel="1" x14ac:dyDescent="0.25">
      <c r="A186" s="132" t="s">
        <v>179</v>
      </c>
      <c r="B186" s="128"/>
      <c r="C186" s="133" t="s">
        <v>182</v>
      </c>
      <c r="D186" s="130" t="s">
        <v>15</v>
      </c>
      <c r="E186" s="16">
        <v>1</v>
      </c>
      <c r="F186" s="16"/>
      <c r="G186" s="16"/>
      <c r="H186" s="131">
        <f t="shared" si="10"/>
        <v>0</v>
      </c>
    </row>
    <row r="187" spans="1:8" outlineLevel="1" x14ac:dyDescent="0.25">
      <c r="A187" s="80"/>
      <c r="B187" s="6"/>
      <c r="C187" s="87"/>
      <c r="D187" s="14"/>
      <c r="E187" s="9"/>
      <c r="F187" s="9"/>
      <c r="G187" s="9"/>
      <c r="H187" s="89" t="str">
        <f t="shared" si="10"/>
        <v/>
      </c>
    </row>
    <row r="188" spans="1:8" ht="13.5" thickBot="1" x14ac:dyDescent="0.3">
      <c r="A188" s="94"/>
      <c r="B188" s="95"/>
      <c r="C188" s="96" t="s">
        <v>113</v>
      </c>
      <c r="D188" s="97"/>
      <c r="E188" s="98"/>
      <c r="F188" s="98"/>
      <c r="G188" s="98"/>
      <c r="H188" s="115">
        <f>SUM(H139:H187)</f>
        <v>0</v>
      </c>
    </row>
    <row r="189" spans="1:8" x14ac:dyDescent="0.25">
      <c r="A189" s="80"/>
      <c r="B189" s="25" t="s">
        <v>122</v>
      </c>
      <c r="C189" s="84"/>
      <c r="D189" s="14"/>
      <c r="E189" s="9"/>
      <c r="F189" s="9"/>
      <c r="G189" s="9"/>
      <c r="H189" s="81"/>
    </row>
    <row r="190" spans="1:8" x14ac:dyDescent="0.25">
      <c r="A190" s="80"/>
      <c r="B190" s="25" t="s">
        <v>3</v>
      </c>
      <c r="C190" s="84"/>
      <c r="D190" s="14"/>
      <c r="E190" s="9"/>
      <c r="F190" s="9"/>
      <c r="G190" s="9"/>
      <c r="H190" s="81"/>
    </row>
    <row r="191" spans="1:8" outlineLevel="1" x14ac:dyDescent="0.25">
      <c r="A191" s="80"/>
      <c r="B191" s="6"/>
      <c r="C191" s="85"/>
      <c r="D191" s="14"/>
      <c r="E191" s="9"/>
      <c r="F191" s="9"/>
      <c r="G191" s="9"/>
      <c r="H191" s="81"/>
    </row>
    <row r="192" spans="1:8" outlineLevel="1" x14ac:dyDescent="0.25">
      <c r="A192" s="82">
        <v>4</v>
      </c>
      <c r="B192" s="10"/>
      <c r="C192" s="86" t="s">
        <v>13</v>
      </c>
      <c r="D192" s="14"/>
      <c r="E192" s="9"/>
      <c r="F192" s="9"/>
      <c r="G192" s="9"/>
      <c r="H192" s="81"/>
    </row>
    <row r="193" spans="1:8" ht="25.5" outlineLevel="1" x14ac:dyDescent="0.25">
      <c r="A193" s="80"/>
      <c r="B193" s="6"/>
      <c r="C193" s="87" t="s">
        <v>123</v>
      </c>
      <c r="D193" s="14"/>
      <c r="E193" s="9"/>
      <c r="F193" s="9"/>
      <c r="G193" s="9"/>
      <c r="H193" s="81"/>
    </row>
    <row r="194" spans="1:8" ht="25.5" outlineLevel="1" x14ac:dyDescent="0.25">
      <c r="A194" s="80"/>
      <c r="B194" s="6"/>
      <c r="C194" s="87" t="s">
        <v>38</v>
      </c>
      <c r="D194" s="14"/>
      <c r="E194" s="9"/>
      <c r="F194" s="9"/>
      <c r="G194" s="9"/>
      <c r="H194" s="81"/>
    </row>
    <row r="195" spans="1:8" ht="25.5" outlineLevel="1" x14ac:dyDescent="0.25">
      <c r="A195" s="80"/>
      <c r="B195" s="6"/>
      <c r="C195" s="87" t="s">
        <v>39</v>
      </c>
      <c r="D195" s="14"/>
      <c r="E195" s="9"/>
      <c r="F195" s="9"/>
      <c r="G195" s="9"/>
      <c r="H195" s="81"/>
    </row>
    <row r="196" spans="1:8" ht="25.5" outlineLevel="1" x14ac:dyDescent="0.25">
      <c r="A196" s="80"/>
      <c r="B196" s="6"/>
      <c r="C196" s="87" t="s">
        <v>40</v>
      </c>
      <c r="D196" s="14"/>
      <c r="E196" s="9"/>
      <c r="F196" s="9"/>
      <c r="G196" s="9"/>
      <c r="H196" s="81"/>
    </row>
    <row r="197" spans="1:8" ht="38.25" outlineLevel="1" x14ac:dyDescent="0.25">
      <c r="A197" s="80"/>
      <c r="B197" s="6"/>
      <c r="C197" s="87" t="s">
        <v>180</v>
      </c>
      <c r="D197" s="14"/>
      <c r="E197" s="9"/>
      <c r="F197" s="9"/>
      <c r="G197" s="9"/>
      <c r="H197" s="81"/>
    </row>
    <row r="198" spans="1:8" outlineLevel="1" x14ac:dyDescent="0.25">
      <c r="A198" s="80"/>
      <c r="B198" s="6"/>
      <c r="C198" s="85"/>
      <c r="D198" s="14"/>
      <c r="E198" s="16"/>
      <c r="F198" s="16"/>
      <c r="G198" s="16"/>
      <c r="H198" s="92"/>
    </row>
    <row r="199" spans="1:8" outlineLevel="1" x14ac:dyDescent="0.25">
      <c r="A199" s="83">
        <v>4.0999999999999996</v>
      </c>
      <c r="B199" s="6"/>
      <c r="C199" s="86" t="s">
        <v>41</v>
      </c>
      <c r="D199" s="14"/>
      <c r="E199" s="16"/>
      <c r="F199" s="16"/>
      <c r="G199" s="16"/>
      <c r="H199" s="81" t="str">
        <f t="shared" ref="H199:H210" si="12">IF(E199="","",(G199+F199)*E199)</f>
        <v/>
      </c>
    </row>
    <row r="200" spans="1:8" outlineLevel="1" x14ac:dyDescent="0.25">
      <c r="A200" s="80" t="s">
        <v>124</v>
      </c>
      <c r="B200" s="6"/>
      <c r="C200" s="90" t="s">
        <v>125</v>
      </c>
      <c r="D200" s="14" t="s">
        <v>16</v>
      </c>
      <c r="E200" s="16">
        <f>4.78*3</f>
        <v>14.34</v>
      </c>
      <c r="F200" s="16"/>
      <c r="G200" s="16"/>
      <c r="H200" s="81">
        <f t="shared" si="12"/>
        <v>0</v>
      </c>
    </row>
    <row r="201" spans="1:8" outlineLevel="1" x14ac:dyDescent="0.25">
      <c r="A201" s="80"/>
      <c r="B201" s="6"/>
      <c r="C201" s="87"/>
      <c r="D201" s="14"/>
      <c r="E201" s="16"/>
      <c r="F201" s="16"/>
      <c r="G201" s="16"/>
      <c r="H201" s="81" t="str">
        <f t="shared" si="12"/>
        <v/>
      </c>
    </row>
    <row r="202" spans="1:8" outlineLevel="1" x14ac:dyDescent="0.25">
      <c r="A202" s="83">
        <v>4.2</v>
      </c>
      <c r="B202" s="10"/>
      <c r="C202" s="88" t="s">
        <v>126</v>
      </c>
      <c r="D202" s="14"/>
      <c r="E202" s="16"/>
      <c r="F202" s="16"/>
      <c r="G202" s="16"/>
      <c r="H202" s="81" t="str">
        <f t="shared" si="12"/>
        <v/>
      </c>
    </row>
    <row r="203" spans="1:8" outlineLevel="1" x14ac:dyDescent="0.25">
      <c r="A203" s="80" t="s">
        <v>127</v>
      </c>
      <c r="B203" s="6"/>
      <c r="C203" s="87" t="s">
        <v>128</v>
      </c>
      <c r="D203" s="14" t="s">
        <v>16</v>
      </c>
      <c r="E203" s="16">
        <v>14.34</v>
      </c>
      <c r="F203" s="16"/>
      <c r="G203" s="16"/>
      <c r="H203" s="81">
        <f t="shared" si="12"/>
        <v>0</v>
      </c>
    </row>
    <row r="204" spans="1:8" outlineLevel="1" x14ac:dyDescent="0.25">
      <c r="A204" s="80" t="s">
        <v>129</v>
      </c>
      <c r="B204" s="6"/>
      <c r="C204" s="87" t="s">
        <v>130</v>
      </c>
      <c r="D204" s="14" t="s">
        <v>16</v>
      </c>
      <c r="E204" s="16">
        <f>14.34*2</f>
        <v>28.68</v>
      </c>
      <c r="F204" s="16"/>
      <c r="G204" s="16"/>
      <c r="H204" s="81">
        <f t="shared" si="12"/>
        <v>0</v>
      </c>
    </row>
    <row r="205" spans="1:8" outlineLevel="1" x14ac:dyDescent="0.25">
      <c r="A205" s="80"/>
      <c r="B205" s="6"/>
      <c r="C205" s="87"/>
      <c r="D205" s="14"/>
      <c r="E205" s="16"/>
      <c r="F205" s="16"/>
      <c r="G205" s="16"/>
      <c r="H205" s="81" t="str">
        <f t="shared" si="12"/>
        <v/>
      </c>
    </row>
    <row r="206" spans="1:8" outlineLevel="1" x14ac:dyDescent="0.25">
      <c r="A206" s="83">
        <v>4.3</v>
      </c>
      <c r="B206" s="15"/>
      <c r="C206" s="88" t="s">
        <v>131</v>
      </c>
      <c r="D206" s="14"/>
      <c r="E206" s="16"/>
      <c r="F206" s="16"/>
      <c r="G206" s="16"/>
      <c r="H206" s="81" t="str">
        <f t="shared" si="12"/>
        <v/>
      </c>
    </row>
    <row r="207" spans="1:8" outlineLevel="1" x14ac:dyDescent="0.25">
      <c r="A207" s="80" t="s">
        <v>132</v>
      </c>
      <c r="B207" s="6"/>
      <c r="C207" s="93" t="s">
        <v>133</v>
      </c>
      <c r="D207" s="14" t="s">
        <v>14</v>
      </c>
      <c r="E207" s="16">
        <v>4.78</v>
      </c>
      <c r="F207" s="16"/>
      <c r="G207" s="16"/>
      <c r="H207" s="81">
        <f t="shared" si="12"/>
        <v>0</v>
      </c>
    </row>
    <row r="208" spans="1:8" outlineLevel="1" x14ac:dyDescent="0.25">
      <c r="A208" s="80" t="s">
        <v>134</v>
      </c>
      <c r="B208" s="6"/>
      <c r="C208" s="93" t="s">
        <v>135</v>
      </c>
      <c r="D208" s="14" t="s">
        <v>16</v>
      </c>
      <c r="E208" s="16">
        <v>14.34</v>
      </c>
      <c r="F208" s="16"/>
      <c r="G208" s="16"/>
      <c r="H208" s="81">
        <f t="shared" si="12"/>
        <v>0</v>
      </c>
    </row>
    <row r="209" spans="1:8" outlineLevel="1" x14ac:dyDescent="0.25">
      <c r="A209" s="80" t="s">
        <v>136</v>
      </c>
      <c r="B209" s="6"/>
      <c r="C209" s="93" t="s">
        <v>183</v>
      </c>
      <c r="D209" s="14" t="s">
        <v>15</v>
      </c>
      <c r="E209" s="16">
        <v>1</v>
      </c>
      <c r="F209" s="16"/>
      <c r="G209" s="16"/>
      <c r="H209" s="81">
        <f t="shared" si="12"/>
        <v>0</v>
      </c>
    </row>
    <row r="210" spans="1:8" ht="13.5" outlineLevel="1" thickBot="1" x14ac:dyDescent="0.3">
      <c r="A210" s="80"/>
      <c r="B210" s="6"/>
      <c r="C210" s="87"/>
      <c r="D210" s="14"/>
      <c r="E210" s="16"/>
      <c r="F210" s="16"/>
      <c r="G210" s="16"/>
      <c r="H210" s="81" t="str">
        <f t="shared" si="12"/>
        <v/>
      </c>
    </row>
    <row r="211" spans="1:8" x14ac:dyDescent="0.25">
      <c r="A211" s="116"/>
      <c r="B211" s="117"/>
      <c r="C211" s="118" t="s">
        <v>137</v>
      </c>
      <c r="D211" s="119"/>
      <c r="E211" s="120"/>
      <c r="F211" s="120"/>
      <c r="G211" s="120"/>
      <c r="H211" s="79">
        <f>SUM(H192:H210)</f>
        <v>0</v>
      </c>
    </row>
    <row r="212" spans="1:8" x14ac:dyDescent="0.25">
      <c r="A212" s="80"/>
      <c r="B212" s="25" t="s">
        <v>138</v>
      </c>
      <c r="C212" s="84"/>
      <c r="D212" s="14"/>
      <c r="E212" s="9"/>
      <c r="F212" s="9"/>
      <c r="G212" s="9"/>
      <c r="H212" s="89"/>
    </row>
    <row r="213" spans="1:8" x14ac:dyDescent="0.25">
      <c r="A213" s="80"/>
      <c r="B213" s="25" t="s">
        <v>4</v>
      </c>
      <c r="C213" s="84"/>
      <c r="D213" s="14"/>
      <c r="E213" s="9"/>
      <c r="F213" s="9"/>
      <c r="G213" s="9"/>
      <c r="H213" s="89"/>
    </row>
    <row r="214" spans="1:8" outlineLevel="1" x14ac:dyDescent="0.25">
      <c r="A214" s="80"/>
      <c r="B214" s="6"/>
      <c r="C214" s="85"/>
      <c r="D214" s="14"/>
      <c r="E214" s="9"/>
      <c r="F214" s="9"/>
      <c r="G214" s="9"/>
      <c r="H214" s="89"/>
    </row>
    <row r="215" spans="1:8" outlineLevel="1" x14ac:dyDescent="0.25">
      <c r="A215" s="82">
        <v>5</v>
      </c>
      <c r="B215" s="10"/>
      <c r="C215" s="86" t="s">
        <v>13</v>
      </c>
      <c r="D215" s="14"/>
      <c r="E215" s="9"/>
      <c r="F215" s="9"/>
      <c r="G215" s="9"/>
      <c r="H215" s="89"/>
    </row>
    <row r="216" spans="1:8" ht="51" outlineLevel="1" x14ac:dyDescent="0.25">
      <c r="A216" s="80"/>
      <c r="B216" s="6"/>
      <c r="C216" s="90" t="s">
        <v>139</v>
      </c>
      <c r="D216" s="14"/>
      <c r="E216" s="9"/>
      <c r="F216" s="9"/>
      <c r="G216" s="9"/>
      <c r="H216" s="89"/>
    </row>
    <row r="217" spans="1:8" outlineLevel="1" x14ac:dyDescent="0.25">
      <c r="A217" s="80"/>
      <c r="B217" s="6"/>
      <c r="C217" s="87"/>
      <c r="D217" s="14"/>
      <c r="E217" s="9"/>
      <c r="F217" s="9"/>
      <c r="G217" s="9"/>
      <c r="H217" s="81" t="str">
        <f t="shared" ref="H217" si="13">IF(E217="","",(G217+F217)*E217)</f>
        <v/>
      </c>
    </row>
    <row r="218" spans="1:8" ht="13.5" outlineLevel="1" thickBot="1" x14ac:dyDescent="0.3">
      <c r="A218" s="80"/>
      <c r="B218" s="10"/>
      <c r="C218" s="90"/>
      <c r="D218" s="14"/>
      <c r="E218" s="9"/>
      <c r="F218" s="9"/>
      <c r="G218" s="9"/>
      <c r="H218" s="89"/>
    </row>
    <row r="219" spans="1:8" ht="13.5" thickBot="1" x14ac:dyDescent="0.3">
      <c r="A219" s="121"/>
      <c r="B219" s="122"/>
      <c r="C219" s="123" t="s">
        <v>174</v>
      </c>
      <c r="D219" s="124"/>
      <c r="E219" s="125"/>
      <c r="F219" s="125"/>
      <c r="G219" s="125"/>
      <c r="H219" s="126">
        <f>SUM(H215:H218)</f>
        <v>0</v>
      </c>
    </row>
    <row r="220" spans="1:8" x14ac:dyDescent="0.25">
      <c r="A220" s="80"/>
      <c r="B220" s="25" t="s">
        <v>140</v>
      </c>
      <c r="C220" s="84"/>
      <c r="D220" s="14"/>
      <c r="E220" s="9"/>
      <c r="F220" s="9"/>
      <c r="G220" s="9"/>
      <c r="H220" s="89"/>
    </row>
    <row r="221" spans="1:8" x14ac:dyDescent="0.25">
      <c r="A221" s="80"/>
      <c r="B221" s="25" t="s">
        <v>5</v>
      </c>
      <c r="C221" s="84"/>
      <c r="D221" s="14"/>
      <c r="E221" s="9"/>
      <c r="F221" s="9"/>
      <c r="G221" s="9"/>
      <c r="H221" s="89"/>
    </row>
    <row r="222" spans="1:8" outlineLevel="1" x14ac:dyDescent="0.25">
      <c r="A222" s="80"/>
      <c r="B222" s="6"/>
      <c r="C222" s="85"/>
      <c r="D222" s="14"/>
      <c r="E222" s="9"/>
      <c r="F222" s="9"/>
      <c r="G222" s="9"/>
      <c r="H222" s="89"/>
    </row>
    <row r="223" spans="1:8" outlineLevel="1" x14ac:dyDescent="0.25">
      <c r="A223" s="82">
        <v>6</v>
      </c>
      <c r="B223" s="10"/>
      <c r="C223" s="86" t="s">
        <v>13</v>
      </c>
      <c r="D223" s="14"/>
      <c r="E223" s="9"/>
      <c r="F223" s="9"/>
      <c r="G223" s="9"/>
      <c r="H223" s="89"/>
    </row>
    <row r="224" spans="1:8" ht="51" outlineLevel="1" x14ac:dyDescent="0.25">
      <c r="A224" s="80"/>
      <c r="B224" s="6"/>
      <c r="C224" s="90" t="s">
        <v>184</v>
      </c>
      <c r="D224" s="14"/>
      <c r="E224" s="9"/>
      <c r="F224" s="9"/>
      <c r="G224" s="9"/>
      <c r="H224" s="81" t="str">
        <f t="shared" ref="H224:H228" si="14">IF(E224="","",(G224+F224)*E224)</f>
        <v/>
      </c>
    </row>
    <row r="225" spans="1:8" outlineLevel="1" x14ac:dyDescent="0.25">
      <c r="A225" s="80"/>
      <c r="B225" s="6"/>
      <c r="C225" s="87"/>
      <c r="D225" s="14"/>
      <c r="E225" s="9"/>
      <c r="F225" s="9"/>
      <c r="G225" s="9"/>
      <c r="H225" s="81" t="str">
        <f t="shared" si="14"/>
        <v/>
      </c>
    </row>
    <row r="226" spans="1:8" outlineLevel="1" x14ac:dyDescent="0.25">
      <c r="A226" s="80"/>
      <c r="B226" s="6"/>
      <c r="C226" s="85"/>
      <c r="D226" s="14"/>
      <c r="E226" s="9"/>
      <c r="F226" s="9"/>
      <c r="G226" s="9"/>
      <c r="H226" s="81" t="str">
        <f t="shared" si="14"/>
        <v/>
      </c>
    </row>
    <row r="227" spans="1:8" outlineLevel="1" x14ac:dyDescent="0.25">
      <c r="A227" s="80"/>
      <c r="B227" s="6"/>
      <c r="C227" s="85"/>
      <c r="D227" s="14"/>
      <c r="E227" s="9"/>
      <c r="F227" s="9"/>
      <c r="G227" s="9"/>
      <c r="H227" s="81" t="str">
        <f t="shared" si="14"/>
        <v/>
      </c>
    </row>
    <row r="228" spans="1:8" outlineLevel="1" x14ac:dyDescent="0.25">
      <c r="A228" s="80"/>
      <c r="B228" s="6"/>
      <c r="C228" s="85"/>
      <c r="D228" s="14"/>
      <c r="E228" s="9"/>
      <c r="F228" s="9"/>
      <c r="G228" s="9"/>
      <c r="H228" s="81" t="str">
        <f t="shared" si="14"/>
        <v/>
      </c>
    </row>
    <row r="229" spans="1:8" ht="13.5" thickBot="1" x14ac:dyDescent="0.3">
      <c r="A229" s="94"/>
      <c r="B229" s="95"/>
      <c r="C229" s="96" t="s">
        <v>175</v>
      </c>
      <c r="D229" s="97"/>
      <c r="E229" s="98"/>
      <c r="F229" s="98"/>
      <c r="G229" s="98"/>
      <c r="H229" s="99">
        <f>SUM(H223:H228)</f>
        <v>0</v>
      </c>
    </row>
  </sheetData>
  <mergeCells count="11">
    <mergeCell ref="C51:D51"/>
    <mergeCell ref="B52:C52"/>
    <mergeCell ref="B53:C53"/>
    <mergeCell ref="B136:C136"/>
    <mergeCell ref="B137:C137"/>
    <mergeCell ref="B189:C189"/>
    <mergeCell ref="B190:C190"/>
    <mergeCell ref="B212:C212"/>
    <mergeCell ref="B213:C213"/>
    <mergeCell ref="B220:C220"/>
    <mergeCell ref="B221:C221"/>
  </mergeCells>
  <phoneticPr fontId="14" type="noConversion"/>
  <pageMargins left="0.7" right="0.7" top="0.75" bottom="0.75" header="0.3" footer="0.3"/>
  <pageSetup paperSize="9" scale="75" fitToHeight="0" orientation="portrait" r:id="rId1"/>
  <headerFooter>
    <oddHeader>&amp;L&amp;"Aptos"&amp;10&amp;KFFFF00 CONFIDENTIAL&amp;1#_x000D_</oddHeader>
  </headerFooter>
  <rowBreaks count="4" manualBreakCount="4">
    <brk id="51" max="7" man="1"/>
    <brk id="106" max="7" man="1"/>
    <brk id="135" max="7" man="1"/>
    <brk id="188"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06FA7B12782647ABB17E45CCD4A9B8" ma:contentTypeVersion="13" ma:contentTypeDescription="Create a new document." ma:contentTypeScope="" ma:versionID="8d9214d9b9c25b50735ae95889c34627">
  <xsd:schema xmlns:xsd="http://www.w3.org/2001/XMLSchema" xmlns:xs="http://www.w3.org/2001/XMLSchema" xmlns:p="http://schemas.microsoft.com/office/2006/metadata/properties" xmlns:ns2="ec698ca5-5e85-4243-94d8-65cf97fabf73" xmlns:ns3="9247e0e3-b544-4fd7-8464-b2c093b7ae79" targetNamespace="http://schemas.microsoft.com/office/2006/metadata/properties" ma:root="true" ma:fieldsID="784c368c3f1b1705da1b94b02e30cdda" ns2:_="" ns3:_="">
    <xsd:import namespace="ec698ca5-5e85-4243-94d8-65cf97fabf73"/>
    <xsd:import namespace="9247e0e3-b544-4fd7-8464-b2c093b7ae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698ca5-5e85-4243-94d8-65cf97fabf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788bea4-4585-49a7-9073-b95133c0b70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47e0e3-b544-4fd7-8464-b2c093b7ae7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c37b6f-597f-44d0-9d45-f560015c7f3d}" ma:internalName="TaxCatchAll" ma:showField="CatchAllData" ma:web="9247e0e3-b544-4fd7-8464-b2c093b7ae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247e0e3-b544-4fd7-8464-b2c093b7ae79" xsi:nil="true"/>
    <lcf76f155ced4ddcb4097134ff3c332f xmlns="ec698ca5-5e85-4243-94d8-65cf97fabf7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16FCDA-B408-42DA-9663-FAA57D2EBB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698ca5-5e85-4243-94d8-65cf97fabf73"/>
    <ds:schemaRef ds:uri="9247e0e3-b544-4fd7-8464-b2c093b7ae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B5844C-7A2F-4825-B698-DEFE9B7D8DBE}">
  <ds:schemaRefs>
    <ds:schemaRef ds:uri="http://schemas.microsoft.com/sharepoint/v3/contenttype/forms"/>
  </ds:schemaRefs>
</ds:datastoreItem>
</file>

<file path=customXml/itemProps3.xml><?xml version="1.0" encoding="utf-8"?>
<ds:datastoreItem xmlns:ds="http://schemas.openxmlformats.org/officeDocument/2006/customXml" ds:itemID="{7DE976FB-D390-4277-8F85-6209387D0D7B}">
  <ds:schemaRefs>
    <ds:schemaRef ds:uri="http://www.w3.org/XML/1998/namespace"/>
    <ds:schemaRef ds:uri="9247e0e3-b544-4fd7-8464-b2c093b7ae79"/>
    <ds:schemaRef ds:uri="http://purl.org/dc/elements/1.1/"/>
    <ds:schemaRef ds:uri="http://schemas.microsoft.com/office/2006/metadata/properties"/>
    <ds:schemaRef ds:uri="http://purl.org/dc/dcmitype/"/>
    <ds:schemaRef ds:uri="http://schemas.microsoft.com/office/2006/documentManagement/types"/>
    <ds:schemaRef ds:uri="ec698ca5-5e85-4243-94d8-65cf97fabf73"/>
    <ds:schemaRef ds:uri="http://schemas.openxmlformats.org/package/2006/metadata/core-properti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vt:lpstr>
      <vt:lpstr>BOQ</vt:lpstr>
      <vt:lpstr>BOQ!Print_Area</vt:lpstr>
      <vt:lpstr>'Cover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Mohamed Jaushan Hassan</dc:creator>
  <cp:keywords/>
  <dc:description/>
  <cp:lastModifiedBy>Abdulla Saaidh</cp:lastModifiedBy>
  <cp:revision/>
  <cp:lastPrinted>2026-10-04T08:29:15Z</cp:lastPrinted>
  <dcterms:created xsi:type="dcterms:W3CDTF">2015-06-05T18:17:20Z</dcterms:created>
  <dcterms:modified xsi:type="dcterms:W3CDTF">2026-10-05T10:18:39Z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0x0101006106FA7B12782647ABB17E45CCD4A9B8</vt:lpwstr>
  </property>
  <property fmtid="{D5CDD505-2E9C-101B-9397-08002B2CF9AE}" pid="3" name="MediaServiceImageTags">
    <vt:lpwstr/>
  </property>
  <property fmtid="{D5CDD505-2E9C-101B-9397-08002B2CF9AE}" pid="4" name="MSIP_Label_60099092-40ea-49ab-823d-cf20095e9cb0_Enabled">
    <vt:lpwstr>true</vt:lpwstr>
  </property>
  <property fmtid="{D5CDD505-2E9C-101B-9397-08002B2CF9AE}" pid="5" name="MSIP_Label_60099092-40ea-49ab-823d-cf20095e9cb0_SetDate">
    <vt:lpwstr>2026-09-24T04:50:04Z</vt:lpwstr>
  </property>
  <property fmtid="{D5CDD505-2E9C-101B-9397-08002B2CF9AE}" pid="6" name="MSIP_Label_60099092-40ea-49ab-823d-cf20095e9cb0_Method">
    <vt:lpwstr>Standard</vt:lpwstr>
  </property>
  <property fmtid="{D5CDD505-2E9C-101B-9397-08002B2CF9AE}" pid="7" name="MSIP_Label_60099092-40ea-49ab-823d-cf20095e9cb0_Name">
    <vt:lpwstr>Confidential</vt:lpwstr>
  </property>
  <property fmtid="{D5CDD505-2E9C-101B-9397-08002B2CF9AE}" pid="8" name="MSIP_Label_60099092-40ea-49ab-823d-cf20095e9cb0_SiteId">
    <vt:lpwstr>fdabd54b-def0-494a-8aaf-9b8dae68fb00</vt:lpwstr>
  </property>
  <property fmtid="{D5CDD505-2E9C-101B-9397-08002B2CF9AE}" pid="9" name="MSIP_Label_60099092-40ea-49ab-823d-cf20095e9cb0_ActionId">
    <vt:lpwstr>4bd594f1-7ed6-4ac6-b4c9-edbf13457839</vt:lpwstr>
  </property>
  <property fmtid="{D5CDD505-2E9C-101B-9397-08002B2CF9AE}" pid="10" name="MSIP_Label_60099092-40ea-49ab-823d-cf20095e9cb0_ContentBits">
    <vt:lpwstr>1</vt:lpwstr>
  </property>
  <property fmtid="{D5CDD505-2E9C-101B-9397-08002B2CF9AE}" pid="11" name="MSIP_Label_60099092-40ea-49ab-823d-cf20095e9cb0_Tag">
    <vt:lpwstr>10, 3, 0, 2</vt:lpwstr>
  </property>
</Properties>
</file>