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1\Tender\Tender 003- CDC Structural works\BOQ\"/>
    </mc:Choice>
  </mc:AlternateContent>
  <xr:revisionPtr revIDLastSave="0" documentId="13_ncr:1_{498F7924-74F5-4018-9772-E109DCDB24B8}" xr6:coauthVersionLast="46" xr6:coauthVersionMax="46" xr10:uidLastSave="{00000000-0000-0000-0000-000000000000}"/>
  <bookViews>
    <workbookView xWindow="-120" yWindow="-120" windowWidth="29040" windowHeight="15990" tabRatio="951" activeTab="10" xr2:uid="{00000000-000D-0000-FFFF-FFFF00000000}"/>
  </bookViews>
  <sheets>
    <sheet name="cover page" sheetId="31" r:id="rId1"/>
    <sheet name="summary" sheetId="6" r:id="rId2"/>
    <sheet name="premilinaries" sheetId="8" r:id="rId3"/>
    <sheet name="ground works" sheetId="9" r:id="rId4"/>
    <sheet name="concrete" sheetId="10" r:id="rId5"/>
    <sheet name="masonry, plastering &amp; flooring" sheetId="12" r:id="rId6"/>
    <sheet name="wood works" sheetId="15" r:id="rId7"/>
    <sheet name="doors &amp; windows" sheetId="16" r:id="rId8"/>
    <sheet name="finishes" sheetId="17" r:id="rId9"/>
    <sheet name="ceilings" sheetId="18" r:id="rId10"/>
    <sheet name="painting" sheetId="19" r:id="rId11"/>
  </sheets>
  <definedNames>
    <definedName name="_xlnm.Print_Area" localSheetId="3">'ground works'!$A$1:$F$58</definedName>
    <definedName name="_xlnm.Print_Area" localSheetId="1">summary!$A$1:$F$26</definedName>
  </definedNames>
  <calcPr calcId="191029"/>
  <fileRecoveryPr autoRecover="0"/>
</workbook>
</file>

<file path=xl/calcChain.xml><?xml version="1.0" encoding="utf-8"?>
<calcChain xmlns="http://schemas.openxmlformats.org/spreadsheetml/2006/main">
  <c r="F171" i="10" l="1"/>
  <c r="F170" i="10"/>
  <c r="F160" i="10"/>
  <c r="F161" i="10"/>
  <c r="F159" i="10"/>
  <c r="D169" i="10"/>
  <c r="D168" i="10"/>
  <c r="D163" i="10"/>
  <c r="D162" i="10"/>
  <c r="D158" i="10"/>
  <c r="D157" i="10"/>
  <c r="F86" i="10"/>
  <c r="D85" i="10"/>
  <c r="D82" i="10"/>
  <c r="D80" i="10"/>
  <c r="F81" i="10"/>
  <c r="F152" i="10"/>
  <c r="F153" i="10"/>
  <c r="F151" i="10"/>
  <c r="D146" i="10"/>
  <c r="D145" i="10"/>
  <c r="D70" i="10"/>
  <c r="D69" i="10"/>
  <c r="F73" i="10"/>
  <c r="F139" i="10"/>
  <c r="F138" i="10"/>
  <c r="F137" i="10"/>
  <c r="F136" i="10"/>
  <c r="F109" i="10"/>
  <c r="F107" i="10"/>
  <c r="F108" i="10"/>
  <c r="F106" i="10"/>
  <c r="D105" i="10"/>
  <c r="D104" i="10"/>
  <c r="F103" i="10"/>
  <c r="F102" i="10"/>
  <c r="F101" i="10"/>
  <c r="D99" i="10"/>
  <c r="D98" i="10"/>
  <c r="F64" i="10"/>
  <c r="F63" i="10"/>
  <c r="D60" i="10"/>
  <c r="F44" i="10"/>
  <c r="F43" i="10"/>
  <c r="D42" i="10"/>
  <c r="D28" i="10"/>
  <c r="F29" i="10"/>
  <c r="D23" i="10" l="1"/>
  <c r="D22" i="10"/>
  <c r="F27" i="10"/>
  <c r="F26" i="10"/>
  <c r="F25" i="10"/>
  <c r="F41" i="10"/>
  <c r="F40" i="10"/>
  <c r="F39" i="10"/>
  <c r="D36" i="10"/>
  <c r="D37" i="10"/>
  <c r="F123" i="10"/>
  <c r="F122" i="10"/>
  <c r="F53" i="10"/>
  <c r="F16" i="19"/>
  <c r="F20" i="17"/>
  <c r="F45" i="12"/>
  <c r="F173" i="10"/>
  <c r="F78" i="10"/>
  <c r="F172" i="10"/>
  <c r="F169" i="10"/>
  <c r="F168" i="10"/>
  <c r="F167" i="10"/>
  <c r="F166" i="10"/>
  <c r="F165" i="10"/>
  <c r="F164" i="10"/>
  <c r="F163" i="10"/>
  <c r="F162" i="10"/>
  <c r="F158" i="10"/>
  <c r="F157" i="10"/>
  <c r="F150" i="10" l="1"/>
  <c r="F149" i="10"/>
  <c r="F148" i="10"/>
  <c r="F147" i="10"/>
  <c r="F146" i="10"/>
  <c r="F145" i="10"/>
  <c r="F144" i="10"/>
  <c r="F143" i="10"/>
  <c r="F141" i="10"/>
  <c r="F140" i="10"/>
  <c r="F135" i="10"/>
  <c r="F134" i="10"/>
  <c r="F133" i="10"/>
  <c r="F132" i="10"/>
  <c r="F131" i="10"/>
  <c r="F130" i="10"/>
  <c r="F129" i="10"/>
  <c r="F128" i="10"/>
  <c r="F89" i="10"/>
  <c r="F125" i="10"/>
  <c r="F121" i="10"/>
  <c r="F120" i="10"/>
  <c r="F85" i="10"/>
  <c r="F84" i="10"/>
  <c r="F83" i="10"/>
  <c r="F82" i="10"/>
  <c r="F80" i="10"/>
  <c r="F77" i="10"/>
  <c r="F62" i="10"/>
  <c r="F61" i="10"/>
  <c r="F60" i="10"/>
  <c r="F59" i="10"/>
  <c r="F52" i="10"/>
  <c r="F51" i="10"/>
  <c r="F23" i="9" l="1"/>
  <c r="F154" i="10" l="1"/>
  <c r="F142" i="10"/>
  <c r="F119" i="10"/>
  <c r="F118" i="10"/>
  <c r="F111" i="10" l="1"/>
  <c r="F110" i="10"/>
  <c r="F105" i="10"/>
  <c r="F104" i="10"/>
  <c r="F22" i="9" l="1"/>
  <c r="F124" i="10" l="1"/>
  <c r="F117" i="10"/>
  <c r="F116" i="10"/>
  <c r="F115" i="10"/>
  <c r="F114" i="10"/>
  <c r="F72" i="10"/>
  <c r="F71" i="10"/>
  <c r="F70" i="10"/>
  <c r="F69" i="10"/>
  <c r="F68" i="10"/>
  <c r="F27" i="12" l="1"/>
  <c r="F26" i="12"/>
  <c r="F42" i="10" l="1"/>
  <c r="F45" i="10"/>
  <c r="F23" i="10" l="1"/>
  <c r="F24" i="10"/>
  <c r="F28" i="10"/>
  <c r="F30" i="10"/>
  <c r="F20" i="9" l="1"/>
  <c r="F21" i="9"/>
  <c r="F100" i="10" l="1"/>
  <c r="F99" i="10"/>
  <c r="F50" i="10" l="1"/>
  <c r="F27" i="9" l="1"/>
  <c r="F22" i="16" l="1"/>
  <c r="F58" i="16" s="1"/>
  <c r="F184" i="10" l="1"/>
  <c r="F66" i="10" l="1"/>
  <c r="F38" i="12" l="1"/>
  <c r="F22" i="10" l="1"/>
  <c r="F28" i="9" l="1"/>
  <c r="F19" i="9" l="1"/>
  <c r="F20" i="19" l="1"/>
  <c r="F44" i="12" l="1"/>
  <c r="F10" i="18" l="1"/>
  <c r="F9" i="18"/>
  <c r="F58" i="18" s="1"/>
  <c r="F24" i="17"/>
  <c r="F15" i="17"/>
  <c r="F13" i="9"/>
  <c r="F58" i="9" s="1"/>
  <c r="F12" i="6" l="1"/>
  <c r="F55" i="10"/>
  <c r="F22" i="19" l="1"/>
  <c r="F182" i="10"/>
  <c r="F28" i="8"/>
  <c r="F22" i="8"/>
  <c r="F19" i="19" l="1"/>
  <c r="F58" i="19" s="1"/>
  <c r="F14" i="17"/>
  <c r="F58" i="17" s="1"/>
  <c r="F13" i="6" l="1"/>
  <c r="F11" i="6"/>
  <c r="F10" i="6"/>
  <c r="F14" i="15"/>
  <c r="F58" i="15" s="1"/>
  <c r="F9" i="6" l="1"/>
  <c r="F43" i="12"/>
  <c r="F35" i="12"/>
  <c r="F34" i="12"/>
  <c r="F21" i="12"/>
  <c r="F98" i="10"/>
  <c r="F58" i="12" l="1"/>
  <c r="F8" i="6"/>
  <c r="F49" i="10"/>
  <c r="F38" i="10"/>
  <c r="F37" i="10"/>
  <c r="F36" i="10"/>
  <c r="F15" i="10"/>
  <c r="F210" i="10" l="1"/>
  <c r="F7" i="6" s="1"/>
  <c r="F25" i="8"/>
  <c r="F58" i="8" s="1"/>
  <c r="F6" i="6" l="1"/>
  <c r="F5" i="6"/>
  <c r="F25" i="6" l="1"/>
</calcChain>
</file>

<file path=xl/sharedStrings.xml><?xml version="1.0" encoding="utf-8"?>
<sst xmlns="http://schemas.openxmlformats.org/spreadsheetml/2006/main" count="723" uniqueCount="334">
  <si>
    <t>m</t>
  </si>
  <si>
    <t>Item</t>
  </si>
  <si>
    <t>Description</t>
  </si>
  <si>
    <t>Qty</t>
  </si>
  <si>
    <t>Unit</t>
  </si>
  <si>
    <t>DOORS AND WINDOWS</t>
  </si>
  <si>
    <t>FINISHES</t>
  </si>
  <si>
    <t>PAINTING</t>
  </si>
  <si>
    <t>BILL No: 01</t>
  </si>
  <si>
    <t>(1)</t>
  </si>
  <si>
    <t>(2)</t>
  </si>
  <si>
    <t>(3)</t>
  </si>
  <si>
    <t xml:space="preserve">TOTAL OF BILL No: 01 - Carried over to summary </t>
  </si>
  <si>
    <t>BILL No: 02</t>
  </si>
  <si>
    <t>GENERAL</t>
  </si>
  <si>
    <t>In-situ reinforced concrete to:</t>
  </si>
  <si>
    <t>Columns</t>
  </si>
  <si>
    <t>(4)</t>
  </si>
  <si>
    <t>(5)</t>
  </si>
  <si>
    <t xml:space="preserve">TOTAL OF BILL No: 02 - Carried over to summary </t>
  </si>
  <si>
    <t>BILL No: 03</t>
  </si>
  <si>
    <t>BILL No: 04</t>
  </si>
  <si>
    <t xml:space="preserve">TOTAL OF BILL No: 04 - Carried over to summary </t>
  </si>
  <si>
    <t xml:space="preserve">TOTAL OF BILL No: 03 - Carried over to summary </t>
  </si>
  <si>
    <t>4.2.1</t>
  </si>
  <si>
    <t>item</t>
  </si>
  <si>
    <t>BILL No: 05</t>
  </si>
  <si>
    <t xml:space="preserve">TOTAL OF BILL No: 05 - Carried over to summary </t>
  </si>
  <si>
    <t>BILL No: 06</t>
  </si>
  <si>
    <t xml:space="preserve">TOTAL OF BILL No: 06 - Carried over to summary </t>
  </si>
  <si>
    <t>BILL No: 07</t>
  </si>
  <si>
    <t>Abbreviations</t>
  </si>
  <si>
    <t>m - metre</t>
  </si>
  <si>
    <t>incl - including</t>
  </si>
  <si>
    <t>mm - millimetre</t>
  </si>
  <si>
    <t>dia - diameter</t>
  </si>
  <si>
    <t>Bill No</t>
  </si>
  <si>
    <t>Amount</t>
  </si>
  <si>
    <t>SUMMARY OF BILL OF QUANTITIES</t>
  </si>
  <si>
    <t>PRELIMINERIES</t>
  </si>
  <si>
    <t>GROUND WORK</t>
  </si>
  <si>
    <t>CONCRETE</t>
  </si>
  <si>
    <t>CIELINGS</t>
  </si>
  <si>
    <t xml:space="preserve">PRELIMINARIES </t>
  </si>
  <si>
    <t>No - numbers</t>
  </si>
  <si>
    <t>Lm - Linear metre</t>
  </si>
  <si>
    <t>t - tonnes</t>
  </si>
  <si>
    <t xml:space="preserve">SS - Stainless steel </t>
  </si>
  <si>
    <t>GI - Galvonized iron</t>
  </si>
  <si>
    <t>Allow for sign boards</t>
  </si>
  <si>
    <t>Clean-up</t>
  </si>
  <si>
    <t>Sign Board</t>
  </si>
  <si>
    <t>General Notes</t>
  </si>
  <si>
    <t>Site Management Costs</t>
  </si>
  <si>
    <t>BILL No: 01 - PRELIMINERIES</t>
  </si>
  <si>
    <t>GROUND WORKS</t>
  </si>
  <si>
    <t xml:space="preserve">General </t>
  </si>
  <si>
    <t>Excavation</t>
  </si>
  <si>
    <t>Excavation for</t>
  </si>
  <si>
    <r>
      <t>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- cubic metre</t>
    </r>
  </si>
  <si>
    <r>
      <t>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- square metre</t>
    </r>
  </si>
  <si>
    <r>
      <t>m</t>
    </r>
    <r>
      <rPr>
        <vertAlign val="superscript"/>
        <sz val="8"/>
        <rFont val="Arial"/>
        <family val="2"/>
      </rPr>
      <t>2</t>
    </r>
  </si>
  <si>
    <r>
      <t>m</t>
    </r>
    <r>
      <rPr>
        <vertAlign val="superscript"/>
        <sz val="8"/>
        <rFont val="Arial"/>
        <family val="2"/>
      </rPr>
      <t>3</t>
    </r>
  </si>
  <si>
    <t>BILL No: 02 - GROUND WORKS</t>
  </si>
  <si>
    <t xml:space="preserve">CONCRETE </t>
  </si>
  <si>
    <t>Allow for concrete testing</t>
  </si>
  <si>
    <t>Reinforced Concrete</t>
  </si>
  <si>
    <t>3.3.1</t>
  </si>
  <si>
    <t>3.3.2</t>
  </si>
  <si>
    <t>Ground floor</t>
  </si>
  <si>
    <t>3.4.1</t>
  </si>
  <si>
    <t>3.4.2</t>
  </si>
  <si>
    <t>Reinforcement</t>
  </si>
  <si>
    <t xml:space="preserve">(b) All reinforcing bars shall  be high strength bars   </t>
  </si>
  <si>
    <t>6mm dia. Bars in C1</t>
  </si>
  <si>
    <t>Other concrete works</t>
  </si>
  <si>
    <t>BILL No: 03 - CONCRETE WORKS</t>
  </si>
  <si>
    <t>Cement blockwork</t>
  </si>
  <si>
    <t>Plastering</t>
  </si>
  <si>
    <t>4.3.1</t>
  </si>
  <si>
    <t>External walls</t>
  </si>
  <si>
    <t>Cement Screed</t>
  </si>
  <si>
    <t>4.4.1</t>
  </si>
  <si>
    <t>Ground Floor</t>
  </si>
  <si>
    <t>General</t>
  </si>
  <si>
    <t>(b) Rates shall include for door frames and window frames,</t>
  </si>
  <si>
    <t>(f) Rates shall include for all painting as specified</t>
  </si>
  <si>
    <t>(g) All fire doors shall have at least 1hr fire rating</t>
  </si>
  <si>
    <t>Floor finish</t>
  </si>
  <si>
    <t>CEILINGS</t>
  </si>
  <si>
    <t>(b) All painting work shall be in accordance with the</t>
  </si>
  <si>
    <t>specifications</t>
  </si>
  <si>
    <t>Walls</t>
  </si>
  <si>
    <t xml:space="preserve">GRAND TOTAL </t>
  </si>
  <si>
    <t>Back filling</t>
  </si>
  <si>
    <t>3.5.1</t>
  </si>
  <si>
    <t>MASONRY, PLASTERING AND FLOORING</t>
  </si>
  <si>
    <t>BILL No: 04 - MASONRY, PLASTERING AND FLOORING</t>
  </si>
  <si>
    <t>Plaster on exterior surfaces of walls (2 coat)</t>
  </si>
  <si>
    <t>WOOD WORK</t>
  </si>
  <si>
    <t>Ceiling framework</t>
  </si>
  <si>
    <t>WOOD WORKS</t>
  </si>
  <si>
    <t>BILL No: 08</t>
  </si>
  <si>
    <t>Attached beams</t>
  </si>
  <si>
    <t>(6)</t>
  </si>
  <si>
    <t>(7)</t>
  </si>
  <si>
    <t>(8)</t>
  </si>
  <si>
    <t>Total</t>
  </si>
  <si>
    <t>Water proofing</t>
  </si>
  <si>
    <t>External concrete surfaces</t>
  </si>
  <si>
    <t xml:space="preserve">Emulsion paint finish on plastered (exterior walls)  </t>
  </si>
  <si>
    <t xml:space="preserve">Emulsion paint finish on plastered (interior walls) </t>
  </si>
  <si>
    <t>Precautionary Work</t>
  </si>
  <si>
    <t>3.2.1</t>
  </si>
  <si>
    <t>Preparation for Foundation</t>
  </si>
  <si>
    <t>Roof level</t>
  </si>
  <si>
    <t xml:space="preserve">Allow for all on and off site management cost including costs of forman and </t>
  </si>
  <si>
    <t>assistants,temporary services, telephone, fax, hoardings and similar</t>
  </si>
  <si>
    <t xml:space="preserve">Allow for clean-up of completed works and site upon completion. </t>
  </si>
  <si>
    <t>(a) Rates shall include for levelling, grading, trimming and compacting.</t>
  </si>
  <si>
    <t xml:space="preserve">(a) Quantity is measured to the edges of concrete foundation memebers. Rates </t>
  </si>
  <si>
    <t xml:space="preserve">shall be inclusive of any additional concrete required to place the formwork.  </t>
  </si>
  <si>
    <t xml:space="preserve">(a) Rates shall include for: cleaning, fabrication,placing,the provision for all </t>
  </si>
  <si>
    <t>necessary temporary fixings and supports including tie wire and chair supports,</t>
  </si>
  <si>
    <t xml:space="preserve"> laps and wastage  </t>
  </si>
  <si>
    <t xml:space="preserve">(a) Rates shall include for: concrete, formwork,reinforcement &amp; finish as </t>
  </si>
  <si>
    <t>specified and shown on the drawings.</t>
  </si>
  <si>
    <t>Rates shall include for: dressing around and sealing to all penetrations</t>
  </si>
  <si>
    <t xml:space="preserve">Apply 2 coat slurry type water proofing to all surfaces of concrete below ground </t>
  </si>
  <si>
    <t xml:space="preserve">level in accordance with manufacturer's instructions. </t>
  </si>
  <si>
    <t xml:space="preserve">(a) Rates shall include for: levelling, Grading, Trimming,Compacting to faces of </t>
  </si>
  <si>
    <t xml:space="preserve">(a) Rates shall include for: placing in position; making good after removal of </t>
  </si>
  <si>
    <t xml:space="preserve">formwork and casting in all required items to conform to structural and excavated </t>
  </si>
  <si>
    <t xml:space="preserve">tolerences  </t>
  </si>
  <si>
    <t xml:space="preserve">(b) Rates shall include supply of all formwork item including form oil, timber, </t>
  </si>
  <si>
    <t xml:space="preserve">plywood, nails etc. </t>
  </si>
  <si>
    <t>(c) Mix ratio for reinforced concrete shall be 1:2:3 and lean concrete shall be</t>
  </si>
  <si>
    <t xml:space="preserve"> 1:2:6 by volume.</t>
  </si>
  <si>
    <t>(a) Rates shall include for: cleaning out cavities, forming rebated reveals and pointing</t>
  </si>
  <si>
    <t xml:space="preserve"> and cleaning down to reveals where necessary; fractional size blocks, all necessary  </t>
  </si>
  <si>
    <t xml:space="preserve">machine  cutting, cutting or forming chases or edges of floor slabs, cutting or leaving </t>
  </si>
  <si>
    <t xml:space="preserve">holes and openings as recesses for and building in pipes, conduits, sleeves and  </t>
  </si>
  <si>
    <t xml:space="preserve">similar as required for all trades; leaving surfaces rough or raking out joints for </t>
  </si>
  <si>
    <t xml:space="preserve">plastering and flashings, bedding frames or plates, building in joists, bearers or </t>
  </si>
  <si>
    <t xml:space="preserve">similar,temporary supports to openings, templates, reinforcement in walls and for all </t>
  </si>
  <si>
    <t>necessary making good</t>
  </si>
  <si>
    <t xml:space="preserve">filler, plastic wire mesh as specified   </t>
  </si>
  <si>
    <t xml:space="preserve">joint gap filler, GI wire mesh as specified  </t>
  </si>
  <si>
    <t xml:space="preserve">(a) Cement plastering on walls and concrete surfaces as specified incl. wire mesh at </t>
  </si>
  <si>
    <t xml:space="preserve">the joints of concrete surfaces and walls and water proofing additives / admixtures for </t>
  </si>
  <si>
    <t xml:space="preserve">all surfaces </t>
  </si>
  <si>
    <t>areas and terrace floor in addition to concrete water proofings.</t>
  </si>
  <si>
    <t>(a) Rates shall include for: all labour in framing, notching and fitting around projections,</t>
  </si>
  <si>
    <t xml:space="preserve"> pipes, light fittings, hatches, grilles and similar and complete with cleats, packers, </t>
  </si>
  <si>
    <t>wedges and similar and all nails and screws.</t>
  </si>
  <si>
    <t xml:space="preserve">(a) Rates shall include for locks, latches, closers, push plates, pull handles, bolts, kick </t>
  </si>
  <si>
    <t xml:space="preserve">plates, hinges and all door &amp; window hardware.  </t>
  </si>
  <si>
    <t xml:space="preserve">mullions, transoms, trims, glazing, tinting, timber panels,boardings, framing, lining, </t>
  </si>
  <si>
    <t xml:space="preserve">fastenings and all fixings and insallation. </t>
  </si>
  <si>
    <t xml:space="preserve">(c) Glazing marked as Powder coated Aluminium to be with 60 micron anodised     </t>
  </si>
  <si>
    <t xml:space="preserve">aluminium in metallic silver finish with 6mm green tinted clear glass as specified in the </t>
  </si>
  <si>
    <t>drawing.</t>
  </si>
  <si>
    <t xml:space="preserve">(d) Rates shall include for door and window jamb as specified in the drawing </t>
  </si>
  <si>
    <t xml:space="preserve">(e) All doors and windows shall be as specified in the drawing </t>
  </si>
  <si>
    <t xml:space="preserve">(a) Rates shall include for: fixing, bedding, grouting and pointing materials; making </t>
  </si>
  <si>
    <t xml:space="preserve">good around pipes, sanitary fixtures and similar; cleaning down and polishing. </t>
  </si>
  <si>
    <t>one.</t>
  </si>
  <si>
    <t xml:space="preserve">screws and other fixings. </t>
  </si>
  <si>
    <t xml:space="preserve">(a) Rates shall include for: the provision, erection and removal of scaffolding, </t>
  </si>
  <si>
    <t xml:space="preserve">preparation, rubbing down between coats and similar work, the protection and / or </t>
  </si>
  <si>
    <t xml:space="preserve">masking floors, fittings and similar work, removing and replacing door and window, </t>
  </si>
  <si>
    <t>furniture.</t>
  </si>
  <si>
    <t>Emulsion paint finish or approved equivalent on plastered concrete surfaces</t>
  </si>
  <si>
    <t xml:space="preserve"> washers, angled fixtures</t>
  </si>
  <si>
    <t>Slabs</t>
  </si>
  <si>
    <t>Gypsum ceilings</t>
  </si>
  <si>
    <t xml:space="preserve">9mm gypsumd board ceiling on concealed timber framework including trimming, nails, </t>
  </si>
  <si>
    <t>(9)</t>
  </si>
  <si>
    <t xml:space="preserve">35mm thick rough screed slab. Rates shall include for water proofing for toilet floor </t>
  </si>
  <si>
    <t>Timber framework for gypsum board ceilings. Rates shall include for all bolts, screws,</t>
  </si>
  <si>
    <t>(a) Excavation quantities are measured to the faces of concrete members. Rates</t>
  </si>
  <si>
    <t xml:space="preserve"> shall include for all additional excavation required to place the formwork.</t>
  </si>
  <si>
    <t xml:space="preserve">depth.  </t>
  </si>
  <si>
    <t>excavation, keeping sides plumb,backfilling, consolidating and disposing surplus</t>
  </si>
  <si>
    <t xml:space="preserve"> soil.</t>
  </si>
  <si>
    <t>Stair</t>
  </si>
  <si>
    <t>First floor</t>
  </si>
  <si>
    <t>6mm dia. Bars in B1</t>
  </si>
  <si>
    <t>6mm dia. Bars in B2</t>
  </si>
  <si>
    <t>6mm dia. Bars in B3</t>
  </si>
  <si>
    <t>10mm dia. Bars in floor slab</t>
  </si>
  <si>
    <t>(10)</t>
  </si>
  <si>
    <t>(11)</t>
  </si>
  <si>
    <t>(12)</t>
  </si>
  <si>
    <t>(13)</t>
  </si>
  <si>
    <t>First Floor</t>
  </si>
  <si>
    <t xml:space="preserve">(a) Rates shall include for 600x100 tile skirting of the same design and type or matching </t>
  </si>
  <si>
    <t>600x600 homogeneous floor tile finish on the floor</t>
  </si>
  <si>
    <t>Tile finish for stairs</t>
  </si>
  <si>
    <t>(14)</t>
  </si>
  <si>
    <t xml:space="preserve">150mm wide solid blocks, laid on and incl. mortar, tie rods, compression joint gap </t>
  </si>
  <si>
    <t xml:space="preserve">150mm wide hollow blocks, laid on and incl. mortar, tie rods,tie rods, compression </t>
  </si>
  <si>
    <t>4.3.2</t>
  </si>
  <si>
    <t>Plaster on interior surfaces of walls (1 coat)</t>
  </si>
  <si>
    <t xml:space="preserve">Internal walls </t>
  </si>
  <si>
    <t>BILL OF QUANTITIES</t>
  </si>
  <si>
    <t>PROJECT:</t>
  </si>
  <si>
    <t xml:space="preserve">50mm thick lean concrete to bottom of </t>
  </si>
  <si>
    <t>4.2.2</t>
  </si>
  <si>
    <t>300x300 Non-slip ceramic outdoor floor tile finish on the floor</t>
  </si>
  <si>
    <t>(a) Rates shall include for 300x100 tile skirting of the same design</t>
  </si>
  <si>
    <t xml:space="preserve"> and type or matching one.</t>
  </si>
  <si>
    <t xml:space="preserve">TOTAL OF BILL No: 08 - Carried over to summary </t>
  </si>
  <si>
    <t xml:space="preserve">TOTAL OF BILL No: 07 - Carried over to summary </t>
  </si>
  <si>
    <t xml:space="preserve">TOTAL OF BILL No: 09 - Carried over to summary </t>
  </si>
  <si>
    <t>10.2.1</t>
  </si>
  <si>
    <t>10.2.2</t>
  </si>
  <si>
    <t>10.2.3</t>
  </si>
  <si>
    <t>Concrete slab, 130mm thick</t>
  </si>
  <si>
    <t>5.2.1</t>
  </si>
  <si>
    <t>Foundation level</t>
  </si>
  <si>
    <t>Foundation Level</t>
  </si>
  <si>
    <t>6mm dia. Bars in B4</t>
  </si>
  <si>
    <t>6mm dia. Bars in C2</t>
  </si>
  <si>
    <t>10mm dia. Bars in stair</t>
  </si>
  <si>
    <t>(15)</t>
  </si>
  <si>
    <t>(16)</t>
  </si>
  <si>
    <t>(17)</t>
  </si>
  <si>
    <t>3.3.3</t>
  </si>
  <si>
    <t>3.3.4</t>
  </si>
  <si>
    <t>3.4.3</t>
  </si>
  <si>
    <t>(external walls)</t>
  </si>
  <si>
    <t>(internal walls)</t>
  </si>
  <si>
    <t>Allow fo precautionary measures for existing building foundation up to 1200mm</t>
  </si>
  <si>
    <t>Foundation Pad F1</t>
  </si>
  <si>
    <t>Foundation Pad F2</t>
  </si>
  <si>
    <t>Foundation Pad F3</t>
  </si>
  <si>
    <t>Backfilling to get level of 1200mm below G.L</t>
  </si>
  <si>
    <t>Stair Foundation</t>
  </si>
  <si>
    <t>Beam B1, 400x200</t>
  </si>
  <si>
    <t>Beam B2, 400x200</t>
  </si>
  <si>
    <t>10mm dia. Bars in Foundation Pad F1</t>
  </si>
  <si>
    <t>10mm dia. Bars in Foundation Pad F2</t>
  </si>
  <si>
    <t>10mm dia. Bars in Foundation Pad F3</t>
  </si>
  <si>
    <t>16mm dia. Bars in B2</t>
  </si>
  <si>
    <t>3.4.4</t>
  </si>
  <si>
    <t xml:space="preserve"> instructions.</t>
  </si>
  <si>
    <t>200x200  homogenous non skid step tiles with nosing (staircase)</t>
  </si>
  <si>
    <t>HULHUMALE HOSPITAL</t>
  </si>
  <si>
    <t>February, 2021</t>
  </si>
  <si>
    <t>Tie Beam TB1</t>
  </si>
  <si>
    <t>Minimum 150mm thick hardcore on compacted ground</t>
  </si>
  <si>
    <t>PROPOSED EXTENSION</t>
  </si>
  <si>
    <t>Proposed extension, Hulhumale Hospital</t>
  </si>
  <si>
    <t>Columns C1, 300x200</t>
  </si>
  <si>
    <t>Columns C2, 300x200</t>
  </si>
  <si>
    <t>Columns C3, 250x200</t>
  </si>
  <si>
    <t>Columns C4, 300</t>
  </si>
  <si>
    <t>Beam B3, 350x200</t>
  </si>
  <si>
    <t>Beam B4, 350x200</t>
  </si>
  <si>
    <t>Beam B5, 300x200</t>
  </si>
  <si>
    <t>Beam B6, 300x200</t>
  </si>
  <si>
    <t>12mm dia. Bars in Stair Foundation</t>
  </si>
  <si>
    <t>10mm dia. Bars in Stair Foundation</t>
  </si>
  <si>
    <t>16mm dia. Bars in C1</t>
  </si>
  <si>
    <t>12mm dia. Bars in C2</t>
  </si>
  <si>
    <t>12mm dia. Bars in C3</t>
  </si>
  <si>
    <t>6mm dia. Bars in C3</t>
  </si>
  <si>
    <t>12mm dia. Bars in stair</t>
  </si>
  <si>
    <t>Lift hoistway</t>
  </si>
  <si>
    <t>3.3.5</t>
  </si>
  <si>
    <t>150x150mm thick lit hoistway</t>
  </si>
  <si>
    <t>12mm dia. Bars in C4</t>
  </si>
  <si>
    <t>6mm dia. Bars in C4</t>
  </si>
  <si>
    <t>12mm dia. Bars in B1</t>
  </si>
  <si>
    <t>12mm dia. Bars in B2</t>
  </si>
  <si>
    <t>12mm dia. Bars in B3</t>
  </si>
  <si>
    <t>12mm dia. Bars in B4</t>
  </si>
  <si>
    <t>12mm dia. Bars in B5</t>
  </si>
  <si>
    <t>6mm dia. Bars in B5</t>
  </si>
  <si>
    <t>(18)</t>
  </si>
  <si>
    <t>(19)</t>
  </si>
  <si>
    <t>(20)</t>
  </si>
  <si>
    <t>12mm dia. Bars in B6</t>
  </si>
  <si>
    <t>6mm dia. Bars in B6</t>
  </si>
  <si>
    <t>10mm dia. Bars in roof slab</t>
  </si>
  <si>
    <t>Roof slab, 130mm thick</t>
  </si>
  <si>
    <t xml:space="preserve">Water proofing membrane terrace and roof slab accordance with manufacturer's </t>
  </si>
  <si>
    <t>Roof Level</t>
  </si>
  <si>
    <t>BILL No: 05 - WOOD WORK</t>
  </si>
  <si>
    <t>BILL No: 06 - DOORS AND WINDOWS</t>
  </si>
  <si>
    <t>Glass Cladding</t>
  </si>
  <si>
    <t xml:space="preserve">Reflective blue glass cladding </t>
  </si>
  <si>
    <t>7.2.1</t>
  </si>
  <si>
    <t>7.2.2</t>
  </si>
  <si>
    <t>7.3.1</t>
  </si>
  <si>
    <t>BILL No: 07 - FINISHES</t>
  </si>
  <si>
    <t>BILL No: 08 - CEILINGS</t>
  </si>
  <si>
    <t>BILL No:09</t>
  </si>
  <si>
    <t>BILL No: 09 - PAINTING</t>
  </si>
  <si>
    <t>Columns C5, 300x250</t>
  </si>
  <si>
    <t>Columns C6, 300x250</t>
  </si>
  <si>
    <t>20mm dia. Bars in C5</t>
  </si>
  <si>
    <t>6mm dia. Bars in C5</t>
  </si>
  <si>
    <t>6mm dia. Bars in C6</t>
  </si>
  <si>
    <t>16mm dia. Bars in C6</t>
  </si>
  <si>
    <t>Foundation Pad F4</t>
  </si>
  <si>
    <t>Foundation Pad F5</t>
  </si>
  <si>
    <t>Foundation Pad F6</t>
  </si>
  <si>
    <t>Tie Beam TB2</t>
  </si>
  <si>
    <t>Raft</t>
  </si>
  <si>
    <t>10mm dia. Bars in Foundation Pad F4</t>
  </si>
  <si>
    <t>10mm dia. Bars in Foundation Pad F5</t>
  </si>
  <si>
    <t>10mm dia. Bars in Foundation Pad F6</t>
  </si>
  <si>
    <t>16mm dia. Bars in Tie Beam TB1</t>
  </si>
  <si>
    <t>6mm dia. Bars in Tie Beam TB1</t>
  </si>
  <si>
    <t>16mm dia. Bars in Tie Beam TB2</t>
  </si>
  <si>
    <t>6mm dia. Bars in Tie Beam TB2</t>
  </si>
  <si>
    <t>12mm dia. Bars in Tie Beam TB2</t>
  </si>
  <si>
    <t>12mm dia. Bars in Raft</t>
  </si>
  <si>
    <t>(21)</t>
  </si>
  <si>
    <t>(22)</t>
  </si>
  <si>
    <t>(23)</t>
  </si>
  <si>
    <t>(24)</t>
  </si>
  <si>
    <t>Beam B7, 450x250</t>
  </si>
  <si>
    <t>6mm dia. Bars in B7</t>
  </si>
  <si>
    <t>20mm dia. Bars in B7</t>
  </si>
  <si>
    <t>16mm dia. Bars in B7</t>
  </si>
  <si>
    <t>(25)</t>
  </si>
  <si>
    <t>(26)</t>
  </si>
  <si>
    <t>(27)</t>
  </si>
  <si>
    <t>Beam B8, 450x250</t>
  </si>
  <si>
    <t>16mm dia. Bars in B8</t>
  </si>
  <si>
    <t>6mm dia. Bars in B8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</si>
</sst>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sz val="8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sz val="11"/>
      <name val="Arial"/>
      <family val="2"/>
    </font>
    <font>
      <u/>
      <sz val="14"/>
      <name val="Arial"/>
      <family val="2"/>
    </font>
    <font>
      <u/>
      <sz val="8"/>
      <name val="Arial"/>
      <family val="2"/>
    </font>
    <font>
      <vertAlign val="superscript"/>
      <sz val="8"/>
      <name val="Arial"/>
      <family val="2"/>
    </font>
    <font>
      <b/>
      <i/>
      <sz val="8"/>
      <name val="Arial"/>
      <family val="2"/>
    </font>
    <font>
      <b/>
      <sz val="10"/>
      <name val="Calibri"/>
      <family val="2"/>
      <scheme val="minor"/>
    </font>
    <font>
      <b/>
      <sz val="36"/>
      <name val="Agency FB"/>
      <family val="2"/>
    </font>
    <font>
      <b/>
      <sz val="24"/>
      <name val="Agency FB"/>
      <family val="2"/>
    </font>
    <font>
      <sz val="11"/>
      <color theme="1"/>
      <name val="Agency FB"/>
      <family val="2"/>
    </font>
    <font>
      <sz val="24"/>
      <name val="Agency FB"/>
      <family val="2"/>
    </font>
    <font>
      <b/>
      <sz val="20"/>
      <name val="Agency FB"/>
      <family val="2"/>
    </font>
    <font>
      <sz val="10"/>
      <name val="Agency FB"/>
      <family val="2"/>
    </font>
    <font>
      <sz val="16"/>
      <name val="Agency FB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Border="1"/>
    <xf numFmtId="4" fontId="0" fillId="0" borderId="0" xfId="0" applyNumberFormat="1" applyBorder="1"/>
    <xf numFmtId="0" fontId="0" fillId="0" borderId="0" xfId="0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3" fillId="0" borderId="0" xfId="0" applyFont="1"/>
    <xf numFmtId="4" fontId="3" fillId="0" borderId="0" xfId="0" applyNumberFormat="1" applyFont="1"/>
    <xf numFmtId="0" fontId="9" fillId="0" borderId="2" xfId="0" applyFont="1" applyBorder="1" applyAlignment="1">
      <alignment horizontal="center"/>
    </xf>
    <xf numFmtId="4" fontId="8" fillId="0" borderId="2" xfId="0" applyNumberFormat="1" applyFont="1" applyBorder="1"/>
    <xf numFmtId="0" fontId="8" fillId="0" borderId="2" xfId="0" applyFont="1" applyBorder="1" applyAlignment="1">
      <alignment horizontal="center"/>
    </xf>
    <xf numFmtId="4" fontId="3" fillId="0" borderId="2" xfId="0" applyNumberFormat="1" applyFont="1" applyBorder="1"/>
    <xf numFmtId="0" fontId="9" fillId="0" borderId="2" xfId="0" applyFont="1" applyBorder="1"/>
    <xf numFmtId="0" fontId="10" fillId="0" borderId="2" xfId="0" applyFont="1" applyBorder="1"/>
    <xf numFmtId="0" fontId="8" fillId="0" borderId="2" xfId="0" applyFont="1" applyBorder="1" applyAlignment="1"/>
    <xf numFmtId="0" fontId="8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6" fillId="0" borderId="3" xfId="0" applyFont="1" applyBorder="1"/>
    <xf numFmtId="0" fontId="3" fillId="0" borderId="3" xfId="0" applyFont="1" applyBorder="1" applyAlignment="1">
      <alignment horizontal="center"/>
    </xf>
    <xf numFmtId="4" fontId="3" fillId="0" borderId="3" xfId="0" applyNumberFormat="1" applyFont="1" applyBorder="1"/>
    <xf numFmtId="0" fontId="8" fillId="0" borderId="2" xfId="0" applyFont="1" applyBorder="1"/>
    <xf numFmtId="0" fontId="6" fillId="0" borderId="0" xfId="0" applyFont="1" applyBorder="1"/>
    <xf numFmtId="4" fontId="6" fillId="0" borderId="0" xfId="0" applyNumberFormat="1" applyFont="1" applyBorder="1"/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3" fillId="0" borderId="3" xfId="0" applyFont="1" applyBorder="1"/>
    <xf numFmtId="4" fontId="6" fillId="0" borderId="3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4" fontId="3" fillId="0" borderId="9" xfId="0" applyNumberFormat="1" applyFont="1" applyBorder="1"/>
    <xf numFmtId="4" fontId="3" fillId="0" borderId="11" xfId="0" applyNumberFormat="1" applyFont="1" applyBorder="1"/>
    <xf numFmtId="0" fontId="3" fillId="0" borderId="15" xfId="0" applyFont="1" applyBorder="1"/>
    <xf numFmtId="0" fontId="3" fillId="0" borderId="14" xfId="0" applyFont="1" applyBorder="1"/>
    <xf numFmtId="0" fontId="5" fillId="2" borderId="7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8" fillId="0" borderId="16" xfId="0" applyFont="1" applyBorder="1"/>
    <xf numFmtId="0" fontId="8" fillId="0" borderId="14" xfId="0" applyFont="1" applyBorder="1"/>
    <xf numFmtId="4" fontId="3" fillId="0" borderId="17" xfId="0" applyNumberFormat="1" applyFont="1" applyBorder="1"/>
    <xf numFmtId="0" fontId="3" fillId="0" borderId="17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center"/>
    </xf>
    <xf numFmtId="0" fontId="13" fillId="0" borderId="2" xfId="0" applyFont="1" applyBorder="1"/>
    <xf numFmtId="4" fontId="8" fillId="0" borderId="19" xfId="0" applyNumberFormat="1" applyFont="1" applyBorder="1"/>
    <xf numFmtId="0" fontId="8" fillId="0" borderId="19" xfId="0" applyFont="1" applyBorder="1" applyAlignment="1">
      <alignment horizontal="center"/>
    </xf>
    <xf numFmtId="4" fontId="3" fillId="0" borderId="19" xfId="0" applyNumberFormat="1" applyFont="1" applyBorder="1"/>
    <xf numFmtId="0" fontId="3" fillId="0" borderId="20" xfId="0" applyFont="1" applyBorder="1"/>
    <xf numFmtId="4" fontId="3" fillId="0" borderId="22" xfId="0" applyNumberFormat="1" applyFont="1" applyBorder="1"/>
    <xf numFmtId="0" fontId="6" fillId="0" borderId="21" xfId="0" applyFont="1" applyBorder="1" applyAlignment="1">
      <alignment horizontal="right"/>
    </xf>
    <xf numFmtId="49" fontId="3" fillId="0" borderId="21" xfId="0" applyNumberFormat="1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6" fillId="0" borderId="17" xfId="0" applyFont="1" applyBorder="1"/>
    <xf numFmtId="4" fontId="6" fillId="0" borderId="17" xfId="0" applyNumberFormat="1" applyFont="1" applyBorder="1"/>
    <xf numFmtId="0" fontId="8" fillId="0" borderId="24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4" fontId="8" fillId="0" borderId="24" xfId="0" applyNumberFormat="1" applyFont="1" applyBorder="1"/>
    <xf numFmtId="4" fontId="3" fillId="0" borderId="24" xfId="0" applyNumberFormat="1" applyFont="1" applyBorder="1"/>
    <xf numFmtId="0" fontId="3" fillId="0" borderId="24" xfId="0" applyFont="1" applyBorder="1"/>
    <xf numFmtId="0" fontId="3" fillId="0" borderId="26" xfId="0" applyFont="1" applyBorder="1"/>
    <xf numFmtId="4" fontId="3" fillId="0" borderId="26" xfId="0" applyNumberFormat="1" applyFont="1" applyBorder="1"/>
    <xf numFmtId="0" fontId="3" fillId="0" borderId="26" xfId="0" applyFont="1" applyBorder="1" applyAlignment="1">
      <alignment horizontal="center"/>
    </xf>
    <xf numFmtId="4" fontId="3" fillId="0" borderId="27" xfId="0" applyNumberFormat="1" applyFont="1" applyBorder="1"/>
    <xf numFmtId="4" fontId="3" fillId="0" borderId="28" xfId="0" applyNumberFormat="1" applyFont="1" applyBorder="1"/>
    <xf numFmtId="4" fontId="6" fillId="0" borderId="29" xfId="0" applyNumberFormat="1" applyFont="1" applyBorder="1"/>
    <xf numFmtId="0" fontId="6" fillId="2" borderId="5" xfId="0" applyFont="1" applyFill="1" applyBorder="1" applyAlignment="1">
      <alignment horizontal="center"/>
    </xf>
    <xf numFmtId="4" fontId="6" fillId="2" borderId="5" xfId="0" applyNumberFormat="1" applyFont="1" applyFill="1" applyBorder="1" applyAlignment="1">
      <alignment horizontal="center"/>
    </xf>
    <xf numFmtId="49" fontId="8" fillId="0" borderId="21" xfId="0" applyNumberFormat="1" applyFont="1" applyBorder="1" applyAlignment="1">
      <alignment horizontal="right"/>
    </xf>
    <xf numFmtId="0" fontId="8" fillId="0" borderId="30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4" fontId="8" fillId="0" borderId="30" xfId="0" applyNumberFormat="1" applyFont="1" applyBorder="1"/>
    <xf numFmtId="4" fontId="3" fillId="0" borderId="30" xfId="0" applyNumberFormat="1" applyFont="1" applyBorder="1"/>
    <xf numFmtId="0" fontId="3" fillId="0" borderId="30" xfId="0" applyFont="1" applyBorder="1"/>
    <xf numFmtId="0" fontId="8" fillId="0" borderId="21" xfId="0" applyFont="1" applyBorder="1" applyAlignment="1">
      <alignment horizontal="right"/>
    </xf>
    <xf numFmtId="0" fontId="15" fillId="0" borderId="2" xfId="0" applyFont="1" applyBorder="1"/>
    <xf numFmtId="0" fontId="2" fillId="0" borderId="26" xfId="0" applyFont="1" applyBorder="1"/>
    <xf numFmtId="4" fontId="2" fillId="0" borderId="26" xfId="0" applyNumberFormat="1" applyFont="1" applyBorder="1"/>
    <xf numFmtId="0" fontId="2" fillId="0" borderId="26" xfId="0" applyFont="1" applyBorder="1" applyAlignment="1">
      <alignment horizontal="center"/>
    </xf>
    <xf numFmtId="4" fontId="2" fillId="0" borderId="27" xfId="0" applyNumberFormat="1" applyFont="1" applyBorder="1"/>
    <xf numFmtId="0" fontId="9" fillId="0" borderId="1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6" fillId="0" borderId="32" xfId="0" applyFont="1" applyBorder="1"/>
    <xf numFmtId="4" fontId="6" fillId="0" borderId="32" xfId="0" applyNumberFormat="1" applyFont="1" applyBorder="1"/>
    <xf numFmtId="0" fontId="3" fillId="0" borderId="32" xfId="0" applyFont="1" applyBorder="1" applyAlignment="1">
      <alignment horizontal="center"/>
    </xf>
    <xf numFmtId="4" fontId="3" fillId="0" borderId="32" xfId="0" applyNumberFormat="1" applyFont="1" applyBorder="1"/>
    <xf numFmtId="4" fontId="3" fillId="0" borderId="33" xfId="0" applyNumberFormat="1" applyFont="1" applyBorder="1"/>
    <xf numFmtId="0" fontId="11" fillId="0" borderId="4" xfId="0" applyFont="1" applyBorder="1" applyAlignment="1">
      <alignment horizontal="right"/>
    </xf>
    <xf numFmtId="0" fontId="5" fillId="2" borderId="6" xfId="0" applyFont="1" applyFill="1" applyBorder="1" applyAlignment="1">
      <alignment horizontal="right" vertical="center"/>
    </xf>
    <xf numFmtId="0" fontId="3" fillId="0" borderId="8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8" fillId="0" borderId="24" xfId="0" applyFont="1" applyBorder="1" applyAlignment="1">
      <alignment horizontal="right"/>
    </xf>
    <xf numFmtId="0" fontId="8" fillId="0" borderId="18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0" fontId="8" fillId="0" borderId="30" xfId="0" applyFont="1" applyBorder="1" applyAlignment="1">
      <alignment horizontal="right"/>
    </xf>
    <xf numFmtId="49" fontId="2" fillId="0" borderId="25" xfId="0" applyNumberFormat="1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0" fillId="0" borderId="0" xfId="0" applyAlignment="1">
      <alignment horizontal="right"/>
    </xf>
    <xf numFmtId="4" fontId="3" fillId="0" borderId="34" xfId="0" applyNumberFormat="1" applyFont="1" applyBorder="1"/>
    <xf numFmtId="0" fontId="3" fillId="0" borderId="34" xfId="0" applyFont="1" applyBorder="1"/>
    <xf numFmtId="4" fontId="3" fillId="0" borderId="35" xfId="0" applyNumberFormat="1" applyFont="1" applyBorder="1"/>
    <xf numFmtId="0" fontId="3" fillId="0" borderId="36" xfId="0" applyFont="1" applyBorder="1" applyAlignment="1">
      <alignment horizontal="right"/>
    </xf>
    <xf numFmtId="0" fontId="6" fillId="0" borderId="34" xfId="0" applyFont="1" applyBorder="1"/>
    <xf numFmtId="0" fontId="3" fillId="0" borderId="34" xfId="0" applyFont="1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center"/>
    </xf>
    <xf numFmtId="2" fontId="0" fillId="0" borderId="0" xfId="0" applyNumberFormat="1"/>
    <xf numFmtId="0" fontId="0" fillId="0" borderId="0" xfId="0" applyFill="1"/>
    <xf numFmtId="0" fontId="0" fillId="0" borderId="17" xfId="0" applyBorder="1" applyAlignment="1">
      <alignment horizontal="center"/>
    </xf>
    <xf numFmtId="0" fontId="3" fillId="0" borderId="24" xfId="0" applyFont="1" applyBorder="1" applyAlignment="1">
      <alignment horizontal="right"/>
    </xf>
    <xf numFmtId="0" fontId="3" fillId="0" borderId="24" xfId="0" applyFont="1" applyBorder="1" applyAlignment="1">
      <alignment horizontal="center"/>
    </xf>
    <xf numFmtId="0" fontId="6" fillId="3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right"/>
    </xf>
    <xf numFmtId="4" fontId="3" fillId="0" borderId="2" xfId="0" applyNumberFormat="1" applyFont="1" applyFill="1" applyBorder="1"/>
    <xf numFmtId="4" fontId="3" fillId="0" borderId="22" xfId="0" applyNumberFormat="1" applyFont="1" applyFill="1" applyBorder="1"/>
    <xf numFmtId="0" fontId="3" fillId="0" borderId="21" xfId="0" applyFont="1" applyFill="1" applyBorder="1" applyAlignment="1">
      <alignment horizontal="right"/>
    </xf>
    <xf numFmtId="0" fontId="10" fillId="0" borderId="2" xfId="0" applyFont="1" applyFill="1" applyBorder="1"/>
    <xf numFmtId="0" fontId="3" fillId="0" borderId="2" xfId="0" applyFont="1" applyFill="1" applyBorder="1" applyAlignment="1">
      <alignment horizontal="center"/>
    </xf>
    <xf numFmtId="49" fontId="3" fillId="0" borderId="21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right"/>
    </xf>
    <xf numFmtId="0" fontId="9" fillId="0" borderId="2" xfId="0" applyFont="1" applyFill="1" applyBorder="1"/>
    <xf numFmtId="4" fontId="6" fillId="0" borderId="37" xfId="0" applyNumberFormat="1" applyFont="1" applyBorder="1" applyAlignment="1">
      <alignment horizontal="right"/>
    </xf>
    <xf numFmtId="0" fontId="3" fillId="0" borderId="2" xfId="0" applyFont="1" applyBorder="1" applyAlignment="1"/>
    <xf numFmtId="49" fontId="3" fillId="0" borderId="2" xfId="0" applyNumberFormat="1" applyFont="1" applyBorder="1"/>
    <xf numFmtId="4" fontId="8" fillId="0" borderId="2" xfId="0" applyNumberFormat="1" applyFont="1" applyFill="1" applyBorder="1"/>
    <xf numFmtId="0" fontId="8" fillId="0" borderId="2" xfId="0" applyFont="1" applyFill="1" applyBorder="1" applyAlignment="1">
      <alignment horizontal="center"/>
    </xf>
    <xf numFmtId="4" fontId="3" fillId="0" borderId="26" xfId="0" applyNumberFormat="1" applyFont="1" applyBorder="1" applyAlignment="1">
      <alignment horizontal="right"/>
    </xf>
    <xf numFmtId="0" fontId="3" fillId="0" borderId="38" xfId="0" applyFont="1" applyBorder="1" applyAlignment="1">
      <alignment horizontal="left"/>
    </xf>
    <xf numFmtId="49" fontId="8" fillId="0" borderId="25" xfId="0" applyNumberFormat="1" applyFont="1" applyBorder="1" applyAlignment="1">
      <alignment horizontal="right"/>
    </xf>
    <xf numFmtId="4" fontId="8" fillId="0" borderId="26" xfId="0" applyNumberFormat="1" applyFont="1" applyBorder="1" applyAlignment="1">
      <alignment horizontal="center"/>
    </xf>
    <xf numFmtId="0" fontId="1" fillId="4" borderId="0" xfId="0" applyFont="1" applyFill="1" applyBorder="1" applyAlignment="1"/>
    <xf numFmtId="0" fontId="1" fillId="4" borderId="0" xfId="0" applyFont="1" applyFill="1" applyBorder="1"/>
    <xf numFmtId="0" fontId="0" fillId="5" borderId="0" xfId="0" applyFill="1" applyBorder="1"/>
    <xf numFmtId="0" fontId="16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7" fillId="6" borderId="0" xfId="0" applyFont="1" applyFill="1" applyBorder="1" applyAlignment="1">
      <alignment vertical="center"/>
    </xf>
    <xf numFmtId="0" fontId="19" fillId="4" borderId="0" xfId="0" applyFont="1" applyFill="1" applyBorder="1"/>
    <xf numFmtId="0" fontId="20" fillId="6" borderId="0" xfId="0" applyFont="1" applyFill="1" applyBorder="1" applyAlignment="1">
      <alignment vertical="center"/>
    </xf>
    <xf numFmtId="0" fontId="21" fillId="6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horizontal="left"/>
    </xf>
    <xf numFmtId="0" fontId="19" fillId="4" borderId="0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4" fontId="8" fillId="0" borderId="2" xfId="0" applyNumberFormat="1" applyFont="1" applyFill="1" applyBorder="1" applyAlignment="1">
      <alignment horizontal="center"/>
    </xf>
    <xf numFmtId="49" fontId="8" fillId="0" borderId="21" xfId="0" applyNumberFormat="1" applyFont="1" applyFill="1" applyBorder="1" applyAlignment="1">
      <alignment horizontal="right"/>
    </xf>
    <xf numFmtId="0" fontId="3" fillId="0" borderId="2" xfId="0" applyFont="1" applyFill="1" applyBorder="1"/>
    <xf numFmtId="4" fontId="3" fillId="0" borderId="2" xfId="0" applyNumberFormat="1" applyFont="1" applyFill="1" applyBorder="1" applyAlignment="1">
      <alignment horizontal="center"/>
    </xf>
    <xf numFmtId="0" fontId="17" fillId="6" borderId="0" xfId="0" applyFont="1" applyFill="1" applyBorder="1" applyAlignment="1">
      <alignment horizontal="left" vertical="center" wrapText="1"/>
    </xf>
    <xf numFmtId="0" fontId="18" fillId="6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opLeftCell="A16" zoomScaleNormal="100" workbookViewId="0">
      <selection activeCell="I27" sqref="I27"/>
    </sheetView>
  </sheetViews>
  <sheetFormatPr defaultRowHeight="12.75" x14ac:dyDescent="0.2"/>
  <sheetData>
    <row r="1" spans="1:9" ht="15" x14ac:dyDescent="0.25">
      <c r="A1" s="138"/>
      <c r="B1" s="138"/>
      <c r="C1" s="138"/>
      <c r="D1" s="138"/>
      <c r="E1" s="139"/>
      <c r="F1" s="140"/>
      <c r="G1" s="140"/>
      <c r="H1" s="140"/>
      <c r="I1" s="140"/>
    </row>
    <row r="2" spans="1:9" ht="15" x14ac:dyDescent="0.25">
      <c r="A2" s="139"/>
      <c r="B2" s="139"/>
      <c r="C2" s="139"/>
      <c r="D2" s="139"/>
      <c r="E2" s="139"/>
      <c r="F2" s="140"/>
      <c r="G2" s="140"/>
      <c r="H2" s="140"/>
      <c r="I2" s="140"/>
    </row>
    <row r="3" spans="1:9" ht="15" x14ac:dyDescent="0.25">
      <c r="A3" s="139"/>
      <c r="B3" s="139"/>
      <c r="C3" s="139"/>
      <c r="D3" s="139"/>
      <c r="E3" s="139"/>
      <c r="F3" s="140"/>
      <c r="G3" s="140"/>
      <c r="H3" s="140"/>
      <c r="I3" s="140"/>
    </row>
    <row r="4" spans="1:9" ht="15" x14ac:dyDescent="0.25">
      <c r="A4" s="139"/>
      <c r="B4" s="139"/>
      <c r="C4" s="141"/>
      <c r="D4" s="139"/>
      <c r="E4" s="139"/>
      <c r="F4" s="140"/>
      <c r="G4" s="140"/>
      <c r="H4" s="140"/>
      <c r="I4" s="140"/>
    </row>
    <row r="5" spans="1:9" ht="15" x14ac:dyDescent="0.25">
      <c r="A5" s="139"/>
      <c r="B5" s="139"/>
      <c r="C5" s="139"/>
      <c r="D5" s="139"/>
      <c r="E5" s="139"/>
      <c r="F5" s="140"/>
      <c r="G5" s="140"/>
      <c r="H5" s="140"/>
      <c r="I5" s="140"/>
    </row>
    <row r="6" spans="1:9" ht="15" x14ac:dyDescent="0.25">
      <c r="A6" s="139"/>
      <c r="B6" s="139"/>
      <c r="C6" s="139"/>
      <c r="D6" s="139"/>
      <c r="E6" s="142"/>
      <c r="F6" s="140"/>
      <c r="G6" s="140"/>
      <c r="H6" s="140"/>
      <c r="I6" s="140"/>
    </row>
    <row r="7" spans="1:9" ht="15" x14ac:dyDescent="0.25">
      <c r="A7" s="139"/>
      <c r="B7" s="139"/>
      <c r="C7" s="139"/>
      <c r="D7" s="139"/>
      <c r="E7" s="142"/>
      <c r="F7" s="140"/>
      <c r="G7" s="140"/>
      <c r="H7" s="140"/>
      <c r="I7" s="140"/>
    </row>
    <row r="8" spans="1:9" ht="15" x14ac:dyDescent="0.25">
      <c r="A8" s="139"/>
      <c r="B8" s="139"/>
      <c r="C8" s="139"/>
      <c r="D8" s="139"/>
      <c r="E8" s="139"/>
      <c r="F8" s="140"/>
      <c r="G8" s="140"/>
      <c r="H8" s="140"/>
      <c r="I8" s="140"/>
    </row>
    <row r="9" spans="1:9" ht="15" x14ac:dyDescent="0.25">
      <c r="A9" s="139"/>
      <c r="B9" s="139"/>
      <c r="C9" s="139"/>
      <c r="D9" s="139"/>
      <c r="E9" s="139"/>
      <c r="F9" s="140"/>
      <c r="G9" s="140"/>
      <c r="H9" s="140"/>
      <c r="I9" s="140"/>
    </row>
    <row r="10" spans="1:9" ht="15" x14ac:dyDescent="0.25">
      <c r="A10" s="139"/>
      <c r="B10" s="139"/>
      <c r="C10" s="139"/>
      <c r="D10" s="139"/>
      <c r="E10" s="139"/>
      <c r="F10" s="140"/>
      <c r="G10" s="140"/>
      <c r="H10" s="140"/>
      <c r="I10" s="140"/>
    </row>
    <row r="11" spans="1:9" ht="15" x14ac:dyDescent="0.25">
      <c r="A11" s="139"/>
      <c r="B11" s="139"/>
      <c r="C11" s="139"/>
      <c r="D11" s="139"/>
      <c r="E11" s="142"/>
      <c r="F11" s="140"/>
      <c r="G11" s="140"/>
      <c r="H11" s="140"/>
      <c r="I11" s="140"/>
    </row>
    <row r="12" spans="1:9" ht="46.5" x14ac:dyDescent="0.25">
      <c r="A12" s="143" t="s">
        <v>205</v>
      </c>
      <c r="B12" s="143"/>
      <c r="C12" s="143"/>
      <c r="D12" s="143"/>
      <c r="E12" s="142"/>
      <c r="F12" s="140"/>
      <c r="G12" s="140"/>
      <c r="H12" s="140"/>
      <c r="I12" s="140"/>
    </row>
    <row r="13" spans="1:9" ht="46.5" x14ac:dyDescent="0.25">
      <c r="A13" s="154"/>
      <c r="B13" s="154"/>
      <c r="C13" s="154"/>
      <c r="D13" s="154"/>
      <c r="E13" s="142"/>
      <c r="F13" s="140"/>
      <c r="G13" s="140"/>
      <c r="H13" s="140"/>
      <c r="I13" s="140"/>
    </row>
    <row r="14" spans="1:9" ht="15" x14ac:dyDescent="0.25">
      <c r="A14" s="139"/>
      <c r="B14" s="139"/>
      <c r="C14" s="139"/>
      <c r="D14" s="139"/>
      <c r="E14" s="142"/>
      <c r="F14" s="140"/>
      <c r="G14" s="140"/>
      <c r="H14" s="140"/>
      <c r="I14" s="140"/>
    </row>
    <row r="15" spans="1:9" ht="15" x14ac:dyDescent="0.25">
      <c r="A15" s="142"/>
      <c r="B15" s="142"/>
      <c r="C15" s="142"/>
      <c r="D15" s="142"/>
      <c r="E15" s="139"/>
      <c r="F15" s="140"/>
      <c r="G15" s="140"/>
      <c r="H15" s="140"/>
      <c r="I15" s="140"/>
    </row>
    <row r="16" spans="1:9" ht="30" x14ac:dyDescent="0.25">
      <c r="A16" s="155" t="s">
        <v>206</v>
      </c>
      <c r="B16" s="155"/>
      <c r="C16" s="155"/>
      <c r="D16" s="155"/>
      <c r="E16" s="139"/>
      <c r="F16" s="140"/>
      <c r="G16" s="140"/>
      <c r="H16" s="140"/>
      <c r="I16" s="140"/>
    </row>
    <row r="17" spans="1:9" ht="15" x14ac:dyDescent="0.25">
      <c r="A17" s="144"/>
      <c r="B17" s="144"/>
      <c r="C17" s="144"/>
      <c r="D17" s="144"/>
      <c r="E17" s="142"/>
      <c r="F17" s="140"/>
      <c r="G17" s="140"/>
      <c r="H17" s="140"/>
      <c r="I17" s="140"/>
    </row>
    <row r="18" spans="1:9" ht="33" x14ac:dyDescent="0.25">
      <c r="A18" s="145" t="s">
        <v>252</v>
      </c>
      <c r="B18" s="145"/>
      <c r="C18" s="145"/>
      <c r="D18" s="145"/>
      <c r="E18" s="139"/>
      <c r="F18" s="140"/>
      <c r="G18" s="140"/>
      <c r="H18" s="140"/>
      <c r="I18" s="140"/>
    </row>
    <row r="19" spans="1:9" ht="15" x14ac:dyDescent="0.25">
      <c r="A19" s="144"/>
      <c r="B19" s="144"/>
      <c r="C19" s="144"/>
      <c r="D19" s="144"/>
      <c r="E19" s="142"/>
      <c r="F19" s="140"/>
      <c r="G19" s="140"/>
      <c r="H19" s="140"/>
      <c r="I19" s="140"/>
    </row>
    <row r="20" spans="1:9" ht="27" x14ac:dyDescent="0.25">
      <c r="A20" s="146" t="s">
        <v>248</v>
      </c>
      <c r="B20" s="146"/>
      <c r="C20" s="146"/>
      <c r="D20" s="146"/>
      <c r="E20" s="139"/>
      <c r="F20" s="140"/>
      <c r="G20" s="140"/>
      <c r="H20" s="140"/>
      <c r="I20" s="140"/>
    </row>
    <row r="21" spans="1:9" ht="15" x14ac:dyDescent="0.25">
      <c r="A21" s="147"/>
      <c r="B21" s="147"/>
      <c r="C21" s="147"/>
      <c r="D21" s="147"/>
      <c r="E21" s="139"/>
      <c r="F21" s="140"/>
      <c r="G21" s="140"/>
      <c r="H21" s="140"/>
      <c r="I21" s="140"/>
    </row>
    <row r="22" spans="1:9" ht="15" x14ac:dyDescent="0.25">
      <c r="A22" s="148"/>
      <c r="B22" s="148"/>
      <c r="C22" s="148"/>
      <c r="D22" s="148"/>
      <c r="E22" s="139"/>
      <c r="F22" s="140"/>
      <c r="G22" s="140"/>
      <c r="H22" s="140"/>
      <c r="I22" s="140"/>
    </row>
    <row r="23" spans="1:9" ht="19.5" x14ac:dyDescent="0.25">
      <c r="A23" s="156" t="s">
        <v>249</v>
      </c>
      <c r="B23" s="156"/>
      <c r="C23" s="156"/>
      <c r="D23" s="156"/>
      <c r="E23" s="139"/>
      <c r="F23" s="140"/>
      <c r="G23" s="140"/>
      <c r="H23" s="140"/>
      <c r="I23" s="140"/>
    </row>
    <row r="24" spans="1:9" ht="15" x14ac:dyDescent="0.25">
      <c r="A24" s="139"/>
      <c r="B24" s="139"/>
      <c r="C24" s="139"/>
      <c r="D24" s="139"/>
      <c r="E24" s="139"/>
      <c r="F24" s="140"/>
      <c r="G24" s="140"/>
      <c r="H24" s="140"/>
      <c r="I24" s="140"/>
    </row>
    <row r="25" spans="1:9" ht="15" x14ac:dyDescent="0.25">
      <c r="A25" s="139"/>
      <c r="B25" s="139"/>
      <c r="C25" s="139"/>
      <c r="D25" s="139"/>
      <c r="E25" s="139"/>
      <c r="F25" s="140"/>
      <c r="G25" s="140"/>
      <c r="H25" s="140"/>
      <c r="I25" s="140"/>
    </row>
    <row r="26" spans="1:9" ht="15" x14ac:dyDescent="0.25">
      <c r="A26" s="139"/>
      <c r="B26" s="139"/>
      <c r="C26" s="139"/>
      <c r="D26" s="139"/>
      <c r="E26" s="139"/>
      <c r="F26" s="140"/>
      <c r="G26" s="140"/>
      <c r="H26" s="140"/>
      <c r="I26" s="140"/>
    </row>
    <row r="27" spans="1:9" ht="15" x14ac:dyDescent="0.25">
      <c r="A27" s="139"/>
      <c r="B27" s="139"/>
      <c r="C27" s="139"/>
      <c r="D27" s="139"/>
      <c r="E27" s="139"/>
      <c r="F27" s="140"/>
      <c r="G27" s="140"/>
      <c r="H27" s="140"/>
      <c r="I27" s="140"/>
    </row>
    <row r="28" spans="1:9" ht="15" x14ac:dyDescent="0.25">
      <c r="A28" s="139"/>
      <c r="B28" s="139"/>
      <c r="C28" s="139"/>
      <c r="D28" s="139"/>
      <c r="E28" s="139"/>
      <c r="F28" s="140"/>
      <c r="G28" s="140"/>
      <c r="H28" s="140"/>
      <c r="I28" s="140"/>
    </row>
    <row r="29" spans="1:9" ht="15" x14ac:dyDescent="0.25">
      <c r="A29" s="139"/>
      <c r="B29" s="139"/>
      <c r="C29" s="139"/>
      <c r="D29" s="139"/>
      <c r="E29" s="139"/>
      <c r="F29" s="140"/>
      <c r="G29" s="140"/>
      <c r="H29" s="140"/>
      <c r="I29" s="140"/>
    </row>
    <row r="30" spans="1:9" ht="15" x14ac:dyDescent="0.25">
      <c r="A30" s="139"/>
      <c r="B30" s="139"/>
      <c r="C30" s="139"/>
      <c r="D30" s="139"/>
      <c r="E30" s="139"/>
      <c r="F30" s="140"/>
      <c r="G30" s="140"/>
      <c r="H30" s="140"/>
      <c r="I30" s="140"/>
    </row>
    <row r="31" spans="1:9" ht="15" x14ac:dyDescent="0.25">
      <c r="A31" s="139"/>
      <c r="B31" s="139"/>
      <c r="C31" s="139"/>
      <c r="D31" s="139"/>
      <c r="E31" s="139"/>
      <c r="F31" s="140"/>
      <c r="G31" s="140"/>
      <c r="H31" s="140"/>
      <c r="I31" s="140"/>
    </row>
    <row r="32" spans="1:9" ht="15" x14ac:dyDescent="0.25">
      <c r="A32" s="139"/>
      <c r="B32" s="139"/>
      <c r="C32" s="139"/>
      <c r="D32" s="139"/>
      <c r="E32" s="139"/>
      <c r="F32" s="140"/>
      <c r="G32" s="140"/>
      <c r="H32" s="140"/>
      <c r="I32" s="140"/>
    </row>
    <row r="33" spans="1:9" ht="15" x14ac:dyDescent="0.25">
      <c r="A33" s="139"/>
      <c r="B33" s="139"/>
      <c r="C33" s="139"/>
      <c r="D33" s="139"/>
      <c r="E33" s="139"/>
      <c r="F33" s="140"/>
      <c r="G33" s="140"/>
      <c r="H33" s="140"/>
      <c r="I33" s="140"/>
    </row>
    <row r="34" spans="1:9" ht="15" x14ac:dyDescent="0.25">
      <c r="A34" s="139"/>
      <c r="B34" s="139"/>
      <c r="C34" s="139"/>
      <c r="D34" s="139"/>
      <c r="E34" s="139"/>
      <c r="F34" s="140"/>
      <c r="G34" s="140"/>
      <c r="H34" s="140"/>
      <c r="I34" s="140"/>
    </row>
    <row r="35" spans="1:9" ht="15" x14ac:dyDescent="0.25">
      <c r="A35" s="139"/>
      <c r="B35" s="139"/>
      <c r="C35" s="139"/>
      <c r="D35" s="139"/>
      <c r="E35" s="139"/>
      <c r="F35" s="140"/>
      <c r="G35" s="140"/>
      <c r="H35" s="140"/>
      <c r="I35" s="140"/>
    </row>
    <row r="36" spans="1:9" ht="15" x14ac:dyDescent="0.25">
      <c r="A36" s="139"/>
      <c r="B36" s="139"/>
      <c r="C36" s="139"/>
      <c r="D36" s="139"/>
      <c r="E36" s="139"/>
      <c r="F36" s="140"/>
      <c r="G36" s="140"/>
      <c r="H36" s="140"/>
      <c r="I36" s="140"/>
    </row>
    <row r="37" spans="1:9" ht="15" x14ac:dyDescent="0.25">
      <c r="A37" s="139"/>
      <c r="B37" s="139"/>
      <c r="C37" s="139"/>
      <c r="D37" s="139"/>
      <c r="E37" s="139"/>
      <c r="F37" s="140"/>
      <c r="G37" s="140"/>
      <c r="H37" s="140"/>
      <c r="I37" s="140"/>
    </row>
    <row r="38" spans="1:9" ht="15" x14ac:dyDescent="0.25">
      <c r="A38" s="139"/>
      <c r="B38" s="139"/>
      <c r="C38" s="139"/>
      <c r="D38" s="139"/>
      <c r="E38" s="139"/>
      <c r="F38" s="140"/>
      <c r="G38" s="140"/>
      <c r="H38" s="140"/>
      <c r="I38" s="140"/>
    </row>
    <row r="39" spans="1:9" x14ac:dyDescent="0.2">
      <c r="A39" s="140"/>
      <c r="B39" s="140"/>
      <c r="C39" s="140"/>
      <c r="D39" s="140"/>
      <c r="E39" s="140"/>
      <c r="F39" s="140"/>
      <c r="G39" s="140"/>
      <c r="H39" s="140"/>
      <c r="I39" s="140"/>
    </row>
    <row r="40" spans="1:9" x14ac:dyDescent="0.2">
      <c r="A40" s="140"/>
      <c r="B40" s="140"/>
      <c r="C40" s="140"/>
      <c r="D40" s="140"/>
      <c r="E40" s="140"/>
      <c r="F40" s="140"/>
      <c r="G40" s="140"/>
      <c r="H40" s="140"/>
      <c r="I40" s="140"/>
    </row>
    <row r="41" spans="1:9" x14ac:dyDescent="0.2">
      <c r="A41" s="140"/>
      <c r="B41" s="140"/>
      <c r="C41" s="140"/>
      <c r="D41" s="140"/>
      <c r="E41" s="140"/>
      <c r="F41" s="140"/>
      <c r="G41" s="140"/>
      <c r="H41" s="140"/>
      <c r="I41" s="140"/>
    </row>
    <row r="42" spans="1:9" x14ac:dyDescent="0.2">
      <c r="A42" s="140"/>
      <c r="B42" s="140"/>
      <c r="C42" s="140"/>
      <c r="D42" s="140"/>
      <c r="E42" s="140"/>
      <c r="F42" s="140"/>
      <c r="G42" s="140"/>
      <c r="H42" s="140"/>
      <c r="I42" s="140"/>
    </row>
    <row r="43" spans="1:9" x14ac:dyDescent="0.2">
      <c r="A43" s="140"/>
      <c r="B43" s="140"/>
      <c r="C43" s="140"/>
      <c r="D43" s="140"/>
      <c r="E43" s="140"/>
      <c r="F43" s="140"/>
      <c r="G43" s="140"/>
      <c r="H43" s="140"/>
      <c r="I43" s="140"/>
    </row>
  </sheetData>
  <mergeCells count="3">
    <mergeCell ref="A13:D13"/>
    <mergeCell ref="A16:D16"/>
    <mergeCell ref="A23:D23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8"/>
  <sheetViews>
    <sheetView topLeftCell="A34" zoomScale="150" zoomScaleNormal="150" zoomScalePageLayoutView="140" workbookViewId="0">
      <selection activeCell="E5" sqref="E5:E20"/>
    </sheetView>
  </sheetViews>
  <sheetFormatPr defaultRowHeight="12.75" x14ac:dyDescent="0.2"/>
  <cols>
    <col min="1" max="1" width="4.5703125" bestFit="1" customWidth="1"/>
    <col min="2" max="2" width="58.7109375" customWidth="1"/>
    <col min="3" max="3" width="4" bestFit="1" customWidth="1"/>
    <col min="4" max="5" width="5.7109375" bestFit="1" customWidth="1"/>
    <col min="6" max="6" width="8.7109375" bestFit="1" customWidth="1"/>
  </cols>
  <sheetData>
    <row r="1" spans="1:6" x14ac:dyDescent="0.2">
      <c r="A1" s="95" t="s">
        <v>1</v>
      </c>
      <c r="B1" s="68" t="s">
        <v>2</v>
      </c>
      <c r="C1" s="69" t="s">
        <v>4</v>
      </c>
      <c r="D1" s="68" t="s">
        <v>3</v>
      </c>
      <c r="E1" s="68"/>
      <c r="F1" s="68" t="s">
        <v>107</v>
      </c>
    </row>
    <row r="2" spans="1:6" x14ac:dyDescent="0.2">
      <c r="A2" s="101"/>
      <c r="B2" s="72"/>
      <c r="C2" s="73"/>
      <c r="D2" s="71"/>
      <c r="E2" s="74"/>
      <c r="F2" s="75"/>
    </row>
    <row r="3" spans="1:6" x14ac:dyDescent="0.2">
      <c r="A3" s="97"/>
      <c r="B3" s="82" t="s">
        <v>102</v>
      </c>
      <c r="C3" s="47"/>
      <c r="D3" s="48"/>
      <c r="E3" s="49"/>
      <c r="F3" s="50"/>
    </row>
    <row r="4" spans="1:6" x14ac:dyDescent="0.2">
      <c r="A4" s="76"/>
      <c r="B4" s="10" t="s">
        <v>89</v>
      </c>
      <c r="C4" s="11"/>
      <c r="D4" s="12"/>
      <c r="E4" s="13"/>
      <c r="F4" s="51"/>
    </row>
    <row r="5" spans="1:6" x14ac:dyDescent="0.2">
      <c r="A5" s="54"/>
      <c r="B5" s="19"/>
      <c r="C5" s="13"/>
      <c r="D5" s="18"/>
      <c r="E5" s="13"/>
      <c r="F5" s="51"/>
    </row>
    <row r="6" spans="1:6" x14ac:dyDescent="0.2">
      <c r="A6" s="52">
        <v>8.1</v>
      </c>
      <c r="B6" s="14" t="s">
        <v>175</v>
      </c>
      <c r="C6" s="45"/>
      <c r="D6" s="44"/>
      <c r="E6" s="13"/>
      <c r="F6" s="51"/>
    </row>
    <row r="7" spans="1:6" x14ac:dyDescent="0.2">
      <c r="A7" s="70"/>
      <c r="B7" s="19" t="s">
        <v>176</v>
      </c>
      <c r="C7" s="45"/>
      <c r="D7" s="44"/>
      <c r="E7" s="13"/>
      <c r="F7" s="51"/>
    </row>
    <row r="8" spans="1:6" x14ac:dyDescent="0.2">
      <c r="A8" s="70"/>
      <c r="B8" s="19" t="s">
        <v>167</v>
      </c>
      <c r="C8" s="45"/>
      <c r="D8" s="44"/>
      <c r="E8" s="13"/>
      <c r="F8" s="51"/>
    </row>
    <row r="9" spans="1:6" x14ac:dyDescent="0.2">
      <c r="A9" s="70" t="s">
        <v>9</v>
      </c>
      <c r="B9" s="19" t="s">
        <v>83</v>
      </c>
      <c r="C9" s="45" t="s">
        <v>61</v>
      </c>
      <c r="D9" s="44">
        <v>104.04</v>
      </c>
      <c r="E9" s="13"/>
      <c r="F9" s="51">
        <f t="shared" ref="F9:F10" si="0">D9*E9</f>
        <v>0</v>
      </c>
    </row>
    <row r="10" spans="1:6" x14ac:dyDescent="0.2">
      <c r="A10" s="53" t="s">
        <v>10</v>
      </c>
      <c r="B10" s="19" t="s">
        <v>195</v>
      </c>
      <c r="C10" s="45" t="s">
        <v>61</v>
      </c>
      <c r="D10" s="44">
        <v>105.4</v>
      </c>
      <c r="E10" s="13"/>
      <c r="F10" s="51">
        <f t="shared" si="0"/>
        <v>0</v>
      </c>
    </row>
    <row r="11" spans="1:6" x14ac:dyDescent="0.2">
      <c r="A11" s="53"/>
      <c r="B11" s="19"/>
      <c r="C11" s="45"/>
      <c r="D11" s="44"/>
      <c r="E11" s="13"/>
      <c r="F11" s="51"/>
    </row>
    <row r="12" spans="1:6" x14ac:dyDescent="0.2">
      <c r="A12" s="53"/>
      <c r="B12" s="19"/>
      <c r="C12" s="45"/>
      <c r="D12" s="44"/>
      <c r="E12" s="13"/>
      <c r="F12" s="51"/>
    </row>
    <row r="13" spans="1:6" x14ac:dyDescent="0.2">
      <c r="A13" s="53"/>
      <c r="B13" s="19"/>
      <c r="C13" s="45"/>
      <c r="D13" s="44"/>
      <c r="E13" s="13"/>
      <c r="F13" s="51"/>
    </row>
    <row r="14" spans="1:6" x14ac:dyDescent="0.2">
      <c r="A14" s="53"/>
      <c r="B14" s="19"/>
      <c r="C14" s="45"/>
      <c r="D14" s="44"/>
      <c r="E14" s="13"/>
      <c r="F14" s="51"/>
    </row>
    <row r="15" spans="1:6" x14ac:dyDescent="0.2">
      <c r="A15" s="53"/>
      <c r="B15" s="19"/>
      <c r="C15" s="45"/>
      <c r="D15" s="44"/>
      <c r="E15" s="13"/>
      <c r="F15" s="51"/>
    </row>
    <row r="16" spans="1:6" x14ac:dyDescent="0.2">
      <c r="A16" s="53"/>
      <c r="B16" s="19"/>
      <c r="C16" s="45"/>
      <c r="D16" s="44"/>
      <c r="E16" s="13"/>
      <c r="F16" s="51"/>
    </row>
    <row r="17" spans="1:6" x14ac:dyDescent="0.2">
      <c r="A17" s="53"/>
      <c r="B17" s="19"/>
      <c r="C17" s="45"/>
      <c r="D17" s="44"/>
      <c r="E17" s="13"/>
      <c r="F17" s="51"/>
    </row>
    <row r="18" spans="1:6" x14ac:dyDescent="0.2">
      <c r="A18" s="53"/>
      <c r="B18" s="19"/>
      <c r="C18" s="45"/>
      <c r="D18" s="44"/>
      <c r="E18" s="13"/>
      <c r="F18" s="51"/>
    </row>
    <row r="19" spans="1:6" x14ac:dyDescent="0.2">
      <c r="A19" s="53"/>
      <c r="B19" s="19"/>
      <c r="C19" s="45"/>
      <c r="D19" s="44"/>
      <c r="E19" s="13"/>
      <c r="F19" s="51"/>
    </row>
    <row r="20" spans="1:6" x14ac:dyDescent="0.2">
      <c r="A20" s="70"/>
      <c r="B20" s="23"/>
      <c r="C20" s="45"/>
      <c r="D20" s="44"/>
      <c r="E20" s="13"/>
      <c r="F20" s="51"/>
    </row>
    <row r="21" spans="1:6" x14ac:dyDescent="0.2">
      <c r="A21" s="70"/>
      <c r="B21" s="23"/>
      <c r="C21" s="45"/>
      <c r="D21" s="44"/>
      <c r="E21" s="13"/>
      <c r="F21" s="51"/>
    </row>
    <row r="22" spans="1:6" x14ac:dyDescent="0.2">
      <c r="A22" s="70"/>
      <c r="B22" s="23"/>
      <c r="C22" s="45"/>
      <c r="D22" s="44"/>
      <c r="E22" s="13"/>
      <c r="F22" s="51"/>
    </row>
    <row r="23" spans="1:6" x14ac:dyDescent="0.2">
      <c r="A23" s="70"/>
      <c r="B23" s="23"/>
      <c r="C23" s="45"/>
      <c r="D23" s="44"/>
      <c r="E23" s="13"/>
      <c r="F23" s="51"/>
    </row>
    <row r="24" spans="1:6" x14ac:dyDescent="0.2">
      <c r="A24" s="70"/>
      <c r="B24" s="23"/>
      <c r="C24" s="45"/>
      <c r="D24" s="44"/>
      <c r="E24" s="13"/>
      <c r="F24" s="51"/>
    </row>
    <row r="25" spans="1:6" x14ac:dyDescent="0.2">
      <c r="A25" s="70"/>
      <c r="B25" s="23"/>
      <c r="C25" s="45"/>
      <c r="D25" s="44"/>
      <c r="E25" s="13"/>
      <c r="F25" s="51"/>
    </row>
    <row r="26" spans="1:6" x14ac:dyDescent="0.2">
      <c r="A26" s="70"/>
      <c r="B26" s="23"/>
      <c r="C26" s="45"/>
      <c r="D26" s="44"/>
      <c r="E26" s="13"/>
      <c r="F26" s="51"/>
    </row>
    <row r="27" spans="1:6" x14ac:dyDescent="0.2">
      <c r="A27" s="70"/>
      <c r="B27" s="23"/>
      <c r="C27" s="45"/>
      <c r="D27" s="44"/>
      <c r="E27" s="13"/>
      <c r="F27" s="51"/>
    </row>
    <row r="28" spans="1:6" x14ac:dyDescent="0.2">
      <c r="A28" s="70"/>
      <c r="B28" s="23"/>
      <c r="C28" s="45"/>
      <c r="D28" s="44"/>
      <c r="E28" s="13"/>
      <c r="F28" s="51"/>
    </row>
    <row r="29" spans="1:6" x14ac:dyDescent="0.2">
      <c r="A29" s="70"/>
      <c r="B29" s="23"/>
      <c r="C29" s="45"/>
      <c r="D29" s="44"/>
      <c r="E29" s="13"/>
      <c r="F29" s="51"/>
    </row>
    <row r="30" spans="1:6" x14ac:dyDescent="0.2">
      <c r="A30" s="70"/>
      <c r="B30" s="23"/>
      <c r="C30" s="45"/>
      <c r="D30" s="44"/>
      <c r="E30" s="13"/>
      <c r="F30" s="51"/>
    </row>
    <row r="31" spans="1:6" x14ac:dyDescent="0.2">
      <c r="A31" s="70"/>
      <c r="B31" s="23"/>
      <c r="C31" s="45"/>
      <c r="D31" s="44"/>
      <c r="E31" s="13"/>
      <c r="F31" s="51"/>
    </row>
    <row r="32" spans="1:6" x14ac:dyDescent="0.2">
      <c r="A32" s="70"/>
      <c r="B32" s="23"/>
      <c r="C32" s="45"/>
      <c r="D32" s="44"/>
      <c r="E32" s="13"/>
      <c r="F32" s="51"/>
    </row>
    <row r="33" spans="1:6" x14ac:dyDescent="0.2">
      <c r="A33" s="70"/>
      <c r="B33" s="23"/>
      <c r="C33" s="45"/>
      <c r="D33" s="44"/>
      <c r="E33" s="13"/>
      <c r="F33" s="51"/>
    </row>
    <row r="34" spans="1:6" x14ac:dyDescent="0.2">
      <c r="A34" s="70"/>
      <c r="B34" s="23"/>
      <c r="C34" s="45"/>
      <c r="D34" s="44"/>
      <c r="E34" s="13"/>
      <c r="F34" s="51"/>
    </row>
    <row r="35" spans="1:6" x14ac:dyDescent="0.2">
      <c r="A35" s="70"/>
      <c r="B35" s="23"/>
      <c r="C35" s="45"/>
      <c r="D35" s="44"/>
      <c r="E35" s="13"/>
      <c r="F35" s="51"/>
    </row>
    <row r="36" spans="1:6" x14ac:dyDescent="0.2">
      <c r="A36" s="70"/>
      <c r="B36" s="23"/>
      <c r="C36" s="45"/>
      <c r="D36" s="44"/>
      <c r="E36" s="13"/>
      <c r="F36" s="51"/>
    </row>
    <row r="37" spans="1:6" x14ac:dyDescent="0.2">
      <c r="A37" s="70"/>
      <c r="B37" s="23"/>
      <c r="C37" s="45"/>
      <c r="D37" s="44"/>
      <c r="E37" s="13"/>
      <c r="F37" s="51"/>
    </row>
    <row r="38" spans="1:6" x14ac:dyDescent="0.2">
      <c r="A38" s="70"/>
      <c r="B38" s="23"/>
      <c r="C38" s="45"/>
      <c r="D38" s="44"/>
      <c r="E38" s="13"/>
      <c r="F38" s="51"/>
    </row>
    <row r="39" spans="1:6" x14ac:dyDescent="0.2">
      <c r="A39" s="70"/>
      <c r="B39" s="23"/>
      <c r="C39" s="45"/>
      <c r="D39" s="44"/>
      <c r="E39" s="13"/>
      <c r="F39" s="51"/>
    </row>
    <row r="40" spans="1:6" x14ac:dyDescent="0.2">
      <c r="A40" s="70"/>
      <c r="B40" s="23"/>
      <c r="C40" s="45"/>
      <c r="D40" s="44"/>
      <c r="E40" s="13"/>
      <c r="F40" s="51"/>
    </row>
    <row r="41" spans="1:6" x14ac:dyDescent="0.2">
      <c r="A41" s="70"/>
      <c r="B41" s="23"/>
      <c r="C41" s="45"/>
      <c r="D41" s="44"/>
      <c r="E41" s="13"/>
      <c r="F41" s="51"/>
    </row>
    <row r="42" spans="1:6" x14ac:dyDescent="0.2">
      <c r="A42" s="70"/>
      <c r="B42" s="23"/>
      <c r="C42" s="45"/>
      <c r="D42" s="44"/>
      <c r="E42" s="13"/>
      <c r="F42" s="51"/>
    </row>
    <row r="43" spans="1:6" x14ac:dyDescent="0.2">
      <c r="A43" s="70"/>
      <c r="B43" s="23"/>
      <c r="C43" s="45"/>
      <c r="D43" s="44"/>
      <c r="E43" s="13"/>
      <c r="F43" s="51"/>
    </row>
    <row r="44" spans="1:6" x14ac:dyDescent="0.2">
      <c r="A44" s="70"/>
      <c r="B44" s="23"/>
      <c r="C44" s="45"/>
      <c r="D44" s="44"/>
      <c r="E44" s="13"/>
      <c r="F44" s="51"/>
    </row>
    <row r="45" spans="1:6" x14ac:dyDescent="0.2">
      <c r="A45" s="70"/>
      <c r="B45" s="23"/>
      <c r="C45" s="45"/>
      <c r="D45" s="44"/>
      <c r="E45" s="13"/>
      <c r="F45" s="51"/>
    </row>
    <row r="46" spans="1:6" x14ac:dyDescent="0.2">
      <c r="A46" s="70"/>
      <c r="B46" s="23"/>
      <c r="C46" s="45"/>
      <c r="D46" s="44"/>
      <c r="E46" s="13"/>
      <c r="F46" s="51"/>
    </row>
    <row r="47" spans="1:6" x14ac:dyDescent="0.2">
      <c r="A47" s="70"/>
      <c r="B47" s="23"/>
      <c r="C47" s="45"/>
      <c r="D47" s="44"/>
      <c r="E47" s="13"/>
      <c r="F47" s="51"/>
    </row>
    <row r="48" spans="1:6" x14ac:dyDescent="0.2">
      <c r="A48" s="70"/>
      <c r="B48" s="23"/>
      <c r="C48" s="45"/>
      <c r="D48" s="44"/>
      <c r="E48" s="13"/>
      <c r="F48" s="51"/>
    </row>
    <row r="49" spans="1:6" x14ac:dyDescent="0.2">
      <c r="A49" s="70"/>
      <c r="B49" s="23"/>
      <c r="C49" s="45"/>
      <c r="D49" s="44"/>
      <c r="E49" s="13"/>
      <c r="F49" s="51"/>
    </row>
    <row r="50" spans="1:6" x14ac:dyDescent="0.2">
      <c r="A50" s="70"/>
      <c r="B50" s="23"/>
      <c r="C50" s="45"/>
      <c r="D50" s="44"/>
      <c r="E50" s="13"/>
      <c r="F50" s="51"/>
    </row>
    <row r="51" spans="1:6" x14ac:dyDescent="0.2">
      <c r="A51" s="70"/>
      <c r="B51" s="23"/>
      <c r="C51" s="45"/>
      <c r="D51" s="44"/>
      <c r="E51" s="13"/>
      <c r="F51" s="51"/>
    </row>
    <row r="52" spans="1:6" x14ac:dyDescent="0.2">
      <c r="A52" s="70"/>
      <c r="B52" s="23"/>
      <c r="C52" s="45"/>
      <c r="D52" s="44"/>
      <c r="E52" s="13"/>
      <c r="F52" s="51"/>
    </row>
    <row r="53" spans="1:6" x14ac:dyDescent="0.2">
      <c r="A53" s="70"/>
      <c r="B53" s="23"/>
      <c r="C53" s="45"/>
      <c r="D53" s="44"/>
      <c r="E53" s="13"/>
      <c r="F53" s="51"/>
    </row>
    <row r="54" spans="1:6" x14ac:dyDescent="0.2">
      <c r="A54" s="70"/>
      <c r="B54" s="23"/>
      <c r="C54" s="45"/>
      <c r="D54" s="44"/>
      <c r="E54" s="13"/>
      <c r="F54" s="51"/>
    </row>
    <row r="55" spans="1:6" x14ac:dyDescent="0.2">
      <c r="A55" s="70"/>
      <c r="B55" s="23"/>
      <c r="C55" s="45"/>
      <c r="D55" s="44"/>
      <c r="E55" s="13"/>
      <c r="F55" s="51"/>
    </row>
    <row r="56" spans="1:6" x14ac:dyDescent="0.2">
      <c r="A56" s="53"/>
      <c r="B56" s="23"/>
      <c r="C56" s="13"/>
      <c r="D56" s="18"/>
      <c r="E56" s="13"/>
      <c r="F56" s="51"/>
    </row>
    <row r="57" spans="1:6" x14ac:dyDescent="0.2">
      <c r="A57" s="103"/>
      <c r="B57" s="84" t="s">
        <v>297</v>
      </c>
      <c r="C57" s="85"/>
      <c r="D57" s="86"/>
      <c r="E57" s="107"/>
      <c r="F57" s="66"/>
    </row>
    <row r="58" spans="1:6" x14ac:dyDescent="0.2">
      <c r="A58" s="100"/>
      <c r="B58" s="55" t="s">
        <v>212</v>
      </c>
      <c r="C58" s="56"/>
      <c r="D58" s="42"/>
      <c r="E58" s="88"/>
      <c r="F58" s="67">
        <f>SUM(F7:F13)</f>
        <v>0</v>
      </c>
    </row>
  </sheetData>
  <printOptions horizontalCentered="1"/>
  <pageMargins left="0.7" right="0.7" top="0.75" bottom="0.75" header="0.3" footer="0.3"/>
  <pageSetup paperSize="9" orientation="portrait" horizontalDpi="1200" verticalDpi="1200" r:id="rId1"/>
  <headerFooter>
    <oddHeader>&amp;L&amp;"Arial,Italic"Proposed extension&amp;R&amp;"Arial,Italic"Bill of Quantities</oddHeader>
    <oddFooter>&amp;CPage 9 of 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8"/>
  <sheetViews>
    <sheetView tabSelected="1" zoomScale="150" zoomScaleNormal="150" zoomScalePageLayoutView="150" workbookViewId="0">
      <selection activeCell="E12" sqref="E12"/>
    </sheetView>
  </sheetViews>
  <sheetFormatPr defaultRowHeight="12.75" x14ac:dyDescent="0.2"/>
  <cols>
    <col min="1" max="1" width="5.28515625" bestFit="1" customWidth="1"/>
    <col min="2" max="2" width="57.140625" customWidth="1"/>
    <col min="3" max="3" width="4" bestFit="1" customWidth="1"/>
    <col min="4" max="4" width="7" bestFit="1" customWidth="1"/>
    <col min="5" max="5" width="5.28515625" customWidth="1"/>
    <col min="6" max="6" width="9.28515625" customWidth="1"/>
  </cols>
  <sheetData>
    <row r="1" spans="1:6" x14ac:dyDescent="0.2">
      <c r="A1" s="95" t="s">
        <v>1</v>
      </c>
      <c r="B1" s="68" t="s">
        <v>2</v>
      </c>
      <c r="C1" s="69" t="s">
        <v>4</v>
      </c>
      <c r="D1" s="68" t="s">
        <v>3</v>
      </c>
      <c r="E1" s="68"/>
      <c r="F1" s="68" t="s">
        <v>107</v>
      </c>
    </row>
    <row r="2" spans="1:6" x14ac:dyDescent="0.2">
      <c r="A2" s="101"/>
      <c r="B2" s="72"/>
      <c r="C2" s="73"/>
      <c r="D2" s="71"/>
      <c r="E2" s="74"/>
      <c r="F2" s="75"/>
    </row>
    <row r="3" spans="1:6" x14ac:dyDescent="0.2">
      <c r="A3" s="97"/>
      <c r="B3" s="82" t="s">
        <v>298</v>
      </c>
      <c r="C3" s="47"/>
      <c r="D3" s="48"/>
      <c r="E3" s="49"/>
      <c r="F3" s="50"/>
    </row>
    <row r="4" spans="1:6" x14ac:dyDescent="0.2">
      <c r="A4" s="76"/>
      <c r="B4" s="10" t="s">
        <v>7</v>
      </c>
      <c r="C4" s="11"/>
      <c r="D4" s="12"/>
      <c r="E4" s="13"/>
      <c r="F4" s="51"/>
    </row>
    <row r="5" spans="1:6" x14ac:dyDescent="0.2">
      <c r="A5" s="54"/>
      <c r="B5" s="19"/>
      <c r="C5" s="13"/>
      <c r="D5" s="18"/>
      <c r="E5" s="13"/>
      <c r="F5" s="51"/>
    </row>
    <row r="6" spans="1:6" x14ac:dyDescent="0.2">
      <c r="A6" s="52">
        <v>9.1</v>
      </c>
      <c r="B6" s="14" t="s">
        <v>84</v>
      </c>
      <c r="C6" s="13"/>
      <c r="D6" s="18"/>
      <c r="E6" s="13"/>
      <c r="F6" s="51"/>
    </row>
    <row r="7" spans="1:6" x14ac:dyDescent="0.2">
      <c r="A7" s="70"/>
      <c r="B7" s="19" t="s">
        <v>168</v>
      </c>
      <c r="C7" s="45"/>
      <c r="D7" s="44"/>
      <c r="E7" s="13"/>
      <c r="F7" s="51"/>
    </row>
    <row r="8" spans="1:6" x14ac:dyDescent="0.2">
      <c r="A8" s="70"/>
      <c r="B8" s="19" t="s">
        <v>169</v>
      </c>
      <c r="C8" s="45"/>
      <c r="D8" s="44"/>
      <c r="E8" s="13"/>
      <c r="F8" s="51"/>
    </row>
    <row r="9" spans="1:6" x14ac:dyDescent="0.2">
      <c r="A9" s="70"/>
      <c r="B9" s="19" t="s">
        <v>170</v>
      </c>
      <c r="C9" s="45"/>
      <c r="D9" s="44"/>
      <c r="E9" s="13"/>
      <c r="F9" s="51"/>
    </row>
    <row r="10" spans="1:6" x14ac:dyDescent="0.2">
      <c r="A10" s="70"/>
      <c r="B10" s="19" t="s">
        <v>171</v>
      </c>
      <c r="C10" s="45"/>
      <c r="D10" s="44"/>
      <c r="E10" s="13"/>
      <c r="F10" s="51"/>
    </row>
    <row r="11" spans="1:6" x14ac:dyDescent="0.2">
      <c r="A11" s="52"/>
      <c r="B11" s="23" t="s">
        <v>90</v>
      </c>
      <c r="C11" s="45"/>
      <c r="D11" s="44"/>
      <c r="E11" s="13"/>
      <c r="F11" s="51"/>
    </row>
    <row r="12" spans="1:6" x14ac:dyDescent="0.2">
      <c r="A12" s="70"/>
      <c r="B12" s="23" t="s">
        <v>91</v>
      </c>
      <c r="C12" s="45"/>
      <c r="D12" s="44"/>
      <c r="E12" s="13"/>
      <c r="F12" s="51"/>
    </row>
    <row r="13" spans="1:6" x14ac:dyDescent="0.2">
      <c r="A13" s="70"/>
      <c r="B13" s="23"/>
      <c r="C13" s="45"/>
      <c r="D13" s="44"/>
      <c r="E13" s="13"/>
      <c r="F13" s="51"/>
    </row>
    <row r="14" spans="1:6" x14ac:dyDescent="0.2">
      <c r="A14" s="52">
        <v>10.199999999999999</v>
      </c>
      <c r="B14" s="14" t="s">
        <v>92</v>
      </c>
      <c r="C14" s="45"/>
      <c r="D14" s="44"/>
      <c r="E14" s="13"/>
      <c r="F14" s="51"/>
    </row>
    <row r="15" spans="1:6" x14ac:dyDescent="0.2">
      <c r="A15" s="53" t="s">
        <v>215</v>
      </c>
      <c r="B15" s="19" t="s">
        <v>110</v>
      </c>
      <c r="C15" s="45"/>
      <c r="D15" s="44"/>
      <c r="E15" s="13"/>
      <c r="F15" s="51"/>
    </row>
    <row r="16" spans="1:6" x14ac:dyDescent="0.2">
      <c r="A16" s="70" t="s">
        <v>9</v>
      </c>
      <c r="B16" s="19" t="s">
        <v>288</v>
      </c>
      <c r="C16" s="45" t="s">
        <v>61</v>
      </c>
      <c r="D16" s="44">
        <v>108.22</v>
      </c>
      <c r="E16" s="13"/>
      <c r="F16" s="51">
        <f t="shared" ref="F16" si="0">D16*E16</f>
        <v>0</v>
      </c>
    </row>
    <row r="17" spans="1:6" x14ac:dyDescent="0.2">
      <c r="A17" s="53"/>
      <c r="B17" s="19"/>
      <c r="C17" s="45"/>
      <c r="D17" s="44"/>
      <c r="E17" s="13"/>
      <c r="F17" s="51"/>
    </row>
    <row r="18" spans="1:6" x14ac:dyDescent="0.2">
      <c r="A18" s="53" t="s">
        <v>216</v>
      </c>
      <c r="B18" s="19" t="s">
        <v>111</v>
      </c>
      <c r="C18" s="45"/>
      <c r="D18" s="44"/>
      <c r="E18" s="13"/>
      <c r="F18" s="51"/>
    </row>
    <row r="19" spans="1:6" x14ac:dyDescent="0.2">
      <c r="A19" s="70" t="s">
        <v>9</v>
      </c>
      <c r="B19" s="19" t="s">
        <v>83</v>
      </c>
      <c r="C19" s="45" t="s">
        <v>61</v>
      </c>
      <c r="D19" s="44">
        <v>54.66</v>
      </c>
      <c r="E19" s="13"/>
      <c r="F19" s="51">
        <f t="shared" ref="F19" si="1">D19*E19</f>
        <v>0</v>
      </c>
    </row>
    <row r="20" spans="1:6" x14ac:dyDescent="0.2">
      <c r="A20" s="53" t="s">
        <v>10</v>
      </c>
      <c r="B20" s="19" t="s">
        <v>195</v>
      </c>
      <c r="C20" s="45" t="s">
        <v>61</v>
      </c>
      <c r="D20" s="44">
        <v>33.14</v>
      </c>
      <c r="E20" s="13"/>
      <c r="F20" s="51">
        <f t="shared" ref="F20" si="2">D20*E20</f>
        <v>0</v>
      </c>
    </row>
    <row r="21" spans="1:6" x14ac:dyDescent="0.2">
      <c r="A21" s="53"/>
      <c r="B21" s="19"/>
      <c r="C21" s="45"/>
      <c r="D21" s="44"/>
      <c r="E21" s="13"/>
      <c r="F21" s="51"/>
    </row>
    <row r="22" spans="1:6" x14ac:dyDescent="0.2">
      <c r="A22" s="53" t="s">
        <v>217</v>
      </c>
      <c r="B22" s="19" t="s">
        <v>172</v>
      </c>
      <c r="C22" s="45" t="s">
        <v>61</v>
      </c>
      <c r="D22" s="44">
        <v>41.8</v>
      </c>
      <c r="E22" s="13"/>
      <c r="F22" s="51">
        <f>D22*E22</f>
        <v>0</v>
      </c>
    </row>
    <row r="23" spans="1:6" x14ac:dyDescent="0.2">
      <c r="A23" s="53"/>
      <c r="B23" s="19"/>
      <c r="C23" s="45"/>
      <c r="D23" s="44"/>
      <c r="E23" s="13"/>
      <c r="F23" s="51"/>
    </row>
    <row r="24" spans="1:6" x14ac:dyDescent="0.2">
      <c r="A24" s="52"/>
      <c r="B24" s="14"/>
      <c r="C24" s="45"/>
      <c r="D24" s="44"/>
      <c r="E24" s="13"/>
      <c r="F24" s="51"/>
    </row>
    <row r="25" spans="1:6" x14ac:dyDescent="0.2">
      <c r="A25" s="53"/>
      <c r="B25" s="19"/>
      <c r="C25" s="45"/>
      <c r="D25" s="44"/>
      <c r="E25" s="13"/>
      <c r="F25" s="51"/>
    </row>
    <row r="26" spans="1:6" x14ac:dyDescent="0.2">
      <c r="A26" s="53"/>
      <c r="B26" s="19"/>
      <c r="C26" s="45"/>
      <c r="D26" s="44"/>
      <c r="E26" s="13"/>
      <c r="F26" s="51"/>
    </row>
    <row r="27" spans="1:6" x14ac:dyDescent="0.2">
      <c r="A27" s="70"/>
      <c r="B27" s="19"/>
      <c r="C27" s="45"/>
      <c r="D27" s="44"/>
      <c r="E27" s="13"/>
      <c r="F27" s="51"/>
    </row>
    <row r="28" spans="1:6" x14ac:dyDescent="0.2">
      <c r="A28" s="53"/>
      <c r="B28" s="19"/>
      <c r="C28" s="45"/>
      <c r="D28" s="44"/>
      <c r="E28" s="13"/>
      <c r="F28" s="51"/>
    </row>
    <row r="29" spans="1:6" x14ac:dyDescent="0.2">
      <c r="A29" s="53"/>
      <c r="B29" s="19"/>
      <c r="C29" s="45"/>
      <c r="D29" s="44"/>
      <c r="E29" s="13"/>
      <c r="F29" s="51"/>
    </row>
    <row r="30" spans="1:6" x14ac:dyDescent="0.2">
      <c r="A30" s="53"/>
      <c r="B30" s="19"/>
      <c r="C30" s="45"/>
      <c r="D30" s="44"/>
      <c r="E30" s="13"/>
      <c r="F30" s="51"/>
    </row>
    <row r="31" spans="1:6" x14ac:dyDescent="0.2">
      <c r="A31" s="53"/>
      <c r="B31" s="19"/>
      <c r="C31" s="45"/>
      <c r="D31" s="44"/>
      <c r="E31" s="13"/>
      <c r="F31" s="51"/>
    </row>
    <row r="32" spans="1:6" x14ac:dyDescent="0.2">
      <c r="A32" s="53"/>
      <c r="B32" s="19"/>
      <c r="C32" s="45"/>
      <c r="D32" s="44"/>
      <c r="E32" s="13"/>
      <c r="F32" s="51"/>
    </row>
    <row r="33" spans="1:6" x14ac:dyDescent="0.2">
      <c r="A33" s="53"/>
      <c r="B33" s="19"/>
      <c r="C33" s="45"/>
      <c r="D33" s="44"/>
      <c r="E33" s="13"/>
      <c r="F33" s="51"/>
    </row>
    <row r="34" spans="1:6" x14ac:dyDescent="0.2">
      <c r="A34" s="53"/>
      <c r="B34" s="19"/>
      <c r="C34" s="45"/>
      <c r="D34" s="44"/>
      <c r="E34" s="13"/>
      <c r="F34" s="51"/>
    </row>
    <row r="35" spans="1:6" x14ac:dyDescent="0.2">
      <c r="A35" s="53"/>
      <c r="B35" s="19"/>
      <c r="C35" s="45"/>
      <c r="D35" s="44"/>
      <c r="E35" s="13"/>
      <c r="F35" s="51"/>
    </row>
    <row r="36" spans="1:6" x14ac:dyDescent="0.2">
      <c r="A36" s="53"/>
      <c r="B36" s="19"/>
      <c r="C36" s="45"/>
      <c r="D36" s="44"/>
      <c r="E36" s="13"/>
      <c r="F36" s="51"/>
    </row>
    <row r="37" spans="1:6" x14ac:dyDescent="0.2">
      <c r="A37" s="53"/>
      <c r="B37" s="19"/>
      <c r="C37" s="45"/>
      <c r="D37" s="44"/>
      <c r="E37" s="13"/>
      <c r="F37" s="51"/>
    </row>
    <row r="38" spans="1:6" x14ac:dyDescent="0.2">
      <c r="A38" s="53"/>
      <c r="B38" s="19"/>
      <c r="C38" s="45"/>
      <c r="D38" s="44"/>
      <c r="E38" s="13"/>
      <c r="F38" s="51"/>
    </row>
    <row r="39" spans="1:6" x14ac:dyDescent="0.2">
      <c r="A39" s="53"/>
      <c r="B39" s="19"/>
      <c r="C39" s="45"/>
      <c r="D39" s="44"/>
      <c r="E39" s="13"/>
      <c r="F39" s="51"/>
    </row>
    <row r="40" spans="1:6" x14ac:dyDescent="0.2">
      <c r="A40" s="53"/>
      <c r="B40" s="19"/>
      <c r="C40" s="45"/>
      <c r="D40" s="44"/>
      <c r="E40" s="13"/>
      <c r="F40" s="51"/>
    </row>
    <row r="41" spans="1:6" x14ac:dyDescent="0.2">
      <c r="A41" s="53"/>
      <c r="B41" s="19"/>
      <c r="C41" s="45"/>
      <c r="D41" s="44"/>
      <c r="E41" s="13"/>
      <c r="F41" s="51"/>
    </row>
    <row r="42" spans="1:6" x14ac:dyDescent="0.2">
      <c r="A42" s="53"/>
      <c r="B42" s="19"/>
      <c r="C42" s="45"/>
      <c r="D42" s="44"/>
      <c r="E42" s="13"/>
      <c r="F42" s="51"/>
    </row>
    <row r="43" spans="1:6" x14ac:dyDescent="0.2">
      <c r="A43" s="53"/>
      <c r="B43" s="19"/>
      <c r="C43" s="45"/>
      <c r="D43" s="44"/>
      <c r="E43" s="13"/>
      <c r="F43" s="51"/>
    </row>
    <row r="44" spans="1:6" x14ac:dyDescent="0.2">
      <c r="A44" s="53"/>
      <c r="B44" s="19"/>
      <c r="C44" s="45"/>
      <c r="D44" s="44"/>
      <c r="E44" s="13"/>
      <c r="F44" s="51"/>
    </row>
    <row r="45" spans="1:6" x14ac:dyDescent="0.2">
      <c r="A45" s="53"/>
      <c r="B45" s="19"/>
      <c r="C45" s="45"/>
      <c r="D45" s="44"/>
      <c r="E45" s="13"/>
      <c r="F45" s="51"/>
    </row>
    <row r="46" spans="1:6" x14ac:dyDescent="0.2">
      <c r="A46" s="53"/>
      <c r="B46" s="19"/>
      <c r="C46" s="45"/>
      <c r="D46" s="44"/>
      <c r="E46" s="13"/>
      <c r="F46" s="51"/>
    </row>
    <row r="47" spans="1:6" x14ac:dyDescent="0.2">
      <c r="A47" s="53"/>
      <c r="B47" s="19"/>
      <c r="C47" s="45"/>
      <c r="D47" s="44"/>
      <c r="E47" s="13"/>
      <c r="F47" s="51"/>
    </row>
    <row r="48" spans="1:6" x14ac:dyDescent="0.2">
      <c r="A48" s="53"/>
      <c r="B48" s="19"/>
      <c r="C48" s="45"/>
      <c r="D48" s="44"/>
      <c r="E48" s="13"/>
      <c r="F48" s="51"/>
    </row>
    <row r="49" spans="1:6" x14ac:dyDescent="0.2">
      <c r="A49" s="53"/>
      <c r="B49" s="19"/>
      <c r="C49" s="45"/>
      <c r="D49" s="44"/>
      <c r="E49" s="13"/>
      <c r="F49" s="51"/>
    </row>
    <row r="50" spans="1:6" x14ac:dyDescent="0.2">
      <c r="A50" s="53"/>
      <c r="B50" s="19"/>
      <c r="C50" s="45"/>
      <c r="D50" s="44"/>
      <c r="E50" s="13"/>
      <c r="F50" s="51"/>
    </row>
    <row r="51" spans="1:6" x14ac:dyDescent="0.2">
      <c r="A51" s="53"/>
      <c r="B51" s="19"/>
      <c r="C51" s="45"/>
      <c r="D51" s="44"/>
      <c r="E51" s="13"/>
      <c r="F51" s="51"/>
    </row>
    <row r="52" spans="1:6" x14ac:dyDescent="0.2">
      <c r="A52" s="53"/>
      <c r="B52" s="19"/>
      <c r="C52" s="45"/>
      <c r="D52" s="44"/>
      <c r="E52" s="13"/>
      <c r="F52" s="51"/>
    </row>
    <row r="53" spans="1:6" x14ac:dyDescent="0.2">
      <c r="A53" s="53"/>
      <c r="B53" s="19"/>
      <c r="C53" s="45"/>
      <c r="D53" s="44"/>
      <c r="E53" s="13"/>
      <c r="F53" s="51"/>
    </row>
    <row r="54" spans="1:6" x14ac:dyDescent="0.2">
      <c r="A54" s="53"/>
      <c r="B54" s="19"/>
      <c r="C54" s="45"/>
      <c r="D54" s="44"/>
      <c r="E54" s="13"/>
      <c r="F54" s="51"/>
    </row>
    <row r="55" spans="1:6" x14ac:dyDescent="0.2">
      <c r="A55" s="53"/>
      <c r="B55" s="19"/>
      <c r="C55" s="45"/>
      <c r="D55" s="44"/>
      <c r="E55" s="13"/>
      <c r="F55" s="51"/>
    </row>
    <row r="56" spans="1:6" x14ac:dyDescent="0.2">
      <c r="A56" s="53"/>
      <c r="B56" s="19"/>
      <c r="C56" s="45"/>
      <c r="D56" s="44"/>
      <c r="E56" s="13"/>
      <c r="F56" s="51"/>
    </row>
    <row r="57" spans="1:6" x14ac:dyDescent="0.2">
      <c r="A57" s="103"/>
      <c r="B57" s="84" t="s">
        <v>299</v>
      </c>
      <c r="C57" s="85"/>
      <c r="D57" s="86"/>
      <c r="E57" s="107"/>
      <c r="F57" s="66"/>
    </row>
    <row r="58" spans="1:6" x14ac:dyDescent="0.2">
      <c r="A58" s="100"/>
      <c r="B58" s="55" t="s">
        <v>214</v>
      </c>
      <c r="C58" s="56"/>
      <c r="D58" s="42"/>
      <c r="E58" s="88"/>
      <c r="F58" s="67">
        <f>SUM(F14:F27)</f>
        <v>0</v>
      </c>
    </row>
  </sheetData>
  <printOptions horizontalCentered="1"/>
  <pageMargins left="0.7" right="0.7" top="0.75" bottom="0.75" header="0.3" footer="0.3"/>
  <pageSetup paperSize="9" orientation="portrait" horizontalDpi="1200" verticalDpi="1200" r:id="rId1"/>
  <headerFooter>
    <oddHeader>&amp;L&amp;"Arial,Italic"Proposed extension&amp;R&amp;"Arial,Italic"Bill of Quantities</oddHeader>
    <oddFooter>&amp;CPage 10 of 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zoomScale="150" zoomScaleNormal="150" zoomScaleSheetLayoutView="120" zoomScalePageLayoutView="140" workbookViewId="0">
      <selection activeCell="F7" sqref="F7"/>
    </sheetView>
  </sheetViews>
  <sheetFormatPr defaultRowHeight="12.75" x14ac:dyDescent="0.2"/>
  <cols>
    <col min="1" max="1" width="6.42578125" style="104" bestFit="1" customWidth="1"/>
    <col min="2" max="2" width="48.42578125" customWidth="1"/>
    <col min="3" max="3" width="4.5703125" style="1" customWidth="1"/>
    <col min="4" max="4" width="7" style="2" customWidth="1"/>
    <col min="5" max="5" width="10.28515625" customWidth="1"/>
    <col min="6" max="6" width="10.85546875" customWidth="1"/>
    <col min="8" max="8" width="9.140625" style="1"/>
  </cols>
  <sheetData>
    <row r="1" spans="1:8" ht="18" x14ac:dyDescent="0.25">
      <c r="A1" s="161" t="s">
        <v>38</v>
      </c>
      <c r="B1" s="161"/>
      <c r="C1" s="161"/>
      <c r="D1" s="161"/>
      <c r="E1" s="161"/>
      <c r="F1" s="161"/>
    </row>
    <row r="2" spans="1:8" ht="18" customHeight="1" x14ac:dyDescent="0.2">
      <c r="A2" s="157" t="s">
        <v>253</v>
      </c>
      <c r="B2" s="157"/>
      <c r="C2" s="157"/>
      <c r="D2" s="157"/>
      <c r="E2" s="157"/>
      <c r="F2" s="157"/>
    </row>
    <row r="3" spans="1:8" ht="18" customHeight="1" thickBot="1" x14ac:dyDescent="0.25">
      <c r="A3" s="89"/>
      <c r="B3" s="38"/>
      <c r="C3" s="38"/>
      <c r="D3" s="38"/>
      <c r="E3" s="38"/>
      <c r="F3" s="38"/>
    </row>
    <row r="4" spans="1:8" s="8" customFormat="1" ht="18.75" customHeight="1" thickBot="1" x14ac:dyDescent="0.25">
      <c r="A4" s="90" t="s">
        <v>36</v>
      </c>
      <c r="B4" s="158" t="s">
        <v>2</v>
      </c>
      <c r="C4" s="159"/>
      <c r="D4" s="159"/>
      <c r="E4" s="160"/>
      <c r="F4" s="37" t="s">
        <v>37</v>
      </c>
      <c r="G4" s="28"/>
      <c r="H4" s="29"/>
    </row>
    <row r="5" spans="1:8" s="8" customFormat="1" ht="19.5" customHeight="1" x14ac:dyDescent="0.2">
      <c r="A5" s="91">
        <v>1</v>
      </c>
      <c r="B5" s="39" t="s">
        <v>39</v>
      </c>
      <c r="C5" s="27"/>
      <c r="D5" s="26"/>
      <c r="E5" s="35"/>
      <c r="F5" s="33">
        <f>premilinaries!F58</f>
        <v>0</v>
      </c>
      <c r="H5" s="9"/>
    </row>
    <row r="6" spans="1:8" s="8" customFormat="1" ht="19.5" customHeight="1" x14ac:dyDescent="0.2">
      <c r="A6" s="92">
        <v>2</v>
      </c>
      <c r="B6" s="40" t="s">
        <v>40</v>
      </c>
      <c r="C6" s="27"/>
      <c r="D6" s="26"/>
      <c r="E6" s="35"/>
      <c r="F6" s="34">
        <f>'ground works'!F58</f>
        <v>0</v>
      </c>
      <c r="H6" s="9"/>
    </row>
    <row r="7" spans="1:8" s="8" customFormat="1" ht="19.5" customHeight="1" x14ac:dyDescent="0.2">
      <c r="A7" s="92">
        <v>3</v>
      </c>
      <c r="B7" s="40" t="s">
        <v>41</v>
      </c>
      <c r="C7" s="27"/>
      <c r="D7" s="26"/>
      <c r="E7" s="35"/>
      <c r="F7" s="34">
        <f>concrete!F210</f>
        <v>0</v>
      </c>
      <c r="H7" s="9"/>
    </row>
    <row r="8" spans="1:8" s="8" customFormat="1" ht="19.5" customHeight="1" x14ac:dyDescent="0.2">
      <c r="A8" s="92">
        <v>4</v>
      </c>
      <c r="B8" s="36" t="s">
        <v>96</v>
      </c>
      <c r="C8" s="27"/>
      <c r="D8" s="26"/>
      <c r="E8" s="35"/>
      <c r="F8" s="34">
        <f>'masonry, plastering &amp; flooring'!F58</f>
        <v>0</v>
      </c>
      <c r="H8" s="9"/>
    </row>
    <row r="9" spans="1:8" s="8" customFormat="1" ht="19.5" customHeight="1" x14ac:dyDescent="0.2">
      <c r="A9" s="92">
        <v>5</v>
      </c>
      <c r="B9" s="36" t="s">
        <v>101</v>
      </c>
      <c r="C9" s="27"/>
      <c r="D9" s="26"/>
      <c r="E9" s="35"/>
      <c r="F9" s="34">
        <f>'wood works'!F58</f>
        <v>0</v>
      </c>
      <c r="H9" s="9"/>
    </row>
    <row r="10" spans="1:8" s="8" customFormat="1" ht="19.5" customHeight="1" x14ac:dyDescent="0.2">
      <c r="A10" s="92">
        <v>6</v>
      </c>
      <c r="B10" s="36" t="s">
        <v>5</v>
      </c>
      <c r="C10" s="27"/>
      <c r="D10" s="26"/>
      <c r="E10" s="35"/>
      <c r="F10" s="34">
        <f>'doors &amp; windows'!F58</f>
        <v>0</v>
      </c>
      <c r="H10" s="9"/>
    </row>
    <row r="11" spans="1:8" s="8" customFormat="1" ht="19.5" customHeight="1" x14ac:dyDescent="0.2">
      <c r="A11" s="92">
        <v>7</v>
      </c>
      <c r="B11" s="36" t="s">
        <v>6</v>
      </c>
      <c r="C11" s="27"/>
      <c r="D11" s="26"/>
      <c r="E11" s="35"/>
      <c r="F11" s="34">
        <f>finishes!F58</f>
        <v>0</v>
      </c>
      <c r="H11" s="9"/>
    </row>
    <row r="12" spans="1:8" s="8" customFormat="1" ht="19.5" customHeight="1" x14ac:dyDescent="0.2">
      <c r="A12" s="92">
        <v>8</v>
      </c>
      <c r="B12" s="40" t="s">
        <v>42</v>
      </c>
      <c r="C12" s="27"/>
      <c r="D12" s="26"/>
      <c r="E12" s="35"/>
      <c r="F12" s="34">
        <f>ceilings!F58</f>
        <v>0</v>
      </c>
      <c r="H12" s="9"/>
    </row>
    <row r="13" spans="1:8" s="8" customFormat="1" ht="19.5" customHeight="1" x14ac:dyDescent="0.2">
      <c r="A13" s="92">
        <v>9</v>
      </c>
      <c r="B13" s="36" t="s">
        <v>7</v>
      </c>
      <c r="C13" s="27"/>
      <c r="D13" s="26"/>
      <c r="E13" s="35"/>
      <c r="F13" s="34">
        <f>painting!F58</f>
        <v>0</v>
      </c>
      <c r="H13" s="9"/>
    </row>
    <row r="14" spans="1:8" s="8" customFormat="1" ht="19.5" customHeight="1" x14ac:dyDescent="0.2">
      <c r="A14" s="92"/>
      <c r="B14" s="135"/>
      <c r="C14" s="27"/>
      <c r="D14" s="26"/>
      <c r="E14" s="35"/>
      <c r="F14" s="34"/>
      <c r="H14" s="9"/>
    </row>
    <row r="15" spans="1:8" s="8" customFormat="1" ht="19.5" customHeight="1" x14ac:dyDescent="0.2">
      <c r="A15" s="92"/>
      <c r="B15" s="135"/>
      <c r="C15" s="27"/>
      <c r="D15" s="26"/>
      <c r="E15" s="35"/>
      <c r="F15" s="34"/>
      <c r="H15" s="9"/>
    </row>
    <row r="16" spans="1:8" s="8" customFormat="1" ht="19.5" customHeight="1" x14ac:dyDescent="0.2">
      <c r="A16" s="92"/>
      <c r="B16" s="36"/>
      <c r="C16" s="27"/>
      <c r="D16" s="26"/>
      <c r="E16" s="35"/>
      <c r="F16" s="34"/>
      <c r="H16" s="9"/>
    </row>
    <row r="17" spans="1:8" s="8" customFormat="1" ht="19.5" customHeight="1" x14ac:dyDescent="0.2">
      <c r="A17" s="92"/>
      <c r="C17" s="27"/>
      <c r="D17" s="26"/>
      <c r="E17" s="35"/>
      <c r="F17" s="34"/>
      <c r="H17" s="9"/>
    </row>
    <row r="18" spans="1:8" s="8" customFormat="1" ht="19.5" customHeight="1" x14ac:dyDescent="0.2">
      <c r="A18" s="92"/>
      <c r="B18" s="36"/>
      <c r="C18" s="27"/>
      <c r="D18" s="26"/>
      <c r="E18" s="35"/>
      <c r="F18" s="34"/>
      <c r="H18" s="9"/>
    </row>
    <row r="19" spans="1:8" s="8" customFormat="1" ht="19.5" customHeight="1" x14ac:dyDescent="0.2">
      <c r="A19" s="92"/>
      <c r="B19" s="36"/>
      <c r="C19" s="27"/>
      <c r="D19" s="26"/>
      <c r="E19" s="35"/>
      <c r="F19" s="34"/>
      <c r="H19" s="9"/>
    </row>
    <row r="20" spans="1:8" s="8" customFormat="1" ht="19.5" customHeight="1" x14ac:dyDescent="0.2">
      <c r="A20" s="92"/>
      <c r="B20" s="36"/>
      <c r="C20" s="27"/>
      <c r="D20" s="26"/>
      <c r="E20" s="35"/>
      <c r="F20" s="34"/>
      <c r="H20" s="9"/>
    </row>
    <row r="21" spans="1:8" s="8" customFormat="1" ht="19.5" customHeight="1" x14ac:dyDescent="0.2">
      <c r="A21" s="92"/>
      <c r="C21" s="27"/>
      <c r="D21" s="26"/>
      <c r="E21" s="35"/>
      <c r="F21" s="34"/>
      <c r="H21" s="9"/>
    </row>
    <row r="22" spans="1:8" s="8" customFormat="1" ht="18.75" customHeight="1" x14ac:dyDescent="0.2">
      <c r="A22" s="92"/>
      <c r="B22" s="36"/>
      <c r="C22" s="27"/>
      <c r="D22" s="26"/>
      <c r="E22" s="35"/>
      <c r="F22" s="34"/>
      <c r="H22" s="9"/>
    </row>
    <row r="23" spans="1:8" s="8" customFormat="1" ht="17.25" customHeight="1" x14ac:dyDescent="0.2">
      <c r="A23" s="92"/>
      <c r="B23" s="40"/>
      <c r="C23" s="27"/>
      <c r="D23" s="26"/>
      <c r="E23" s="35"/>
      <c r="F23" s="34"/>
      <c r="H23" s="9"/>
    </row>
    <row r="24" spans="1:8" s="8" customFormat="1" ht="17.25" customHeight="1" x14ac:dyDescent="0.2">
      <c r="A24" s="92"/>
      <c r="B24" s="36"/>
      <c r="C24" s="27"/>
      <c r="D24" s="26"/>
      <c r="E24" s="35"/>
      <c r="F24" s="34"/>
      <c r="H24" s="9"/>
    </row>
    <row r="25" spans="1:8" s="8" customFormat="1" ht="18.75" customHeight="1" thickBot="1" x14ac:dyDescent="0.25">
      <c r="A25" s="108"/>
      <c r="B25" s="109" t="s">
        <v>93</v>
      </c>
      <c r="C25" s="105"/>
      <c r="D25" s="110"/>
      <c r="E25" s="106"/>
      <c r="F25" s="129">
        <f>SUM(F5:F16)</f>
        <v>0</v>
      </c>
      <c r="H25" s="9"/>
    </row>
    <row r="26" spans="1:8" s="8" customFormat="1" ht="11.25" x14ac:dyDescent="0.2">
      <c r="A26" s="93"/>
      <c r="B26" s="20"/>
      <c r="C26" s="22"/>
      <c r="D26" s="21"/>
      <c r="E26" s="30"/>
      <c r="F26" s="31"/>
      <c r="H26" s="9"/>
    </row>
    <row r="27" spans="1:8" x14ac:dyDescent="0.2">
      <c r="A27" s="94"/>
      <c r="B27" s="7"/>
      <c r="C27" s="4"/>
      <c r="D27" s="5"/>
      <c r="E27" s="3"/>
      <c r="F27" s="6"/>
    </row>
  </sheetData>
  <mergeCells count="3">
    <mergeCell ref="A2:F2"/>
    <mergeCell ref="B4:E4"/>
    <mergeCell ref="A1:F1"/>
  </mergeCells>
  <phoneticPr fontId="3" type="noConversion"/>
  <printOptions horizontalCentered="1"/>
  <pageMargins left="0.75" right="0.75" top="0.74" bottom="0.75" header="0.3" footer="0.5"/>
  <pageSetup paperSize="9" fitToHeight="17" orientation="portrait" r:id="rId1"/>
  <headerFooter alignWithMargins="0">
    <oddHeader>&amp;L&amp;"Arial,Italic"Proposed extension&amp;R&amp;"Arial,Italic"Summary</oddHeader>
    <oddFooter>&amp;CPage 1 of 10</oddFooter>
  </headerFooter>
  <rowBreaks count="1" manualBreakCount="1">
    <brk id="26" max="16383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8"/>
  <sheetViews>
    <sheetView topLeftCell="A7" zoomScale="150" zoomScaleNormal="150" zoomScaleSheetLayoutView="120" zoomScalePageLayoutView="150" workbookViewId="0">
      <selection activeCell="E20" sqref="E20:E32"/>
    </sheetView>
  </sheetViews>
  <sheetFormatPr defaultRowHeight="12.75" x14ac:dyDescent="0.2"/>
  <cols>
    <col min="1" max="1" width="4.5703125" bestFit="1" customWidth="1"/>
    <col min="2" max="2" width="54.28515625" customWidth="1"/>
    <col min="3" max="3" width="4.85546875" customWidth="1"/>
    <col min="4" max="4" width="4" bestFit="1" customWidth="1"/>
    <col min="5" max="5" width="10.5703125" customWidth="1"/>
    <col min="6" max="6" width="9.85546875" customWidth="1"/>
  </cols>
  <sheetData>
    <row r="1" spans="1:6" x14ac:dyDescent="0.2">
      <c r="A1" s="95" t="s">
        <v>1</v>
      </c>
      <c r="B1" s="68" t="s">
        <v>2</v>
      </c>
      <c r="C1" s="69" t="s">
        <v>4</v>
      </c>
      <c r="D1" s="68" t="s">
        <v>3</v>
      </c>
      <c r="E1" s="68"/>
      <c r="F1" s="68" t="s">
        <v>107</v>
      </c>
    </row>
    <row r="2" spans="1:6" x14ac:dyDescent="0.2">
      <c r="A2" s="96"/>
      <c r="B2" s="58"/>
      <c r="C2" s="59"/>
      <c r="D2" s="57"/>
      <c r="E2" s="60"/>
      <c r="F2" s="61"/>
    </row>
    <row r="3" spans="1:6" x14ac:dyDescent="0.2">
      <c r="A3" s="97"/>
      <c r="B3" s="82" t="s">
        <v>8</v>
      </c>
      <c r="C3" s="47"/>
      <c r="D3" s="48"/>
      <c r="E3" s="49"/>
      <c r="F3" s="50"/>
    </row>
    <row r="4" spans="1:6" x14ac:dyDescent="0.2">
      <c r="A4" s="76"/>
      <c r="B4" s="10" t="s">
        <v>43</v>
      </c>
      <c r="C4" s="11"/>
      <c r="D4" s="12"/>
      <c r="E4" s="13"/>
      <c r="F4" s="51"/>
    </row>
    <row r="5" spans="1:6" x14ac:dyDescent="0.2">
      <c r="A5" s="76"/>
      <c r="B5" s="10"/>
      <c r="C5" s="11"/>
      <c r="D5" s="12"/>
      <c r="E5" s="13"/>
      <c r="F5" s="51"/>
    </row>
    <row r="6" spans="1:6" x14ac:dyDescent="0.2">
      <c r="A6" s="52">
        <v>1.1000000000000001</v>
      </c>
      <c r="B6" s="14" t="s">
        <v>52</v>
      </c>
      <c r="C6" s="11"/>
      <c r="D6" s="12"/>
      <c r="E6" s="13"/>
      <c r="F6" s="51"/>
    </row>
    <row r="7" spans="1:6" x14ac:dyDescent="0.2">
      <c r="A7" s="53" t="s">
        <v>9</v>
      </c>
      <c r="B7" s="15" t="s">
        <v>31</v>
      </c>
      <c r="C7" s="11"/>
      <c r="D7" s="12"/>
      <c r="E7" s="13"/>
      <c r="F7" s="51"/>
    </row>
    <row r="8" spans="1:6" x14ac:dyDescent="0.2">
      <c r="A8" s="76"/>
      <c r="B8" s="16" t="s">
        <v>32</v>
      </c>
      <c r="C8" s="11"/>
      <c r="D8" s="12"/>
      <c r="E8" s="13"/>
      <c r="F8" s="51"/>
    </row>
    <row r="9" spans="1:6" x14ac:dyDescent="0.2">
      <c r="A9" s="76"/>
      <c r="B9" s="17" t="s">
        <v>44</v>
      </c>
      <c r="C9" s="11"/>
      <c r="D9" s="12"/>
      <c r="E9" s="13"/>
      <c r="F9" s="51"/>
    </row>
    <row r="10" spans="1:6" x14ac:dyDescent="0.2">
      <c r="A10" s="76"/>
      <c r="B10" s="17" t="s">
        <v>59</v>
      </c>
      <c r="C10" s="11"/>
      <c r="D10" s="12"/>
      <c r="E10" s="13"/>
      <c r="F10" s="51"/>
    </row>
    <row r="11" spans="1:6" x14ac:dyDescent="0.2">
      <c r="A11" s="76"/>
      <c r="B11" s="17" t="s">
        <v>60</v>
      </c>
      <c r="C11" s="11"/>
      <c r="D11" s="12"/>
      <c r="E11" s="13"/>
      <c r="F11" s="51"/>
    </row>
    <row r="12" spans="1:6" x14ac:dyDescent="0.2">
      <c r="A12" s="76"/>
      <c r="B12" s="17" t="s">
        <v>45</v>
      </c>
      <c r="C12" s="11"/>
      <c r="D12" s="12"/>
      <c r="E12" s="13"/>
      <c r="F12" s="51"/>
    </row>
    <row r="13" spans="1:6" x14ac:dyDescent="0.2">
      <c r="A13" s="76"/>
      <c r="B13" s="17" t="s">
        <v>46</v>
      </c>
      <c r="C13" s="11"/>
      <c r="D13" s="12"/>
      <c r="E13" s="13"/>
      <c r="F13" s="51"/>
    </row>
    <row r="14" spans="1:6" x14ac:dyDescent="0.2">
      <c r="A14" s="76"/>
      <c r="B14" s="17" t="s">
        <v>33</v>
      </c>
      <c r="C14" s="11"/>
      <c r="D14" s="12"/>
      <c r="E14" s="13"/>
      <c r="F14" s="51"/>
    </row>
    <row r="15" spans="1:6" x14ac:dyDescent="0.2">
      <c r="A15" s="76"/>
      <c r="B15" s="17" t="s">
        <v>34</v>
      </c>
      <c r="C15" s="11"/>
      <c r="D15" s="12"/>
      <c r="E15" s="13"/>
      <c r="F15" s="51"/>
    </row>
    <row r="16" spans="1:6" x14ac:dyDescent="0.2">
      <c r="A16" s="76"/>
      <c r="B16" s="17" t="s">
        <v>35</v>
      </c>
      <c r="C16" s="11"/>
      <c r="D16" s="12"/>
      <c r="E16" s="13"/>
      <c r="F16" s="51"/>
    </row>
    <row r="17" spans="1:6" x14ac:dyDescent="0.2">
      <c r="A17" s="76"/>
      <c r="B17" s="17" t="s">
        <v>47</v>
      </c>
      <c r="C17" s="11"/>
      <c r="D17" s="12"/>
      <c r="E17" s="13"/>
      <c r="F17" s="51"/>
    </row>
    <row r="18" spans="1:6" x14ac:dyDescent="0.2">
      <c r="A18" s="76"/>
      <c r="B18" s="17" t="s">
        <v>48</v>
      </c>
      <c r="C18" s="11"/>
      <c r="D18" s="12"/>
      <c r="E18" s="13"/>
      <c r="F18" s="51"/>
    </row>
    <row r="19" spans="1:6" x14ac:dyDescent="0.2">
      <c r="A19" s="54"/>
      <c r="B19" s="17"/>
      <c r="C19" s="13"/>
      <c r="D19" s="18"/>
      <c r="E19" s="13"/>
      <c r="F19" s="51"/>
    </row>
    <row r="20" spans="1:6" x14ac:dyDescent="0.2">
      <c r="A20" s="52">
        <v>1.2</v>
      </c>
      <c r="B20" s="14" t="s">
        <v>53</v>
      </c>
      <c r="C20" s="13"/>
      <c r="D20" s="18"/>
      <c r="E20" s="13"/>
      <c r="F20" s="51"/>
    </row>
    <row r="21" spans="1:6" x14ac:dyDescent="0.2">
      <c r="A21" s="53" t="s">
        <v>9</v>
      </c>
      <c r="B21" s="19" t="s">
        <v>116</v>
      </c>
      <c r="C21" s="13"/>
      <c r="D21" s="18"/>
      <c r="E21" s="13"/>
      <c r="F21" s="51"/>
    </row>
    <row r="22" spans="1:6" x14ac:dyDescent="0.2">
      <c r="A22" s="54"/>
      <c r="B22" s="19" t="s">
        <v>117</v>
      </c>
      <c r="C22" s="43" t="s">
        <v>25</v>
      </c>
      <c r="D22" s="44">
        <v>1</v>
      </c>
      <c r="E22" s="13"/>
      <c r="F22" s="51">
        <f>D22*E22</f>
        <v>0</v>
      </c>
    </row>
    <row r="23" spans="1:6" x14ac:dyDescent="0.2">
      <c r="A23" s="54"/>
      <c r="B23" s="19"/>
      <c r="C23" s="13"/>
      <c r="D23" s="18"/>
      <c r="E23" s="13"/>
      <c r="F23" s="51"/>
    </row>
    <row r="24" spans="1:6" x14ac:dyDescent="0.2">
      <c r="A24" s="52">
        <v>1.3</v>
      </c>
      <c r="B24" s="14" t="s">
        <v>51</v>
      </c>
      <c r="C24" s="13"/>
      <c r="D24" s="18"/>
      <c r="E24" s="13"/>
      <c r="F24" s="51"/>
    </row>
    <row r="25" spans="1:6" x14ac:dyDescent="0.2">
      <c r="A25" s="53" t="s">
        <v>9</v>
      </c>
      <c r="B25" s="23" t="s">
        <v>49</v>
      </c>
      <c r="C25" s="43" t="s">
        <v>25</v>
      </c>
      <c r="D25" s="44">
        <v>1</v>
      </c>
      <c r="E25" s="13"/>
      <c r="F25" s="51">
        <f>D25*E25</f>
        <v>0</v>
      </c>
    </row>
    <row r="26" spans="1:6" x14ac:dyDescent="0.2">
      <c r="A26" s="54"/>
      <c r="B26" s="19"/>
      <c r="C26" s="13"/>
      <c r="D26" s="18"/>
      <c r="E26" s="13"/>
      <c r="F26" s="51"/>
    </row>
    <row r="27" spans="1:6" x14ac:dyDescent="0.2">
      <c r="A27" s="52">
        <v>1.4</v>
      </c>
      <c r="B27" s="14" t="s">
        <v>50</v>
      </c>
      <c r="C27" s="13"/>
      <c r="D27" s="18"/>
      <c r="E27" s="13"/>
      <c r="F27" s="51"/>
    </row>
    <row r="28" spans="1:6" x14ac:dyDescent="0.2">
      <c r="A28" s="53" t="s">
        <v>9</v>
      </c>
      <c r="B28" s="19" t="s">
        <v>118</v>
      </c>
      <c r="C28" s="43" t="s">
        <v>25</v>
      </c>
      <c r="D28" s="44">
        <v>1</v>
      </c>
      <c r="E28" s="13"/>
      <c r="F28" s="51">
        <f>D28*E28</f>
        <v>0</v>
      </c>
    </row>
    <row r="29" spans="1:6" x14ac:dyDescent="0.2">
      <c r="A29" s="52"/>
      <c r="B29" s="23"/>
      <c r="C29" s="43"/>
      <c r="D29" s="44"/>
      <c r="E29" s="13"/>
      <c r="F29" s="51"/>
    </row>
    <row r="30" spans="1:6" x14ac:dyDescent="0.2">
      <c r="A30" s="52"/>
      <c r="B30" s="23"/>
      <c r="C30" s="43"/>
      <c r="D30" s="44"/>
      <c r="E30" s="13"/>
      <c r="F30" s="51"/>
    </row>
    <row r="31" spans="1:6" x14ac:dyDescent="0.2">
      <c r="A31" s="52"/>
      <c r="B31" s="23"/>
      <c r="C31" s="43"/>
      <c r="D31" s="44"/>
      <c r="E31" s="13"/>
      <c r="F31" s="51"/>
    </row>
    <row r="32" spans="1:6" x14ac:dyDescent="0.2">
      <c r="A32" s="52"/>
      <c r="B32" s="23"/>
      <c r="C32" s="43"/>
      <c r="D32" s="44"/>
      <c r="E32" s="13"/>
      <c r="F32" s="51"/>
    </row>
    <row r="33" spans="1:6" x14ac:dyDescent="0.2">
      <c r="A33" s="52"/>
      <c r="B33" s="23"/>
      <c r="C33" s="43"/>
      <c r="D33" s="44"/>
      <c r="E33" s="13"/>
      <c r="F33" s="51"/>
    </row>
    <row r="34" spans="1:6" x14ac:dyDescent="0.2">
      <c r="A34" s="52"/>
      <c r="B34" s="23"/>
      <c r="C34" s="43"/>
      <c r="D34" s="44"/>
      <c r="E34" s="13"/>
      <c r="F34" s="51"/>
    </row>
    <row r="35" spans="1:6" x14ac:dyDescent="0.2">
      <c r="A35" s="52"/>
      <c r="B35" s="23"/>
      <c r="C35" s="43"/>
      <c r="D35" s="44"/>
      <c r="E35" s="13"/>
      <c r="F35" s="51"/>
    </row>
    <row r="36" spans="1:6" x14ac:dyDescent="0.2">
      <c r="A36" s="54"/>
      <c r="B36" s="19"/>
      <c r="C36" s="13"/>
      <c r="D36" s="18"/>
      <c r="E36" s="13"/>
      <c r="F36" s="51"/>
    </row>
    <row r="37" spans="1:6" x14ac:dyDescent="0.2">
      <c r="A37" s="54"/>
      <c r="B37" s="19"/>
      <c r="C37" s="13"/>
      <c r="D37" s="18"/>
      <c r="E37" s="13"/>
      <c r="F37" s="51"/>
    </row>
    <row r="38" spans="1:6" x14ac:dyDescent="0.2">
      <c r="A38" s="54"/>
      <c r="B38" s="19"/>
      <c r="C38" s="13"/>
      <c r="D38" s="18"/>
      <c r="E38" s="13"/>
      <c r="F38" s="51"/>
    </row>
    <row r="39" spans="1:6" x14ac:dyDescent="0.2">
      <c r="A39" s="54"/>
      <c r="B39" s="19"/>
      <c r="C39" s="13"/>
      <c r="D39" s="18"/>
      <c r="E39" s="13"/>
      <c r="F39" s="51"/>
    </row>
    <row r="40" spans="1:6" x14ac:dyDescent="0.2">
      <c r="A40" s="54"/>
      <c r="B40" s="19"/>
      <c r="C40" s="13"/>
      <c r="D40" s="18"/>
      <c r="E40" s="13"/>
      <c r="F40" s="51"/>
    </row>
    <row r="41" spans="1:6" x14ac:dyDescent="0.2">
      <c r="A41" s="54"/>
      <c r="B41" s="19"/>
      <c r="C41" s="13"/>
      <c r="D41" s="18"/>
      <c r="E41" s="13"/>
      <c r="F41" s="51"/>
    </row>
    <row r="42" spans="1:6" x14ac:dyDescent="0.2">
      <c r="A42" s="53"/>
      <c r="B42" s="19"/>
      <c r="C42" s="13"/>
      <c r="D42" s="18"/>
      <c r="E42" s="13"/>
      <c r="F42" s="51"/>
    </row>
    <row r="43" spans="1:6" x14ac:dyDescent="0.2">
      <c r="A43" s="54"/>
      <c r="B43" s="19"/>
      <c r="C43" s="13"/>
      <c r="D43" s="18"/>
      <c r="E43" s="13"/>
      <c r="F43" s="51"/>
    </row>
    <row r="44" spans="1:6" x14ac:dyDescent="0.2">
      <c r="A44" s="52"/>
      <c r="B44" s="14"/>
      <c r="C44" s="13"/>
      <c r="D44" s="18"/>
      <c r="E44" s="13"/>
      <c r="F44" s="51"/>
    </row>
    <row r="45" spans="1:6" x14ac:dyDescent="0.2">
      <c r="A45" s="54"/>
      <c r="B45" s="19"/>
      <c r="C45" s="13"/>
      <c r="D45" s="18"/>
      <c r="E45" s="13"/>
      <c r="F45" s="51"/>
    </row>
    <row r="46" spans="1:6" x14ac:dyDescent="0.2">
      <c r="A46" s="54"/>
      <c r="B46" s="19"/>
      <c r="C46" s="13"/>
      <c r="D46" s="18"/>
      <c r="E46" s="13"/>
      <c r="F46" s="51"/>
    </row>
    <row r="47" spans="1:6" x14ac:dyDescent="0.2">
      <c r="A47" s="53"/>
      <c r="B47" s="19"/>
      <c r="C47" s="13"/>
      <c r="D47" s="18"/>
      <c r="E47" s="13"/>
      <c r="F47" s="51"/>
    </row>
    <row r="48" spans="1:6" x14ac:dyDescent="0.2">
      <c r="A48" s="54"/>
      <c r="B48" s="19"/>
      <c r="C48" s="13"/>
      <c r="D48" s="18"/>
      <c r="E48" s="13"/>
      <c r="F48" s="51"/>
    </row>
    <row r="49" spans="1:6" x14ac:dyDescent="0.2">
      <c r="A49" s="54"/>
      <c r="B49" s="19"/>
      <c r="C49" s="13"/>
      <c r="D49" s="18"/>
      <c r="E49" s="13"/>
      <c r="F49" s="51"/>
    </row>
    <row r="50" spans="1:6" x14ac:dyDescent="0.2">
      <c r="A50" s="54"/>
      <c r="B50" s="19"/>
      <c r="C50" s="13"/>
      <c r="D50" s="18"/>
      <c r="E50" s="13"/>
      <c r="F50" s="51"/>
    </row>
    <row r="51" spans="1:6" x14ac:dyDescent="0.2">
      <c r="A51" s="54"/>
      <c r="B51" s="19"/>
      <c r="C51" s="13"/>
      <c r="D51" s="18"/>
      <c r="E51" s="13"/>
      <c r="F51" s="51"/>
    </row>
    <row r="52" spans="1:6" x14ac:dyDescent="0.2">
      <c r="A52" s="54"/>
      <c r="B52" s="19"/>
      <c r="C52" s="13"/>
      <c r="D52" s="18"/>
      <c r="E52" s="13"/>
      <c r="F52" s="51"/>
    </row>
    <row r="53" spans="1:6" x14ac:dyDescent="0.2">
      <c r="A53" s="54"/>
      <c r="B53" s="19"/>
      <c r="C53" s="13"/>
      <c r="D53" s="18"/>
      <c r="E53" s="13"/>
      <c r="F53" s="51"/>
    </row>
    <row r="54" spans="1:6" x14ac:dyDescent="0.2">
      <c r="A54" s="54"/>
      <c r="B54" s="19"/>
      <c r="C54" s="13"/>
      <c r="D54" s="18"/>
      <c r="E54" s="13"/>
      <c r="F54" s="51"/>
    </row>
    <row r="55" spans="1:6" x14ac:dyDescent="0.2">
      <c r="A55" s="53"/>
      <c r="B55" s="19"/>
      <c r="C55" s="13"/>
      <c r="D55" s="18"/>
      <c r="E55" s="13"/>
      <c r="F55" s="51"/>
    </row>
    <row r="56" spans="1:6" x14ac:dyDescent="0.2">
      <c r="A56" s="98"/>
      <c r="B56" s="62"/>
      <c r="C56" s="63"/>
      <c r="D56" s="64"/>
      <c r="E56" s="63"/>
      <c r="F56" s="65"/>
    </row>
    <row r="57" spans="1:6" x14ac:dyDescent="0.2">
      <c r="A57" s="99"/>
      <c r="B57" s="24" t="s">
        <v>54</v>
      </c>
      <c r="C57" s="25"/>
      <c r="D57" s="26"/>
      <c r="E57" s="27"/>
      <c r="F57" s="66"/>
    </row>
    <row r="58" spans="1:6" x14ac:dyDescent="0.2">
      <c r="A58" s="100"/>
      <c r="B58" s="55" t="s">
        <v>12</v>
      </c>
      <c r="C58" s="56"/>
      <c r="D58" s="42"/>
      <c r="E58" s="41"/>
      <c r="F58" s="67">
        <f>SUM(F20:F30)</f>
        <v>0</v>
      </c>
    </row>
  </sheetData>
  <printOptions horizontalCentered="1"/>
  <pageMargins left="0.7" right="0.7" top="0.75" bottom="0.75" header="0.3" footer="0.3"/>
  <pageSetup paperSize="9" orientation="portrait" horizontalDpi="1200" verticalDpi="1200" r:id="rId1"/>
  <headerFooter>
    <oddHeader>&amp;L&amp;"Arial,Italic"Proposed extension&amp;R&amp;"Arial,Italic"Bill of Quantities</oddHeader>
    <oddFooter>&amp;CPage 2 of 10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8"/>
  <sheetViews>
    <sheetView topLeftCell="A25" zoomScale="150" zoomScaleNormal="150" zoomScalePageLayoutView="150" workbookViewId="0">
      <selection activeCell="E11" sqref="E11:E46"/>
    </sheetView>
  </sheetViews>
  <sheetFormatPr defaultRowHeight="12.75" x14ac:dyDescent="0.2"/>
  <cols>
    <col min="1" max="1" width="4.5703125" bestFit="1" customWidth="1"/>
    <col min="2" max="2" width="53.5703125" customWidth="1"/>
    <col min="3" max="3" width="4" bestFit="1" customWidth="1"/>
    <col min="4" max="4" width="5.7109375" bestFit="1" customWidth="1"/>
    <col min="5" max="6" width="10.140625" bestFit="1" customWidth="1"/>
  </cols>
  <sheetData>
    <row r="1" spans="1:6" x14ac:dyDescent="0.2">
      <c r="A1" s="95" t="s">
        <v>1</v>
      </c>
      <c r="B1" s="68" t="s">
        <v>2</v>
      </c>
      <c r="C1" s="69" t="s">
        <v>4</v>
      </c>
      <c r="D1" s="68" t="s">
        <v>3</v>
      </c>
      <c r="E1" s="68"/>
      <c r="F1" s="68" t="s">
        <v>107</v>
      </c>
    </row>
    <row r="2" spans="1:6" x14ac:dyDescent="0.2">
      <c r="A2" s="96"/>
      <c r="B2" s="58"/>
      <c r="C2" s="59"/>
      <c r="D2" s="57"/>
      <c r="E2" s="60"/>
      <c r="F2" s="61"/>
    </row>
    <row r="3" spans="1:6" x14ac:dyDescent="0.2">
      <c r="A3" s="97"/>
      <c r="B3" s="82" t="s">
        <v>13</v>
      </c>
      <c r="C3" s="47"/>
      <c r="D3" s="48"/>
      <c r="E3" s="49"/>
      <c r="F3" s="50"/>
    </row>
    <row r="4" spans="1:6" x14ac:dyDescent="0.2">
      <c r="A4" s="76"/>
      <c r="B4" s="10" t="s">
        <v>55</v>
      </c>
      <c r="C4" s="11"/>
      <c r="D4" s="12"/>
      <c r="E4" s="13"/>
      <c r="F4" s="51"/>
    </row>
    <row r="5" spans="1:6" x14ac:dyDescent="0.2">
      <c r="A5" s="76"/>
      <c r="B5" s="10"/>
      <c r="C5" s="11"/>
      <c r="D5" s="12"/>
      <c r="E5" s="13"/>
      <c r="F5" s="51"/>
    </row>
    <row r="6" spans="1:6" x14ac:dyDescent="0.2">
      <c r="A6" s="52">
        <v>2.1</v>
      </c>
      <c r="B6" s="14" t="s">
        <v>56</v>
      </c>
      <c r="C6" s="11"/>
      <c r="D6" s="12"/>
      <c r="E6" s="13"/>
      <c r="F6" s="51"/>
    </row>
    <row r="7" spans="1:6" x14ac:dyDescent="0.2">
      <c r="A7" s="53"/>
      <c r="B7" s="19" t="s">
        <v>130</v>
      </c>
      <c r="C7" s="11"/>
      <c r="D7" s="12"/>
      <c r="E7" s="13"/>
      <c r="F7" s="51"/>
    </row>
    <row r="8" spans="1:6" x14ac:dyDescent="0.2">
      <c r="A8" s="76"/>
      <c r="B8" s="130" t="s">
        <v>183</v>
      </c>
      <c r="C8" s="11"/>
      <c r="D8" s="12"/>
      <c r="E8" s="13"/>
      <c r="F8" s="51"/>
    </row>
    <row r="9" spans="1:6" x14ac:dyDescent="0.2">
      <c r="A9" s="54"/>
      <c r="B9" s="17" t="s">
        <v>184</v>
      </c>
      <c r="C9" s="13"/>
      <c r="D9" s="18"/>
      <c r="E9" s="13"/>
      <c r="F9" s="51"/>
    </row>
    <row r="10" spans="1:6" x14ac:dyDescent="0.2">
      <c r="A10" s="54"/>
      <c r="B10" s="17"/>
      <c r="C10" s="13"/>
      <c r="D10" s="18"/>
      <c r="E10" s="13"/>
      <c r="F10" s="51"/>
    </row>
    <row r="11" spans="1:6" x14ac:dyDescent="0.2">
      <c r="A11" s="52">
        <v>2.2000000000000002</v>
      </c>
      <c r="B11" s="14" t="s">
        <v>112</v>
      </c>
      <c r="C11" s="43"/>
      <c r="D11" s="44"/>
      <c r="E11" s="13"/>
      <c r="F11" s="51"/>
    </row>
    <row r="12" spans="1:6" x14ac:dyDescent="0.2">
      <c r="A12" s="70" t="s">
        <v>9</v>
      </c>
      <c r="B12" s="19" t="s">
        <v>233</v>
      </c>
      <c r="C12" s="43"/>
      <c r="D12" s="44"/>
      <c r="E12" s="13"/>
      <c r="F12" s="51"/>
    </row>
    <row r="13" spans="1:6" x14ac:dyDescent="0.2">
      <c r="A13" s="70"/>
      <c r="B13" s="19" t="s">
        <v>182</v>
      </c>
      <c r="C13" s="43" t="s">
        <v>61</v>
      </c>
      <c r="D13" s="44">
        <v>54.311999999999998</v>
      </c>
      <c r="E13" s="13"/>
      <c r="F13" s="51">
        <f>D13*E13</f>
        <v>0</v>
      </c>
    </row>
    <row r="14" spans="1:6" x14ac:dyDescent="0.2">
      <c r="A14" s="54"/>
      <c r="B14" s="23"/>
      <c r="C14" s="43"/>
      <c r="D14" s="44"/>
      <c r="E14" s="13"/>
      <c r="F14" s="51"/>
    </row>
    <row r="15" spans="1:6" x14ac:dyDescent="0.2">
      <c r="A15" s="52">
        <v>2.2999999999999998</v>
      </c>
      <c r="B15" s="14" t="s">
        <v>57</v>
      </c>
      <c r="C15" s="13"/>
      <c r="D15" s="18"/>
      <c r="E15" s="13"/>
      <c r="F15" s="51"/>
    </row>
    <row r="16" spans="1:6" x14ac:dyDescent="0.2">
      <c r="A16" s="53"/>
      <c r="B16" s="19" t="s">
        <v>180</v>
      </c>
      <c r="C16" s="45"/>
      <c r="D16" s="44"/>
      <c r="E16" s="13"/>
      <c r="F16" s="51"/>
    </row>
    <row r="17" spans="1:9" x14ac:dyDescent="0.2">
      <c r="A17" s="54"/>
      <c r="B17" s="19" t="s">
        <v>181</v>
      </c>
      <c r="C17" s="13"/>
      <c r="D17" s="18"/>
      <c r="E17" s="13"/>
      <c r="F17" s="51"/>
    </row>
    <row r="18" spans="1:9" x14ac:dyDescent="0.2">
      <c r="A18" s="53"/>
      <c r="B18" s="23" t="s">
        <v>58</v>
      </c>
      <c r="C18" s="13"/>
      <c r="D18" s="18"/>
      <c r="E18" s="13"/>
      <c r="F18" s="51"/>
    </row>
    <row r="19" spans="1:9" x14ac:dyDescent="0.2">
      <c r="A19" s="70" t="s">
        <v>9</v>
      </c>
      <c r="B19" s="19" t="s">
        <v>234</v>
      </c>
      <c r="C19" s="45" t="s">
        <v>62</v>
      </c>
      <c r="D19" s="44">
        <v>8.64</v>
      </c>
      <c r="E19" s="13"/>
      <c r="F19" s="51">
        <f t="shared" ref="F19" si="0">D19*E19</f>
        <v>0</v>
      </c>
    </row>
    <row r="20" spans="1:9" x14ac:dyDescent="0.2">
      <c r="A20" s="53" t="s">
        <v>10</v>
      </c>
      <c r="B20" s="19" t="s">
        <v>235</v>
      </c>
      <c r="C20" s="45" t="s">
        <v>62</v>
      </c>
      <c r="D20" s="44">
        <v>16.46</v>
      </c>
      <c r="E20" s="13"/>
      <c r="F20" s="51">
        <f t="shared" ref="F20:F22" si="1">D20*E20</f>
        <v>0</v>
      </c>
    </row>
    <row r="21" spans="1:9" x14ac:dyDescent="0.2">
      <c r="A21" s="70" t="s">
        <v>11</v>
      </c>
      <c r="B21" s="19" t="s">
        <v>236</v>
      </c>
      <c r="C21" s="45" t="s">
        <v>62</v>
      </c>
      <c r="D21" s="44">
        <v>3.6</v>
      </c>
      <c r="E21" s="13"/>
      <c r="F21" s="51">
        <f t="shared" si="1"/>
        <v>0</v>
      </c>
    </row>
    <row r="22" spans="1:9" x14ac:dyDescent="0.2">
      <c r="A22" s="53" t="s">
        <v>17</v>
      </c>
      <c r="B22" s="19" t="s">
        <v>250</v>
      </c>
      <c r="C22" s="45" t="s">
        <v>62</v>
      </c>
      <c r="D22" s="44">
        <v>16.45</v>
      </c>
      <c r="E22" s="13"/>
      <c r="F22" s="51">
        <f t="shared" si="1"/>
        <v>0</v>
      </c>
    </row>
    <row r="23" spans="1:9" x14ac:dyDescent="0.2">
      <c r="A23" s="53" t="s">
        <v>18</v>
      </c>
      <c r="B23" s="19" t="s">
        <v>238</v>
      </c>
      <c r="C23" s="45" t="s">
        <v>62</v>
      </c>
      <c r="D23" s="44">
        <v>3.9</v>
      </c>
      <c r="E23" s="13"/>
      <c r="F23" s="51">
        <f t="shared" ref="F23" si="2">D23*E23</f>
        <v>0</v>
      </c>
    </row>
    <row r="24" spans="1:9" x14ac:dyDescent="0.2">
      <c r="A24" s="70"/>
      <c r="B24" s="19"/>
      <c r="C24" s="45"/>
      <c r="D24" s="44"/>
      <c r="E24" s="13"/>
      <c r="F24" s="51"/>
    </row>
    <row r="25" spans="1:9" x14ac:dyDescent="0.2">
      <c r="A25" s="52">
        <v>2.4</v>
      </c>
      <c r="B25" s="14" t="s">
        <v>94</v>
      </c>
      <c r="C25" s="13"/>
      <c r="D25" s="18"/>
      <c r="E25" s="13"/>
      <c r="F25" s="51"/>
      <c r="I25" s="113"/>
    </row>
    <row r="26" spans="1:9" x14ac:dyDescent="0.2">
      <c r="A26" s="54"/>
      <c r="B26" s="19" t="s">
        <v>119</v>
      </c>
      <c r="C26" s="13"/>
      <c r="D26" s="18"/>
      <c r="E26" s="13"/>
      <c r="F26" s="51"/>
      <c r="I26" s="113"/>
    </row>
    <row r="27" spans="1:9" x14ac:dyDescent="0.2">
      <c r="A27" s="70" t="s">
        <v>9</v>
      </c>
      <c r="B27" s="19" t="s">
        <v>237</v>
      </c>
      <c r="C27" s="43" t="s">
        <v>25</v>
      </c>
      <c r="D27" s="44">
        <v>1</v>
      </c>
      <c r="E27" s="13"/>
      <c r="F27" s="51">
        <f>D27*E27</f>
        <v>0</v>
      </c>
      <c r="I27" s="113"/>
    </row>
    <row r="28" spans="1:9" x14ac:dyDescent="0.2">
      <c r="A28" s="53" t="s">
        <v>10</v>
      </c>
      <c r="B28" s="19" t="s">
        <v>251</v>
      </c>
      <c r="C28" s="43" t="s">
        <v>25</v>
      </c>
      <c r="D28" s="44">
        <v>1</v>
      </c>
      <c r="E28" s="13"/>
      <c r="F28" s="51">
        <f>D28*E28</f>
        <v>0</v>
      </c>
      <c r="I28" s="113"/>
    </row>
    <row r="29" spans="1:9" x14ac:dyDescent="0.2">
      <c r="A29" s="53"/>
      <c r="B29" s="19"/>
      <c r="C29" s="43"/>
      <c r="D29" s="44"/>
      <c r="E29" s="13"/>
      <c r="F29" s="51"/>
      <c r="I29" s="113"/>
    </row>
    <row r="30" spans="1:9" x14ac:dyDescent="0.2">
      <c r="A30" s="53"/>
      <c r="B30" s="19"/>
      <c r="C30" s="43"/>
      <c r="D30" s="44"/>
      <c r="E30" s="13"/>
      <c r="F30" s="51"/>
      <c r="I30" s="113"/>
    </row>
    <row r="31" spans="1:9" x14ac:dyDescent="0.2">
      <c r="A31" s="70"/>
      <c r="B31" s="19"/>
      <c r="C31" s="43"/>
      <c r="D31" s="44"/>
      <c r="E31" s="13"/>
      <c r="F31" s="51"/>
      <c r="I31" s="113"/>
    </row>
    <row r="32" spans="1:9" x14ac:dyDescent="0.2">
      <c r="A32" s="70"/>
      <c r="B32" s="19"/>
      <c r="C32" s="43"/>
      <c r="D32" s="44"/>
      <c r="E32" s="13"/>
      <c r="F32" s="51"/>
      <c r="I32" s="113"/>
    </row>
    <row r="33" spans="1:9" x14ac:dyDescent="0.2">
      <c r="A33" s="70"/>
      <c r="B33" s="19"/>
      <c r="C33" s="43"/>
      <c r="D33" s="44"/>
      <c r="E33" s="13"/>
      <c r="F33" s="51"/>
      <c r="I33" s="113"/>
    </row>
    <row r="34" spans="1:9" x14ac:dyDescent="0.2">
      <c r="A34" s="70"/>
      <c r="B34" s="19"/>
      <c r="C34" s="43"/>
      <c r="D34" s="44"/>
      <c r="E34" s="13"/>
      <c r="F34" s="51"/>
      <c r="I34" s="113"/>
    </row>
    <row r="35" spans="1:9" x14ac:dyDescent="0.2">
      <c r="A35" s="70"/>
      <c r="B35" s="19"/>
      <c r="C35" s="43"/>
      <c r="D35" s="44"/>
      <c r="E35" s="13"/>
      <c r="F35" s="51"/>
      <c r="I35" s="113"/>
    </row>
    <row r="36" spans="1:9" x14ac:dyDescent="0.2">
      <c r="A36" s="70"/>
      <c r="B36" s="19"/>
      <c r="C36" s="43"/>
      <c r="D36" s="44"/>
      <c r="E36" s="13"/>
      <c r="F36" s="51"/>
      <c r="I36" s="113"/>
    </row>
    <row r="37" spans="1:9" x14ac:dyDescent="0.2">
      <c r="A37" s="70"/>
      <c r="B37" s="19"/>
      <c r="C37" s="43"/>
      <c r="D37" s="44"/>
      <c r="E37" s="13"/>
      <c r="F37" s="51"/>
      <c r="I37" s="113"/>
    </row>
    <row r="38" spans="1:9" x14ac:dyDescent="0.2">
      <c r="A38" s="70"/>
      <c r="B38" s="19"/>
      <c r="C38" s="43"/>
      <c r="D38" s="44"/>
      <c r="E38" s="13"/>
      <c r="F38" s="51"/>
      <c r="I38" s="113"/>
    </row>
    <row r="39" spans="1:9" x14ac:dyDescent="0.2">
      <c r="A39" s="70"/>
      <c r="B39" s="19"/>
      <c r="C39" s="43"/>
      <c r="D39" s="44"/>
      <c r="E39" s="13"/>
      <c r="F39" s="51"/>
      <c r="I39" s="113"/>
    </row>
    <row r="40" spans="1:9" x14ac:dyDescent="0.2">
      <c r="A40" s="70"/>
      <c r="B40" s="19"/>
      <c r="C40" s="43"/>
      <c r="D40" s="44"/>
      <c r="E40" s="13"/>
      <c r="F40" s="51"/>
      <c r="I40" s="113"/>
    </row>
    <row r="41" spans="1:9" x14ac:dyDescent="0.2">
      <c r="A41" s="70"/>
      <c r="B41" s="19"/>
      <c r="C41" s="43"/>
      <c r="D41" s="44"/>
      <c r="E41" s="13"/>
      <c r="F41" s="51"/>
      <c r="I41" s="113"/>
    </row>
    <row r="42" spans="1:9" x14ac:dyDescent="0.2">
      <c r="A42" s="70"/>
      <c r="B42" s="19"/>
      <c r="C42" s="43"/>
      <c r="D42" s="44"/>
      <c r="E42" s="13"/>
      <c r="F42" s="51"/>
      <c r="I42" s="113"/>
    </row>
    <row r="43" spans="1:9" x14ac:dyDescent="0.2">
      <c r="A43" s="70"/>
      <c r="B43" s="19"/>
      <c r="C43" s="43"/>
      <c r="D43" s="44"/>
      <c r="E43" s="13"/>
      <c r="F43" s="51"/>
      <c r="I43" s="113"/>
    </row>
    <row r="44" spans="1:9" x14ac:dyDescent="0.2">
      <c r="A44" s="70"/>
      <c r="B44" s="19"/>
      <c r="C44" s="43"/>
      <c r="D44" s="44"/>
      <c r="E44" s="13"/>
      <c r="F44" s="51"/>
      <c r="I44" s="113"/>
    </row>
    <row r="45" spans="1:9" x14ac:dyDescent="0.2">
      <c r="A45" s="70"/>
      <c r="B45" s="19"/>
      <c r="C45" s="43"/>
      <c r="D45" s="44"/>
      <c r="E45" s="13"/>
      <c r="F45" s="51"/>
      <c r="I45" s="113"/>
    </row>
    <row r="46" spans="1:9" x14ac:dyDescent="0.2">
      <c r="A46" s="70"/>
      <c r="B46" s="19"/>
      <c r="C46" s="43"/>
      <c r="D46" s="44"/>
      <c r="E46" s="13"/>
      <c r="F46" s="51"/>
      <c r="I46" s="113"/>
    </row>
    <row r="47" spans="1:9" x14ac:dyDescent="0.2">
      <c r="A47" s="70"/>
      <c r="B47" s="19"/>
      <c r="C47" s="43"/>
      <c r="D47" s="44"/>
      <c r="E47" s="13"/>
      <c r="F47" s="51"/>
      <c r="I47" s="113"/>
    </row>
    <row r="48" spans="1:9" x14ac:dyDescent="0.2">
      <c r="A48" s="70"/>
      <c r="B48" s="19"/>
      <c r="C48" s="43"/>
      <c r="D48" s="44"/>
      <c r="E48" s="13"/>
      <c r="F48" s="51"/>
      <c r="I48" s="113"/>
    </row>
    <row r="49" spans="1:9" x14ac:dyDescent="0.2">
      <c r="A49" s="70"/>
      <c r="B49" s="19"/>
      <c r="C49" s="43"/>
      <c r="D49" s="44"/>
      <c r="E49" s="13"/>
      <c r="F49" s="51"/>
      <c r="I49" s="113"/>
    </row>
    <row r="50" spans="1:9" x14ac:dyDescent="0.2">
      <c r="A50" s="70"/>
      <c r="B50" s="19"/>
      <c r="C50" s="43"/>
      <c r="D50" s="44"/>
      <c r="E50" s="13"/>
      <c r="F50" s="51"/>
      <c r="I50" s="113"/>
    </row>
    <row r="51" spans="1:9" x14ac:dyDescent="0.2">
      <c r="A51" s="70"/>
      <c r="B51" s="19"/>
      <c r="C51" s="43"/>
      <c r="D51" s="44"/>
      <c r="E51" s="13"/>
      <c r="F51" s="51"/>
      <c r="I51" s="113"/>
    </row>
    <row r="52" spans="1:9" x14ac:dyDescent="0.2">
      <c r="A52" s="70"/>
      <c r="B52" s="19"/>
      <c r="C52" s="43"/>
      <c r="D52" s="44"/>
      <c r="E52" s="13"/>
      <c r="F52" s="51"/>
      <c r="I52" s="113"/>
    </row>
    <row r="53" spans="1:9" x14ac:dyDescent="0.2">
      <c r="A53" s="70"/>
      <c r="B53" s="19"/>
      <c r="C53" s="43"/>
      <c r="D53" s="44"/>
      <c r="E53" s="13"/>
      <c r="F53" s="51"/>
      <c r="I53" s="113"/>
    </row>
    <row r="54" spans="1:9" x14ac:dyDescent="0.2">
      <c r="A54" s="70"/>
      <c r="B54" s="19"/>
      <c r="C54" s="43"/>
      <c r="D54" s="44"/>
      <c r="E54" s="13"/>
      <c r="F54" s="51"/>
    </row>
    <row r="55" spans="1:9" x14ac:dyDescent="0.2">
      <c r="A55" s="70"/>
      <c r="B55" s="19"/>
      <c r="C55" s="43"/>
      <c r="D55" s="44"/>
      <c r="E55" s="13"/>
      <c r="F55" s="51"/>
    </row>
    <row r="56" spans="1:9" x14ac:dyDescent="0.2">
      <c r="A56" s="98"/>
      <c r="B56" s="62"/>
      <c r="C56" s="63"/>
      <c r="D56" s="64"/>
      <c r="E56" s="63"/>
      <c r="F56" s="65"/>
    </row>
    <row r="57" spans="1:9" x14ac:dyDescent="0.2">
      <c r="A57" s="99"/>
      <c r="B57" s="24" t="s">
        <v>63</v>
      </c>
      <c r="C57" s="25"/>
      <c r="D57" s="26"/>
      <c r="E57" s="27"/>
      <c r="F57" s="66"/>
    </row>
    <row r="58" spans="1:9" x14ac:dyDescent="0.2">
      <c r="A58" s="100"/>
      <c r="B58" s="55" t="s">
        <v>19</v>
      </c>
      <c r="C58" s="56"/>
      <c r="D58" s="42"/>
      <c r="E58" s="41"/>
      <c r="F58" s="67">
        <f>SUM(F12:F37)</f>
        <v>0</v>
      </c>
    </row>
  </sheetData>
  <printOptions horizontalCentered="1"/>
  <pageMargins left="0.7" right="0.7" top="0.75" bottom="0.75" header="0.3" footer="0.3"/>
  <pageSetup paperSize="9" orientation="portrait" horizontalDpi="1200" verticalDpi="1200" r:id="rId1"/>
  <headerFooter>
    <oddHeader>&amp;L&amp;"Arial,Italic"Proposed extension&amp;R&amp;"Arial,Italic"Bill of Quantities</oddHeader>
    <oddFooter>&amp;CPage 3 of 10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0"/>
  <sheetViews>
    <sheetView topLeftCell="A184" zoomScale="120" zoomScaleNormal="120" zoomScalePageLayoutView="160" workbookViewId="0">
      <selection activeCell="E5" sqref="E5:E204"/>
    </sheetView>
  </sheetViews>
  <sheetFormatPr defaultRowHeight="12.75" x14ac:dyDescent="0.2"/>
  <cols>
    <col min="1" max="1" width="5.28515625" bestFit="1" customWidth="1"/>
    <col min="2" max="2" width="51.7109375" customWidth="1"/>
    <col min="3" max="3" width="4" bestFit="1" customWidth="1"/>
    <col min="4" max="4" width="7.85546875" bestFit="1" customWidth="1"/>
    <col min="5" max="5" width="8.7109375" bestFit="1" customWidth="1"/>
    <col min="6" max="6" width="10" bestFit="1" customWidth="1"/>
  </cols>
  <sheetData>
    <row r="1" spans="1:6" x14ac:dyDescent="0.2">
      <c r="A1" s="95" t="s">
        <v>1</v>
      </c>
      <c r="B1" s="68" t="s">
        <v>2</v>
      </c>
      <c r="C1" s="69" t="s">
        <v>4</v>
      </c>
      <c r="D1" s="68" t="s">
        <v>3</v>
      </c>
      <c r="E1" s="68"/>
      <c r="F1" s="68" t="s">
        <v>107</v>
      </c>
    </row>
    <row r="2" spans="1:6" x14ac:dyDescent="0.2">
      <c r="A2" s="101"/>
      <c r="B2" s="72"/>
      <c r="C2" s="73"/>
      <c r="D2" s="71"/>
      <c r="E2" s="74"/>
      <c r="F2" s="75"/>
    </row>
    <row r="3" spans="1:6" x14ac:dyDescent="0.2">
      <c r="A3" s="97"/>
      <c r="B3" s="83" t="s">
        <v>20</v>
      </c>
      <c r="C3" s="47"/>
      <c r="D3" s="48"/>
      <c r="E3" s="49"/>
      <c r="F3" s="50"/>
    </row>
    <row r="4" spans="1:6" x14ac:dyDescent="0.2">
      <c r="A4" s="76"/>
      <c r="B4" s="10" t="s">
        <v>64</v>
      </c>
      <c r="C4" s="11"/>
      <c r="D4" s="12"/>
      <c r="E4" s="13"/>
      <c r="F4" s="51"/>
    </row>
    <row r="5" spans="1:6" x14ac:dyDescent="0.2">
      <c r="A5" s="54"/>
      <c r="B5" s="19"/>
      <c r="C5" s="13"/>
      <c r="D5" s="18"/>
      <c r="E5" s="13"/>
      <c r="F5" s="51"/>
    </row>
    <row r="6" spans="1:6" x14ac:dyDescent="0.2">
      <c r="A6" s="52">
        <v>3.1</v>
      </c>
      <c r="B6" s="14" t="s">
        <v>56</v>
      </c>
      <c r="C6" s="13"/>
      <c r="D6" s="18"/>
      <c r="E6" s="13"/>
      <c r="F6" s="51"/>
    </row>
    <row r="7" spans="1:6" x14ac:dyDescent="0.2">
      <c r="A7" s="53"/>
      <c r="B7" s="19" t="s">
        <v>131</v>
      </c>
      <c r="C7" s="13"/>
      <c r="D7" s="18"/>
      <c r="E7" s="13"/>
      <c r="F7" s="51"/>
    </row>
    <row r="8" spans="1:6" x14ac:dyDescent="0.2">
      <c r="A8" s="54"/>
      <c r="B8" s="19" t="s">
        <v>132</v>
      </c>
      <c r="C8" s="13"/>
      <c r="D8" s="18"/>
      <c r="E8" s="13"/>
      <c r="F8" s="51"/>
    </row>
    <row r="9" spans="1:6" x14ac:dyDescent="0.2">
      <c r="A9" s="54"/>
      <c r="B9" s="23" t="s">
        <v>133</v>
      </c>
      <c r="C9" s="13"/>
      <c r="D9" s="18"/>
      <c r="E9" s="13"/>
      <c r="F9" s="51"/>
    </row>
    <row r="10" spans="1:6" x14ac:dyDescent="0.2">
      <c r="A10" s="54"/>
      <c r="B10" s="19" t="s">
        <v>134</v>
      </c>
      <c r="C10" s="13"/>
      <c r="D10" s="18"/>
      <c r="E10" s="13"/>
      <c r="F10" s="51"/>
    </row>
    <row r="11" spans="1:6" x14ac:dyDescent="0.2">
      <c r="A11" s="54"/>
      <c r="B11" s="19" t="s">
        <v>135</v>
      </c>
      <c r="C11" s="13"/>
      <c r="D11" s="18"/>
      <c r="E11" s="13"/>
      <c r="F11" s="51"/>
    </row>
    <row r="12" spans="1:6" x14ac:dyDescent="0.2">
      <c r="A12" s="54"/>
      <c r="B12" s="19" t="s">
        <v>136</v>
      </c>
      <c r="C12" s="13"/>
      <c r="D12" s="18"/>
      <c r="E12" s="13"/>
      <c r="F12" s="51"/>
    </row>
    <row r="13" spans="1:6" x14ac:dyDescent="0.2">
      <c r="A13" s="54"/>
      <c r="B13" s="23" t="s">
        <v>137</v>
      </c>
      <c r="C13" s="13"/>
      <c r="D13" s="18"/>
      <c r="E13" s="13"/>
      <c r="F13" s="51"/>
    </row>
    <row r="14" spans="1:6" x14ac:dyDescent="0.2">
      <c r="A14" s="54"/>
      <c r="B14" s="23"/>
      <c r="C14" s="13"/>
      <c r="D14" s="18"/>
      <c r="E14" s="13"/>
      <c r="F14" s="51"/>
    </row>
    <row r="15" spans="1:6" x14ac:dyDescent="0.2">
      <c r="A15" s="53" t="s">
        <v>9</v>
      </c>
      <c r="B15" s="23" t="s">
        <v>65</v>
      </c>
      <c r="C15" s="43" t="s">
        <v>25</v>
      </c>
      <c r="D15" s="44">
        <v>1</v>
      </c>
      <c r="E15" s="13"/>
      <c r="F15" s="51">
        <f>D15*E15</f>
        <v>0</v>
      </c>
    </row>
    <row r="16" spans="1:6" x14ac:dyDescent="0.2">
      <c r="A16" s="54"/>
      <c r="B16" s="19"/>
      <c r="C16" s="13"/>
      <c r="D16" s="18"/>
      <c r="E16" s="13"/>
      <c r="F16" s="51"/>
    </row>
    <row r="17" spans="1:6" x14ac:dyDescent="0.2">
      <c r="A17" s="52">
        <v>3.2</v>
      </c>
      <c r="B17" s="14" t="s">
        <v>114</v>
      </c>
      <c r="C17" s="13"/>
      <c r="D17" s="18"/>
      <c r="E17" s="13"/>
      <c r="F17" s="51"/>
    </row>
    <row r="18" spans="1:6" x14ac:dyDescent="0.2">
      <c r="A18" s="52"/>
      <c r="B18" s="19" t="s">
        <v>120</v>
      </c>
      <c r="C18" s="13"/>
      <c r="D18" s="18"/>
      <c r="E18" s="13"/>
      <c r="F18" s="51"/>
    </row>
    <row r="19" spans="1:6" x14ac:dyDescent="0.2">
      <c r="A19" s="52"/>
      <c r="B19" s="19" t="s">
        <v>121</v>
      </c>
      <c r="C19" s="13"/>
      <c r="D19" s="18"/>
      <c r="E19" s="13"/>
      <c r="F19" s="51"/>
    </row>
    <row r="20" spans="1:6" x14ac:dyDescent="0.2">
      <c r="A20" s="52"/>
      <c r="B20" s="23"/>
      <c r="C20" s="13"/>
      <c r="D20" s="18"/>
      <c r="E20" s="13"/>
      <c r="F20" s="51"/>
    </row>
    <row r="21" spans="1:6" x14ac:dyDescent="0.2">
      <c r="A21" s="53" t="s">
        <v>113</v>
      </c>
      <c r="B21" s="15" t="s">
        <v>207</v>
      </c>
      <c r="C21" s="13"/>
      <c r="D21" s="18"/>
      <c r="E21" s="13"/>
      <c r="F21" s="51"/>
    </row>
    <row r="22" spans="1:6" x14ac:dyDescent="0.2">
      <c r="A22" s="70" t="s">
        <v>9</v>
      </c>
      <c r="B22" s="19" t="s">
        <v>234</v>
      </c>
      <c r="C22" s="45" t="s">
        <v>62</v>
      </c>
      <c r="D22" s="44">
        <f>0.36-0.14</f>
        <v>0.21999999999999997</v>
      </c>
      <c r="E22" s="13"/>
      <c r="F22" s="51">
        <f>D22*E22</f>
        <v>0</v>
      </c>
    </row>
    <row r="23" spans="1:6" x14ac:dyDescent="0.2">
      <c r="A23" s="53" t="s">
        <v>10</v>
      </c>
      <c r="B23" s="19" t="s">
        <v>235</v>
      </c>
      <c r="C23" s="45" t="s">
        <v>62</v>
      </c>
      <c r="D23" s="44">
        <f>0.69-0.2</f>
        <v>0.48999999999999994</v>
      </c>
      <c r="E23" s="13"/>
      <c r="F23" s="51">
        <f t="shared" ref="F23:F30" si="0">D23*E23</f>
        <v>0</v>
      </c>
    </row>
    <row r="24" spans="1:6" x14ac:dyDescent="0.2">
      <c r="A24" s="70" t="s">
        <v>11</v>
      </c>
      <c r="B24" s="19" t="s">
        <v>236</v>
      </c>
      <c r="C24" s="45" t="s">
        <v>62</v>
      </c>
      <c r="D24" s="44">
        <v>0.15</v>
      </c>
      <c r="E24" s="13"/>
      <c r="F24" s="51">
        <f t="shared" si="0"/>
        <v>0</v>
      </c>
    </row>
    <row r="25" spans="1:6" x14ac:dyDescent="0.2">
      <c r="A25" s="53" t="s">
        <v>17</v>
      </c>
      <c r="B25" s="19" t="s">
        <v>306</v>
      </c>
      <c r="C25" s="45" t="s">
        <v>62</v>
      </c>
      <c r="D25" s="44">
        <v>0.11</v>
      </c>
      <c r="E25" s="13"/>
      <c r="F25" s="51">
        <f>D25*E25</f>
        <v>0</v>
      </c>
    </row>
    <row r="26" spans="1:6" x14ac:dyDescent="0.2">
      <c r="A26" s="53" t="s">
        <v>18</v>
      </c>
      <c r="B26" s="19" t="s">
        <v>307</v>
      </c>
      <c r="C26" s="45" t="s">
        <v>62</v>
      </c>
      <c r="D26" s="44">
        <v>0.14000000000000001</v>
      </c>
      <c r="E26" s="13"/>
      <c r="F26" s="51">
        <f t="shared" ref="F26:F27" si="1">D26*E26</f>
        <v>0</v>
      </c>
    </row>
    <row r="27" spans="1:6" x14ac:dyDescent="0.2">
      <c r="A27" s="53" t="s">
        <v>104</v>
      </c>
      <c r="B27" s="19" t="s">
        <v>308</v>
      </c>
      <c r="C27" s="45" t="s">
        <v>62</v>
      </c>
      <c r="D27" s="44">
        <v>0.13</v>
      </c>
      <c r="E27" s="13"/>
      <c r="F27" s="51">
        <f t="shared" si="1"/>
        <v>0</v>
      </c>
    </row>
    <row r="28" spans="1:6" x14ac:dyDescent="0.2">
      <c r="A28" s="53" t="s">
        <v>105</v>
      </c>
      <c r="B28" s="19" t="s">
        <v>250</v>
      </c>
      <c r="C28" s="45" t="s">
        <v>62</v>
      </c>
      <c r="D28" s="44">
        <f>0.69+0.1</f>
        <v>0.78999999999999992</v>
      </c>
      <c r="E28" s="13"/>
      <c r="F28" s="51">
        <f t="shared" si="0"/>
        <v>0</v>
      </c>
    </row>
    <row r="29" spans="1:6" x14ac:dyDescent="0.2">
      <c r="A29" s="53" t="s">
        <v>106</v>
      </c>
      <c r="B29" s="19" t="s">
        <v>309</v>
      </c>
      <c r="C29" s="45" t="s">
        <v>62</v>
      </c>
      <c r="D29" s="44">
        <v>0.1</v>
      </c>
      <c r="E29" s="13"/>
      <c r="F29" s="51">
        <f t="shared" ref="F29" si="2">D29*E29</f>
        <v>0</v>
      </c>
    </row>
    <row r="30" spans="1:6" x14ac:dyDescent="0.2">
      <c r="A30" s="53" t="s">
        <v>177</v>
      </c>
      <c r="B30" s="19" t="s">
        <v>238</v>
      </c>
      <c r="C30" s="45" t="s">
        <v>62</v>
      </c>
      <c r="D30" s="44">
        <v>0.02</v>
      </c>
      <c r="E30" s="13"/>
      <c r="F30" s="51">
        <f t="shared" si="0"/>
        <v>0</v>
      </c>
    </row>
    <row r="31" spans="1:6" x14ac:dyDescent="0.2">
      <c r="A31" s="53"/>
      <c r="B31" s="19"/>
      <c r="C31" s="45"/>
      <c r="D31" s="44"/>
      <c r="E31" s="13"/>
      <c r="F31" s="51"/>
    </row>
    <row r="32" spans="1:6" x14ac:dyDescent="0.2">
      <c r="A32" s="52">
        <v>3.3</v>
      </c>
      <c r="B32" s="14" t="s">
        <v>66</v>
      </c>
      <c r="C32" s="13"/>
      <c r="D32" s="18"/>
      <c r="E32" s="13"/>
      <c r="F32" s="51"/>
    </row>
    <row r="33" spans="1:6" x14ac:dyDescent="0.2">
      <c r="A33" s="53"/>
      <c r="B33" s="19" t="s">
        <v>15</v>
      </c>
      <c r="C33" s="13"/>
      <c r="D33" s="18"/>
      <c r="E33" s="13"/>
      <c r="F33" s="51"/>
    </row>
    <row r="34" spans="1:6" x14ac:dyDescent="0.2">
      <c r="A34" s="53"/>
      <c r="B34" s="19"/>
      <c r="C34" s="13"/>
      <c r="D34" s="18"/>
      <c r="E34" s="13"/>
      <c r="F34" s="51"/>
    </row>
    <row r="35" spans="1:6" x14ac:dyDescent="0.2">
      <c r="A35" s="76" t="s">
        <v>67</v>
      </c>
      <c r="B35" s="15" t="s">
        <v>220</v>
      </c>
      <c r="C35" s="13"/>
      <c r="D35" s="18"/>
      <c r="E35" s="13"/>
      <c r="F35" s="51"/>
    </row>
    <row r="36" spans="1:6" x14ac:dyDescent="0.2">
      <c r="A36" s="70" t="s">
        <v>9</v>
      </c>
      <c r="B36" s="19" t="s">
        <v>234</v>
      </c>
      <c r="C36" s="45" t="s">
        <v>62</v>
      </c>
      <c r="D36" s="44">
        <f>1.44-0.58</f>
        <v>0.86</v>
      </c>
      <c r="E36" s="13"/>
      <c r="F36" s="51">
        <f t="shared" ref="F36:F38" si="3">D36*E36</f>
        <v>0</v>
      </c>
    </row>
    <row r="37" spans="1:6" x14ac:dyDescent="0.2">
      <c r="A37" s="53" t="s">
        <v>10</v>
      </c>
      <c r="B37" s="19" t="s">
        <v>235</v>
      </c>
      <c r="C37" s="45" t="s">
        <v>62</v>
      </c>
      <c r="D37" s="44">
        <f>2.74-0.78</f>
        <v>1.9600000000000002</v>
      </c>
      <c r="E37" s="13"/>
      <c r="F37" s="51">
        <f t="shared" si="3"/>
        <v>0</v>
      </c>
    </row>
    <row r="38" spans="1:6" x14ac:dyDescent="0.2">
      <c r="A38" s="70" t="s">
        <v>11</v>
      </c>
      <c r="B38" s="19" t="s">
        <v>236</v>
      </c>
      <c r="C38" s="45" t="s">
        <v>62</v>
      </c>
      <c r="D38" s="44">
        <v>0.6</v>
      </c>
      <c r="E38" s="13"/>
      <c r="F38" s="51">
        <f t="shared" si="3"/>
        <v>0</v>
      </c>
    </row>
    <row r="39" spans="1:6" x14ac:dyDescent="0.2">
      <c r="A39" s="53" t="s">
        <v>17</v>
      </c>
      <c r="B39" s="19" t="s">
        <v>306</v>
      </c>
      <c r="C39" s="45" t="s">
        <v>62</v>
      </c>
      <c r="D39" s="44">
        <v>0.46</v>
      </c>
      <c r="E39" s="13"/>
      <c r="F39" s="51">
        <f t="shared" ref="F39:F41" si="4">D39*E39</f>
        <v>0</v>
      </c>
    </row>
    <row r="40" spans="1:6" x14ac:dyDescent="0.2">
      <c r="A40" s="53" t="s">
        <v>18</v>
      </c>
      <c r="B40" s="19" t="s">
        <v>307</v>
      </c>
      <c r="C40" s="45" t="s">
        <v>62</v>
      </c>
      <c r="D40" s="44">
        <v>0.57999999999999996</v>
      </c>
      <c r="E40" s="13"/>
      <c r="F40" s="51">
        <f t="shared" si="4"/>
        <v>0</v>
      </c>
    </row>
    <row r="41" spans="1:6" x14ac:dyDescent="0.2">
      <c r="A41" s="53" t="s">
        <v>104</v>
      </c>
      <c r="B41" s="19" t="s">
        <v>308</v>
      </c>
      <c r="C41" s="45" t="s">
        <v>62</v>
      </c>
      <c r="D41" s="44">
        <v>0.51</v>
      </c>
      <c r="E41" s="13"/>
      <c r="F41" s="51">
        <f t="shared" si="4"/>
        <v>0</v>
      </c>
    </row>
    <row r="42" spans="1:6" x14ac:dyDescent="0.2">
      <c r="A42" s="53" t="s">
        <v>105</v>
      </c>
      <c r="B42" s="19" t="s">
        <v>250</v>
      </c>
      <c r="C42" s="45" t="s">
        <v>62</v>
      </c>
      <c r="D42" s="44">
        <f>4.8+0.71</f>
        <v>5.51</v>
      </c>
      <c r="E42" s="13"/>
      <c r="F42" s="51">
        <f t="shared" ref="F42:F45" si="5">D42*E42</f>
        <v>0</v>
      </c>
    </row>
    <row r="43" spans="1:6" x14ac:dyDescent="0.2">
      <c r="A43" s="53" t="s">
        <v>106</v>
      </c>
      <c r="B43" s="19" t="s">
        <v>309</v>
      </c>
      <c r="C43" s="45" t="s">
        <v>62</v>
      </c>
      <c r="D43" s="44">
        <v>0.91</v>
      </c>
      <c r="E43" s="13"/>
      <c r="F43" s="51">
        <f t="shared" ref="F43:F44" si="6">D43*E43</f>
        <v>0</v>
      </c>
    </row>
    <row r="44" spans="1:6" x14ac:dyDescent="0.2">
      <c r="A44" s="53" t="s">
        <v>177</v>
      </c>
      <c r="B44" s="19" t="s">
        <v>310</v>
      </c>
      <c r="C44" s="45" t="s">
        <v>62</v>
      </c>
      <c r="D44" s="44">
        <v>2.06</v>
      </c>
      <c r="E44" s="13"/>
      <c r="F44" s="51">
        <f t="shared" si="6"/>
        <v>0</v>
      </c>
    </row>
    <row r="45" spans="1:6" x14ac:dyDescent="0.2">
      <c r="A45" s="53" t="s">
        <v>191</v>
      </c>
      <c r="B45" s="19" t="s">
        <v>238</v>
      </c>
      <c r="C45" s="45" t="s">
        <v>62</v>
      </c>
      <c r="D45" s="44">
        <v>0.17</v>
      </c>
      <c r="E45" s="13"/>
      <c r="F45" s="51">
        <f t="shared" si="5"/>
        <v>0</v>
      </c>
    </row>
    <row r="46" spans="1:6" x14ac:dyDescent="0.2">
      <c r="A46" s="53"/>
      <c r="B46" s="19"/>
      <c r="C46" s="13"/>
      <c r="D46" s="18"/>
      <c r="E46" s="13"/>
      <c r="F46" s="51"/>
    </row>
    <row r="47" spans="1:6" x14ac:dyDescent="0.2">
      <c r="A47" s="54" t="s">
        <v>68</v>
      </c>
      <c r="B47" s="46" t="s">
        <v>69</v>
      </c>
      <c r="C47" s="13"/>
      <c r="D47" s="18"/>
      <c r="E47" s="13"/>
      <c r="F47" s="51"/>
    </row>
    <row r="48" spans="1:6" x14ac:dyDescent="0.2">
      <c r="A48" s="53"/>
      <c r="B48" s="77" t="s">
        <v>16</v>
      </c>
      <c r="C48" s="13"/>
      <c r="D48" s="18"/>
      <c r="E48" s="13"/>
      <c r="F48" s="51"/>
    </row>
    <row r="49" spans="1:6" x14ac:dyDescent="0.2">
      <c r="A49" s="70" t="s">
        <v>9</v>
      </c>
      <c r="B49" s="19" t="s">
        <v>254</v>
      </c>
      <c r="C49" s="45" t="s">
        <v>62</v>
      </c>
      <c r="D49" s="44">
        <v>0.75</v>
      </c>
      <c r="E49" s="13"/>
      <c r="F49" s="51">
        <f>D49*E49</f>
        <v>0</v>
      </c>
    </row>
    <row r="50" spans="1:6" x14ac:dyDescent="0.2">
      <c r="A50" s="53" t="s">
        <v>10</v>
      </c>
      <c r="B50" s="19" t="s">
        <v>255</v>
      </c>
      <c r="C50" s="45" t="s">
        <v>62</v>
      </c>
      <c r="D50" s="44">
        <v>0.75</v>
      </c>
      <c r="E50" s="13"/>
      <c r="F50" s="51">
        <f t="shared" ref="F50" si="7">D50*E50</f>
        <v>0</v>
      </c>
    </row>
    <row r="51" spans="1:6" x14ac:dyDescent="0.2">
      <c r="A51" s="53" t="s">
        <v>11</v>
      </c>
      <c r="B51" s="19" t="s">
        <v>256</v>
      </c>
      <c r="C51" s="45" t="s">
        <v>62</v>
      </c>
      <c r="D51" s="44">
        <v>1.25</v>
      </c>
      <c r="E51" s="13"/>
      <c r="F51" s="51">
        <f t="shared" ref="F51" si="8">D51*E51</f>
        <v>0</v>
      </c>
    </row>
    <row r="52" spans="1:6" x14ac:dyDescent="0.2">
      <c r="A52" s="53" t="s">
        <v>17</v>
      </c>
      <c r="B52" s="19" t="s">
        <v>300</v>
      </c>
      <c r="C52" s="45" t="s">
        <v>62</v>
      </c>
      <c r="D52" s="44">
        <v>0.36</v>
      </c>
      <c r="E52" s="13"/>
      <c r="F52" s="51">
        <f t="shared" ref="F52" si="9">D52*E52</f>
        <v>0</v>
      </c>
    </row>
    <row r="53" spans="1:6" x14ac:dyDescent="0.2">
      <c r="A53" s="53" t="s">
        <v>18</v>
      </c>
      <c r="B53" s="19" t="s">
        <v>301</v>
      </c>
      <c r="C53" s="45" t="s">
        <v>62</v>
      </c>
      <c r="D53" s="44">
        <v>0.36</v>
      </c>
      <c r="E53" s="13"/>
      <c r="F53" s="51">
        <f t="shared" ref="F53" si="10">D53*E53</f>
        <v>0</v>
      </c>
    </row>
    <row r="54" spans="1:6" x14ac:dyDescent="0.2">
      <c r="A54" s="53"/>
      <c r="B54" s="77" t="s">
        <v>185</v>
      </c>
      <c r="C54" s="13"/>
      <c r="D54" s="18"/>
      <c r="E54" s="13"/>
      <c r="F54" s="51"/>
    </row>
    <row r="55" spans="1:6" x14ac:dyDescent="0.2">
      <c r="A55" s="53" t="s">
        <v>18</v>
      </c>
      <c r="B55" s="19" t="s">
        <v>185</v>
      </c>
      <c r="C55" s="45" t="s">
        <v>62</v>
      </c>
      <c r="D55" s="44">
        <v>1.41</v>
      </c>
      <c r="E55" s="13"/>
      <c r="F55" s="51">
        <f>D55*E55</f>
        <v>0</v>
      </c>
    </row>
    <row r="56" spans="1:6" x14ac:dyDescent="0.2">
      <c r="A56" s="70"/>
      <c r="B56" s="19"/>
      <c r="C56" s="45"/>
      <c r="D56" s="44"/>
      <c r="E56" s="13"/>
      <c r="F56" s="51"/>
    </row>
    <row r="57" spans="1:6" s="114" customFormat="1" x14ac:dyDescent="0.2">
      <c r="A57" s="123" t="s">
        <v>228</v>
      </c>
      <c r="B57" s="124" t="s">
        <v>186</v>
      </c>
      <c r="C57" s="150"/>
      <c r="D57" s="120"/>
      <c r="E57" s="121"/>
      <c r="F57" s="122"/>
    </row>
    <row r="58" spans="1:6" x14ac:dyDescent="0.2">
      <c r="A58" s="53"/>
      <c r="B58" s="77" t="s">
        <v>16</v>
      </c>
      <c r="C58" s="45"/>
      <c r="D58" s="44"/>
      <c r="E58" s="13"/>
      <c r="F58" s="51"/>
    </row>
    <row r="59" spans="1:6" x14ac:dyDescent="0.2">
      <c r="A59" s="70" t="s">
        <v>9</v>
      </c>
      <c r="B59" s="19" t="s">
        <v>254</v>
      </c>
      <c r="C59" s="45" t="s">
        <v>62</v>
      </c>
      <c r="D59" s="44">
        <v>0.72</v>
      </c>
      <c r="E59" s="13"/>
      <c r="F59" s="51">
        <f>D59*E59</f>
        <v>0</v>
      </c>
    </row>
    <row r="60" spans="1:6" x14ac:dyDescent="0.2">
      <c r="A60" s="53" t="s">
        <v>10</v>
      </c>
      <c r="B60" s="19" t="s">
        <v>255</v>
      </c>
      <c r="C60" s="45" t="s">
        <v>62</v>
      </c>
      <c r="D60" s="44">
        <f>0.72-0.43</f>
        <v>0.28999999999999998</v>
      </c>
      <c r="E60" s="13"/>
      <c r="F60" s="51">
        <f t="shared" ref="F60:F64" si="11">D60*E60</f>
        <v>0</v>
      </c>
    </row>
    <row r="61" spans="1:6" x14ac:dyDescent="0.2">
      <c r="A61" s="53" t="s">
        <v>11</v>
      </c>
      <c r="B61" s="19" t="s">
        <v>256</v>
      </c>
      <c r="C61" s="45" t="s">
        <v>62</v>
      </c>
      <c r="D61" s="44">
        <v>1.2</v>
      </c>
      <c r="E61" s="13"/>
      <c r="F61" s="51">
        <f t="shared" si="11"/>
        <v>0</v>
      </c>
    </row>
    <row r="62" spans="1:6" x14ac:dyDescent="0.2">
      <c r="A62" s="53" t="s">
        <v>17</v>
      </c>
      <c r="B62" s="19" t="s">
        <v>257</v>
      </c>
      <c r="C62" s="45" t="s">
        <v>62</v>
      </c>
      <c r="D62" s="44">
        <v>0.84</v>
      </c>
      <c r="E62" s="13"/>
      <c r="F62" s="51">
        <f t="shared" si="11"/>
        <v>0</v>
      </c>
    </row>
    <row r="63" spans="1:6" x14ac:dyDescent="0.2">
      <c r="A63" s="53" t="s">
        <v>18</v>
      </c>
      <c r="B63" s="19" t="s">
        <v>300</v>
      </c>
      <c r="C63" s="45" t="s">
        <v>62</v>
      </c>
      <c r="D63" s="44">
        <v>0.27</v>
      </c>
      <c r="E63" s="13"/>
      <c r="F63" s="51">
        <f t="shared" si="11"/>
        <v>0</v>
      </c>
    </row>
    <row r="64" spans="1:6" x14ac:dyDescent="0.2">
      <c r="A64" s="53" t="s">
        <v>104</v>
      </c>
      <c r="B64" s="19" t="s">
        <v>301</v>
      </c>
      <c r="C64" s="45" t="s">
        <v>62</v>
      </c>
      <c r="D64" s="44">
        <v>0.27</v>
      </c>
      <c r="E64" s="13"/>
      <c r="F64" s="51">
        <f t="shared" si="11"/>
        <v>0</v>
      </c>
    </row>
    <row r="65" spans="1:6" x14ac:dyDescent="0.2">
      <c r="A65" s="53"/>
      <c r="B65" s="77" t="s">
        <v>174</v>
      </c>
      <c r="C65" s="45"/>
      <c r="D65" s="44"/>
      <c r="E65" s="13"/>
      <c r="F65" s="51"/>
    </row>
    <row r="66" spans="1:6" x14ac:dyDescent="0.2">
      <c r="A66" s="53" t="s">
        <v>18</v>
      </c>
      <c r="B66" s="19" t="s">
        <v>218</v>
      </c>
      <c r="C66" s="45" t="s">
        <v>62</v>
      </c>
      <c r="D66" s="44">
        <v>11.87</v>
      </c>
      <c r="E66" s="13"/>
      <c r="F66" s="51">
        <f t="shared" ref="F66" si="12">D66*E66</f>
        <v>0</v>
      </c>
    </row>
    <row r="67" spans="1:6" x14ac:dyDescent="0.2">
      <c r="A67" s="53"/>
      <c r="B67" s="77" t="s">
        <v>103</v>
      </c>
      <c r="C67" s="45"/>
      <c r="D67" s="44"/>
      <c r="E67" s="13"/>
      <c r="F67" s="51"/>
    </row>
    <row r="68" spans="1:6" x14ac:dyDescent="0.2">
      <c r="A68" s="53" t="s">
        <v>104</v>
      </c>
      <c r="B68" s="19" t="s">
        <v>239</v>
      </c>
      <c r="C68" s="45" t="s">
        <v>62</v>
      </c>
      <c r="D68" s="44">
        <v>1.1299999999999999</v>
      </c>
      <c r="E68" s="13"/>
      <c r="F68" s="51">
        <f t="shared" ref="F68:F72" si="13">D68*E68</f>
        <v>0</v>
      </c>
    </row>
    <row r="69" spans="1:6" x14ac:dyDescent="0.2">
      <c r="A69" s="53" t="s">
        <v>105</v>
      </c>
      <c r="B69" s="19" t="s">
        <v>240</v>
      </c>
      <c r="C69" s="45" t="s">
        <v>62</v>
      </c>
      <c r="D69" s="44">
        <f>0.77-0.4</f>
        <v>0.37</v>
      </c>
      <c r="E69" s="13"/>
      <c r="F69" s="51">
        <f t="shared" si="13"/>
        <v>0</v>
      </c>
    </row>
    <row r="70" spans="1:6" x14ac:dyDescent="0.2">
      <c r="A70" s="53" t="s">
        <v>106</v>
      </c>
      <c r="B70" s="19" t="s">
        <v>258</v>
      </c>
      <c r="C70" s="45" t="s">
        <v>62</v>
      </c>
      <c r="D70" s="44">
        <f>2.7-0.7</f>
        <v>2</v>
      </c>
      <c r="E70" s="13"/>
      <c r="F70" s="51">
        <f t="shared" si="13"/>
        <v>0</v>
      </c>
    </row>
    <row r="71" spans="1:6" x14ac:dyDescent="0.2">
      <c r="A71" s="53" t="s">
        <v>177</v>
      </c>
      <c r="B71" s="19" t="s">
        <v>259</v>
      </c>
      <c r="C71" s="45" t="s">
        <v>62</v>
      </c>
      <c r="D71" s="44">
        <v>0.75</v>
      </c>
      <c r="E71" s="13"/>
      <c r="F71" s="51">
        <f t="shared" si="13"/>
        <v>0</v>
      </c>
    </row>
    <row r="72" spans="1:6" x14ac:dyDescent="0.2">
      <c r="A72" s="53" t="s">
        <v>191</v>
      </c>
      <c r="B72" s="19" t="s">
        <v>260</v>
      </c>
      <c r="C72" s="45" t="s">
        <v>62</v>
      </c>
      <c r="D72" s="44">
        <v>0.17</v>
      </c>
      <c r="E72" s="13"/>
      <c r="F72" s="51">
        <f t="shared" si="13"/>
        <v>0</v>
      </c>
    </row>
    <row r="73" spans="1:6" x14ac:dyDescent="0.2">
      <c r="A73" s="53" t="s">
        <v>192</v>
      </c>
      <c r="B73" s="19" t="s">
        <v>324</v>
      </c>
      <c r="C73" s="45" t="s">
        <v>62</v>
      </c>
      <c r="D73" s="44">
        <v>1.68</v>
      </c>
      <c r="E73" s="13"/>
      <c r="F73" s="51">
        <f t="shared" ref="F73" si="14">D73*E73</f>
        <v>0</v>
      </c>
    </row>
    <row r="74" spans="1:6" x14ac:dyDescent="0.2">
      <c r="A74" s="53"/>
      <c r="B74" s="77"/>
      <c r="C74" s="13"/>
      <c r="D74" s="18"/>
      <c r="E74" s="13"/>
      <c r="F74" s="51"/>
    </row>
    <row r="75" spans="1:6" x14ac:dyDescent="0.2">
      <c r="A75" s="123" t="s">
        <v>229</v>
      </c>
      <c r="B75" s="124" t="s">
        <v>115</v>
      </c>
      <c r="C75" s="150"/>
      <c r="D75" s="120"/>
      <c r="E75" s="121"/>
      <c r="F75" s="122"/>
    </row>
    <row r="76" spans="1:6" x14ac:dyDescent="0.2">
      <c r="A76" s="53"/>
      <c r="B76" s="77" t="s">
        <v>174</v>
      </c>
      <c r="C76" s="45"/>
      <c r="D76" s="44"/>
      <c r="E76" s="13"/>
      <c r="F76" s="51"/>
    </row>
    <row r="77" spans="1:6" x14ac:dyDescent="0.2">
      <c r="A77" s="53" t="s">
        <v>9</v>
      </c>
      <c r="B77" s="19" t="s">
        <v>218</v>
      </c>
      <c r="C77" s="45" t="s">
        <v>62</v>
      </c>
      <c r="D77" s="44">
        <v>11.87</v>
      </c>
      <c r="E77" s="13"/>
      <c r="F77" s="51">
        <f t="shared" ref="F77" si="15">D77*E77</f>
        <v>0</v>
      </c>
    </row>
    <row r="78" spans="1:6" x14ac:dyDescent="0.2">
      <c r="A78" s="53" t="s">
        <v>10</v>
      </c>
      <c r="B78" s="19" t="s">
        <v>286</v>
      </c>
      <c r="C78" s="45" t="s">
        <v>62</v>
      </c>
      <c r="D78" s="44">
        <v>0.76</v>
      </c>
      <c r="E78" s="13"/>
      <c r="F78" s="51">
        <f t="shared" ref="F78" si="16">D78*E78</f>
        <v>0</v>
      </c>
    </row>
    <row r="79" spans="1:6" x14ac:dyDescent="0.2">
      <c r="A79" s="53"/>
      <c r="B79" s="77" t="s">
        <v>103</v>
      </c>
      <c r="C79" s="45"/>
      <c r="D79" s="44"/>
      <c r="E79" s="13"/>
      <c r="F79" s="51"/>
    </row>
    <row r="80" spans="1:6" x14ac:dyDescent="0.2">
      <c r="A80" s="53" t="s">
        <v>11</v>
      </c>
      <c r="B80" s="19" t="s">
        <v>239</v>
      </c>
      <c r="C80" s="45" t="s">
        <v>62</v>
      </c>
      <c r="D80" s="44">
        <f>1.9-0.4</f>
        <v>1.5</v>
      </c>
      <c r="E80" s="13"/>
      <c r="F80" s="51">
        <f t="shared" ref="F80" si="17">D80*E80</f>
        <v>0</v>
      </c>
    </row>
    <row r="81" spans="1:6" x14ac:dyDescent="0.2">
      <c r="A81" s="53" t="s">
        <v>17</v>
      </c>
      <c r="B81" s="19" t="s">
        <v>240</v>
      </c>
      <c r="C81" s="45" t="s">
        <v>62</v>
      </c>
      <c r="D81" s="44">
        <v>0.65</v>
      </c>
      <c r="E81" s="13"/>
      <c r="F81" s="51">
        <f t="shared" ref="F81" si="18">D81*E81</f>
        <v>0</v>
      </c>
    </row>
    <row r="82" spans="1:6" x14ac:dyDescent="0.2">
      <c r="A82" s="53" t="s">
        <v>18</v>
      </c>
      <c r="B82" s="19" t="s">
        <v>258</v>
      </c>
      <c r="C82" s="45" t="s">
        <v>62</v>
      </c>
      <c r="D82" s="44">
        <f>1.24-0.22</f>
        <v>1.02</v>
      </c>
      <c r="E82" s="13"/>
      <c r="F82" s="51">
        <f t="shared" ref="F82:F85" si="19">D82*E82</f>
        <v>0</v>
      </c>
    </row>
    <row r="83" spans="1:6" x14ac:dyDescent="0.2">
      <c r="A83" s="53" t="s">
        <v>104</v>
      </c>
      <c r="B83" s="19" t="s">
        <v>259</v>
      </c>
      <c r="C83" s="45" t="s">
        <v>62</v>
      </c>
      <c r="D83" s="44">
        <v>0.75</v>
      </c>
      <c r="E83" s="13"/>
      <c r="F83" s="51">
        <f t="shared" si="19"/>
        <v>0</v>
      </c>
    </row>
    <row r="84" spans="1:6" x14ac:dyDescent="0.2">
      <c r="A84" s="53" t="s">
        <v>105</v>
      </c>
      <c r="B84" s="19" t="s">
        <v>260</v>
      </c>
      <c r="C84" s="45" t="s">
        <v>62</v>
      </c>
      <c r="D84" s="44">
        <v>0.17</v>
      </c>
      <c r="E84" s="13"/>
      <c r="F84" s="51">
        <f t="shared" si="19"/>
        <v>0</v>
      </c>
    </row>
    <row r="85" spans="1:6" x14ac:dyDescent="0.2">
      <c r="A85" s="53" t="s">
        <v>106</v>
      </c>
      <c r="B85" s="19" t="s">
        <v>261</v>
      </c>
      <c r="C85" s="45" t="s">
        <v>62</v>
      </c>
      <c r="D85" s="44">
        <f>1.09-0.41</f>
        <v>0.68000000000000016</v>
      </c>
      <c r="E85" s="13"/>
      <c r="F85" s="51">
        <f t="shared" si="19"/>
        <v>0</v>
      </c>
    </row>
    <row r="86" spans="1:6" x14ac:dyDescent="0.2">
      <c r="A86" s="53" t="s">
        <v>177</v>
      </c>
      <c r="B86" s="19" t="s">
        <v>331</v>
      </c>
      <c r="C86" s="45" t="s">
        <v>62</v>
      </c>
      <c r="D86" s="44">
        <v>0.77</v>
      </c>
      <c r="E86" s="13"/>
      <c r="F86" s="51">
        <f t="shared" ref="F86" si="20">D86*E86</f>
        <v>0</v>
      </c>
    </row>
    <row r="87" spans="1:6" x14ac:dyDescent="0.2">
      <c r="A87" s="53"/>
      <c r="B87" s="19"/>
      <c r="C87" s="45"/>
      <c r="D87" s="44"/>
      <c r="E87" s="13"/>
      <c r="F87" s="51"/>
    </row>
    <row r="88" spans="1:6" x14ac:dyDescent="0.2">
      <c r="A88" s="123" t="s">
        <v>270</v>
      </c>
      <c r="B88" s="124" t="s">
        <v>269</v>
      </c>
      <c r="C88" s="45"/>
      <c r="D88" s="44"/>
      <c r="E88" s="13"/>
      <c r="F88" s="51"/>
    </row>
    <row r="89" spans="1:6" x14ac:dyDescent="0.2">
      <c r="A89" s="53" t="s">
        <v>9</v>
      </c>
      <c r="B89" s="152" t="s">
        <v>271</v>
      </c>
      <c r="C89" s="45" t="s">
        <v>62</v>
      </c>
      <c r="D89" s="44">
        <v>12.28</v>
      </c>
      <c r="E89" s="13"/>
      <c r="F89" s="51">
        <f t="shared" ref="F89" si="21">D89*E89</f>
        <v>0</v>
      </c>
    </row>
    <row r="90" spans="1:6" x14ac:dyDescent="0.2">
      <c r="A90" s="53"/>
      <c r="B90" s="19"/>
      <c r="C90" s="45"/>
      <c r="D90" s="44"/>
      <c r="E90" s="13"/>
      <c r="F90" s="51"/>
    </row>
    <row r="91" spans="1:6" s="114" customFormat="1" x14ac:dyDescent="0.2">
      <c r="A91" s="127">
        <v>3.4</v>
      </c>
      <c r="B91" s="149" t="s">
        <v>72</v>
      </c>
      <c r="C91" s="132"/>
      <c r="D91" s="133"/>
      <c r="E91" s="121"/>
      <c r="F91" s="122"/>
    </row>
    <row r="92" spans="1:6" x14ac:dyDescent="0.2">
      <c r="A92" s="53"/>
      <c r="B92" s="19" t="s">
        <v>122</v>
      </c>
      <c r="C92" s="13"/>
      <c r="D92" s="18"/>
      <c r="E92" s="13"/>
      <c r="F92" s="51"/>
    </row>
    <row r="93" spans="1:6" x14ac:dyDescent="0.2">
      <c r="A93" s="54"/>
      <c r="B93" s="19" t="s">
        <v>123</v>
      </c>
      <c r="C93" s="13"/>
      <c r="D93" s="18"/>
      <c r="E93" s="13"/>
      <c r="F93" s="51"/>
    </row>
    <row r="94" spans="1:6" x14ac:dyDescent="0.2">
      <c r="A94" s="54"/>
      <c r="B94" s="19" t="s">
        <v>124</v>
      </c>
      <c r="C94" s="13"/>
      <c r="D94" s="18"/>
      <c r="E94" s="13"/>
      <c r="F94" s="51"/>
    </row>
    <row r="95" spans="1:6" x14ac:dyDescent="0.2">
      <c r="A95" s="54"/>
      <c r="B95" s="23" t="s">
        <v>73</v>
      </c>
      <c r="C95" s="13"/>
      <c r="D95" s="18"/>
      <c r="E95" s="13"/>
      <c r="F95" s="51"/>
    </row>
    <row r="96" spans="1:6" x14ac:dyDescent="0.2">
      <c r="A96" s="54"/>
      <c r="B96" s="19"/>
      <c r="C96" s="13"/>
      <c r="D96" s="18"/>
      <c r="E96" s="13"/>
      <c r="F96" s="51"/>
    </row>
    <row r="97" spans="1:6" x14ac:dyDescent="0.2">
      <c r="A97" s="123" t="s">
        <v>70</v>
      </c>
      <c r="B97" s="124" t="s">
        <v>221</v>
      </c>
      <c r="C97" s="121"/>
      <c r="D97" s="125"/>
      <c r="E97" s="121"/>
      <c r="F97" s="122"/>
    </row>
    <row r="98" spans="1:6" x14ac:dyDescent="0.2">
      <c r="A98" s="70" t="s">
        <v>9</v>
      </c>
      <c r="B98" s="19" t="s">
        <v>241</v>
      </c>
      <c r="C98" s="43" t="s">
        <v>0</v>
      </c>
      <c r="D98" s="44">
        <f>252.4-126.72</f>
        <v>125.68</v>
      </c>
      <c r="E98" s="13"/>
      <c r="F98" s="51">
        <f t="shared" ref="F98" si="22">D98*E98</f>
        <v>0</v>
      </c>
    </row>
    <row r="99" spans="1:6" x14ac:dyDescent="0.2">
      <c r="A99" s="53" t="s">
        <v>10</v>
      </c>
      <c r="B99" s="19" t="s">
        <v>242</v>
      </c>
      <c r="C99" s="43" t="s">
        <v>0</v>
      </c>
      <c r="D99" s="44">
        <f>451.5-172.48</f>
        <v>279.02</v>
      </c>
      <c r="E99" s="13"/>
      <c r="F99" s="51">
        <f t="shared" ref="F99:F105" si="23">D99*E99</f>
        <v>0</v>
      </c>
    </row>
    <row r="100" spans="1:6" x14ac:dyDescent="0.2">
      <c r="A100" s="151" t="s">
        <v>11</v>
      </c>
      <c r="B100" s="19" t="s">
        <v>243</v>
      </c>
      <c r="C100" s="43" t="s">
        <v>0</v>
      </c>
      <c r="D100" s="44">
        <v>114.18</v>
      </c>
      <c r="E100" s="13"/>
      <c r="F100" s="51">
        <f t="shared" si="23"/>
        <v>0</v>
      </c>
    </row>
    <row r="101" spans="1:6" x14ac:dyDescent="0.2">
      <c r="A101" s="70" t="s">
        <v>17</v>
      </c>
      <c r="B101" s="19" t="s">
        <v>311</v>
      </c>
      <c r="C101" s="43" t="s">
        <v>0</v>
      </c>
      <c r="D101" s="44">
        <v>100.32</v>
      </c>
      <c r="E101" s="13"/>
      <c r="F101" s="51">
        <f t="shared" si="23"/>
        <v>0</v>
      </c>
    </row>
    <row r="102" spans="1:6" x14ac:dyDescent="0.2">
      <c r="A102" s="53" t="s">
        <v>18</v>
      </c>
      <c r="B102" s="19" t="s">
        <v>312</v>
      </c>
      <c r="C102" s="43" t="s">
        <v>0</v>
      </c>
      <c r="D102" s="44">
        <v>127.16</v>
      </c>
      <c r="E102" s="13"/>
      <c r="F102" s="51">
        <f t="shared" ref="F102:F103" si="24">D102*E102</f>
        <v>0</v>
      </c>
    </row>
    <row r="103" spans="1:6" x14ac:dyDescent="0.2">
      <c r="A103" s="53" t="s">
        <v>104</v>
      </c>
      <c r="B103" s="19" t="s">
        <v>313</v>
      </c>
      <c r="C103" s="43" t="s">
        <v>0</v>
      </c>
      <c r="D103" s="44">
        <v>112.2</v>
      </c>
      <c r="E103" s="13"/>
      <c r="F103" s="51">
        <f t="shared" si="24"/>
        <v>0</v>
      </c>
    </row>
    <row r="104" spans="1:6" x14ac:dyDescent="0.2">
      <c r="A104" s="53" t="s">
        <v>105</v>
      </c>
      <c r="B104" s="19" t="s">
        <v>314</v>
      </c>
      <c r="C104" s="43" t="s">
        <v>0</v>
      </c>
      <c r="D104" s="44">
        <f>340.85+53.66</f>
        <v>394.51</v>
      </c>
      <c r="E104" s="13"/>
      <c r="F104" s="51">
        <f t="shared" si="23"/>
        <v>0</v>
      </c>
    </row>
    <row r="105" spans="1:6" x14ac:dyDescent="0.2">
      <c r="A105" s="53" t="s">
        <v>106</v>
      </c>
      <c r="B105" s="19" t="s">
        <v>315</v>
      </c>
      <c r="C105" s="43" t="s">
        <v>0</v>
      </c>
      <c r="D105" s="44">
        <f>385.45+107.32</f>
        <v>492.77</v>
      </c>
      <c r="E105" s="13"/>
      <c r="F105" s="51">
        <f t="shared" si="23"/>
        <v>0</v>
      </c>
    </row>
    <row r="106" spans="1:6" x14ac:dyDescent="0.2">
      <c r="A106" s="53" t="s">
        <v>177</v>
      </c>
      <c r="B106" s="19" t="s">
        <v>316</v>
      </c>
      <c r="C106" s="43" t="s">
        <v>0</v>
      </c>
      <c r="D106" s="44">
        <v>107.32</v>
      </c>
      <c r="E106" s="13"/>
      <c r="F106" s="51">
        <f t="shared" ref="F106:F109" si="25">D106*E106</f>
        <v>0</v>
      </c>
    </row>
    <row r="107" spans="1:6" x14ac:dyDescent="0.2">
      <c r="A107" s="53" t="s">
        <v>191</v>
      </c>
      <c r="B107" s="19" t="s">
        <v>318</v>
      </c>
      <c r="C107" s="43" t="s">
        <v>0</v>
      </c>
      <c r="D107" s="44">
        <v>53.66</v>
      </c>
      <c r="E107" s="13"/>
      <c r="F107" s="51">
        <f t="shared" ref="F107" si="26">D107*E107</f>
        <v>0</v>
      </c>
    </row>
    <row r="108" spans="1:6" x14ac:dyDescent="0.2">
      <c r="A108" s="53" t="s">
        <v>192</v>
      </c>
      <c r="B108" s="19" t="s">
        <v>317</v>
      </c>
      <c r="C108" s="43" t="s">
        <v>0</v>
      </c>
      <c r="D108" s="44">
        <v>125.2</v>
      </c>
      <c r="E108" s="13"/>
      <c r="F108" s="51">
        <f t="shared" si="25"/>
        <v>0</v>
      </c>
    </row>
    <row r="109" spans="1:6" x14ac:dyDescent="0.2">
      <c r="A109" s="53" t="s">
        <v>193</v>
      </c>
      <c r="B109" s="19" t="s">
        <v>319</v>
      </c>
      <c r="C109" s="43" t="s">
        <v>0</v>
      </c>
      <c r="D109" s="44">
        <v>258.71999999999997</v>
      </c>
      <c r="E109" s="13"/>
      <c r="F109" s="51">
        <f t="shared" si="25"/>
        <v>0</v>
      </c>
    </row>
    <row r="110" spans="1:6" x14ac:dyDescent="0.2">
      <c r="A110" s="53" t="s">
        <v>194</v>
      </c>
      <c r="B110" s="19" t="s">
        <v>262</v>
      </c>
      <c r="C110" s="43" t="s">
        <v>0</v>
      </c>
      <c r="D110" s="44">
        <v>55.01</v>
      </c>
      <c r="E110" s="13"/>
      <c r="F110" s="51">
        <f t="shared" ref="F110:F111" si="27">D110*E110</f>
        <v>0</v>
      </c>
    </row>
    <row r="111" spans="1:6" x14ac:dyDescent="0.2">
      <c r="A111" s="53" t="s">
        <v>199</v>
      </c>
      <c r="B111" s="19" t="s">
        <v>263</v>
      </c>
      <c r="C111" s="43" t="s">
        <v>0</v>
      </c>
      <c r="D111" s="44">
        <v>12.34</v>
      </c>
      <c r="E111" s="13"/>
      <c r="F111" s="51">
        <f t="shared" si="27"/>
        <v>0</v>
      </c>
    </row>
    <row r="112" spans="1:6" x14ac:dyDescent="0.2">
      <c r="A112" s="53"/>
      <c r="B112" s="19"/>
      <c r="C112" s="43"/>
      <c r="D112" s="44"/>
      <c r="E112" s="13"/>
      <c r="F112" s="51"/>
    </row>
    <row r="113" spans="1:6" x14ac:dyDescent="0.2">
      <c r="A113" s="123" t="s">
        <v>71</v>
      </c>
      <c r="B113" s="124" t="s">
        <v>69</v>
      </c>
      <c r="C113" s="43"/>
      <c r="D113" s="44"/>
      <c r="E113" s="13"/>
      <c r="F113" s="51"/>
    </row>
    <row r="114" spans="1:6" x14ac:dyDescent="0.2">
      <c r="A114" s="70" t="s">
        <v>9</v>
      </c>
      <c r="B114" s="19" t="s">
        <v>264</v>
      </c>
      <c r="C114" s="43" t="s">
        <v>0</v>
      </c>
      <c r="D114" s="44">
        <v>76.08</v>
      </c>
      <c r="E114" s="13"/>
      <c r="F114" s="51">
        <f t="shared" ref="F114:F124" si="28">D114*E114</f>
        <v>0</v>
      </c>
    </row>
    <row r="115" spans="1:6" x14ac:dyDescent="0.2">
      <c r="A115" s="53" t="s">
        <v>10</v>
      </c>
      <c r="B115" s="19" t="s">
        <v>74</v>
      </c>
      <c r="C115" s="43" t="s">
        <v>0</v>
      </c>
      <c r="D115" s="44">
        <v>52.38</v>
      </c>
      <c r="E115" s="13"/>
      <c r="F115" s="51">
        <f t="shared" si="28"/>
        <v>0</v>
      </c>
    </row>
    <row r="116" spans="1:6" s="114" customFormat="1" x14ac:dyDescent="0.2">
      <c r="A116" s="151" t="s">
        <v>11</v>
      </c>
      <c r="B116" s="152" t="s">
        <v>265</v>
      </c>
      <c r="C116" s="153" t="s">
        <v>0</v>
      </c>
      <c r="D116" s="120">
        <v>75.75</v>
      </c>
      <c r="E116" s="121"/>
      <c r="F116" s="122">
        <f t="shared" si="28"/>
        <v>0</v>
      </c>
    </row>
    <row r="117" spans="1:6" x14ac:dyDescent="0.2">
      <c r="A117" s="70" t="s">
        <v>17</v>
      </c>
      <c r="B117" s="19" t="s">
        <v>223</v>
      </c>
      <c r="C117" s="43" t="s">
        <v>0</v>
      </c>
      <c r="D117" s="44">
        <v>52.38</v>
      </c>
      <c r="E117" s="13"/>
      <c r="F117" s="51">
        <f t="shared" si="28"/>
        <v>0</v>
      </c>
    </row>
    <row r="118" spans="1:6" x14ac:dyDescent="0.2">
      <c r="A118" s="53" t="s">
        <v>18</v>
      </c>
      <c r="B118" s="152" t="s">
        <v>266</v>
      </c>
      <c r="C118" s="153" t="s">
        <v>0</v>
      </c>
      <c r="D118" s="120">
        <v>101.76</v>
      </c>
      <c r="E118" s="121"/>
      <c r="F118" s="122">
        <f t="shared" ref="F118:F119" si="29">D118*E118</f>
        <v>0</v>
      </c>
    </row>
    <row r="119" spans="1:6" x14ac:dyDescent="0.2">
      <c r="A119" s="53" t="s">
        <v>104</v>
      </c>
      <c r="B119" s="19" t="s">
        <v>267</v>
      </c>
      <c r="C119" s="43" t="s">
        <v>0</v>
      </c>
      <c r="D119" s="44">
        <v>87.3</v>
      </c>
      <c r="E119" s="13"/>
      <c r="F119" s="51">
        <f t="shared" si="29"/>
        <v>0</v>
      </c>
    </row>
    <row r="120" spans="1:6" x14ac:dyDescent="0.2">
      <c r="A120" s="53" t="s">
        <v>105</v>
      </c>
      <c r="B120" s="152" t="s">
        <v>302</v>
      </c>
      <c r="C120" s="153" t="s">
        <v>0</v>
      </c>
      <c r="D120" s="120">
        <v>31.68</v>
      </c>
      <c r="E120" s="121"/>
      <c r="F120" s="122">
        <f t="shared" ref="F120:F121" si="30">D120*E120</f>
        <v>0</v>
      </c>
    </row>
    <row r="121" spans="1:6" x14ac:dyDescent="0.2">
      <c r="A121" s="53" t="s">
        <v>106</v>
      </c>
      <c r="B121" s="19" t="s">
        <v>303</v>
      </c>
      <c r="C121" s="43" t="s">
        <v>0</v>
      </c>
      <c r="D121" s="44">
        <v>47.52</v>
      </c>
      <c r="E121" s="13"/>
      <c r="F121" s="51">
        <f t="shared" si="30"/>
        <v>0</v>
      </c>
    </row>
    <row r="122" spans="1:6" x14ac:dyDescent="0.2">
      <c r="A122" s="53" t="s">
        <v>177</v>
      </c>
      <c r="B122" s="152" t="s">
        <v>305</v>
      </c>
      <c r="C122" s="153" t="s">
        <v>0</v>
      </c>
      <c r="D122" s="120">
        <v>31.68</v>
      </c>
      <c r="E122" s="13"/>
      <c r="F122" s="122">
        <f t="shared" ref="F122:F123" si="31">D122*E122</f>
        <v>0</v>
      </c>
    </row>
    <row r="123" spans="1:6" x14ac:dyDescent="0.2">
      <c r="A123" s="53" t="s">
        <v>191</v>
      </c>
      <c r="B123" s="19" t="s">
        <v>304</v>
      </c>
      <c r="C123" s="43" t="s">
        <v>0</v>
      </c>
      <c r="D123" s="44">
        <v>47.52</v>
      </c>
      <c r="E123" s="13"/>
      <c r="F123" s="51">
        <f t="shared" si="31"/>
        <v>0</v>
      </c>
    </row>
    <row r="124" spans="1:6" x14ac:dyDescent="0.2">
      <c r="A124" s="53" t="s">
        <v>192</v>
      </c>
      <c r="B124" s="19" t="s">
        <v>224</v>
      </c>
      <c r="C124" s="43" t="s">
        <v>0</v>
      </c>
      <c r="D124" s="44">
        <v>77.08</v>
      </c>
      <c r="E124" s="13"/>
      <c r="F124" s="51">
        <f t="shared" si="28"/>
        <v>0</v>
      </c>
    </row>
    <row r="125" spans="1:6" x14ac:dyDescent="0.2">
      <c r="A125" s="53" t="s">
        <v>193</v>
      </c>
      <c r="B125" s="19" t="s">
        <v>268</v>
      </c>
      <c r="C125" s="43" t="s">
        <v>0</v>
      </c>
      <c r="D125" s="44">
        <v>152.63999999999999</v>
      </c>
      <c r="E125" s="13"/>
      <c r="F125" s="51">
        <f t="shared" ref="F125" si="32">D125*E125</f>
        <v>0</v>
      </c>
    </row>
    <row r="126" spans="1:6" x14ac:dyDescent="0.2">
      <c r="A126" s="53"/>
      <c r="B126" s="19"/>
      <c r="C126" s="43"/>
      <c r="D126" s="44"/>
      <c r="E126" s="13"/>
      <c r="F126" s="51"/>
    </row>
    <row r="127" spans="1:6" x14ac:dyDescent="0.2">
      <c r="A127" s="123" t="s">
        <v>230</v>
      </c>
      <c r="B127" s="124" t="s">
        <v>186</v>
      </c>
      <c r="C127" s="43"/>
      <c r="D127" s="44"/>
      <c r="E127" s="13"/>
      <c r="F127" s="51"/>
    </row>
    <row r="128" spans="1:6" x14ac:dyDescent="0.2">
      <c r="A128" s="70" t="s">
        <v>9</v>
      </c>
      <c r="B128" s="19" t="s">
        <v>264</v>
      </c>
      <c r="C128" s="43" t="s">
        <v>0</v>
      </c>
      <c r="D128" s="44">
        <v>73.349999999999994</v>
      </c>
      <c r="E128" s="13"/>
      <c r="F128" s="51">
        <f t="shared" ref="F128:F141" si="33">D128*E128</f>
        <v>0</v>
      </c>
    </row>
    <row r="129" spans="1:6" x14ac:dyDescent="0.2">
      <c r="A129" s="53" t="s">
        <v>10</v>
      </c>
      <c r="B129" s="19" t="s">
        <v>74</v>
      </c>
      <c r="C129" s="43" t="s">
        <v>0</v>
      </c>
      <c r="D129" s="44">
        <v>50.58</v>
      </c>
      <c r="E129" s="13"/>
      <c r="F129" s="51">
        <f t="shared" si="33"/>
        <v>0</v>
      </c>
    </row>
    <row r="130" spans="1:6" x14ac:dyDescent="0.2">
      <c r="A130" s="70" t="s">
        <v>11</v>
      </c>
      <c r="B130" s="152" t="s">
        <v>265</v>
      </c>
      <c r="C130" s="153" t="s">
        <v>0</v>
      </c>
      <c r="D130" s="120">
        <v>31.68</v>
      </c>
      <c r="E130" s="121"/>
      <c r="F130" s="122">
        <f t="shared" si="33"/>
        <v>0</v>
      </c>
    </row>
    <row r="131" spans="1:6" x14ac:dyDescent="0.2">
      <c r="A131" s="70" t="s">
        <v>17</v>
      </c>
      <c r="B131" s="19" t="s">
        <v>223</v>
      </c>
      <c r="C131" s="43" t="s">
        <v>0</v>
      </c>
      <c r="D131" s="44">
        <v>47.52</v>
      </c>
      <c r="E131" s="13"/>
      <c r="F131" s="51">
        <f t="shared" si="33"/>
        <v>0</v>
      </c>
    </row>
    <row r="132" spans="1:6" x14ac:dyDescent="0.2">
      <c r="A132" s="53" t="s">
        <v>18</v>
      </c>
      <c r="B132" s="152" t="s">
        <v>266</v>
      </c>
      <c r="C132" s="153" t="s">
        <v>0</v>
      </c>
      <c r="D132" s="120">
        <v>98.04</v>
      </c>
      <c r="E132" s="121"/>
      <c r="F132" s="122">
        <f t="shared" si="33"/>
        <v>0</v>
      </c>
    </row>
    <row r="133" spans="1:6" x14ac:dyDescent="0.2">
      <c r="A133" s="53" t="s">
        <v>104</v>
      </c>
      <c r="B133" s="19" t="s">
        <v>267</v>
      </c>
      <c r="C133" s="43" t="s">
        <v>0</v>
      </c>
      <c r="D133" s="44">
        <v>84.3</v>
      </c>
      <c r="E133" s="13"/>
      <c r="F133" s="51">
        <f t="shared" si="33"/>
        <v>0</v>
      </c>
    </row>
    <row r="134" spans="1:6" x14ac:dyDescent="0.2">
      <c r="A134" s="53" t="s">
        <v>105</v>
      </c>
      <c r="B134" s="152" t="s">
        <v>272</v>
      </c>
      <c r="C134" s="153" t="s">
        <v>0</v>
      </c>
      <c r="D134" s="120">
        <v>129.32</v>
      </c>
      <c r="E134" s="121"/>
      <c r="F134" s="122">
        <f t="shared" si="33"/>
        <v>0</v>
      </c>
    </row>
    <row r="135" spans="1:6" x14ac:dyDescent="0.2">
      <c r="A135" s="53" t="s">
        <v>106</v>
      </c>
      <c r="B135" s="19" t="s">
        <v>273</v>
      </c>
      <c r="C135" s="43" t="s">
        <v>0</v>
      </c>
      <c r="D135" s="44">
        <v>52.65</v>
      </c>
      <c r="E135" s="13"/>
      <c r="F135" s="51">
        <f t="shared" si="33"/>
        <v>0</v>
      </c>
    </row>
    <row r="136" spans="1:6" x14ac:dyDescent="0.2">
      <c r="A136" s="53" t="s">
        <v>177</v>
      </c>
      <c r="B136" s="152" t="s">
        <v>302</v>
      </c>
      <c r="C136" s="153" t="s">
        <v>0</v>
      </c>
      <c r="D136" s="120">
        <v>31.68</v>
      </c>
      <c r="E136" s="121"/>
      <c r="F136" s="122">
        <f t="shared" ref="F136:F137" si="34">D136*E136</f>
        <v>0</v>
      </c>
    </row>
    <row r="137" spans="1:6" x14ac:dyDescent="0.2">
      <c r="A137" s="53" t="s">
        <v>191</v>
      </c>
      <c r="B137" s="19" t="s">
        <v>303</v>
      </c>
      <c r="C137" s="43" t="s">
        <v>0</v>
      </c>
      <c r="D137" s="44">
        <v>47.52</v>
      </c>
      <c r="E137" s="13"/>
      <c r="F137" s="51">
        <f t="shared" si="34"/>
        <v>0</v>
      </c>
    </row>
    <row r="138" spans="1:6" x14ac:dyDescent="0.2">
      <c r="A138" s="53" t="s">
        <v>192</v>
      </c>
      <c r="B138" s="152" t="s">
        <v>305</v>
      </c>
      <c r="C138" s="153" t="s">
        <v>0</v>
      </c>
      <c r="D138" s="120">
        <v>31.68</v>
      </c>
      <c r="E138" s="13"/>
      <c r="F138" s="122">
        <f t="shared" ref="F138:F139" si="35">D138*E138</f>
        <v>0</v>
      </c>
    </row>
    <row r="139" spans="1:6" x14ac:dyDescent="0.2">
      <c r="A139" s="53" t="s">
        <v>193</v>
      </c>
      <c r="B139" s="19" t="s">
        <v>304</v>
      </c>
      <c r="C139" s="43" t="s">
        <v>0</v>
      </c>
      <c r="D139" s="44">
        <v>47.52</v>
      </c>
      <c r="E139" s="13"/>
      <c r="F139" s="51">
        <f t="shared" si="35"/>
        <v>0</v>
      </c>
    </row>
    <row r="140" spans="1:6" x14ac:dyDescent="0.2">
      <c r="A140" s="126" t="s">
        <v>194</v>
      </c>
      <c r="B140" s="19" t="s">
        <v>274</v>
      </c>
      <c r="C140" s="43" t="s">
        <v>0</v>
      </c>
      <c r="D140" s="44">
        <v>136.74</v>
      </c>
      <c r="E140" s="13"/>
      <c r="F140" s="51">
        <f t="shared" si="33"/>
        <v>0</v>
      </c>
    </row>
    <row r="141" spans="1:6" x14ac:dyDescent="0.2">
      <c r="A141" s="53" t="s">
        <v>199</v>
      </c>
      <c r="B141" s="19" t="s">
        <v>187</v>
      </c>
      <c r="C141" s="43" t="s">
        <v>0</v>
      </c>
      <c r="D141" s="44">
        <v>88.55</v>
      </c>
      <c r="E141" s="13"/>
      <c r="F141" s="51">
        <f t="shared" si="33"/>
        <v>0</v>
      </c>
    </row>
    <row r="142" spans="1:6" x14ac:dyDescent="0.2">
      <c r="A142" s="53" t="s">
        <v>225</v>
      </c>
      <c r="B142" s="19" t="s">
        <v>244</v>
      </c>
      <c r="C142" s="43" t="s">
        <v>0</v>
      </c>
      <c r="D142" s="44">
        <v>33.264000000000003</v>
      </c>
      <c r="E142" s="13"/>
      <c r="F142" s="51">
        <f t="shared" ref="F142:F146" si="36">D142*E142</f>
        <v>0</v>
      </c>
    </row>
    <row r="143" spans="1:6" x14ac:dyDescent="0.2">
      <c r="A143" s="53" t="s">
        <v>226</v>
      </c>
      <c r="B143" s="19" t="s">
        <v>275</v>
      </c>
      <c r="C143" s="43" t="s">
        <v>0</v>
      </c>
      <c r="D143" s="44">
        <v>11.088000000000001</v>
      </c>
      <c r="E143" s="13"/>
      <c r="F143" s="51">
        <f t="shared" si="36"/>
        <v>0</v>
      </c>
    </row>
    <row r="144" spans="1:6" x14ac:dyDescent="0.2">
      <c r="A144" s="53" t="s">
        <v>227</v>
      </c>
      <c r="B144" s="19" t="s">
        <v>188</v>
      </c>
      <c r="C144" s="43" t="s">
        <v>0</v>
      </c>
      <c r="D144" s="44">
        <v>40.656000000000006</v>
      </c>
      <c r="E144" s="13"/>
      <c r="F144" s="51">
        <f t="shared" si="36"/>
        <v>0</v>
      </c>
    </row>
    <row r="145" spans="1:6" x14ac:dyDescent="0.2">
      <c r="A145" s="53" t="s">
        <v>280</v>
      </c>
      <c r="B145" s="19" t="s">
        <v>276</v>
      </c>
      <c r="C145" s="43" t="s">
        <v>0</v>
      </c>
      <c r="D145" s="44">
        <f>279.95-76.46</f>
        <v>203.49</v>
      </c>
      <c r="E145" s="13"/>
      <c r="F145" s="51">
        <f t="shared" si="36"/>
        <v>0</v>
      </c>
    </row>
    <row r="146" spans="1:6" x14ac:dyDescent="0.2">
      <c r="A146" s="53" t="s">
        <v>281</v>
      </c>
      <c r="B146" s="19" t="s">
        <v>189</v>
      </c>
      <c r="C146" s="43" t="s">
        <v>0</v>
      </c>
      <c r="D146" s="44">
        <f>181.23-72.82</f>
        <v>108.41</v>
      </c>
      <c r="E146" s="13"/>
      <c r="F146" s="51">
        <f t="shared" si="36"/>
        <v>0</v>
      </c>
    </row>
    <row r="147" spans="1:6" x14ac:dyDescent="0.2">
      <c r="A147" s="53" t="s">
        <v>282</v>
      </c>
      <c r="B147" s="19" t="s">
        <v>277</v>
      </c>
      <c r="C147" s="43" t="s">
        <v>0</v>
      </c>
      <c r="D147" s="44">
        <v>59.21</v>
      </c>
      <c r="E147" s="13"/>
      <c r="F147" s="51">
        <f t="shared" ref="F147:F148" si="37">D147*E147</f>
        <v>0</v>
      </c>
    </row>
    <row r="148" spans="1:6" x14ac:dyDescent="0.2">
      <c r="A148" s="53" t="s">
        <v>320</v>
      </c>
      <c r="B148" s="19" t="s">
        <v>222</v>
      </c>
      <c r="C148" s="43" t="s">
        <v>0</v>
      </c>
      <c r="D148" s="44">
        <v>51.27</v>
      </c>
      <c r="E148" s="13"/>
      <c r="F148" s="51">
        <f t="shared" si="37"/>
        <v>0</v>
      </c>
    </row>
    <row r="149" spans="1:6" x14ac:dyDescent="0.2">
      <c r="A149" s="53" t="s">
        <v>321</v>
      </c>
      <c r="B149" s="19" t="s">
        <v>278</v>
      </c>
      <c r="C149" s="43" t="s">
        <v>0</v>
      </c>
      <c r="D149" s="44">
        <v>15.5</v>
      </c>
      <c r="E149" s="13"/>
      <c r="F149" s="51">
        <f t="shared" ref="F149:F150" si="38">D149*E149</f>
        <v>0</v>
      </c>
    </row>
    <row r="150" spans="1:6" x14ac:dyDescent="0.2">
      <c r="A150" s="53" t="s">
        <v>322</v>
      </c>
      <c r="B150" s="19" t="s">
        <v>279</v>
      </c>
      <c r="C150" s="43" t="s">
        <v>0</v>
      </c>
      <c r="D150" s="44">
        <v>12.59</v>
      </c>
      <c r="E150" s="13"/>
      <c r="F150" s="51">
        <f t="shared" si="38"/>
        <v>0</v>
      </c>
    </row>
    <row r="151" spans="1:6" x14ac:dyDescent="0.2">
      <c r="A151" s="53" t="s">
        <v>323</v>
      </c>
      <c r="B151" s="19" t="s">
        <v>326</v>
      </c>
      <c r="C151" s="43" t="s">
        <v>0</v>
      </c>
      <c r="D151" s="44">
        <v>98.8</v>
      </c>
      <c r="E151" s="13"/>
      <c r="F151" s="51">
        <f t="shared" ref="F151:F153" si="39">D151*E151</f>
        <v>0</v>
      </c>
    </row>
    <row r="152" spans="1:6" x14ac:dyDescent="0.2">
      <c r="A152" s="53" t="s">
        <v>328</v>
      </c>
      <c r="B152" s="152" t="s">
        <v>327</v>
      </c>
      <c r="C152" s="153" t="s">
        <v>0</v>
      </c>
      <c r="D152" s="120">
        <v>49.4</v>
      </c>
      <c r="E152" s="13"/>
      <c r="F152" s="122">
        <f t="shared" si="39"/>
        <v>0</v>
      </c>
    </row>
    <row r="153" spans="1:6" x14ac:dyDescent="0.2">
      <c r="A153" s="53" t="s">
        <v>329</v>
      </c>
      <c r="B153" s="19" t="s">
        <v>325</v>
      </c>
      <c r="C153" s="43" t="s">
        <v>0</v>
      </c>
      <c r="D153" s="44">
        <v>285.43</v>
      </c>
      <c r="E153" s="13"/>
      <c r="F153" s="51">
        <f t="shared" si="39"/>
        <v>0</v>
      </c>
    </row>
    <row r="154" spans="1:6" x14ac:dyDescent="0.2">
      <c r="A154" s="53" t="s">
        <v>330</v>
      </c>
      <c r="B154" s="19" t="s">
        <v>190</v>
      </c>
      <c r="C154" s="43" t="s">
        <v>0</v>
      </c>
      <c r="D154" s="44">
        <v>2981.09</v>
      </c>
      <c r="E154" s="13"/>
      <c r="F154" s="51">
        <f t="shared" ref="F154" si="40">D154*E154</f>
        <v>0</v>
      </c>
    </row>
    <row r="155" spans="1:6" x14ac:dyDescent="0.2">
      <c r="A155" s="53"/>
      <c r="B155" s="19"/>
      <c r="C155" s="43"/>
      <c r="D155" s="44"/>
      <c r="E155" s="13"/>
      <c r="F155" s="51"/>
    </row>
    <row r="156" spans="1:6" x14ac:dyDescent="0.2">
      <c r="A156" s="123" t="s">
        <v>245</v>
      </c>
      <c r="B156" s="124" t="s">
        <v>115</v>
      </c>
      <c r="C156" s="43"/>
      <c r="D156" s="44"/>
      <c r="E156" s="13"/>
      <c r="F156" s="51"/>
    </row>
    <row r="157" spans="1:6" x14ac:dyDescent="0.2">
      <c r="A157" s="70" t="s">
        <v>9</v>
      </c>
      <c r="B157" s="19" t="s">
        <v>274</v>
      </c>
      <c r="C157" s="43" t="s">
        <v>0</v>
      </c>
      <c r="D157" s="44">
        <f>223.94-49.9</f>
        <v>174.04</v>
      </c>
      <c r="E157" s="13"/>
      <c r="F157" s="51">
        <f t="shared" ref="F157:F167" si="41">D157*E157</f>
        <v>0</v>
      </c>
    </row>
    <row r="158" spans="1:6" x14ac:dyDescent="0.2">
      <c r="A158" s="53" t="s">
        <v>10</v>
      </c>
      <c r="B158" s="19" t="s">
        <v>187</v>
      </c>
      <c r="C158" s="43" t="s">
        <v>0</v>
      </c>
      <c r="D158" s="44">
        <f>147.59-46.91</f>
        <v>100.68</v>
      </c>
      <c r="E158" s="13"/>
      <c r="F158" s="51">
        <f t="shared" si="41"/>
        <v>0</v>
      </c>
    </row>
    <row r="159" spans="1:6" x14ac:dyDescent="0.2">
      <c r="A159" s="70" t="s">
        <v>11</v>
      </c>
      <c r="B159" s="19" t="s">
        <v>244</v>
      </c>
      <c r="C159" s="43" t="s">
        <v>0</v>
      </c>
      <c r="D159" s="44">
        <v>53.66</v>
      </c>
      <c r="E159" s="13"/>
      <c r="F159" s="51">
        <f t="shared" ref="F159:F161" si="42">D159*E159</f>
        <v>0</v>
      </c>
    </row>
    <row r="160" spans="1:6" x14ac:dyDescent="0.2">
      <c r="A160" s="70" t="s">
        <v>17</v>
      </c>
      <c r="B160" s="19" t="s">
        <v>275</v>
      </c>
      <c r="C160" s="43" t="s">
        <v>0</v>
      </c>
      <c r="D160" s="44">
        <v>17.89</v>
      </c>
      <c r="E160" s="13"/>
      <c r="F160" s="51">
        <f t="shared" si="42"/>
        <v>0</v>
      </c>
    </row>
    <row r="161" spans="1:6" x14ac:dyDescent="0.2">
      <c r="A161" s="53" t="s">
        <v>18</v>
      </c>
      <c r="B161" s="19" t="s">
        <v>188</v>
      </c>
      <c r="C161" s="43" t="s">
        <v>0</v>
      </c>
      <c r="D161" s="44">
        <v>65.58</v>
      </c>
      <c r="E161" s="13"/>
      <c r="F161" s="51">
        <f t="shared" si="42"/>
        <v>0</v>
      </c>
    </row>
    <row r="162" spans="1:6" x14ac:dyDescent="0.2">
      <c r="A162" s="53" t="s">
        <v>104</v>
      </c>
      <c r="B162" s="19" t="s">
        <v>276</v>
      </c>
      <c r="C162" s="43" t="s">
        <v>0</v>
      </c>
      <c r="D162" s="44">
        <f>131.37-23.79</f>
        <v>107.58000000000001</v>
      </c>
      <c r="E162" s="13"/>
      <c r="F162" s="51">
        <f t="shared" si="41"/>
        <v>0</v>
      </c>
    </row>
    <row r="163" spans="1:6" x14ac:dyDescent="0.2">
      <c r="A163" s="53" t="s">
        <v>105</v>
      </c>
      <c r="B163" s="19" t="s">
        <v>189</v>
      </c>
      <c r="C163" s="43" t="s">
        <v>0</v>
      </c>
      <c r="D163" s="44">
        <f>83.44-24.93</f>
        <v>58.51</v>
      </c>
      <c r="E163" s="13"/>
      <c r="F163" s="51">
        <f t="shared" si="41"/>
        <v>0</v>
      </c>
    </row>
    <row r="164" spans="1:6" x14ac:dyDescent="0.2">
      <c r="A164" s="53" t="s">
        <v>106</v>
      </c>
      <c r="B164" s="19" t="s">
        <v>277</v>
      </c>
      <c r="C164" s="43" t="s">
        <v>0</v>
      </c>
      <c r="D164" s="44">
        <v>59.21</v>
      </c>
      <c r="E164" s="13"/>
      <c r="F164" s="51">
        <f t="shared" si="41"/>
        <v>0</v>
      </c>
    </row>
    <row r="165" spans="1:6" x14ac:dyDescent="0.2">
      <c r="A165" s="53" t="s">
        <v>177</v>
      </c>
      <c r="B165" s="19" t="s">
        <v>222</v>
      </c>
      <c r="C165" s="43" t="s">
        <v>0</v>
      </c>
      <c r="D165" s="44">
        <v>51.27</v>
      </c>
      <c r="E165" s="13"/>
      <c r="F165" s="51">
        <f t="shared" si="41"/>
        <v>0</v>
      </c>
    </row>
    <row r="166" spans="1:6" x14ac:dyDescent="0.2">
      <c r="A166" s="53" t="s">
        <v>191</v>
      </c>
      <c r="B166" s="19" t="s">
        <v>278</v>
      </c>
      <c r="C166" s="43" t="s">
        <v>0</v>
      </c>
      <c r="D166" s="44">
        <v>15.5</v>
      </c>
      <c r="E166" s="13"/>
      <c r="F166" s="51">
        <f t="shared" si="41"/>
        <v>0</v>
      </c>
    </row>
    <row r="167" spans="1:6" x14ac:dyDescent="0.2">
      <c r="A167" s="53" t="s">
        <v>192</v>
      </c>
      <c r="B167" s="19" t="s">
        <v>279</v>
      </c>
      <c r="C167" s="43" t="s">
        <v>0</v>
      </c>
      <c r="D167" s="44">
        <v>12.59</v>
      </c>
      <c r="E167" s="13"/>
      <c r="F167" s="51">
        <f t="shared" si="41"/>
        <v>0</v>
      </c>
    </row>
    <row r="168" spans="1:6" x14ac:dyDescent="0.2">
      <c r="A168" s="53" t="s">
        <v>193</v>
      </c>
      <c r="B168" s="19" t="s">
        <v>283</v>
      </c>
      <c r="C168" s="43" t="s">
        <v>0</v>
      </c>
      <c r="D168" s="44">
        <f>96.65-37.62</f>
        <v>59.030000000000008</v>
      </c>
      <c r="E168" s="13"/>
      <c r="F168" s="51">
        <f t="shared" ref="F168:F172" si="43">D168*E168</f>
        <v>0</v>
      </c>
    </row>
    <row r="169" spans="1:6" x14ac:dyDescent="0.2">
      <c r="A169" s="126" t="s">
        <v>194</v>
      </c>
      <c r="B169" s="19" t="s">
        <v>284</v>
      </c>
      <c r="C169" s="43" t="s">
        <v>0</v>
      </c>
      <c r="D169" s="44">
        <f>73.37-50.16</f>
        <v>23.210000000000008</v>
      </c>
      <c r="E169" s="13"/>
      <c r="F169" s="51">
        <f t="shared" si="43"/>
        <v>0</v>
      </c>
    </row>
    <row r="170" spans="1:6" x14ac:dyDescent="0.2">
      <c r="A170" s="53" t="s">
        <v>199</v>
      </c>
      <c r="B170" s="19" t="s">
        <v>332</v>
      </c>
      <c r="C170" s="43" t="s">
        <v>0</v>
      </c>
      <c r="D170" s="44">
        <v>67.72</v>
      </c>
      <c r="E170" s="13"/>
      <c r="F170" s="51">
        <f t="shared" si="43"/>
        <v>0</v>
      </c>
    </row>
    <row r="171" spans="1:6" x14ac:dyDescent="0.2">
      <c r="A171" s="53" t="s">
        <v>225</v>
      </c>
      <c r="B171" s="19" t="s">
        <v>333</v>
      </c>
      <c r="C171" s="43" t="s">
        <v>0</v>
      </c>
      <c r="D171" s="44">
        <v>130.41999999999999</v>
      </c>
      <c r="E171" s="13"/>
      <c r="F171" s="51">
        <f t="shared" si="43"/>
        <v>0</v>
      </c>
    </row>
    <row r="172" spans="1:6" x14ac:dyDescent="0.2">
      <c r="A172" s="53" t="s">
        <v>226</v>
      </c>
      <c r="B172" s="19" t="s">
        <v>190</v>
      </c>
      <c r="C172" s="43" t="s">
        <v>0</v>
      </c>
      <c r="D172" s="44">
        <v>2981.09</v>
      </c>
      <c r="E172" s="13"/>
      <c r="F172" s="51">
        <f t="shared" si="43"/>
        <v>0</v>
      </c>
    </row>
    <row r="173" spans="1:6" x14ac:dyDescent="0.2">
      <c r="A173" s="53" t="s">
        <v>227</v>
      </c>
      <c r="B173" s="19" t="s">
        <v>285</v>
      </c>
      <c r="C173" s="43" t="s">
        <v>0</v>
      </c>
      <c r="D173" s="44">
        <v>218.24</v>
      </c>
      <c r="E173" s="13"/>
      <c r="F173" s="51">
        <f t="shared" ref="F173" si="44">D173*E173</f>
        <v>0</v>
      </c>
    </row>
    <row r="174" spans="1:6" x14ac:dyDescent="0.2">
      <c r="A174" s="53"/>
      <c r="B174" s="19"/>
      <c r="C174" s="43"/>
      <c r="D174" s="44"/>
      <c r="E174" s="13"/>
      <c r="F174" s="51"/>
    </row>
    <row r="175" spans="1:6" x14ac:dyDescent="0.2">
      <c r="A175" s="52">
        <v>3.5</v>
      </c>
      <c r="B175" s="32" t="s">
        <v>75</v>
      </c>
      <c r="C175" s="45"/>
      <c r="D175" s="44"/>
      <c r="E175" s="13"/>
      <c r="F175" s="51"/>
    </row>
    <row r="176" spans="1:6" x14ac:dyDescent="0.2">
      <c r="A176" s="70"/>
      <c r="B176" s="19" t="s">
        <v>125</v>
      </c>
      <c r="C176" s="45"/>
      <c r="D176" s="44"/>
      <c r="E176" s="13"/>
      <c r="F176" s="51"/>
    </row>
    <row r="177" spans="1:6" x14ac:dyDescent="0.2">
      <c r="A177" s="70"/>
      <c r="B177" s="19" t="s">
        <v>126</v>
      </c>
      <c r="C177" s="45"/>
      <c r="D177" s="44"/>
      <c r="E177" s="13"/>
      <c r="F177" s="51"/>
    </row>
    <row r="178" spans="1:6" x14ac:dyDescent="0.2">
      <c r="A178" s="70"/>
      <c r="B178" s="19"/>
      <c r="C178" s="45"/>
      <c r="D178" s="44"/>
      <c r="E178" s="13"/>
      <c r="F178" s="51"/>
    </row>
    <row r="179" spans="1:6" x14ac:dyDescent="0.2">
      <c r="A179" s="126" t="s">
        <v>95</v>
      </c>
      <c r="B179" s="124" t="s">
        <v>108</v>
      </c>
      <c r="C179" s="121"/>
      <c r="D179" s="125"/>
      <c r="E179" s="121"/>
      <c r="F179" s="122"/>
    </row>
    <row r="180" spans="1:6" x14ac:dyDescent="0.2">
      <c r="A180" s="70"/>
      <c r="B180" s="19" t="s">
        <v>127</v>
      </c>
      <c r="C180" s="13"/>
      <c r="D180" s="18"/>
      <c r="E180" s="13"/>
      <c r="F180" s="51"/>
    </row>
    <row r="181" spans="1:6" x14ac:dyDescent="0.2">
      <c r="A181" s="70" t="s">
        <v>9</v>
      </c>
      <c r="B181" s="19" t="s">
        <v>128</v>
      </c>
      <c r="C181" s="13"/>
      <c r="D181" s="18"/>
      <c r="E181" s="13"/>
      <c r="F181" s="51"/>
    </row>
    <row r="182" spans="1:6" x14ac:dyDescent="0.2">
      <c r="A182" s="70"/>
      <c r="B182" s="19" t="s">
        <v>129</v>
      </c>
      <c r="C182" s="45" t="s">
        <v>61</v>
      </c>
      <c r="D182" s="44">
        <v>236.52</v>
      </c>
      <c r="E182" s="13"/>
      <c r="F182" s="51">
        <f>D182*E182</f>
        <v>0</v>
      </c>
    </row>
    <row r="183" spans="1:6" x14ac:dyDescent="0.2">
      <c r="A183" s="53" t="s">
        <v>10</v>
      </c>
      <c r="B183" s="19" t="s">
        <v>287</v>
      </c>
      <c r="C183" s="45"/>
      <c r="D183" s="44"/>
      <c r="E183" s="13"/>
      <c r="F183" s="51"/>
    </row>
    <row r="184" spans="1:6" x14ac:dyDescent="0.2">
      <c r="A184" s="70"/>
      <c r="B184" s="19" t="s">
        <v>246</v>
      </c>
      <c r="C184" s="45" t="s">
        <v>61</v>
      </c>
      <c r="D184" s="44">
        <v>117.91</v>
      </c>
      <c r="E184" s="13"/>
      <c r="F184" s="51">
        <f>D184*E184</f>
        <v>0</v>
      </c>
    </row>
    <row r="185" spans="1:6" x14ac:dyDescent="0.2">
      <c r="A185" s="70"/>
      <c r="B185" s="19"/>
      <c r="C185" s="45"/>
      <c r="D185" s="44"/>
      <c r="E185" s="13"/>
      <c r="F185" s="51"/>
    </row>
    <row r="186" spans="1:6" x14ac:dyDescent="0.2">
      <c r="A186" s="70"/>
      <c r="B186" s="19"/>
      <c r="C186" s="45"/>
      <c r="D186" s="44"/>
      <c r="E186" s="13"/>
      <c r="F186" s="51"/>
    </row>
    <row r="187" spans="1:6" x14ac:dyDescent="0.2">
      <c r="A187" s="70"/>
      <c r="B187" s="19"/>
      <c r="C187" s="45"/>
      <c r="D187" s="44"/>
      <c r="E187" s="13"/>
      <c r="F187" s="51"/>
    </row>
    <row r="188" spans="1:6" x14ac:dyDescent="0.2">
      <c r="A188" s="70"/>
      <c r="B188" s="19"/>
      <c r="C188" s="45"/>
      <c r="D188" s="44"/>
      <c r="E188" s="13"/>
      <c r="F188" s="51"/>
    </row>
    <row r="189" spans="1:6" x14ac:dyDescent="0.2">
      <c r="A189" s="70"/>
      <c r="B189" s="19"/>
      <c r="C189" s="45"/>
      <c r="D189" s="44"/>
      <c r="E189" s="13"/>
      <c r="F189" s="51"/>
    </row>
    <row r="190" spans="1:6" x14ac:dyDescent="0.2">
      <c r="A190" s="70"/>
      <c r="B190" s="19"/>
      <c r="C190" s="45"/>
      <c r="D190" s="44"/>
      <c r="E190" s="13"/>
      <c r="F190" s="51"/>
    </row>
    <row r="191" spans="1:6" x14ac:dyDescent="0.2">
      <c r="A191" s="70"/>
      <c r="B191" s="19"/>
      <c r="C191" s="45"/>
      <c r="D191" s="44"/>
      <c r="E191" s="13"/>
      <c r="F191" s="51"/>
    </row>
    <row r="192" spans="1:6" x14ac:dyDescent="0.2">
      <c r="A192" s="70"/>
      <c r="B192" s="19"/>
      <c r="C192" s="45"/>
      <c r="D192" s="44"/>
      <c r="E192" s="13"/>
      <c r="F192" s="51"/>
    </row>
    <row r="193" spans="1:6" x14ac:dyDescent="0.2">
      <c r="A193" s="70"/>
      <c r="B193" s="19"/>
      <c r="C193" s="45"/>
      <c r="D193" s="44"/>
      <c r="E193" s="13"/>
      <c r="F193" s="51"/>
    </row>
    <row r="194" spans="1:6" x14ac:dyDescent="0.2">
      <c r="A194" s="70"/>
      <c r="B194" s="19"/>
      <c r="C194" s="45"/>
      <c r="D194" s="44"/>
      <c r="E194" s="13"/>
      <c r="F194" s="51"/>
    </row>
    <row r="195" spans="1:6" x14ac:dyDescent="0.2">
      <c r="A195" s="70"/>
      <c r="B195" s="19"/>
      <c r="C195" s="45"/>
      <c r="D195" s="44"/>
      <c r="E195" s="13"/>
      <c r="F195" s="51"/>
    </row>
    <row r="196" spans="1:6" x14ac:dyDescent="0.2">
      <c r="A196" s="70"/>
      <c r="B196" s="19"/>
      <c r="C196" s="45"/>
      <c r="D196" s="44"/>
      <c r="E196" s="13"/>
      <c r="F196" s="51"/>
    </row>
    <row r="197" spans="1:6" x14ac:dyDescent="0.2">
      <c r="A197" s="70"/>
      <c r="B197" s="19"/>
      <c r="C197" s="45"/>
      <c r="D197" s="44"/>
      <c r="E197" s="13"/>
      <c r="F197" s="51"/>
    </row>
    <row r="198" spans="1:6" x14ac:dyDescent="0.2">
      <c r="A198" s="70"/>
      <c r="B198" s="19"/>
      <c r="C198" s="45"/>
      <c r="D198" s="44"/>
      <c r="E198" s="13"/>
      <c r="F198" s="51"/>
    </row>
    <row r="199" spans="1:6" x14ac:dyDescent="0.2">
      <c r="A199" s="70"/>
      <c r="B199" s="19"/>
      <c r="C199" s="45"/>
      <c r="D199" s="44"/>
      <c r="E199" s="13"/>
      <c r="F199" s="51"/>
    </row>
    <row r="200" spans="1:6" x14ac:dyDescent="0.2">
      <c r="A200" s="70"/>
      <c r="B200" s="19"/>
      <c r="C200" s="45"/>
      <c r="D200" s="44"/>
      <c r="E200" s="13"/>
      <c r="F200" s="51"/>
    </row>
    <row r="201" spans="1:6" x14ac:dyDescent="0.2">
      <c r="A201" s="70"/>
      <c r="B201" s="19"/>
      <c r="C201" s="45"/>
      <c r="D201" s="44"/>
      <c r="E201" s="13"/>
      <c r="F201" s="51"/>
    </row>
    <row r="202" spans="1:6" x14ac:dyDescent="0.2">
      <c r="A202" s="70"/>
      <c r="B202" s="19"/>
      <c r="C202" s="45"/>
      <c r="D202" s="44"/>
      <c r="E202" s="13"/>
      <c r="F202" s="51"/>
    </row>
    <row r="203" spans="1:6" x14ac:dyDescent="0.2">
      <c r="A203" s="70"/>
      <c r="B203" s="19"/>
      <c r="C203" s="45"/>
      <c r="D203" s="44"/>
      <c r="E203" s="13"/>
      <c r="F203" s="51"/>
    </row>
    <row r="204" spans="1:6" x14ac:dyDescent="0.2">
      <c r="A204" s="70"/>
      <c r="B204" s="19"/>
      <c r="C204" s="45"/>
      <c r="D204" s="44"/>
      <c r="E204" s="13"/>
      <c r="F204" s="51"/>
    </row>
    <row r="205" spans="1:6" x14ac:dyDescent="0.2">
      <c r="A205" s="70"/>
      <c r="B205" s="19"/>
      <c r="C205" s="45"/>
      <c r="D205" s="44"/>
      <c r="E205" s="13"/>
      <c r="F205" s="51"/>
    </row>
    <row r="206" spans="1:6" x14ac:dyDescent="0.2">
      <c r="A206" s="70"/>
      <c r="B206" s="19"/>
      <c r="C206" s="45"/>
      <c r="D206" s="44"/>
      <c r="E206" s="13"/>
      <c r="F206" s="51"/>
    </row>
    <row r="207" spans="1:6" x14ac:dyDescent="0.2">
      <c r="A207" s="70"/>
      <c r="B207" s="19"/>
      <c r="C207" s="45"/>
      <c r="D207" s="44"/>
      <c r="E207" s="13"/>
      <c r="F207" s="51"/>
    </row>
    <row r="208" spans="1:6" x14ac:dyDescent="0.2">
      <c r="A208" s="102"/>
      <c r="B208" s="78"/>
      <c r="C208" s="79"/>
      <c r="D208" s="80"/>
      <c r="E208" s="79"/>
      <c r="F208" s="81"/>
    </row>
    <row r="209" spans="1:6" x14ac:dyDescent="0.2">
      <c r="A209" s="99"/>
      <c r="B209" s="24" t="s">
        <v>76</v>
      </c>
      <c r="C209" s="25"/>
      <c r="D209" s="2"/>
      <c r="E209" s="27"/>
      <c r="F209" s="66"/>
    </row>
    <row r="210" spans="1:6" x14ac:dyDescent="0.2">
      <c r="A210" s="100"/>
      <c r="B210" s="55" t="s">
        <v>23</v>
      </c>
      <c r="C210" s="56"/>
      <c r="D210" s="115"/>
      <c r="E210" s="41"/>
      <c r="F210" s="67">
        <f>SUM(F13:F208)</f>
        <v>0</v>
      </c>
    </row>
  </sheetData>
  <printOptions horizontalCentered="1"/>
  <pageMargins left="0.7" right="0.7" top="0.75" bottom="0.75" header="0.3" footer="0.3"/>
  <pageSetup paperSize="9" orientation="portrait" horizontalDpi="1200" verticalDpi="1200" r:id="rId1"/>
  <headerFooter>
    <oddHeader>&amp;L&amp;"Arial,Italic"Proposed extension&amp;R&amp;"Arial,Italic"Bill of Quantities</oddHeader>
    <oddFooter>&amp;CPage 4 of 10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8"/>
  <sheetViews>
    <sheetView topLeftCell="A37" zoomScale="150" zoomScaleNormal="150" zoomScalePageLayoutView="150" workbookViewId="0">
      <selection activeCell="E6" sqref="E6:E53"/>
    </sheetView>
  </sheetViews>
  <sheetFormatPr defaultRowHeight="12.75" x14ac:dyDescent="0.2"/>
  <cols>
    <col min="1" max="1" width="4.5703125" bestFit="1" customWidth="1"/>
    <col min="2" max="2" width="56.7109375" customWidth="1"/>
    <col min="3" max="3" width="4" bestFit="1" customWidth="1"/>
    <col min="4" max="4" width="7" bestFit="1" customWidth="1"/>
    <col min="5" max="5" width="5.7109375" bestFit="1" customWidth="1"/>
    <col min="6" max="6" width="10" bestFit="1" customWidth="1"/>
  </cols>
  <sheetData>
    <row r="1" spans="1:6" x14ac:dyDescent="0.2">
      <c r="A1" s="95" t="s">
        <v>1</v>
      </c>
      <c r="B1" s="68" t="s">
        <v>2</v>
      </c>
      <c r="C1" s="69" t="s">
        <v>4</v>
      </c>
      <c r="D1" s="68" t="s">
        <v>3</v>
      </c>
      <c r="E1" s="68"/>
      <c r="F1" s="68" t="s">
        <v>107</v>
      </c>
    </row>
    <row r="2" spans="1:6" x14ac:dyDescent="0.2">
      <c r="A2" s="101"/>
      <c r="B2" s="72"/>
      <c r="C2" s="73"/>
      <c r="D2" s="71"/>
      <c r="E2" s="74"/>
      <c r="F2" s="75"/>
    </row>
    <row r="3" spans="1:6" x14ac:dyDescent="0.2">
      <c r="A3" s="97"/>
      <c r="B3" s="82" t="s">
        <v>21</v>
      </c>
      <c r="C3" s="47"/>
      <c r="D3" s="48"/>
      <c r="E3" s="49"/>
      <c r="F3" s="50"/>
    </row>
    <row r="4" spans="1:6" x14ac:dyDescent="0.2">
      <c r="A4" s="76"/>
      <c r="B4" s="10" t="s">
        <v>96</v>
      </c>
      <c r="C4" s="11"/>
      <c r="D4" s="12"/>
      <c r="E4" s="13"/>
      <c r="F4" s="51"/>
    </row>
    <row r="5" spans="1:6" x14ac:dyDescent="0.2">
      <c r="A5" s="54"/>
      <c r="B5" s="19"/>
      <c r="C5" s="13"/>
      <c r="D5" s="18"/>
      <c r="E5" s="13"/>
      <c r="F5" s="51"/>
    </row>
    <row r="6" spans="1:6" x14ac:dyDescent="0.2">
      <c r="A6" s="52">
        <v>4.0999999999999996</v>
      </c>
      <c r="B6" s="14" t="s">
        <v>14</v>
      </c>
      <c r="C6" s="13"/>
      <c r="D6" s="18"/>
      <c r="E6" s="13"/>
      <c r="F6" s="51"/>
    </row>
    <row r="7" spans="1:6" x14ac:dyDescent="0.2">
      <c r="A7" s="52"/>
      <c r="B7" s="14"/>
      <c r="C7" s="13"/>
      <c r="D7" s="18"/>
      <c r="E7" s="13"/>
      <c r="F7" s="51"/>
    </row>
    <row r="8" spans="1:6" x14ac:dyDescent="0.2">
      <c r="A8" s="53"/>
      <c r="B8" s="19" t="s">
        <v>138</v>
      </c>
      <c r="C8" s="13"/>
      <c r="D8" s="18"/>
      <c r="E8" s="13"/>
      <c r="F8" s="51"/>
    </row>
    <row r="9" spans="1:6" x14ac:dyDescent="0.2">
      <c r="A9" s="54"/>
      <c r="B9" s="19" t="s">
        <v>139</v>
      </c>
      <c r="C9" s="13"/>
      <c r="D9" s="18"/>
      <c r="E9" s="13"/>
      <c r="F9" s="51"/>
    </row>
    <row r="10" spans="1:6" x14ac:dyDescent="0.2">
      <c r="A10" s="54"/>
      <c r="B10" s="19" t="s">
        <v>140</v>
      </c>
      <c r="C10" s="13"/>
      <c r="D10" s="18"/>
      <c r="E10" s="13"/>
      <c r="F10" s="51"/>
    </row>
    <row r="11" spans="1:6" x14ac:dyDescent="0.2">
      <c r="A11" s="54"/>
      <c r="B11" s="19" t="s">
        <v>141</v>
      </c>
      <c r="C11" s="13"/>
      <c r="D11" s="18"/>
      <c r="E11" s="13"/>
      <c r="F11" s="51"/>
    </row>
    <row r="12" spans="1:6" x14ac:dyDescent="0.2">
      <c r="A12" s="54"/>
      <c r="B12" s="19" t="s">
        <v>142</v>
      </c>
      <c r="C12" s="13"/>
      <c r="D12" s="18"/>
      <c r="E12" s="13"/>
      <c r="F12" s="51"/>
    </row>
    <row r="13" spans="1:6" x14ac:dyDescent="0.2">
      <c r="A13" s="54"/>
      <c r="B13" s="19" t="s">
        <v>143</v>
      </c>
      <c r="C13" s="13"/>
      <c r="D13" s="18"/>
      <c r="E13" s="13"/>
      <c r="F13" s="51"/>
    </row>
    <row r="14" spans="1:6" x14ac:dyDescent="0.2">
      <c r="A14" s="54"/>
      <c r="B14" s="19" t="s">
        <v>144</v>
      </c>
      <c r="C14" s="13"/>
      <c r="D14" s="18"/>
      <c r="E14" s="13"/>
      <c r="F14" s="51"/>
    </row>
    <row r="15" spans="1:6" x14ac:dyDescent="0.2">
      <c r="A15" s="54"/>
      <c r="B15" s="23" t="s">
        <v>145</v>
      </c>
      <c r="C15" s="13"/>
      <c r="D15" s="18"/>
      <c r="E15" s="13"/>
      <c r="F15" s="51"/>
    </row>
    <row r="16" spans="1:6" x14ac:dyDescent="0.2">
      <c r="A16" s="54"/>
      <c r="B16" s="23"/>
      <c r="C16" s="13"/>
      <c r="D16" s="18"/>
      <c r="E16" s="13"/>
      <c r="F16" s="51"/>
    </row>
    <row r="17" spans="1:6" x14ac:dyDescent="0.2">
      <c r="A17" s="127">
        <v>4.2</v>
      </c>
      <c r="B17" s="128" t="s">
        <v>77</v>
      </c>
      <c r="C17" s="121"/>
      <c r="D17" s="125"/>
      <c r="E17" s="121"/>
      <c r="F17" s="122"/>
    </row>
    <row r="18" spans="1:6" x14ac:dyDescent="0.2">
      <c r="A18" s="76" t="s">
        <v>24</v>
      </c>
      <c r="B18" s="19" t="s">
        <v>200</v>
      </c>
      <c r="C18" s="13"/>
      <c r="D18" s="18"/>
      <c r="E18" s="13"/>
      <c r="F18" s="51"/>
    </row>
    <row r="19" spans="1:6" x14ac:dyDescent="0.2">
      <c r="A19" s="76"/>
      <c r="B19" s="19" t="s">
        <v>146</v>
      </c>
      <c r="C19" s="13"/>
      <c r="D19" s="18"/>
      <c r="E19" s="13"/>
      <c r="F19" s="51"/>
    </row>
    <row r="20" spans="1:6" x14ac:dyDescent="0.2">
      <c r="A20" s="76"/>
      <c r="B20" s="19" t="s">
        <v>231</v>
      </c>
      <c r="C20" s="13"/>
      <c r="D20" s="18"/>
      <c r="E20" s="13"/>
      <c r="F20" s="51"/>
    </row>
    <row r="21" spans="1:6" x14ac:dyDescent="0.2">
      <c r="A21" s="70" t="s">
        <v>9</v>
      </c>
      <c r="B21" s="19" t="s">
        <v>288</v>
      </c>
      <c r="C21" s="45" t="s">
        <v>61</v>
      </c>
      <c r="D21" s="44">
        <v>54.11</v>
      </c>
      <c r="E21" s="13"/>
      <c r="F21" s="51">
        <f t="shared" ref="F21" si="0">D21*E21</f>
        <v>0</v>
      </c>
    </row>
    <row r="22" spans="1:6" x14ac:dyDescent="0.2">
      <c r="A22" s="53"/>
      <c r="B22" s="19"/>
      <c r="C22" s="45"/>
      <c r="D22" s="44"/>
      <c r="E22" s="13"/>
      <c r="F22" s="51"/>
    </row>
    <row r="23" spans="1:6" x14ac:dyDescent="0.2">
      <c r="A23" s="54" t="s">
        <v>208</v>
      </c>
      <c r="B23" s="19" t="s">
        <v>201</v>
      </c>
      <c r="C23" s="45"/>
      <c r="D23" s="44"/>
      <c r="E23" s="13"/>
      <c r="F23" s="51"/>
    </row>
    <row r="24" spans="1:6" x14ac:dyDescent="0.2">
      <c r="A24" s="76"/>
      <c r="B24" s="19" t="s">
        <v>147</v>
      </c>
      <c r="C24" s="45"/>
      <c r="D24" s="44"/>
      <c r="E24" s="13"/>
      <c r="F24" s="51"/>
    </row>
    <row r="25" spans="1:6" x14ac:dyDescent="0.2">
      <c r="A25" s="76"/>
      <c r="B25" s="19" t="s">
        <v>232</v>
      </c>
      <c r="C25" s="45"/>
      <c r="D25" s="44"/>
      <c r="E25" s="13"/>
      <c r="F25" s="51"/>
    </row>
    <row r="26" spans="1:6" x14ac:dyDescent="0.2">
      <c r="A26" s="70" t="s">
        <v>9</v>
      </c>
      <c r="B26" s="19" t="s">
        <v>83</v>
      </c>
      <c r="C26" s="45" t="s">
        <v>61</v>
      </c>
      <c r="D26" s="44">
        <v>27.33</v>
      </c>
      <c r="E26" s="13"/>
      <c r="F26" s="51">
        <f t="shared" ref="F26:F27" si="1">D26*E26</f>
        <v>0</v>
      </c>
    </row>
    <row r="27" spans="1:6" x14ac:dyDescent="0.2">
      <c r="A27" s="53" t="s">
        <v>10</v>
      </c>
      <c r="B27" s="19" t="s">
        <v>195</v>
      </c>
      <c r="C27" s="45" t="s">
        <v>61</v>
      </c>
      <c r="D27" s="44">
        <v>16.57</v>
      </c>
      <c r="E27" s="13"/>
      <c r="F27" s="51">
        <f t="shared" si="1"/>
        <v>0</v>
      </c>
    </row>
    <row r="28" spans="1:6" x14ac:dyDescent="0.2">
      <c r="A28" s="70"/>
      <c r="B28" s="19"/>
      <c r="C28" s="45"/>
      <c r="D28" s="44"/>
      <c r="E28" s="13"/>
      <c r="F28" s="51"/>
    </row>
    <row r="29" spans="1:6" x14ac:dyDescent="0.2">
      <c r="A29" s="52">
        <v>4.3</v>
      </c>
      <c r="B29" s="14" t="s">
        <v>78</v>
      </c>
      <c r="C29" s="13"/>
      <c r="D29" s="18"/>
      <c r="E29" s="13"/>
      <c r="F29" s="51"/>
    </row>
    <row r="30" spans="1:6" x14ac:dyDescent="0.2">
      <c r="A30" s="52"/>
      <c r="B30" s="19" t="s">
        <v>148</v>
      </c>
      <c r="C30" s="13"/>
      <c r="D30" s="18"/>
      <c r="E30" s="13"/>
      <c r="F30" s="51"/>
    </row>
    <row r="31" spans="1:6" x14ac:dyDescent="0.2">
      <c r="A31" s="53"/>
      <c r="B31" s="19" t="s">
        <v>149</v>
      </c>
      <c r="C31" s="13"/>
      <c r="D31" s="18"/>
      <c r="E31" s="13"/>
      <c r="F31" s="51"/>
    </row>
    <row r="32" spans="1:6" x14ac:dyDescent="0.2">
      <c r="A32" s="53"/>
      <c r="B32" s="19" t="s">
        <v>150</v>
      </c>
      <c r="C32" s="13"/>
      <c r="D32" s="18"/>
      <c r="E32" s="13"/>
      <c r="F32" s="51"/>
    </row>
    <row r="33" spans="1:6" x14ac:dyDescent="0.2">
      <c r="A33" s="76" t="s">
        <v>79</v>
      </c>
      <c r="B33" s="15" t="s">
        <v>98</v>
      </c>
      <c r="C33" s="13"/>
      <c r="D33" s="18"/>
      <c r="E33" s="13"/>
      <c r="F33" s="51"/>
    </row>
    <row r="34" spans="1:6" x14ac:dyDescent="0.2">
      <c r="A34" s="70" t="s">
        <v>9</v>
      </c>
      <c r="B34" s="23" t="s">
        <v>80</v>
      </c>
      <c r="C34" s="45" t="s">
        <v>61</v>
      </c>
      <c r="D34" s="44">
        <v>216.44</v>
      </c>
      <c r="E34" s="13"/>
      <c r="F34" s="51">
        <f>D34*E34</f>
        <v>0</v>
      </c>
    </row>
    <row r="35" spans="1:6" x14ac:dyDescent="0.2">
      <c r="A35" s="53" t="s">
        <v>10</v>
      </c>
      <c r="B35" s="19" t="s">
        <v>109</v>
      </c>
      <c r="C35" s="45" t="s">
        <v>61</v>
      </c>
      <c r="D35" s="44">
        <v>83.6</v>
      </c>
      <c r="E35" s="13"/>
      <c r="F35" s="51">
        <f>D35*E35</f>
        <v>0</v>
      </c>
    </row>
    <row r="36" spans="1:6" x14ac:dyDescent="0.2">
      <c r="A36" s="53"/>
      <c r="B36" s="19"/>
      <c r="C36" s="45"/>
      <c r="D36" s="44"/>
      <c r="E36" s="13"/>
      <c r="F36" s="51"/>
    </row>
    <row r="37" spans="1:6" x14ac:dyDescent="0.2">
      <c r="A37" s="54" t="s">
        <v>202</v>
      </c>
      <c r="B37" s="15" t="s">
        <v>203</v>
      </c>
      <c r="C37" s="45"/>
      <c r="D37" s="44"/>
      <c r="E37" s="13"/>
      <c r="F37" s="51"/>
    </row>
    <row r="38" spans="1:6" x14ac:dyDescent="0.2">
      <c r="A38" s="53" t="s">
        <v>9</v>
      </c>
      <c r="B38" s="19" t="s">
        <v>204</v>
      </c>
      <c r="C38" s="45" t="s">
        <v>61</v>
      </c>
      <c r="D38" s="44">
        <v>87.8</v>
      </c>
      <c r="E38" s="13"/>
      <c r="F38" s="51">
        <f>D38*E38</f>
        <v>0</v>
      </c>
    </row>
    <row r="39" spans="1:6" x14ac:dyDescent="0.2">
      <c r="A39" s="76"/>
      <c r="B39" s="46"/>
      <c r="C39" s="13"/>
      <c r="D39" s="18"/>
      <c r="E39" s="13"/>
      <c r="F39" s="51"/>
    </row>
    <row r="40" spans="1:6" x14ac:dyDescent="0.2">
      <c r="A40" s="52">
        <v>4.4000000000000004</v>
      </c>
      <c r="B40" s="14" t="s">
        <v>81</v>
      </c>
      <c r="C40" s="13"/>
      <c r="D40" s="18"/>
      <c r="E40" s="13"/>
      <c r="F40" s="51"/>
    </row>
    <row r="41" spans="1:6" x14ac:dyDescent="0.2">
      <c r="A41" s="76" t="s">
        <v>82</v>
      </c>
      <c r="B41" s="19" t="s">
        <v>178</v>
      </c>
      <c r="C41" s="13"/>
      <c r="D41" s="18"/>
      <c r="E41" s="13"/>
      <c r="F41" s="51"/>
    </row>
    <row r="42" spans="1:6" x14ac:dyDescent="0.2">
      <c r="A42" s="76"/>
      <c r="B42" s="19" t="s">
        <v>151</v>
      </c>
      <c r="C42" s="13"/>
      <c r="D42" s="18"/>
      <c r="E42" s="13"/>
      <c r="F42" s="51"/>
    </row>
    <row r="43" spans="1:6" x14ac:dyDescent="0.2">
      <c r="A43" s="70" t="s">
        <v>9</v>
      </c>
      <c r="B43" s="19" t="s">
        <v>83</v>
      </c>
      <c r="C43" s="45" t="s">
        <v>61</v>
      </c>
      <c r="D43" s="44">
        <v>104.04</v>
      </c>
      <c r="E43" s="13"/>
      <c r="F43" s="51">
        <f t="shared" ref="F43" si="2">D43*E43</f>
        <v>0</v>
      </c>
    </row>
    <row r="44" spans="1:6" x14ac:dyDescent="0.2">
      <c r="A44" s="53" t="s">
        <v>10</v>
      </c>
      <c r="B44" s="19" t="s">
        <v>195</v>
      </c>
      <c r="C44" s="45" t="s">
        <v>61</v>
      </c>
      <c r="D44" s="44">
        <v>105.4</v>
      </c>
      <c r="E44" s="13"/>
      <c r="F44" s="51">
        <f t="shared" ref="F44" si="3">D44*E44</f>
        <v>0</v>
      </c>
    </row>
    <row r="45" spans="1:6" x14ac:dyDescent="0.2">
      <c r="A45" s="53" t="s">
        <v>11</v>
      </c>
      <c r="B45" s="19" t="s">
        <v>288</v>
      </c>
      <c r="C45" s="45" t="s">
        <v>61</v>
      </c>
      <c r="D45" s="44">
        <v>112.03</v>
      </c>
      <c r="E45" s="13"/>
      <c r="F45" s="51">
        <f t="shared" ref="F45" si="4">D45*E45</f>
        <v>0</v>
      </c>
    </row>
    <row r="46" spans="1:6" x14ac:dyDescent="0.2">
      <c r="A46" s="53"/>
      <c r="B46" s="19"/>
      <c r="C46" s="45"/>
      <c r="D46" s="44"/>
      <c r="E46" s="13"/>
      <c r="F46" s="51"/>
    </row>
    <row r="47" spans="1:6" x14ac:dyDescent="0.2">
      <c r="A47" s="53"/>
      <c r="B47" s="19"/>
      <c r="C47" s="45"/>
      <c r="D47" s="44"/>
      <c r="E47" s="13"/>
      <c r="F47" s="51"/>
    </row>
    <row r="48" spans="1:6" x14ac:dyDescent="0.2">
      <c r="A48" s="53"/>
      <c r="B48" s="19"/>
      <c r="C48" s="45"/>
      <c r="D48" s="44"/>
      <c r="E48" s="13"/>
      <c r="F48" s="51"/>
    </row>
    <row r="49" spans="1:6" x14ac:dyDescent="0.2">
      <c r="A49" s="53"/>
      <c r="B49" s="19"/>
      <c r="C49" s="45"/>
      <c r="D49" s="44"/>
      <c r="E49" s="13"/>
      <c r="F49" s="51"/>
    </row>
    <row r="50" spans="1:6" x14ac:dyDescent="0.2">
      <c r="A50" s="53"/>
      <c r="B50" s="19"/>
      <c r="C50" s="45"/>
      <c r="D50" s="44"/>
      <c r="E50" s="13"/>
      <c r="F50" s="51"/>
    </row>
    <row r="51" spans="1:6" x14ac:dyDescent="0.2">
      <c r="A51" s="53"/>
      <c r="B51" s="19"/>
      <c r="C51" s="45"/>
      <c r="D51" s="44"/>
      <c r="E51" s="13"/>
      <c r="F51" s="51"/>
    </row>
    <row r="52" spans="1:6" x14ac:dyDescent="0.2">
      <c r="A52" s="53"/>
      <c r="B52" s="19"/>
      <c r="C52" s="45"/>
      <c r="D52" s="44"/>
      <c r="E52" s="13"/>
      <c r="F52" s="51"/>
    </row>
    <row r="53" spans="1:6" x14ac:dyDescent="0.2">
      <c r="A53" s="53"/>
      <c r="B53" s="19"/>
      <c r="C53" s="45"/>
      <c r="D53" s="44"/>
      <c r="E53" s="13"/>
      <c r="F53" s="51"/>
    </row>
    <row r="54" spans="1:6" x14ac:dyDescent="0.2">
      <c r="A54" s="53"/>
      <c r="B54" s="19"/>
      <c r="C54" s="45"/>
      <c r="D54" s="44"/>
      <c r="E54" s="13"/>
      <c r="F54" s="51"/>
    </row>
    <row r="55" spans="1:6" x14ac:dyDescent="0.2">
      <c r="A55" s="53"/>
      <c r="B55" s="19"/>
      <c r="C55" s="45"/>
      <c r="D55" s="44"/>
      <c r="E55" s="13"/>
      <c r="F55" s="51"/>
    </row>
    <row r="56" spans="1:6" x14ac:dyDescent="0.2">
      <c r="A56" s="136"/>
      <c r="B56" s="62"/>
      <c r="C56" s="137"/>
      <c r="D56" s="134"/>
      <c r="E56" s="63"/>
      <c r="F56" s="65"/>
    </row>
    <row r="57" spans="1:6" x14ac:dyDescent="0.2">
      <c r="A57" s="103"/>
      <c r="B57" s="84" t="s">
        <v>97</v>
      </c>
      <c r="C57" s="85"/>
      <c r="D57" s="86"/>
      <c r="E57" s="87"/>
      <c r="F57" s="66"/>
    </row>
    <row r="58" spans="1:6" x14ac:dyDescent="0.2">
      <c r="A58" s="100"/>
      <c r="B58" s="55" t="s">
        <v>22</v>
      </c>
      <c r="C58" s="56"/>
      <c r="D58" s="42"/>
      <c r="E58" s="41"/>
      <c r="F58" s="67">
        <f>SUM(F20:F56)</f>
        <v>0</v>
      </c>
    </row>
  </sheetData>
  <printOptions horizontalCentered="1"/>
  <pageMargins left="0.7" right="0.7" top="0.75" bottom="0.75" header="0.3" footer="0.3"/>
  <pageSetup paperSize="9" orientation="portrait" horizontalDpi="1200" verticalDpi="1200" r:id="rId1"/>
  <headerFooter>
    <oddHeader>&amp;L&amp;"Arial,Italic"Proposed extension&amp;R&amp;"Arial,Italic"Bill of Quantities</oddHeader>
    <oddFooter>&amp;CPage 5 of 10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8"/>
  <sheetViews>
    <sheetView topLeftCell="A34" zoomScale="150" zoomScaleNormal="150" zoomScalePageLayoutView="140" workbookViewId="0">
      <selection activeCell="E9" sqref="E9:E24"/>
    </sheetView>
  </sheetViews>
  <sheetFormatPr defaultRowHeight="12.75" x14ac:dyDescent="0.2"/>
  <cols>
    <col min="1" max="1" width="4.5703125" bestFit="1" customWidth="1"/>
    <col min="2" max="2" width="58.42578125" customWidth="1"/>
    <col min="3" max="3" width="4" bestFit="1" customWidth="1"/>
    <col min="4" max="4" width="5.7109375" bestFit="1" customWidth="1"/>
    <col min="5" max="5" width="7" bestFit="1" customWidth="1"/>
    <col min="6" max="6" width="8.7109375" bestFit="1" customWidth="1"/>
  </cols>
  <sheetData>
    <row r="1" spans="1:6" x14ac:dyDescent="0.2">
      <c r="A1" s="118" t="s">
        <v>1</v>
      </c>
      <c r="B1" s="119" t="s">
        <v>2</v>
      </c>
      <c r="C1" s="69" t="s">
        <v>4</v>
      </c>
      <c r="D1" s="68" t="s">
        <v>3</v>
      </c>
      <c r="E1" s="68"/>
      <c r="F1" s="68" t="s">
        <v>107</v>
      </c>
    </row>
    <row r="2" spans="1:6" x14ac:dyDescent="0.2">
      <c r="A2" s="116"/>
      <c r="B2" s="58"/>
      <c r="C2" s="60"/>
      <c r="D2" s="117"/>
      <c r="E2" s="60"/>
      <c r="F2" s="61"/>
    </row>
    <row r="3" spans="1:6" x14ac:dyDescent="0.2">
      <c r="A3" s="111"/>
      <c r="B3" s="82" t="s">
        <v>26</v>
      </c>
      <c r="C3" s="49"/>
      <c r="D3" s="112"/>
      <c r="E3" s="49"/>
      <c r="F3" s="50"/>
    </row>
    <row r="4" spans="1:6" x14ac:dyDescent="0.2">
      <c r="A4" s="54"/>
      <c r="B4" s="10" t="s">
        <v>99</v>
      </c>
      <c r="C4" s="13"/>
      <c r="D4" s="18"/>
      <c r="E4" s="13"/>
      <c r="F4" s="51"/>
    </row>
    <row r="5" spans="1:6" x14ac:dyDescent="0.2">
      <c r="A5" s="54"/>
      <c r="B5" s="19"/>
      <c r="C5" s="13"/>
      <c r="D5" s="18"/>
      <c r="E5" s="13"/>
      <c r="F5" s="51"/>
    </row>
    <row r="6" spans="1:6" x14ac:dyDescent="0.2">
      <c r="A6" s="52">
        <v>5.0999999999999996</v>
      </c>
      <c r="B6" s="14" t="s">
        <v>84</v>
      </c>
      <c r="C6" s="13"/>
      <c r="D6" s="18"/>
      <c r="E6" s="13"/>
      <c r="F6" s="51"/>
    </row>
    <row r="7" spans="1:6" x14ac:dyDescent="0.2">
      <c r="A7" s="54"/>
      <c r="B7" s="19"/>
      <c r="C7" s="13"/>
      <c r="D7" s="18"/>
      <c r="E7" s="13"/>
      <c r="F7" s="51"/>
    </row>
    <row r="8" spans="1:6" x14ac:dyDescent="0.2">
      <c r="A8" s="54"/>
      <c r="B8" s="19" t="s">
        <v>152</v>
      </c>
      <c r="C8" s="13"/>
      <c r="D8" s="18"/>
      <c r="E8" s="13"/>
      <c r="F8" s="51"/>
    </row>
    <row r="9" spans="1:6" x14ac:dyDescent="0.2">
      <c r="A9" s="54"/>
      <c r="B9" s="19" t="s">
        <v>153</v>
      </c>
      <c r="C9" s="13"/>
      <c r="D9" s="18"/>
      <c r="E9" s="13"/>
      <c r="F9" s="51"/>
    </row>
    <row r="10" spans="1:6" x14ac:dyDescent="0.2">
      <c r="A10" s="54"/>
      <c r="B10" s="19" t="s">
        <v>154</v>
      </c>
      <c r="C10" s="13"/>
      <c r="D10" s="18"/>
      <c r="E10" s="13"/>
      <c r="F10" s="51"/>
    </row>
    <row r="11" spans="1:6" x14ac:dyDescent="0.2">
      <c r="A11" s="53"/>
      <c r="B11" s="19"/>
      <c r="C11" s="13"/>
      <c r="D11" s="18"/>
      <c r="E11" s="13"/>
      <c r="F11" s="51"/>
    </row>
    <row r="12" spans="1:6" s="114" customFormat="1" x14ac:dyDescent="0.2">
      <c r="A12" s="127">
        <v>5.2</v>
      </c>
      <c r="B12" s="128" t="s">
        <v>100</v>
      </c>
      <c r="C12" s="121"/>
      <c r="D12" s="125"/>
      <c r="E12" s="121"/>
      <c r="F12" s="122"/>
    </row>
    <row r="13" spans="1:6" x14ac:dyDescent="0.2">
      <c r="A13" s="53" t="s">
        <v>219</v>
      </c>
      <c r="B13" s="19" t="s">
        <v>179</v>
      </c>
      <c r="C13" s="43"/>
      <c r="D13" s="44"/>
      <c r="E13" s="13"/>
      <c r="F13" s="51"/>
    </row>
    <row r="14" spans="1:6" x14ac:dyDescent="0.2">
      <c r="A14" s="53"/>
      <c r="B14" s="19" t="s">
        <v>173</v>
      </c>
      <c r="C14" s="45" t="s">
        <v>61</v>
      </c>
      <c r="D14" s="44">
        <v>209.44</v>
      </c>
      <c r="E14" s="13"/>
      <c r="F14" s="51">
        <f>D14*E14</f>
        <v>0</v>
      </c>
    </row>
    <row r="15" spans="1:6" x14ac:dyDescent="0.2">
      <c r="A15" s="52"/>
      <c r="B15" s="14"/>
      <c r="C15" s="13"/>
      <c r="D15" s="18"/>
      <c r="E15" s="13"/>
      <c r="F15" s="51"/>
    </row>
    <row r="16" spans="1:6" x14ac:dyDescent="0.2">
      <c r="A16" s="127"/>
      <c r="B16" s="128"/>
      <c r="C16" s="121"/>
      <c r="D16" s="125"/>
      <c r="E16" s="121"/>
      <c r="F16" s="122"/>
    </row>
    <row r="17" spans="1:6" x14ac:dyDescent="0.2">
      <c r="A17" s="53"/>
      <c r="B17" s="19"/>
      <c r="C17" s="45"/>
      <c r="D17" s="44"/>
      <c r="E17" s="13"/>
      <c r="F17" s="51"/>
    </row>
    <row r="18" spans="1:6" x14ac:dyDescent="0.2">
      <c r="A18" s="70"/>
      <c r="B18" s="19"/>
      <c r="C18" s="45"/>
      <c r="D18" s="44"/>
      <c r="E18" s="13"/>
      <c r="F18" s="51"/>
    </row>
    <row r="19" spans="1:6" x14ac:dyDescent="0.2">
      <c r="A19" s="53"/>
      <c r="B19" s="19"/>
      <c r="C19" s="45"/>
      <c r="D19" s="44"/>
      <c r="E19" s="13"/>
      <c r="F19" s="51"/>
    </row>
    <row r="20" spans="1:6" x14ac:dyDescent="0.2">
      <c r="A20" s="53"/>
      <c r="B20" s="19"/>
      <c r="C20" s="45"/>
      <c r="D20" s="44"/>
      <c r="E20" s="13"/>
      <c r="F20" s="51"/>
    </row>
    <row r="21" spans="1:6" x14ac:dyDescent="0.2">
      <c r="A21" s="53"/>
      <c r="B21" s="19"/>
      <c r="C21" s="45"/>
      <c r="D21" s="44"/>
      <c r="E21" s="13"/>
      <c r="F21" s="51"/>
    </row>
    <row r="22" spans="1:6" x14ac:dyDescent="0.2">
      <c r="A22" s="53"/>
      <c r="B22" s="19"/>
      <c r="C22" s="13"/>
      <c r="D22" s="18"/>
      <c r="E22" s="13"/>
      <c r="F22" s="51"/>
    </row>
    <row r="23" spans="1:6" x14ac:dyDescent="0.2">
      <c r="A23" s="53"/>
      <c r="B23" s="19"/>
      <c r="C23" s="43"/>
      <c r="D23" s="44"/>
      <c r="E23" s="13"/>
      <c r="F23" s="51"/>
    </row>
    <row r="24" spans="1:6" x14ac:dyDescent="0.2">
      <c r="A24" s="53"/>
      <c r="B24" s="19"/>
      <c r="C24" s="13"/>
      <c r="D24" s="18"/>
      <c r="E24" s="13"/>
      <c r="F24" s="51"/>
    </row>
    <row r="25" spans="1:6" x14ac:dyDescent="0.2">
      <c r="A25" s="54"/>
      <c r="B25" s="19"/>
      <c r="C25" s="13"/>
      <c r="D25" s="18"/>
      <c r="E25" s="13"/>
      <c r="F25" s="51"/>
    </row>
    <row r="26" spans="1:6" x14ac:dyDescent="0.2">
      <c r="A26" s="53"/>
      <c r="B26" s="19"/>
      <c r="C26" s="43"/>
      <c r="D26" s="44"/>
      <c r="E26" s="13"/>
      <c r="F26" s="51"/>
    </row>
    <row r="27" spans="1:6" x14ac:dyDescent="0.2">
      <c r="A27" s="53"/>
      <c r="B27" s="19"/>
      <c r="C27" s="13"/>
      <c r="D27" s="18"/>
      <c r="E27" s="13"/>
      <c r="F27" s="51"/>
    </row>
    <row r="28" spans="1:6" x14ac:dyDescent="0.2">
      <c r="A28" s="53"/>
      <c r="B28" s="15"/>
      <c r="C28" s="13"/>
      <c r="D28" s="18"/>
      <c r="E28" s="13"/>
      <c r="F28" s="51"/>
    </row>
    <row r="29" spans="1:6" x14ac:dyDescent="0.2">
      <c r="A29" s="53"/>
      <c r="B29" s="19"/>
      <c r="C29" s="13"/>
      <c r="D29" s="18"/>
      <c r="E29" s="13"/>
      <c r="F29" s="51"/>
    </row>
    <row r="30" spans="1:6" x14ac:dyDescent="0.2">
      <c r="A30" s="53"/>
      <c r="B30" s="19"/>
      <c r="C30" s="13"/>
      <c r="D30" s="18"/>
      <c r="E30" s="13"/>
      <c r="F30" s="51"/>
    </row>
    <row r="31" spans="1:6" x14ac:dyDescent="0.2">
      <c r="A31" s="53"/>
      <c r="B31" s="19"/>
      <c r="C31" s="43"/>
      <c r="D31" s="44"/>
      <c r="E31" s="13"/>
      <c r="F31" s="51"/>
    </row>
    <row r="32" spans="1:6" x14ac:dyDescent="0.2">
      <c r="A32" s="53"/>
      <c r="B32" s="19"/>
      <c r="C32" s="13"/>
      <c r="D32" s="18"/>
      <c r="E32" s="13"/>
      <c r="F32" s="51"/>
    </row>
    <row r="33" spans="1:6" x14ac:dyDescent="0.2">
      <c r="A33" s="53"/>
      <c r="B33" s="15"/>
      <c r="C33" s="13"/>
      <c r="D33" s="18"/>
      <c r="E33" s="13"/>
      <c r="F33" s="51"/>
    </row>
    <row r="34" spans="1:6" x14ac:dyDescent="0.2">
      <c r="A34" s="53"/>
      <c r="B34" s="19"/>
      <c r="C34" s="13"/>
      <c r="D34" s="18"/>
      <c r="E34" s="13"/>
      <c r="F34" s="51"/>
    </row>
    <row r="35" spans="1:6" x14ac:dyDescent="0.2">
      <c r="A35" s="53"/>
      <c r="B35" s="19"/>
      <c r="C35" s="43"/>
      <c r="D35" s="44"/>
      <c r="E35" s="13"/>
      <c r="F35" s="51"/>
    </row>
    <row r="36" spans="1:6" x14ac:dyDescent="0.2">
      <c r="A36" s="53"/>
      <c r="B36" s="19"/>
      <c r="C36" s="13"/>
      <c r="D36" s="18"/>
      <c r="E36" s="13"/>
      <c r="F36" s="51"/>
    </row>
    <row r="37" spans="1:6" x14ac:dyDescent="0.2">
      <c r="A37" s="52"/>
      <c r="B37" s="14"/>
      <c r="C37" s="13"/>
      <c r="D37" s="18"/>
      <c r="E37" s="13"/>
      <c r="F37" s="51"/>
    </row>
    <row r="38" spans="1:6" x14ac:dyDescent="0.2">
      <c r="A38" s="53"/>
      <c r="B38" s="19"/>
      <c r="C38" s="13"/>
      <c r="D38" s="18"/>
      <c r="E38" s="13"/>
      <c r="F38" s="51"/>
    </row>
    <row r="39" spans="1:6" x14ac:dyDescent="0.2">
      <c r="A39" s="53"/>
      <c r="B39" s="19"/>
      <c r="C39" s="43"/>
      <c r="D39" s="44"/>
      <c r="E39" s="13"/>
      <c r="F39" s="51"/>
    </row>
    <row r="40" spans="1:6" x14ac:dyDescent="0.2">
      <c r="A40" s="53"/>
      <c r="B40" s="19"/>
      <c r="C40" s="13"/>
      <c r="D40" s="18"/>
      <c r="E40" s="13"/>
      <c r="F40" s="51"/>
    </row>
    <row r="41" spans="1:6" x14ac:dyDescent="0.2">
      <c r="A41" s="53"/>
      <c r="B41" s="19"/>
      <c r="C41" s="13"/>
      <c r="D41" s="18"/>
      <c r="E41" s="13"/>
      <c r="F41" s="51"/>
    </row>
    <row r="42" spans="1:6" x14ac:dyDescent="0.2">
      <c r="A42" s="53"/>
      <c r="B42" s="19"/>
      <c r="C42" s="43"/>
      <c r="D42" s="44"/>
      <c r="E42" s="13"/>
      <c r="F42" s="51"/>
    </row>
    <row r="43" spans="1:6" x14ac:dyDescent="0.2">
      <c r="A43" s="53"/>
      <c r="B43" s="19"/>
      <c r="C43" s="13"/>
      <c r="D43" s="18"/>
      <c r="E43" s="13"/>
      <c r="F43" s="51"/>
    </row>
    <row r="44" spans="1:6" x14ac:dyDescent="0.2">
      <c r="A44" s="52"/>
      <c r="B44" s="14"/>
      <c r="C44" s="13"/>
      <c r="D44" s="18"/>
      <c r="E44" s="13"/>
      <c r="F44" s="51"/>
    </row>
    <row r="45" spans="1:6" x14ac:dyDescent="0.2">
      <c r="A45" s="53"/>
      <c r="B45" s="19"/>
      <c r="C45" s="13"/>
      <c r="D45" s="18"/>
      <c r="E45" s="13"/>
      <c r="F45" s="51"/>
    </row>
    <row r="46" spans="1:6" x14ac:dyDescent="0.2">
      <c r="A46" s="53"/>
      <c r="B46" s="19"/>
      <c r="C46" s="13"/>
      <c r="D46" s="18"/>
      <c r="E46" s="13"/>
      <c r="F46" s="51"/>
    </row>
    <row r="47" spans="1:6" x14ac:dyDescent="0.2">
      <c r="A47" s="53"/>
      <c r="B47" s="19"/>
      <c r="C47" s="13"/>
      <c r="D47" s="18"/>
      <c r="E47" s="13"/>
      <c r="F47" s="51"/>
    </row>
    <row r="48" spans="1:6" x14ac:dyDescent="0.2">
      <c r="A48" s="53"/>
      <c r="B48" s="19"/>
      <c r="C48" s="13"/>
      <c r="D48" s="18"/>
      <c r="E48" s="13"/>
      <c r="F48" s="51"/>
    </row>
    <row r="49" spans="1:6" x14ac:dyDescent="0.2">
      <c r="A49" s="53"/>
      <c r="B49" s="19"/>
      <c r="C49" s="13"/>
      <c r="D49" s="18"/>
      <c r="E49" s="13"/>
      <c r="F49" s="51"/>
    </row>
    <row r="50" spans="1:6" x14ac:dyDescent="0.2">
      <c r="A50" s="53"/>
      <c r="B50" s="19"/>
      <c r="C50" s="13"/>
      <c r="D50" s="18"/>
      <c r="E50" s="13"/>
      <c r="F50" s="51"/>
    </row>
    <row r="51" spans="1:6" x14ac:dyDescent="0.2">
      <c r="A51" s="53"/>
      <c r="B51" s="19"/>
      <c r="C51" s="13"/>
      <c r="D51" s="18"/>
      <c r="E51" s="13"/>
      <c r="F51" s="51"/>
    </row>
    <row r="52" spans="1:6" x14ac:dyDescent="0.2">
      <c r="A52" s="53"/>
      <c r="B52" s="19"/>
      <c r="C52" s="43"/>
      <c r="D52" s="44"/>
      <c r="E52" s="13"/>
      <c r="F52" s="51"/>
    </row>
    <row r="53" spans="1:6" x14ac:dyDescent="0.2">
      <c r="A53" s="53"/>
      <c r="B53" s="19"/>
      <c r="C53" s="43"/>
      <c r="D53" s="44"/>
      <c r="E53" s="13"/>
      <c r="F53" s="51"/>
    </row>
    <row r="54" spans="1:6" x14ac:dyDescent="0.2">
      <c r="A54" s="53"/>
      <c r="B54" s="19"/>
      <c r="C54" s="43"/>
      <c r="D54" s="44"/>
      <c r="E54" s="13"/>
      <c r="F54" s="51"/>
    </row>
    <row r="55" spans="1:6" x14ac:dyDescent="0.2">
      <c r="A55" s="53"/>
      <c r="B55" s="19"/>
      <c r="C55" s="13"/>
      <c r="D55" s="18"/>
      <c r="E55" s="13"/>
      <c r="F55" s="51"/>
    </row>
    <row r="56" spans="1:6" x14ac:dyDescent="0.2">
      <c r="A56" s="53"/>
      <c r="B56" s="19"/>
      <c r="C56" s="13"/>
      <c r="D56" s="18"/>
      <c r="E56" s="13"/>
      <c r="F56" s="51"/>
    </row>
    <row r="57" spans="1:6" x14ac:dyDescent="0.2">
      <c r="A57" s="103"/>
      <c r="B57" s="84" t="s">
        <v>289</v>
      </c>
      <c r="C57" s="85"/>
      <c r="D57" s="86"/>
      <c r="E57" s="87"/>
      <c r="F57" s="66"/>
    </row>
    <row r="58" spans="1:6" x14ac:dyDescent="0.2">
      <c r="A58" s="100"/>
      <c r="B58" s="55" t="s">
        <v>27</v>
      </c>
      <c r="C58" s="56"/>
      <c r="D58" s="42"/>
      <c r="E58" s="41"/>
      <c r="F58" s="67">
        <f>SUM(F10:F18)</f>
        <v>0</v>
      </c>
    </row>
  </sheetData>
  <printOptions horizontalCentered="1"/>
  <pageMargins left="0.7" right="0.7" top="0.75" bottom="0.75" header="0.3" footer="0.3"/>
  <pageSetup paperSize="9" orientation="portrait" horizontalDpi="1200" verticalDpi="1200" r:id="rId1"/>
  <headerFooter>
    <oddHeader>&amp;L&amp;"Arial,Italic"Proposed extension&amp;R&amp;"Arial,Italic"Bill of Quantities</oddHeader>
    <oddFooter>&amp;CPage 6 of 10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8"/>
  <sheetViews>
    <sheetView topLeftCell="A34" zoomScale="150" zoomScaleNormal="150" zoomScalePageLayoutView="150" workbookViewId="0">
      <selection activeCell="E12" sqref="E12:E28"/>
    </sheetView>
  </sheetViews>
  <sheetFormatPr defaultRowHeight="12.75" x14ac:dyDescent="0.2"/>
  <cols>
    <col min="1" max="1" width="4.5703125" bestFit="1" customWidth="1"/>
    <col min="2" max="2" width="54" customWidth="1"/>
    <col min="3" max="4" width="4" bestFit="1" customWidth="1"/>
    <col min="5" max="6" width="10" bestFit="1" customWidth="1"/>
  </cols>
  <sheetData>
    <row r="1" spans="1:6" x14ac:dyDescent="0.2">
      <c r="A1" s="95" t="s">
        <v>1</v>
      </c>
      <c r="B1" s="68" t="s">
        <v>2</v>
      </c>
      <c r="C1" s="69" t="s">
        <v>4</v>
      </c>
      <c r="D1" s="68" t="s">
        <v>3</v>
      </c>
      <c r="E1" s="68"/>
      <c r="F1" s="68" t="s">
        <v>107</v>
      </c>
    </row>
    <row r="2" spans="1:6" x14ac:dyDescent="0.2">
      <c r="A2" s="101"/>
      <c r="B2" s="72"/>
      <c r="C2" s="73"/>
      <c r="D2" s="71"/>
      <c r="E2" s="74"/>
      <c r="F2" s="75"/>
    </row>
    <row r="3" spans="1:6" x14ac:dyDescent="0.2">
      <c r="A3" s="97"/>
      <c r="B3" s="82" t="s">
        <v>28</v>
      </c>
      <c r="C3" s="47"/>
      <c r="D3" s="48"/>
      <c r="E3" s="49"/>
      <c r="F3" s="50"/>
    </row>
    <row r="4" spans="1:6" x14ac:dyDescent="0.2">
      <c r="A4" s="76"/>
      <c r="B4" s="10" t="s">
        <v>5</v>
      </c>
      <c r="C4" s="11"/>
      <c r="D4" s="12"/>
      <c r="E4" s="13"/>
      <c r="F4" s="51"/>
    </row>
    <row r="5" spans="1:6" x14ac:dyDescent="0.2">
      <c r="A5" s="54"/>
      <c r="B5" s="19"/>
      <c r="C5" s="13"/>
      <c r="D5" s="18"/>
      <c r="E5" s="13"/>
      <c r="F5" s="51"/>
    </row>
    <row r="6" spans="1:6" x14ac:dyDescent="0.2">
      <c r="A6" s="52">
        <v>6.1</v>
      </c>
      <c r="B6" s="14" t="s">
        <v>84</v>
      </c>
      <c r="C6" s="13"/>
      <c r="D6" s="18"/>
      <c r="E6" s="13"/>
      <c r="F6" s="51"/>
    </row>
    <row r="7" spans="1:6" x14ac:dyDescent="0.2">
      <c r="A7" s="52"/>
      <c r="B7" s="14"/>
      <c r="C7" s="13"/>
      <c r="D7" s="18"/>
      <c r="E7" s="13"/>
      <c r="F7" s="51"/>
    </row>
    <row r="8" spans="1:6" x14ac:dyDescent="0.2">
      <c r="A8" s="53"/>
      <c r="B8" s="19" t="s">
        <v>155</v>
      </c>
      <c r="C8" s="13"/>
      <c r="D8" s="18"/>
      <c r="E8" s="13"/>
      <c r="F8" s="51"/>
    </row>
    <row r="9" spans="1:6" x14ac:dyDescent="0.2">
      <c r="A9" s="54"/>
      <c r="B9" s="19" t="s">
        <v>156</v>
      </c>
      <c r="C9" s="13"/>
      <c r="D9" s="18"/>
      <c r="E9" s="13"/>
      <c r="F9" s="51"/>
    </row>
    <row r="10" spans="1:6" x14ac:dyDescent="0.2">
      <c r="A10" s="52"/>
      <c r="B10" s="23" t="s">
        <v>85</v>
      </c>
      <c r="C10" s="13"/>
      <c r="D10" s="18"/>
      <c r="E10" s="13"/>
      <c r="F10" s="51"/>
    </row>
    <row r="11" spans="1:6" x14ac:dyDescent="0.2">
      <c r="A11" s="53"/>
      <c r="B11" s="19" t="s">
        <v>157</v>
      </c>
      <c r="C11" s="13"/>
      <c r="D11" s="18"/>
      <c r="E11" s="13"/>
      <c r="F11" s="51"/>
    </row>
    <row r="12" spans="1:6" x14ac:dyDescent="0.2">
      <c r="A12" s="53"/>
      <c r="B12" s="19" t="s">
        <v>158</v>
      </c>
      <c r="C12" s="13"/>
      <c r="D12" s="18"/>
      <c r="E12" s="13"/>
      <c r="F12" s="51"/>
    </row>
    <row r="13" spans="1:6" x14ac:dyDescent="0.2">
      <c r="A13" s="53"/>
      <c r="B13" s="131" t="s">
        <v>159</v>
      </c>
      <c r="C13" s="13"/>
      <c r="D13" s="18"/>
      <c r="E13" s="13"/>
      <c r="F13" s="51"/>
    </row>
    <row r="14" spans="1:6" x14ac:dyDescent="0.2">
      <c r="A14" s="53"/>
      <c r="B14" s="19" t="s">
        <v>160</v>
      </c>
      <c r="C14" s="13"/>
      <c r="D14" s="18"/>
      <c r="E14" s="13"/>
      <c r="F14" s="51"/>
    </row>
    <row r="15" spans="1:6" x14ac:dyDescent="0.2">
      <c r="A15" s="53"/>
      <c r="B15" s="19" t="s">
        <v>161</v>
      </c>
      <c r="C15" s="13"/>
      <c r="D15" s="18"/>
      <c r="E15" s="13"/>
      <c r="F15" s="51"/>
    </row>
    <row r="16" spans="1:6" x14ac:dyDescent="0.2">
      <c r="A16" s="53"/>
      <c r="B16" s="19" t="s">
        <v>162</v>
      </c>
      <c r="C16" s="13"/>
      <c r="D16" s="18"/>
      <c r="E16" s="13"/>
      <c r="F16" s="51"/>
    </row>
    <row r="17" spans="1:6" x14ac:dyDescent="0.2">
      <c r="A17" s="53"/>
      <c r="B17" s="19" t="s">
        <v>163</v>
      </c>
      <c r="C17" s="13"/>
      <c r="D17" s="18"/>
      <c r="E17" s="13"/>
      <c r="F17" s="51"/>
    </row>
    <row r="18" spans="1:6" x14ac:dyDescent="0.2">
      <c r="A18" s="53"/>
      <c r="B18" s="23" t="s">
        <v>86</v>
      </c>
      <c r="C18" s="13"/>
      <c r="D18" s="18"/>
      <c r="E18" s="13"/>
      <c r="F18" s="51"/>
    </row>
    <row r="19" spans="1:6" x14ac:dyDescent="0.2">
      <c r="A19" s="53"/>
      <c r="B19" s="23" t="s">
        <v>87</v>
      </c>
      <c r="C19" s="13"/>
      <c r="D19" s="18"/>
      <c r="E19" s="13"/>
      <c r="F19" s="51"/>
    </row>
    <row r="20" spans="1:6" x14ac:dyDescent="0.2">
      <c r="A20" s="53"/>
      <c r="B20" s="17"/>
      <c r="C20" s="13"/>
      <c r="D20" s="18"/>
      <c r="E20" s="13"/>
      <c r="F20" s="51"/>
    </row>
    <row r="21" spans="1:6" x14ac:dyDescent="0.2">
      <c r="A21" s="52">
        <v>6.2</v>
      </c>
      <c r="B21" s="14" t="s">
        <v>291</v>
      </c>
      <c r="C21" s="13"/>
      <c r="D21" s="18"/>
      <c r="E21" s="13"/>
      <c r="F21" s="51"/>
    </row>
    <row r="22" spans="1:6" x14ac:dyDescent="0.2">
      <c r="A22" s="70" t="s">
        <v>9</v>
      </c>
      <c r="B22" s="19" t="s">
        <v>292</v>
      </c>
      <c r="C22" s="43" t="s">
        <v>25</v>
      </c>
      <c r="D22" s="44">
        <v>1</v>
      </c>
      <c r="E22" s="13"/>
      <c r="F22" s="51">
        <f>D22*E22</f>
        <v>0</v>
      </c>
    </row>
    <row r="23" spans="1:6" x14ac:dyDescent="0.2">
      <c r="A23" s="53"/>
      <c r="B23" s="19"/>
      <c r="C23" s="45"/>
      <c r="D23" s="44"/>
      <c r="E23" s="13"/>
      <c r="F23" s="51"/>
    </row>
    <row r="24" spans="1:6" x14ac:dyDescent="0.2">
      <c r="A24" s="53"/>
      <c r="B24" s="19"/>
      <c r="C24" s="45"/>
      <c r="D24" s="44"/>
      <c r="E24" s="13"/>
      <c r="F24" s="51"/>
    </row>
    <row r="25" spans="1:6" x14ac:dyDescent="0.2">
      <c r="A25" s="52"/>
      <c r="B25" s="14"/>
      <c r="C25" s="13"/>
      <c r="D25" s="18"/>
      <c r="E25" s="13"/>
      <c r="F25" s="51"/>
    </row>
    <row r="26" spans="1:6" x14ac:dyDescent="0.2">
      <c r="A26" s="70"/>
      <c r="B26" s="19"/>
      <c r="C26" s="45"/>
      <c r="D26" s="44"/>
      <c r="E26" s="13"/>
      <c r="F26" s="51"/>
    </row>
    <row r="27" spans="1:6" x14ac:dyDescent="0.2">
      <c r="A27" s="70"/>
      <c r="B27" s="19"/>
      <c r="C27" s="45"/>
      <c r="D27" s="44"/>
      <c r="E27" s="13"/>
      <c r="F27" s="51"/>
    </row>
    <row r="28" spans="1:6" x14ac:dyDescent="0.2">
      <c r="A28" s="52"/>
      <c r="B28" s="14"/>
      <c r="C28" s="45"/>
      <c r="D28" s="44"/>
      <c r="E28" s="13"/>
      <c r="F28" s="51"/>
    </row>
    <row r="29" spans="1:6" x14ac:dyDescent="0.2">
      <c r="A29" s="70"/>
      <c r="B29" s="19"/>
      <c r="C29" s="45"/>
      <c r="D29" s="44"/>
      <c r="E29" s="13"/>
      <c r="F29" s="51"/>
    </row>
    <row r="30" spans="1:6" x14ac:dyDescent="0.2">
      <c r="A30" s="53"/>
      <c r="B30" s="19"/>
      <c r="C30" s="45"/>
      <c r="D30" s="44"/>
      <c r="E30" s="13"/>
      <c r="F30" s="51"/>
    </row>
    <row r="31" spans="1:6" x14ac:dyDescent="0.2">
      <c r="A31" s="53"/>
      <c r="B31" s="19"/>
      <c r="C31" s="45"/>
      <c r="D31" s="44"/>
      <c r="E31" s="13"/>
      <c r="F31" s="51"/>
    </row>
    <row r="32" spans="1:6" x14ac:dyDescent="0.2">
      <c r="A32" s="53"/>
      <c r="B32" s="19"/>
      <c r="C32" s="45"/>
      <c r="D32" s="44"/>
      <c r="E32" s="13"/>
      <c r="F32" s="51"/>
    </row>
    <row r="33" spans="1:6" x14ac:dyDescent="0.2">
      <c r="A33" s="52"/>
      <c r="B33" s="14"/>
      <c r="C33" s="13"/>
      <c r="D33" s="18"/>
      <c r="E33" s="13"/>
      <c r="F33" s="51"/>
    </row>
    <row r="34" spans="1:6" x14ac:dyDescent="0.2">
      <c r="A34" s="70"/>
      <c r="B34" s="19"/>
      <c r="C34" s="45"/>
      <c r="D34" s="44"/>
      <c r="E34" s="13"/>
      <c r="F34" s="51"/>
    </row>
    <row r="35" spans="1:6" x14ac:dyDescent="0.2">
      <c r="A35" s="53"/>
      <c r="B35" s="19"/>
      <c r="C35" s="45"/>
      <c r="D35" s="44"/>
      <c r="E35" s="13"/>
      <c r="F35" s="51"/>
    </row>
    <row r="36" spans="1:6" x14ac:dyDescent="0.2">
      <c r="A36" s="53"/>
      <c r="B36" s="19"/>
      <c r="C36" s="45"/>
      <c r="D36" s="44"/>
      <c r="E36" s="13"/>
      <c r="F36" s="51"/>
    </row>
    <row r="37" spans="1:6" x14ac:dyDescent="0.2">
      <c r="A37" s="53"/>
      <c r="B37" s="19"/>
      <c r="C37" s="45"/>
      <c r="D37" s="44"/>
      <c r="E37" s="13"/>
      <c r="F37" s="51"/>
    </row>
    <row r="38" spans="1:6" x14ac:dyDescent="0.2">
      <c r="A38" s="53"/>
      <c r="B38" s="19"/>
      <c r="C38" s="45"/>
      <c r="D38" s="44"/>
      <c r="E38" s="13"/>
      <c r="F38" s="51"/>
    </row>
    <row r="39" spans="1:6" x14ac:dyDescent="0.2">
      <c r="A39" s="53"/>
      <c r="B39" s="19"/>
      <c r="C39" s="45"/>
      <c r="D39" s="44"/>
      <c r="E39" s="13"/>
      <c r="F39" s="51"/>
    </row>
    <row r="40" spans="1:6" x14ac:dyDescent="0.2">
      <c r="A40" s="53"/>
      <c r="B40" s="19"/>
      <c r="C40" s="45"/>
      <c r="D40" s="44"/>
      <c r="E40" s="13"/>
      <c r="F40" s="51"/>
    </row>
    <row r="41" spans="1:6" x14ac:dyDescent="0.2">
      <c r="A41" s="52"/>
      <c r="B41" s="14"/>
      <c r="C41" s="13"/>
      <c r="D41" s="18"/>
      <c r="E41" s="13"/>
      <c r="F41" s="51"/>
    </row>
    <row r="42" spans="1:6" x14ac:dyDescent="0.2">
      <c r="A42" s="70"/>
      <c r="B42" s="19"/>
      <c r="C42" s="45"/>
      <c r="D42" s="44"/>
      <c r="E42" s="13"/>
      <c r="F42" s="51"/>
    </row>
    <row r="43" spans="1:6" x14ac:dyDescent="0.2">
      <c r="A43" s="70"/>
      <c r="B43" s="19"/>
      <c r="C43" s="45"/>
      <c r="D43" s="44"/>
      <c r="E43" s="13"/>
      <c r="F43" s="51"/>
    </row>
    <row r="44" spans="1:6" x14ac:dyDescent="0.2">
      <c r="A44" s="70"/>
      <c r="B44" s="19"/>
      <c r="C44" s="45"/>
      <c r="D44" s="44"/>
      <c r="E44" s="13"/>
      <c r="F44" s="51"/>
    </row>
    <row r="45" spans="1:6" x14ac:dyDescent="0.2">
      <c r="A45" s="70"/>
      <c r="B45" s="19"/>
      <c r="C45" s="45"/>
      <c r="D45" s="44"/>
      <c r="E45" s="13"/>
      <c r="F45" s="51"/>
    </row>
    <row r="46" spans="1:6" x14ac:dyDescent="0.2">
      <c r="A46" s="70"/>
      <c r="B46" s="19"/>
      <c r="C46" s="45"/>
      <c r="D46" s="44"/>
      <c r="E46" s="13"/>
      <c r="F46" s="51"/>
    </row>
    <row r="47" spans="1:6" x14ac:dyDescent="0.2">
      <c r="A47" s="53"/>
      <c r="B47" s="19"/>
      <c r="C47" s="45"/>
      <c r="D47" s="44"/>
      <c r="E47" s="13"/>
      <c r="F47" s="51"/>
    </row>
    <row r="48" spans="1:6" x14ac:dyDescent="0.2">
      <c r="A48" s="53"/>
      <c r="B48" s="19"/>
      <c r="C48" s="45"/>
      <c r="D48" s="44"/>
      <c r="E48" s="13"/>
      <c r="F48" s="51"/>
    </row>
    <row r="49" spans="1:6" x14ac:dyDescent="0.2">
      <c r="A49" s="53"/>
      <c r="B49" s="19"/>
      <c r="C49" s="45"/>
      <c r="D49" s="44"/>
      <c r="E49" s="13"/>
      <c r="F49" s="51"/>
    </row>
    <row r="50" spans="1:6" x14ac:dyDescent="0.2">
      <c r="A50" s="53"/>
      <c r="B50" s="19"/>
      <c r="C50" s="45"/>
      <c r="D50" s="44"/>
      <c r="E50" s="13"/>
      <c r="F50" s="51"/>
    </row>
    <row r="51" spans="1:6" x14ac:dyDescent="0.2">
      <c r="A51" s="53"/>
      <c r="B51" s="19"/>
      <c r="C51" s="45"/>
      <c r="D51" s="44"/>
      <c r="E51" s="13"/>
      <c r="F51" s="51"/>
    </row>
    <row r="52" spans="1:6" x14ac:dyDescent="0.2">
      <c r="A52" s="53"/>
      <c r="B52" s="19"/>
      <c r="C52" s="45"/>
      <c r="D52" s="44"/>
      <c r="E52" s="13"/>
      <c r="F52" s="51"/>
    </row>
    <row r="53" spans="1:6" x14ac:dyDescent="0.2">
      <c r="A53" s="53"/>
      <c r="B53" s="19"/>
      <c r="C53" s="45"/>
      <c r="D53" s="44"/>
      <c r="E53" s="13"/>
      <c r="F53" s="51"/>
    </row>
    <row r="54" spans="1:6" x14ac:dyDescent="0.2">
      <c r="A54" s="53"/>
      <c r="B54" s="19"/>
      <c r="C54" s="45"/>
      <c r="D54" s="44"/>
      <c r="E54" s="13"/>
      <c r="F54" s="51"/>
    </row>
    <row r="55" spans="1:6" x14ac:dyDescent="0.2">
      <c r="A55" s="53"/>
      <c r="B55" s="19"/>
      <c r="C55" s="45"/>
      <c r="D55" s="44"/>
      <c r="E55" s="13"/>
      <c r="F55" s="51"/>
    </row>
    <row r="56" spans="1:6" x14ac:dyDescent="0.2">
      <c r="A56" s="53"/>
      <c r="B56" s="23"/>
      <c r="C56" s="13"/>
      <c r="D56" s="18"/>
      <c r="E56" s="13"/>
      <c r="F56" s="51"/>
    </row>
    <row r="57" spans="1:6" x14ac:dyDescent="0.2">
      <c r="A57" s="103"/>
      <c r="B57" s="84" t="s">
        <v>290</v>
      </c>
      <c r="C57" s="85"/>
      <c r="D57" s="86"/>
      <c r="E57" s="107"/>
      <c r="F57" s="66"/>
    </row>
    <row r="58" spans="1:6" x14ac:dyDescent="0.2">
      <c r="A58" s="100"/>
      <c r="B58" s="55" t="s">
        <v>29</v>
      </c>
      <c r="C58" s="56"/>
      <c r="D58" s="42"/>
      <c r="E58" s="88"/>
      <c r="F58" s="67">
        <f>SUM(F20:F25)</f>
        <v>0</v>
      </c>
    </row>
  </sheetData>
  <printOptions horizontalCentered="1"/>
  <pageMargins left="0.7" right="0.7" top="0.75" bottom="0.75" header="0.3" footer="0.3"/>
  <pageSetup paperSize="9" orientation="portrait" horizontalDpi="1200" verticalDpi="1200" r:id="rId1"/>
  <headerFooter>
    <oddHeader>&amp;L&amp;"Arial,Italic"Proposed extension&amp;R&amp;"Arial,Italic"Bill of Quantities</oddHeader>
    <oddFooter>&amp;CPage 7 of 10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8"/>
  <sheetViews>
    <sheetView topLeftCell="A35" zoomScale="150" zoomScaleNormal="150" zoomScalePageLayoutView="140" workbookViewId="0">
      <selection activeCell="E7" sqref="E7:E30"/>
    </sheetView>
  </sheetViews>
  <sheetFormatPr defaultRowHeight="12.75" x14ac:dyDescent="0.2"/>
  <cols>
    <col min="1" max="1" width="4.5703125" bestFit="1" customWidth="1"/>
    <col min="2" max="2" width="58.28515625" customWidth="1"/>
    <col min="3" max="3" width="4" bestFit="1" customWidth="1"/>
    <col min="4" max="4" width="5.7109375" bestFit="1" customWidth="1"/>
    <col min="5" max="5" width="7" bestFit="1" customWidth="1"/>
    <col min="6" max="6" width="8.7109375" bestFit="1" customWidth="1"/>
  </cols>
  <sheetData>
    <row r="1" spans="1:6" x14ac:dyDescent="0.2">
      <c r="A1" s="95" t="s">
        <v>1</v>
      </c>
      <c r="B1" s="68" t="s">
        <v>2</v>
      </c>
      <c r="C1" s="69" t="s">
        <v>4</v>
      </c>
      <c r="D1" s="68" t="s">
        <v>3</v>
      </c>
      <c r="E1" s="68"/>
      <c r="F1" s="68" t="s">
        <v>107</v>
      </c>
    </row>
    <row r="2" spans="1:6" x14ac:dyDescent="0.2">
      <c r="A2" s="101"/>
      <c r="B2" s="72"/>
      <c r="C2" s="73"/>
      <c r="D2" s="71"/>
      <c r="E2" s="74"/>
      <c r="F2" s="75"/>
    </row>
    <row r="3" spans="1:6" x14ac:dyDescent="0.2">
      <c r="A3" s="97"/>
      <c r="B3" s="82" t="s">
        <v>30</v>
      </c>
      <c r="C3" s="47"/>
      <c r="D3" s="48"/>
      <c r="E3" s="49"/>
      <c r="F3" s="50"/>
    </row>
    <row r="4" spans="1:6" x14ac:dyDescent="0.2">
      <c r="A4" s="76"/>
      <c r="B4" s="10" t="s">
        <v>6</v>
      </c>
      <c r="C4" s="11"/>
      <c r="D4" s="12"/>
      <c r="E4" s="13"/>
      <c r="F4" s="51"/>
    </row>
    <row r="5" spans="1:6" x14ac:dyDescent="0.2">
      <c r="A5" s="54"/>
      <c r="B5" s="19"/>
      <c r="C5" s="13"/>
      <c r="D5" s="18"/>
      <c r="E5" s="13"/>
      <c r="F5" s="51"/>
    </row>
    <row r="6" spans="1:6" x14ac:dyDescent="0.2">
      <c r="A6" s="52">
        <v>7.1</v>
      </c>
      <c r="B6" s="14" t="s">
        <v>84</v>
      </c>
      <c r="C6" s="13"/>
      <c r="D6" s="18"/>
      <c r="E6" s="13"/>
      <c r="F6" s="51"/>
    </row>
    <row r="7" spans="1:6" x14ac:dyDescent="0.2">
      <c r="A7" s="53"/>
      <c r="B7" s="19" t="s">
        <v>164</v>
      </c>
      <c r="C7" s="13"/>
      <c r="D7" s="18"/>
      <c r="E7" s="13"/>
      <c r="F7" s="51"/>
    </row>
    <row r="8" spans="1:6" x14ac:dyDescent="0.2">
      <c r="A8" s="54"/>
      <c r="B8" s="19" t="s">
        <v>165</v>
      </c>
      <c r="C8" s="13"/>
      <c r="D8" s="18"/>
      <c r="E8" s="13"/>
      <c r="F8" s="51"/>
    </row>
    <row r="9" spans="1:6" x14ac:dyDescent="0.2">
      <c r="A9" s="53"/>
      <c r="B9" s="17"/>
      <c r="C9" s="13"/>
      <c r="D9" s="18"/>
      <c r="E9" s="13"/>
      <c r="F9" s="51"/>
    </row>
    <row r="10" spans="1:6" x14ac:dyDescent="0.2">
      <c r="A10" s="52">
        <v>7.2</v>
      </c>
      <c r="B10" s="14" t="s">
        <v>88</v>
      </c>
      <c r="C10" s="13"/>
      <c r="D10" s="18"/>
      <c r="E10" s="13"/>
      <c r="F10" s="51"/>
    </row>
    <row r="11" spans="1:6" x14ac:dyDescent="0.2">
      <c r="A11" s="53" t="s">
        <v>293</v>
      </c>
      <c r="B11" s="19" t="s">
        <v>197</v>
      </c>
      <c r="C11" s="43"/>
      <c r="D11" s="44"/>
      <c r="E11" s="13"/>
      <c r="F11" s="51"/>
    </row>
    <row r="12" spans="1:6" x14ac:dyDescent="0.2">
      <c r="A12" s="53"/>
      <c r="B12" s="19" t="s">
        <v>196</v>
      </c>
      <c r="C12" s="43"/>
      <c r="D12" s="44"/>
      <c r="E12" s="13"/>
      <c r="F12" s="51"/>
    </row>
    <row r="13" spans="1:6" x14ac:dyDescent="0.2">
      <c r="A13" s="53"/>
      <c r="B13" s="19" t="s">
        <v>166</v>
      </c>
      <c r="C13" s="43"/>
      <c r="D13" s="44"/>
      <c r="E13" s="13"/>
      <c r="F13" s="51"/>
    </row>
    <row r="14" spans="1:6" x14ac:dyDescent="0.2">
      <c r="A14" s="70" t="s">
        <v>9</v>
      </c>
      <c r="B14" s="19" t="s">
        <v>83</v>
      </c>
      <c r="C14" s="43" t="s">
        <v>61</v>
      </c>
      <c r="D14" s="44">
        <v>104.04</v>
      </c>
      <c r="E14" s="13"/>
      <c r="F14" s="51">
        <f t="shared" ref="F14" si="0">D14*E14</f>
        <v>0</v>
      </c>
    </row>
    <row r="15" spans="1:6" x14ac:dyDescent="0.2">
      <c r="A15" s="53" t="s">
        <v>10</v>
      </c>
      <c r="B15" s="19" t="s">
        <v>195</v>
      </c>
      <c r="C15" s="43" t="s">
        <v>61</v>
      </c>
      <c r="D15" s="44">
        <v>105.4</v>
      </c>
      <c r="E15" s="13"/>
      <c r="F15" s="51">
        <f t="shared" ref="F15" si="1">D15*E15</f>
        <v>0</v>
      </c>
    </row>
    <row r="16" spans="1:6" x14ac:dyDescent="0.2">
      <c r="A16" s="70"/>
      <c r="B16" s="19"/>
      <c r="C16" s="43"/>
      <c r="D16" s="44"/>
      <c r="E16" s="13"/>
      <c r="F16" s="51"/>
    </row>
    <row r="17" spans="1:6" x14ac:dyDescent="0.2">
      <c r="A17" s="53" t="s">
        <v>294</v>
      </c>
      <c r="B17" s="19" t="s">
        <v>209</v>
      </c>
      <c r="C17" s="43"/>
      <c r="D17" s="44"/>
      <c r="E17" s="13"/>
      <c r="F17" s="51"/>
    </row>
    <row r="18" spans="1:6" x14ac:dyDescent="0.2">
      <c r="A18" s="53"/>
      <c r="B18" s="19" t="s">
        <v>210</v>
      </c>
      <c r="C18" s="43"/>
      <c r="D18" s="44"/>
      <c r="E18" s="13"/>
      <c r="F18" s="51"/>
    </row>
    <row r="19" spans="1:6" x14ac:dyDescent="0.2">
      <c r="A19" s="53"/>
      <c r="B19" s="19" t="s">
        <v>211</v>
      </c>
      <c r="C19" s="43"/>
      <c r="D19" s="44"/>
      <c r="E19" s="13"/>
      <c r="F19" s="51"/>
    </row>
    <row r="20" spans="1:6" x14ac:dyDescent="0.2">
      <c r="A20" s="70" t="s">
        <v>9</v>
      </c>
      <c r="B20" s="19" t="s">
        <v>288</v>
      </c>
      <c r="C20" s="43" t="s">
        <v>61</v>
      </c>
      <c r="D20" s="44">
        <v>112.03</v>
      </c>
      <c r="E20" s="13"/>
      <c r="F20" s="51">
        <f t="shared" ref="F20" si="2">D20*E20</f>
        <v>0</v>
      </c>
    </row>
    <row r="21" spans="1:6" x14ac:dyDescent="0.2">
      <c r="A21" s="53"/>
      <c r="B21" s="19"/>
      <c r="C21" s="43"/>
      <c r="D21" s="44"/>
      <c r="E21" s="13"/>
      <c r="F21" s="51"/>
    </row>
    <row r="22" spans="1:6" x14ac:dyDescent="0.2">
      <c r="A22" s="52">
        <v>7.3</v>
      </c>
      <c r="B22" s="14" t="s">
        <v>198</v>
      </c>
      <c r="C22" s="43"/>
      <c r="D22" s="44"/>
      <c r="E22" s="13"/>
      <c r="F22" s="51"/>
    </row>
    <row r="23" spans="1:6" x14ac:dyDescent="0.2">
      <c r="A23" s="53" t="s">
        <v>295</v>
      </c>
      <c r="B23" s="19" t="s">
        <v>247</v>
      </c>
      <c r="C23" s="43"/>
      <c r="D23" s="44"/>
      <c r="E23" s="13"/>
      <c r="F23" s="51"/>
    </row>
    <row r="24" spans="1:6" x14ac:dyDescent="0.2">
      <c r="A24" s="70" t="s">
        <v>9</v>
      </c>
      <c r="B24" s="19" t="s">
        <v>83</v>
      </c>
      <c r="C24" s="43" t="s">
        <v>25</v>
      </c>
      <c r="D24" s="44">
        <v>1</v>
      </c>
      <c r="E24" s="13"/>
      <c r="F24" s="51">
        <f t="shared" ref="F24" si="3">D24*E24</f>
        <v>0</v>
      </c>
    </row>
    <row r="25" spans="1:6" x14ac:dyDescent="0.2">
      <c r="A25" s="53"/>
      <c r="B25" s="19"/>
      <c r="C25" s="43"/>
      <c r="D25" s="44"/>
      <c r="E25" s="13"/>
      <c r="F25" s="51"/>
    </row>
    <row r="26" spans="1:6" x14ac:dyDescent="0.2">
      <c r="A26" s="52"/>
      <c r="B26" s="14"/>
      <c r="C26" s="43"/>
      <c r="D26" s="44"/>
      <c r="E26" s="13"/>
      <c r="F26" s="51"/>
    </row>
    <row r="27" spans="1:6" x14ac:dyDescent="0.2">
      <c r="A27" s="53"/>
      <c r="B27" s="19"/>
      <c r="C27" s="43"/>
      <c r="D27" s="44"/>
      <c r="E27" s="13"/>
      <c r="F27" s="51"/>
    </row>
    <row r="28" spans="1:6" x14ac:dyDescent="0.2">
      <c r="A28" s="70"/>
      <c r="B28" s="19"/>
      <c r="C28" s="43"/>
      <c r="D28" s="44"/>
      <c r="E28" s="13"/>
      <c r="F28" s="51"/>
    </row>
    <row r="29" spans="1:6" x14ac:dyDescent="0.2">
      <c r="A29" s="53"/>
      <c r="B29" s="19"/>
      <c r="C29" s="43"/>
      <c r="D29" s="44"/>
      <c r="E29" s="13"/>
      <c r="F29" s="51"/>
    </row>
    <row r="30" spans="1:6" x14ac:dyDescent="0.2">
      <c r="A30" s="53"/>
      <c r="B30" s="19"/>
      <c r="C30" s="43"/>
      <c r="D30" s="44"/>
      <c r="E30" s="13"/>
      <c r="F30" s="51"/>
    </row>
    <row r="31" spans="1:6" x14ac:dyDescent="0.2">
      <c r="A31" s="52"/>
      <c r="B31" s="14"/>
      <c r="C31" s="43"/>
      <c r="D31" s="44"/>
      <c r="E31" s="13"/>
      <c r="F31" s="51"/>
    </row>
    <row r="32" spans="1:6" x14ac:dyDescent="0.2">
      <c r="A32" s="53"/>
      <c r="B32" s="19"/>
      <c r="C32" s="43"/>
      <c r="D32" s="44"/>
      <c r="E32" s="13"/>
      <c r="F32" s="51"/>
    </row>
    <row r="33" spans="1:6" x14ac:dyDescent="0.2">
      <c r="A33" s="70"/>
      <c r="B33" s="19"/>
      <c r="C33" s="43"/>
      <c r="D33" s="44"/>
      <c r="E33" s="13"/>
      <c r="F33" s="51"/>
    </row>
    <row r="34" spans="1:6" x14ac:dyDescent="0.2">
      <c r="A34" s="53"/>
      <c r="B34" s="19"/>
      <c r="C34" s="43"/>
      <c r="D34" s="44"/>
      <c r="E34" s="13"/>
      <c r="F34" s="51"/>
    </row>
    <row r="35" spans="1:6" x14ac:dyDescent="0.2">
      <c r="A35" s="53"/>
      <c r="B35" s="19"/>
      <c r="C35" s="43"/>
      <c r="D35" s="44"/>
      <c r="E35" s="13"/>
      <c r="F35" s="51"/>
    </row>
    <row r="36" spans="1:6" x14ac:dyDescent="0.2">
      <c r="A36" s="53"/>
      <c r="B36" s="19"/>
      <c r="C36" s="43"/>
      <c r="D36" s="44"/>
      <c r="E36" s="13"/>
      <c r="F36" s="51"/>
    </row>
    <row r="37" spans="1:6" x14ac:dyDescent="0.2">
      <c r="A37" s="53"/>
      <c r="B37" s="19"/>
      <c r="C37" s="43"/>
      <c r="D37" s="44"/>
      <c r="E37" s="13"/>
      <c r="F37" s="51"/>
    </row>
    <row r="38" spans="1:6" x14ac:dyDescent="0.2">
      <c r="A38" s="53"/>
      <c r="B38" s="19"/>
      <c r="C38" s="43"/>
      <c r="D38" s="44"/>
      <c r="E38" s="13"/>
      <c r="F38" s="51"/>
    </row>
    <row r="39" spans="1:6" x14ac:dyDescent="0.2">
      <c r="A39" s="53"/>
      <c r="B39" s="19"/>
      <c r="C39" s="43"/>
      <c r="D39" s="44"/>
      <c r="E39" s="13"/>
      <c r="F39" s="51"/>
    </row>
    <row r="40" spans="1:6" x14ac:dyDescent="0.2">
      <c r="A40" s="53"/>
      <c r="B40" s="19"/>
      <c r="C40" s="43"/>
      <c r="D40" s="44"/>
      <c r="E40" s="13"/>
      <c r="F40" s="51"/>
    </row>
    <row r="41" spans="1:6" x14ac:dyDescent="0.2">
      <c r="A41" s="53"/>
      <c r="B41" s="19"/>
      <c r="C41" s="43"/>
      <c r="D41" s="44"/>
      <c r="E41" s="13"/>
      <c r="F41" s="51"/>
    </row>
    <row r="42" spans="1:6" x14ac:dyDescent="0.2">
      <c r="A42" s="53"/>
      <c r="B42" s="19"/>
      <c r="C42" s="43"/>
      <c r="D42" s="44"/>
      <c r="E42" s="13"/>
      <c r="F42" s="51"/>
    </row>
    <row r="43" spans="1:6" x14ac:dyDescent="0.2">
      <c r="A43" s="53"/>
      <c r="B43" s="19"/>
      <c r="C43" s="43"/>
      <c r="D43" s="44"/>
      <c r="E43" s="13"/>
      <c r="F43" s="51"/>
    </row>
    <row r="44" spans="1:6" x14ac:dyDescent="0.2">
      <c r="A44" s="53"/>
      <c r="B44" s="19"/>
      <c r="C44" s="43"/>
      <c r="D44" s="44"/>
      <c r="E44" s="13"/>
      <c r="F44" s="51"/>
    </row>
    <row r="45" spans="1:6" x14ac:dyDescent="0.2">
      <c r="A45" s="53"/>
      <c r="B45" s="19"/>
      <c r="C45" s="43"/>
      <c r="D45" s="44"/>
      <c r="E45" s="13"/>
      <c r="F45" s="51"/>
    </row>
    <row r="46" spans="1:6" x14ac:dyDescent="0.2">
      <c r="A46" s="53"/>
      <c r="B46" s="19"/>
      <c r="C46" s="43"/>
      <c r="D46" s="44"/>
      <c r="E46" s="13"/>
      <c r="F46" s="51"/>
    </row>
    <row r="47" spans="1:6" x14ac:dyDescent="0.2">
      <c r="A47" s="53"/>
      <c r="B47" s="19"/>
      <c r="C47" s="43"/>
      <c r="D47" s="44"/>
      <c r="E47" s="13"/>
      <c r="F47" s="51"/>
    </row>
    <row r="48" spans="1:6" x14ac:dyDescent="0.2">
      <c r="A48" s="53"/>
      <c r="B48" s="19"/>
      <c r="C48" s="43"/>
      <c r="D48" s="44"/>
      <c r="E48" s="13"/>
      <c r="F48" s="51"/>
    </row>
    <row r="49" spans="1:6" x14ac:dyDescent="0.2">
      <c r="A49" s="53"/>
      <c r="B49" s="19"/>
      <c r="C49" s="43"/>
      <c r="D49" s="44"/>
      <c r="E49" s="13"/>
      <c r="F49" s="51"/>
    </row>
    <row r="50" spans="1:6" x14ac:dyDescent="0.2">
      <c r="A50" s="53"/>
      <c r="B50" s="19"/>
      <c r="C50" s="43"/>
      <c r="D50" s="44"/>
      <c r="E50" s="13"/>
      <c r="F50" s="51"/>
    </row>
    <row r="51" spans="1:6" x14ac:dyDescent="0.2">
      <c r="A51" s="53"/>
      <c r="B51" s="19"/>
      <c r="C51" s="43"/>
      <c r="D51" s="44"/>
      <c r="E51" s="13"/>
      <c r="F51" s="51"/>
    </row>
    <row r="52" spans="1:6" x14ac:dyDescent="0.2">
      <c r="A52" s="53"/>
      <c r="B52" s="19"/>
      <c r="C52" s="43"/>
      <c r="D52" s="44"/>
      <c r="E52" s="13"/>
      <c r="F52" s="51"/>
    </row>
    <row r="53" spans="1:6" x14ac:dyDescent="0.2">
      <c r="A53" s="53"/>
      <c r="B53" s="19"/>
      <c r="C53" s="43"/>
      <c r="D53" s="44"/>
      <c r="E53" s="13"/>
      <c r="F53" s="51"/>
    </row>
    <row r="54" spans="1:6" x14ac:dyDescent="0.2">
      <c r="A54" s="53"/>
      <c r="B54" s="19"/>
      <c r="C54" s="43"/>
      <c r="D54" s="44"/>
      <c r="E54" s="13"/>
      <c r="F54" s="51"/>
    </row>
    <row r="55" spans="1:6" x14ac:dyDescent="0.2">
      <c r="A55" s="53"/>
      <c r="B55" s="19"/>
      <c r="C55" s="43"/>
      <c r="D55" s="44"/>
      <c r="E55" s="13"/>
      <c r="F55" s="51"/>
    </row>
    <row r="56" spans="1:6" x14ac:dyDescent="0.2">
      <c r="A56" s="53"/>
      <c r="B56" s="23"/>
      <c r="C56" s="13"/>
      <c r="D56" s="18"/>
      <c r="E56" s="13"/>
      <c r="F56" s="51"/>
    </row>
    <row r="57" spans="1:6" x14ac:dyDescent="0.2">
      <c r="A57" s="103"/>
      <c r="B57" s="84" t="s">
        <v>296</v>
      </c>
      <c r="C57" s="85"/>
      <c r="D57" s="86"/>
      <c r="E57" s="107"/>
      <c r="F57" s="66"/>
    </row>
    <row r="58" spans="1:6" x14ac:dyDescent="0.2">
      <c r="A58" s="100"/>
      <c r="B58" s="55" t="s">
        <v>213</v>
      </c>
      <c r="C58" s="56"/>
      <c r="D58" s="42"/>
      <c r="E58" s="88"/>
      <c r="F58" s="67">
        <f>SUM(F11:F26)</f>
        <v>0</v>
      </c>
    </row>
  </sheetData>
  <printOptions horizontalCentered="1"/>
  <pageMargins left="0.7" right="0.7" top="0.75" bottom="0.75" header="0.3" footer="0.3"/>
  <pageSetup paperSize="9" orientation="portrait" horizontalDpi="1200" verticalDpi="1200" r:id="rId1"/>
  <headerFooter>
    <oddHeader>&amp;L&amp;"Arial,Italic"Proposed extension&amp;R&amp;"Arial,Italic"Bill of Quantities</oddHeader>
    <oddFooter>&amp;CPage 8 of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cover page</vt:lpstr>
      <vt:lpstr>summary</vt:lpstr>
      <vt:lpstr>premilinaries</vt:lpstr>
      <vt:lpstr>ground works</vt:lpstr>
      <vt:lpstr>concrete</vt:lpstr>
      <vt:lpstr>masonry, plastering &amp; flooring</vt:lpstr>
      <vt:lpstr>wood works</vt:lpstr>
      <vt:lpstr>doors &amp; windows</vt:lpstr>
      <vt:lpstr>finishes</vt:lpstr>
      <vt:lpstr>ceilings</vt:lpstr>
      <vt:lpstr>painting</vt:lpstr>
      <vt:lpstr>'ground works'!Print_Area</vt:lpstr>
      <vt:lpstr>summary!Print_Area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Miuraj</dc:creator>
  <cp:lastModifiedBy>Ajuvad Mohamed</cp:lastModifiedBy>
  <cp:lastPrinted>2019-01-01T11:06:28Z</cp:lastPrinted>
  <dcterms:created xsi:type="dcterms:W3CDTF">2006-12-23T10:58:12Z</dcterms:created>
  <dcterms:modified xsi:type="dcterms:W3CDTF">2021-02-18T03:02:48Z</dcterms:modified>
</cp:coreProperties>
</file>