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judiciary.gov.mv\Sections\Infrastructure Development\Projects\Drawing\Rashu Courts Drawing &amp; BOQ &amp; Tecnical Spec (Final)\2021\K hura\"/>
    </mc:Choice>
  </mc:AlternateContent>
  <bookViews>
    <workbookView xWindow="0" yWindow="0" windowWidth="14625" windowHeight="11205" activeTab="2"/>
  </bookViews>
  <sheets>
    <sheet name="COVER PAGE" sheetId="8" r:id="rId1"/>
    <sheet name="summary1" sheetId="2" r:id="rId2"/>
    <sheet name="BOQ" sheetId="5" r:id="rId3"/>
    <sheet name="Sheet1" sheetId="9" r:id="rId4"/>
  </sheets>
  <definedNames>
    <definedName name="_xlnm.Print_Area" localSheetId="2">BOQ!$A$1:$F$893</definedName>
    <definedName name="_xlnm.Print_Area" localSheetId="0">'COVER PAGE'!$A$1:$G$53</definedName>
    <definedName name="_xlnm.Print_Titles" localSheetId="2">BOQ!$2:$3</definedName>
    <definedName name="_xlnm.Print_Titles" localSheetId="1">summary1!$2:$4</definedName>
  </definedNames>
  <calcPr calcId="152511"/>
</workbook>
</file>

<file path=xl/calcChain.xml><?xml version="1.0" encoding="utf-8"?>
<calcChain xmlns="http://schemas.openxmlformats.org/spreadsheetml/2006/main">
  <c r="D803" i="5" l="1"/>
  <c r="J16" i="9"/>
  <c r="J15" i="9"/>
  <c r="J13" i="9"/>
  <c r="J7" i="9"/>
  <c r="J5" i="9"/>
  <c r="J6" i="9"/>
  <c r="J4" i="9"/>
  <c r="I7" i="9"/>
  <c r="I6" i="9"/>
  <c r="I5" i="9"/>
  <c r="I4" i="9"/>
  <c r="G14" i="9"/>
  <c r="G13" i="9"/>
  <c r="G12" i="9"/>
  <c r="K6" i="9"/>
  <c r="D12" i="9"/>
  <c r="D10" i="9"/>
  <c r="D8" i="9"/>
  <c r="D6" i="9"/>
  <c r="D4" i="9"/>
  <c r="B2" i="9"/>
  <c r="F351" i="5" l="1"/>
  <c r="F352" i="5"/>
  <c r="F353" i="5"/>
  <c r="F354" i="5"/>
  <c r="F355" i="5"/>
  <c r="F350" i="5"/>
  <c r="F334" i="5"/>
  <c r="F333" i="5"/>
  <c r="F332" i="5"/>
  <c r="F331" i="5"/>
  <c r="F330" i="5"/>
  <c r="F317" i="5"/>
  <c r="F314" i="5"/>
  <c r="F315" i="5"/>
  <c r="F298" i="5"/>
  <c r="F297" i="5"/>
  <c r="F279" i="5"/>
  <c r="F276" i="5"/>
  <c r="F275" i="5"/>
  <c r="F274" i="5"/>
  <c r="F269" i="5"/>
  <c r="F268" i="5"/>
  <c r="F267" i="5"/>
  <c r="F266" i="5"/>
  <c r="F251" i="5"/>
  <c r="F249" i="5"/>
  <c r="F248" i="5"/>
  <c r="F245" i="5"/>
  <c r="F244" i="5"/>
  <c r="F242" i="5"/>
  <c r="F230" i="5"/>
  <c r="F222" i="5"/>
  <c r="F220" i="5"/>
  <c r="F217" i="5"/>
  <c r="F210" i="5"/>
  <c r="F211" i="5"/>
  <c r="F212" i="5"/>
  <c r="F213" i="5"/>
  <c r="F214" i="5"/>
  <c r="F209" i="5"/>
  <c r="F197" i="5"/>
  <c r="F196" i="5"/>
  <c r="F194" i="5"/>
  <c r="F191" i="5"/>
  <c r="F190" i="5"/>
  <c r="F187" i="5"/>
  <c r="F186" i="5"/>
  <c r="F160" i="5"/>
  <c r="F158" i="5"/>
  <c r="F157" i="5"/>
  <c r="F146" i="5"/>
  <c r="F147" i="5"/>
  <c r="F145" i="5"/>
  <c r="F137" i="5"/>
  <c r="F138" i="5"/>
  <c r="F139" i="5"/>
  <c r="F140" i="5"/>
  <c r="F141" i="5"/>
  <c r="F136" i="5"/>
  <c r="F132" i="5"/>
  <c r="F133" i="5"/>
  <c r="F131" i="5"/>
  <c r="F124" i="5"/>
  <c r="F121" i="5"/>
  <c r="F120" i="5"/>
  <c r="F119" i="5"/>
  <c r="F116" i="5"/>
  <c r="F102" i="5"/>
  <c r="F100" i="5"/>
  <c r="F99" i="5"/>
  <c r="F98" i="5"/>
  <c r="F96" i="5"/>
  <c r="F92" i="5"/>
  <c r="F67" i="5"/>
  <c r="F63" i="5"/>
  <c r="F62" i="5"/>
  <c r="F61" i="5"/>
  <c r="F57" i="5"/>
  <c r="F53" i="5"/>
  <c r="F28" i="5"/>
  <c r="F25" i="5"/>
  <c r="F22" i="5"/>
  <c r="F575" i="5"/>
  <c r="F576" i="5"/>
  <c r="F577" i="5"/>
  <c r="F578" i="5"/>
  <c r="F579" i="5"/>
  <c r="F580" i="5"/>
  <c r="F581" i="5"/>
  <c r="F582" i="5"/>
  <c r="F583" i="5"/>
  <c r="F584" i="5"/>
  <c r="F585" i="5"/>
  <c r="F586" i="5"/>
  <c r="F587" i="5"/>
  <c r="F588" i="5"/>
  <c r="F589" i="5"/>
  <c r="F574" i="5"/>
  <c r="F556" i="5"/>
  <c r="F557" i="5"/>
  <c r="F558" i="5"/>
  <c r="F559" i="5"/>
  <c r="F560" i="5"/>
  <c r="F561" i="5"/>
  <c r="F562" i="5"/>
  <c r="F563" i="5"/>
  <c r="F564" i="5"/>
  <c r="F565" i="5"/>
  <c r="F566" i="5"/>
  <c r="F567" i="5"/>
  <c r="F568" i="5"/>
  <c r="F569" i="5"/>
  <c r="F570" i="5"/>
  <c r="F555" i="5"/>
  <c r="F546" i="5"/>
  <c r="F545" i="5"/>
  <c r="F544" i="5"/>
  <c r="F541" i="5"/>
  <c r="F538" i="5"/>
  <c r="F535" i="5"/>
  <c r="F533" i="5"/>
  <c r="F530" i="5"/>
  <c r="F486" i="5"/>
  <c r="F487" i="5"/>
  <c r="F485" i="5"/>
  <c r="D26" i="2"/>
  <c r="D27" i="2" s="1"/>
  <c r="D28" i="2" s="1"/>
  <c r="D29" i="2" s="1"/>
  <c r="F865" i="5"/>
  <c r="F866" i="5"/>
  <c r="F867" i="5"/>
  <c r="F868" i="5"/>
  <c r="F869" i="5"/>
  <c r="F870" i="5"/>
  <c r="F874" i="5"/>
  <c r="F875" i="5"/>
  <c r="F876" i="5"/>
  <c r="F877" i="5"/>
  <c r="F878" i="5"/>
  <c r="F879" i="5"/>
  <c r="F880" i="5"/>
  <c r="F864" i="5"/>
  <c r="F768" i="5"/>
  <c r="F791" i="5" s="1"/>
  <c r="F792" i="5" s="1"/>
  <c r="F749" i="5"/>
  <c r="F685" i="5"/>
  <c r="F435" i="5"/>
  <c r="F425" i="5"/>
  <c r="F374" i="5"/>
  <c r="F373" i="5"/>
  <c r="F392" i="5"/>
  <c r="F385" i="5"/>
  <c r="F384" i="5"/>
  <c r="F383" i="5"/>
  <c r="F382" i="5"/>
  <c r="F381" i="5"/>
  <c r="F380" i="5"/>
  <c r="F379" i="5"/>
  <c r="F378" i="5"/>
  <c r="F892" i="5" l="1"/>
  <c r="F893" i="5" s="1"/>
  <c r="F592" i="5"/>
  <c r="F593" i="5" s="1"/>
  <c r="D22" i="2" s="1"/>
  <c r="F547" i="5"/>
  <c r="F548" i="5" s="1"/>
  <c r="D20" i="2" s="1"/>
  <c r="F613" i="5"/>
  <c r="F628" i="5" s="1"/>
  <c r="F629" i="5" s="1"/>
  <c r="F846" i="5"/>
  <c r="F850" i="5"/>
  <c r="F843" i="5"/>
  <c r="F803" i="5"/>
  <c r="F829" i="5" s="1"/>
  <c r="F830" i="5" s="1"/>
  <c r="F744" i="5"/>
  <c r="F756" i="5" s="1"/>
  <c r="F757" i="5" s="1"/>
  <c r="D30" i="2" s="1"/>
  <c r="D31" i="2" s="1"/>
  <c r="D32" i="2" s="1"/>
  <c r="D33" i="2" s="1"/>
  <c r="F695" i="5"/>
  <c r="F687" i="5"/>
  <c r="F688" i="5"/>
  <c r="F693" i="5"/>
  <c r="F696" i="5"/>
  <c r="F703" i="5"/>
  <c r="F704" i="5"/>
  <c r="F708" i="5"/>
  <c r="F709" i="5"/>
  <c r="F716" i="5"/>
  <c r="F679" i="5"/>
  <c r="F639" i="5"/>
  <c r="F668" i="5" s="1"/>
  <c r="F669" i="5" s="1"/>
  <c r="F500" i="5"/>
  <c r="F501" i="5" s="1"/>
  <c r="D19" i="2" s="1"/>
  <c r="F459" i="5"/>
  <c r="F429" i="5"/>
  <c r="F430" i="5"/>
  <c r="F431" i="5"/>
  <c r="F432" i="5"/>
  <c r="F436" i="5"/>
  <c r="F438" i="5"/>
  <c r="F442" i="5"/>
  <c r="F443" i="5"/>
  <c r="F444" i="5"/>
  <c r="F448" i="5"/>
  <c r="F449" i="5"/>
  <c r="F450" i="5"/>
  <c r="F451" i="5"/>
  <c r="F454" i="5"/>
  <c r="F455" i="5"/>
  <c r="F456" i="5"/>
  <c r="F464" i="5"/>
  <c r="F428" i="5"/>
  <c r="F400" i="5"/>
  <c r="F388" i="5"/>
  <c r="F391" i="5"/>
  <c r="F398" i="5"/>
  <c r="F377" i="5"/>
  <c r="F305" i="5"/>
  <c r="F306" i="5" s="1"/>
  <c r="D13" i="2" s="1"/>
  <c r="F253" i="5"/>
  <c r="F233" i="5"/>
  <c r="D151" i="5"/>
  <c r="F151" i="5" s="1"/>
  <c r="C6" i="2"/>
  <c r="C7" i="2"/>
  <c r="C8" i="2"/>
  <c r="C9" i="2"/>
  <c r="C10" i="2"/>
  <c r="C11" i="2"/>
  <c r="C12" i="2"/>
  <c r="C13" i="2"/>
  <c r="C14" i="2"/>
  <c r="C15" i="2"/>
  <c r="C16" i="2"/>
  <c r="C17" i="2"/>
  <c r="C18" i="2"/>
  <c r="C22" i="2"/>
  <c r="F858" i="5" l="1"/>
  <c r="F859" i="5" s="1"/>
  <c r="D21" i="2"/>
  <c r="F320" i="5"/>
  <c r="F321" i="5" s="1"/>
  <c r="D14" i="2" s="1"/>
  <c r="F732" i="5"/>
  <c r="F733" i="5" s="1"/>
  <c r="D35" i="2" s="1"/>
  <c r="F342" i="5"/>
  <c r="F343" i="5" s="1"/>
  <c r="D15" i="2" s="1"/>
  <c r="F44" i="5"/>
  <c r="F45" i="5" s="1"/>
  <c r="D6" i="2" s="1"/>
  <c r="F200" i="5"/>
  <c r="F201" i="5" s="1"/>
  <c r="D9" i="2" s="1"/>
  <c r="F174" i="5"/>
  <c r="F175" i="5" s="1"/>
  <c r="D8" i="2" s="1"/>
  <c r="F254" i="5"/>
  <c r="F255" i="5" s="1"/>
  <c r="D11" i="2" s="1"/>
  <c r="F80" i="5"/>
  <c r="F81" i="5" s="1"/>
  <c r="D7" i="2" s="1"/>
  <c r="F234" i="5"/>
  <c r="F235" i="5" s="1"/>
  <c r="D10" i="2" s="1"/>
  <c r="F290" i="5"/>
  <c r="F291" i="5" s="1"/>
  <c r="D12" i="2" s="1"/>
  <c r="F359" i="5"/>
  <c r="F360" i="5" s="1"/>
  <c r="D16" i="2" s="1"/>
  <c r="F411" i="5"/>
  <c r="F412" i="5" s="1"/>
  <c r="D17" i="2" s="1"/>
  <c r="F475" i="5"/>
  <c r="F476" i="5" s="1"/>
  <c r="D18" i="2" s="1"/>
  <c r="D24" i="2" l="1"/>
  <c r="D36" i="2" s="1"/>
  <c r="D37" i="2" s="1"/>
  <c r="D38" i="2" l="1"/>
</calcChain>
</file>

<file path=xl/sharedStrings.xml><?xml version="1.0" encoding="utf-8"?>
<sst xmlns="http://schemas.openxmlformats.org/spreadsheetml/2006/main" count="843" uniqueCount="504">
  <si>
    <t>Item</t>
  </si>
  <si>
    <t>Description</t>
  </si>
  <si>
    <t>Unit</t>
  </si>
  <si>
    <t>Qty</t>
  </si>
  <si>
    <t>Amount</t>
  </si>
  <si>
    <t>BILL No: 01</t>
  </si>
  <si>
    <t>PRELIMINARIES</t>
  </si>
  <si>
    <t>General Notes</t>
  </si>
  <si>
    <t>(1)</t>
  </si>
  <si>
    <t>Abbreviations</t>
  </si>
  <si>
    <t>m - metre</t>
  </si>
  <si>
    <t>No - numbers</t>
  </si>
  <si>
    <t>m³ - cubic metre</t>
  </si>
  <si>
    <t>m² - square metre</t>
  </si>
  <si>
    <t>Lm - Linear metre</t>
  </si>
  <si>
    <t>t - tonnes</t>
  </si>
  <si>
    <t>incl - including</t>
  </si>
  <si>
    <t>mm - millimetre</t>
  </si>
  <si>
    <t>dia - diameter</t>
  </si>
  <si>
    <t>SS - Stainless Steel</t>
  </si>
  <si>
    <t>GI - Galvanised Iron</t>
  </si>
  <si>
    <t>Site Management Costs</t>
  </si>
  <si>
    <t>Allow for all on and off site management cost including costs of foreman and assistants, temporary services, telephone, fax, hoardings and similar.</t>
  </si>
  <si>
    <t>item</t>
  </si>
  <si>
    <t>Sign Board</t>
  </si>
  <si>
    <t>Allow for sign board.</t>
  </si>
  <si>
    <t>no</t>
  </si>
  <si>
    <t>Clean-up</t>
  </si>
  <si>
    <t>Allow for clean-up of completed works and site upon completion.</t>
  </si>
  <si>
    <t>BILL No: 01 PRELIMINARIES</t>
  </si>
  <si>
    <t>TOTAL OF BILL No: 01 - Carried over to summary</t>
  </si>
  <si>
    <t>BILL No: 02</t>
  </si>
  <si>
    <t>GROUND WORKS</t>
  </si>
  <si>
    <t>General</t>
  </si>
  <si>
    <t>Site Clearing</t>
  </si>
  <si>
    <t>Clearing site including trees less than 0.5m girth complete with stumps and roots.</t>
  </si>
  <si>
    <t>m²</t>
  </si>
  <si>
    <t>Excavation</t>
  </si>
  <si>
    <t xml:space="preserve">(a) Excavation quantities are measured to the faces of concrete members. Rates shall include for all additional excavation required to place the formwork. </t>
  </si>
  <si>
    <t>m³</t>
  </si>
  <si>
    <t>BILL No: 02 - GROUND WORKS</t>
  </si>
  <si>
    <t>TOTAL OF BILL No: 02 - Carried over to summary</t>
  </si>
  <si>
    <t>BILL No: 03</t>
  </si>
  <si>
    <t>CONCRETE</t>
  </si>
  <si>
    <t>(a) Rates shall include for: placing in position; making good after removal of formwork and casting in all required items; additional concrete required to conform to structural and excavated tolerances.</t>
  </si>
  <si>
    <t>(b) Mix ratio for  reinforced concrete shall be 1:2:3 and lean concrete shall be 1:2:6 by volume.</t>
  </si>
  <si>
    <t>Lean Concrete</t>
  </si>
  <si>
    <t>(a) Quantity is measured to the edges of concrete foundation members. Rates shall be inclusive for any additional concrete required to place the formwork.</t>
  </si>
  <si>
    <t xml:space="preserve"> </t>
  </si>
  <si>
    <t>In-situ reinforced concrete to:</t>
  </si>
  <si>
    <t>3.3.1</t>
  </si>
  <si>
    <t>Foundations</t>
  </si>
  <si>
    <t>3.3.2</t>
  </si>
  <si>
    <t>Ground Floor</t>
  </si>
  <si>
    <t>3.3.3</t>
  </si>
  <si>
    <t>Roof Level</t>
  </si>
  <si>
    <t>Formwork</t>
  </si>
  <si>
    <t>(a) Rates shall include for: all necessary boarding, supports, erecting, framing, temporary cambering, cutting, perforations for reinforcing bars, bolts, straps, ties, hangers, pipes and removal of formwork.</t>
  </si>
  <si>
    <t>3.4.1</t>
  </si>
  <si>
    <t>3.4.2</t>
  </si>
  <si>
    <t>m</t>
  </si>
  <si>
    <t>Reinforcement</t>
  </si>
  <si>
    <t>(b) All reinforcing bars shall be high strength bars.</t>
  </si>
  <si>
    <t>3.5.1</t>
  </si>
  <si>
    <t>Foundation</t>
  </si>
  <si>
    <t>3.5.2</t>
  </si>
  <si>
    <t>3.5.3</t>
  </si>
  <si>
    <t>BILL No: 03 - CONCRETE WORKS</t>
  </si>
  <si>
    <t>TOTAL OF BILL No: 03 - Carried over to summary</t>
  </si>
  <si>
    <t>BILL No: 04</t>
  </si>
  <si>
    <t>MASONRY AND PLASTERING</t>
  </si>
  <si>
    <t xml:space="preserve">(a) Rates shall include for: cleaning out cavities, forming rebated reveals and pointing and cleaning down to reveals where necessary; fractional size blocks, all necessary machine cutting, cutting or forming chases or edges of </t>
  </si>
  <si>
    <t xml:space="preserve">floor slabs, cutting or leaving holes and openings as recesses for and building in pipes, conduits, sleeves and similar as required for all trades; leaving surfaces rough or raking out joints for plastering and flashings, bedding </t>
  </si>
  <si>
    <t>frames or plates, building in joists, bearers or similar, temporary supports to openings, templates, reinforcement in walls and for all necessary making good</t>
  </si>
  <si>
    <t>Cement brickwork</t>
  </si>
  <si>
    <t>4.2.1</t>
  </si>
  <si>
    <t>Plastering</t>
  </si>
  <si>
    <t xml:space="preserve">(a) Cement plastering on walls and concrete surfaces as specified incl. wire mesh at the joints of concrete surfaces and walls </t>
  </si>
  <si>
    <t>4.3.1</t>
  </si>
  <si>
    <t>Cement Screed</t>
  </si>
  <si>
    <t>BILL No: 04 - MASONRY AND PLASTERING</t>
  </si>
  <si>
    <t>TOTAL OF BILL No: 04 - Carried over to summary</t>
  </si>
  <si>
    <t>BILL No: 05</t>
  </si>
  <si>
    <t>TOTAL OF BILL No: 05 - Carried over to summary</t>
  </si>
  <si>
    <t>BILL No: 06</t>
  </si>
  <si>
    <t>WOODWORK</t>
  </si>
  <si>
    <t>(a) Rates shall include for: all labour in framing, notching and fitting around projections, pipes, light fittings, hatches, grilles and similar and complete with cleats, packers, wedges and similar and all nails and screws.</t>
  </si>
  <si>
    <t>TOTAL OF BILL No: 06 - Carried over to summary</t>
  </si>
  <si>
    <t>ROOFING</t>
  </si>
  <si>
    <t>(a) Rates shall include for: fair edges, dressing over angel fillets, turning into grooves, all other labours, circular edges, nails, screws and other fixings and laps.</t>
  </si>
  <si>
    <t>Roof Coverings</t>
  </si>
  <si>
    <t>Cappings and Flashings</t>
  </si>
  <si>
    <t>Gutter</t>
  </si>
  <si>
    <t>Down Pipes</t>
  </si>
  <si>
    <t>DOORS AND WINDOWS</t>
  </si>
  <si>
    <t>(a) Rates shall include for locks, latches, closers, push plates, pull handles, bolts, kick plates, hinges and all door &amp; window hardware.</t>
  </si>
  <si>
    <t>(b) Rates shall include for door frames and window frames, mullions, transoms, trims, glazing, tinting, timber panels, boardings, framing, lining, fastenings and all fixings and installation.</t>
  </si>
  <si>
    <t>TOTAL OF BILL No: 09 - Carried over to summary</t>
  </si>
  <si>
    <t>PAINTING</t>
  </si>
  <si>
    <t>(a) Rates shall include for: the provision, erection and removal of scaffolding, preparation, rubbing down between coats and similar work, the protection and/or masking floors, fittings and similar work, removing and replacing door and window</t>
  </si>
  <si>
    <t>(b) All painting work shall be carried in accordance with the Specifications</t>
  </si>
  <si>
    <t>Ceilings</t>
  </si>
  <si>
    <t>Roof level</t>
  </si>
  <si>
    <t>Roof structure</t>
  </si>
  <si>
    <t>SUMMARY OF BILLS OF QUANTITIES</t>
  </si>
  <si>
    <t>Bill No</t>
  </si>
  <si>
    <t>GRAND TOTAL carried to form of bid</t>
  </si>
  <si>
    <t>(a) Rates shall include for: cleaning, fabrication, placing, the provision for all necessary temporary fixings, and supports including tie wire and chair supports, laps, distribution bars and wastage.</t>
  </si>
  <si>
    <t>CEILINGS</t>
  </si>
  <si>
    <t>Water proofing</t>
  </si>
  <si>
    <t>3.4.3</t>
  </si>
  <si>
    <t>3.6.2</t>
  </si>
  <si>
    <t>Filling</t>
  </si>
  <si>
    <t>Damp Proof Membrane</t>
  </si>
  <si>
    <t>(a) Rates shall include for: dressing around and sealing to all penetrations.</t>
  </si>
  <si>
    <t xml:space="preserve">Polythene sheet damp proof membrane (500 gauge) laid on blinding layer.  </t>
  </si>
  <si>
    <t>TOTAL OF BILL No: 07 - Carried over to summary</t>
  </si>
  <si>
    <t>BOUNDARY WALL</t>
  </si>
  <si>
    <t>(c) All door frames and window frames shall be as specified in the drawing</t>
  </si>
  <si>
    <t>6 mm dia. bars in foundation beam.</t>
  </si>
  <si>
    <t>Ridge capping</t>
  </si>
  <si>
    <t>Insulation</t>
  </si>
  <si>
    <t>(a) Rates shall include for: leveling, grading, trimming and compacting.</t>
  </si>
  <si>
    <t>Apply bitumen type waterproofing to all surfaces of concrete below ground level in accordance with manufacturer's instructions.</t>
  </si>
  <si>
    <t>BILL No: 05 - WOODWORK</t>
  </si>
  <si>
    <t>BILL No: 06 - ROOFING</t>
  </si>
  <si>
    <t>BILL N0: 07</t>
  </si>
  <si>
    <t>BILL N0: 07 -  DOORS AND WINDOWS</t>
  </si>
  <si>
    <t>TENDERER'S ADJUSTMENTS</t>
  </si>
  <si>
    <t>(a) Provide detail description of work items under each bill and insert extra pages if required.</t>
  </si>
  <si>
    <t>Additions</t>
  </si>
  <si>
    <t>Preliminaries - Bill no. 1</t>
  </si>
  <si>
    <t>ADDITIONS TOTAL</t>
  </si>
  <si>
    <t>Omissions</t>
  </si>
  <si>
    <t>Ground works - Bill no. 2</t>
  </si>
  <si>
    <t>Concrete - Bill no. 3</t>
  </si>
  <si>
    <t>Masonry and plastering - Bill no. 4</t>
  </si>
  <si>
    <t>Wood work - Bill no. 5</t>
  </si>
  <si>
    <t>Roofing - Bill no. 6</t>
  </si>
  <si>
    <t>Doors and windows - Bill no. 7</t>
  </si>
  <si>
    <t>Door Units</t>
  </si>
  <si>
    <t>Window Units</t>
  </si>
  <si>
    <t>(d) Rates shall include for all painting and putty as specified.</t>
  </si>
  <si>
    <t xml:space="preserve">300 mm thick compacted hardcore </t>
  </si>
  <si>
    <t>Flashing</t>
  </si>
  <si>
    <t>Lysaght or equivalent gutter including framing, and supports, straps, brackets, clips, stop ends, overflow, downpipe outlets, mesh flashings and all fixings and fastenings.</t>
  </si>
  <si>
    <t>Lysaght or equivalent roofing sheet, including all fixings, fixed in accordance with manufacturer's instructions.</t>
  </si>
  <si>
    <t>(a) Rates shall include for: leveling, grading, trimming, compacting to faces of excavation, keep sides plumb, backfilling, dewatering, consolidating and disposing surplus soil.</t>
  </si>
  <si>
    <t>(c ) Use plasticiser in all concrete works.</t>
  </si>
  <si>
    <t>50 mm thick sand blinding layer to recieve damp proof membrane.</t>
  </si>
  <si>
    <t xml:space="preserve">Foundation </t>
  </si>
  <si>
    <t>Ground floor Slab</t>
  </si>
  <si>
    <t>METAL WORKS</t>
  </si>
  <si>
    <t>(a) Rates shall include for: all fabrication work, welding, marking, drilling for bolts including those securing timbers, steel plates, bolts, nuts and any type of washer, riveted work, counter sinking and tapping for bolts or machine screws.</t>
  </si>
  <si>
    <t>(b) Rates shall include for all painting and finishing as specified</t>
  </si>
  <si>
    <t>(c) Rates shall include for fabrication and erection and temporary supports and fixing into position</t>
  </si>
  <si>
    <t>Nos</t>
  </si>
  <si>
    <t>BILL No: 08</t>
  </si>
  <si>
    <t>BILL No: 9</t>
  </si>
  <si>
    <t>BILL No: 09 - PAINTING</t>
  </si>
  <si>
    <t>TOTAL OF BILL No: 08 - Carried over to summary</t>
  </si>
  <si>
    <t>9.2.1</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</si>
  <si>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</si>
  <si>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</si>
  <si>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</si>
  <si>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</si>
  <si>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(d) Each Light/ light fixture and its switch is measured as one one point; similarly each fan or each socket outlet is measured as one point;</t>
  </si>
  <si>
    <t xml:space="preserve">(e) Rates shall include for supply and complete installation </t>
  </si>
  <si>
    <t>Mains connection</t>
  </si>
  <si>
    <t>Electrical boards</t>
  </si>
  <si>
    <t>Complete installation, including for all connections, earthing, painting, testing and similar of:</t>
  </si>
  <si>
    <t>Electrical wiring</t>
  </si>
  <si>
    <t>Electrical wiring with copper conductor cable in conduits in walls and in casing on soffits of slab as specified to:</t>
  </si>
  <si>
    <t>points</t>
  </si>
  <si>
    <t>Lighting</t>
  </si>
  <si>
    <t>Light switches</t>
  </si>
  <si>
    <t>(a) All light switches shall be "Clipsal" or equivalent.</t>
  </si>
  <si>
    <t>One way switch</t>
  </si>
  <si>
    <t>TOTAL OF BILL No: 11 - Carried over to summary</t>
  </si>
  <si>
    <t>Ceiling - Bill no. 8</t>
  </si>
  <si>
    <t>Painting - Bill no. 9</t>
  </si>
  <si>
    <t>Reinforced Concrete</t>
  </si>
  <si>
    <t>Rates shall include for: dressing around and sealing to all penetrations</t>
  </si>
  <si>
    <t>FINISHES</t>
  </si>
  <si>
    <t>(a) Rates shall include for: fixing, bedding, grouting, and pointing materials; making good around pipes, sanitary fixtures, and similar; cleaning down and polishing.</t>
  </si>
  <si>
    <t>BILL N0: 11</t>
  </si>
  <si>
    <t>TOTAL OF BILL No: 12 - Carried over to summary</t>
  </si>
  <si>
    <t>BILL N0: 08 CEILINGS</t>
  </si>
  <si>
    <t>FIRE FIGHTING SYSTEM</t>
  </si>
  <si>
    <t>(a) Provide and install fire fighting equipment inclusive of all necessary connection as per local requlations as described.</t>
  </si>
  <si>
    <t>BILL No: 11 - FIRE FIGHTING SYSTEM</t>
  </si>
  <si>
    <t>Ground floor slab 100mm thick</t>
  </si>
  <si>
    <t>kg</t>
  </si>
  <si>
    <t>Timber rafters, 50 x 125 mm.</t>
  </si>
  <si>
    <t>Purlin timber, 50 x 35 mm</t>
  </si>
  <si>
    <t xml:space="preserve">200 x 150 PVC gutter </t>
  </si>
  <si>
    <t>100 mm dia PVC down pipes including bends, junctions, straps, brackets, clips and all fixings.</t>
  </si>
  <si>
    <t>Emulsion paint finish on ceiling</t>
  </si>
  <si>
    <t>Ceramic floor tiles</t>
  </si>
  <si>
    <t>BILL No: 12</t>
  </si>
  <si>
    <t>HYDRAULICS &amp; DRAINAGE</t>
  </si>
  <si>
    <t>Hydraulics</t>
  </si>
  <si>
    <t>12.1.1</t>
  </si>
  <si>
    <t xml:space="preserve">(a) Rates shall include for: sockets, running joints, connectors, elbows, junctions, reducers, expansion joints; backnuts and similar; incidental fittings, clips, saddles, brackets, straps, hangers, screws, nails and </t>
  </si>
  <si>
    <t>fixing complete, including cutting and forming holes; excavating, laying pipes and backfilling trenches.</t>
  </si>
  <si>
    <t>(b) All pipework shall be UPVC.</t>
  </si>
  <si>
    <t>12.1.2</t>
  </si>
  <si>
    <t>Ground water supply pipework</t>
  </si>
  <si>
    <t>12 mm dia. high uPVC high pressure pipe to fixtures</t>
  </si>
  <si>
    <t>12.1.5</t>
  </si>
  <si>
    <t>Sanitary fixtures &amp; accessories</t>
  </si>
  <si>
    <t>Sanitary fixtures complete including brackets, flush pipes, overflows, plugs and washers, as specified</t>
  </si>
  <si>
    <t>WC complete</t>
  </si>
  <si>
    <t>Porcelain Basins</t>
  </si>
  <si>
    <t>Kitchen Sinks</t>
  </si>
  <si>
    <t>Floor drain with water trap.</t>
  </si>
  <si>
    <t>Basin taps</t>
  </si>
  <si>
    <t>Taps</t>
  </si>
  <si>
    <t>Muslim Showers</t>
  </si>
  <si>
    <t>Floor clean out</t>
  </si>
  <si>
    <t>12.1.6</t>
  </si>
  <si>
    <t>Mirrors</t>
  </si>
  <si>
    <t>Mirrors incl. all fixings and framings</t>
  </si>
  <si>
    <t>2.1.7</t>
  </si>
  <si>
    <t>Pumps</t>
  </si>
  <si>
    <t>Supply and installation of water pump complete including connecting to pipework and electricity as specified.</t>
  </si>
  <si>
    <t>Ground water pump (electric)</t>
  </si>
  <si>
    <t>Ground water pump (Duplicate)</t>
  </si>
  <si>
    <t>Drainage</t>
  </si>
  <si>
    <t>12.2.1</t>
  </si>
  <si>
    <t>(a) Rates shall include for: excavation, maintaining faces of drain pipe trenches and pits, backfilling, disposal of surplus spoil; bends, junctions, reducers, expansion joints and all joints and other incidental materials.</t>
  </si>
  <si>
    <t>(b) All pipework shall be uPVC</t>
  </si>
  <si>
    <t>12.2.2</t>
  </si>
  <si>
    <t>Discharge &amp; Ventilation Pipework</t>
  </si>
  <si>
    <t>12.2.3</t>
  </si>
  <si>
    <t>Inspection chambers complete as shown on the Drawings incl all pipe connections and similar</t>
  </si>
  <si>
    <t>BILL No: 12 - HYDRAULICS &amp; DRAINAGE</t>
  </si>
  <si>
    <t>BILL No:13</t>
  </si>
  <si>
    <t>(f) All main distribution boards distribution boards are 3 phase.</t>
  </si>
  <si>
    <t>Main distribution board</t>
  </si>
  <si>
    <t>Distribution board (lights)</t>
  </si>
  <si>
    <t>Distribution board (AC)</t>
  </si>
  <si>
    <t xml:space="preserve">Power distribution board </t>
  </si>
  <si>
    <t>Wiring with 1.5 mm² cable to lighting</t>
  </si>
  <si>
    <t>Wiring with 2.5 mm² cable to power points</t>
  </si>
  <si>
    <t>Ceiling fan</t>
  </si>
  <si>
    <t xml:space="preserve">1.2m dia. Ceiling fan, </t>
  </si>
  <si>
    <t>Non maintained wall mounted emergency light with 2 hour battery pack</t>
  </si>
  <si>
    <t>Socket outlets</t>
  </si>
  <si>
    <t>(a) All socket outlets shall be "Clipsal" or equivalent.</t>
  </si>
  <si>
    <t xml:space="preserve">1 x13A socket outlet </t>
  </si>
  <si>
    <t>2 x13A socket outlet</t>
  </si>
  <si>
    <t xml:space="preserve">1 x15A socket outlet </t>
  </si>
  <si>
    <t>Two way switch</t>
  </si>
  <si>
    <t>Fan regulators</t>
  </si>
  <si>
    <t>Lightening Protection System</t>
  </si>
  <si>
    <t>BILL No:13 - ELECTRICAL INSTALLATIONS</t>
  </si>
  <si>
    <t>TOTAL OF BILL No:13 - Carried over to summary</t>
  </si>
  <si>
    <t>BILL N0: 10</t>
  </si>
  <si>
    <t>BILL No: 10 - FINISHES</t>
  </si>
  <si>
    <t>TOTAL OF BILL No: 10 - Carried over to summary</t>
  </si>
  <si>
    <t>BILL No: 14</t>
  </si>
  <si>
    <t>Finishes - Bill no.  10</t>
  </si>
  <si>
    <t>Fire fighting system - Bill no.  11</t>
  </si>
  <si>
    <t>Electrical Installation - Bill no. 13</t>
  </si>
  <si>
    <t>Hydraulics &amp; Drainage -  Bill no.12</t>
  </si>
  <si>
    <t>Ground floor</t>
  </si>
  <si>
    <t>9.2.2</t>
  </si>
  <si>
    <t>4.3.2</t>
  </si>
  <si>
    <t>75mm thick glass insulation for roof with Aluminium foil on both sides and secured by wire mesh.</t>
  </si>
  <si>
    <t>External painting 1 coat of wall sealer, 1 coat tex compound &amp; 2 coats of paints</t>
  </si>
  <si>
    <t>(c) Painting system shall be Nippon or Equivalent</t>
  </si>
  <si>
    <t>(d) Weather proof emulsion paint system with textured finish on plastered and concrete surfaces of external and normal emulsion paint on  internal walls</t>
  </si>
  <si>
    <t>Emulsion paint putty finish system on plastered and concrete surfaces of internal walls. Internal painting 1 coat of wall sealer, 2 coats of paints</t>
  </si>
  <si>
    <t>150 x 100 sill beams and Lintel</t>
  </si>
  <si>
    <t>AIR-CONDITIONING SYSTEM</t>
  </si>
  <si>
    <t>(a) Rates shall include for supplying and complete installation of air-conditioning systems; including all pipework, electrical wiring, insulation, stands for outdoor units etc.</t>
  </si>
  <si>
    <t>Air-conditioning</t>
  </si>
  <si>
    <t>FURNITURE</t>
  </si>
  <si>
    <t>(a) Rates shall include for supplying and complete installation and arrangement of furnitures.</t>
  </si>
  <si>
    <t>(b) Contractor shall submit to the consultant and client for the approvals before supply and installation.</t>
  </si>
  <si>
    <t>mm - millimeter</t>
  </si>
  <si>
    <t>GI - Galvanized Iron</t>
  </si>
  <si>
    <t>(a) Rates shall include for: leveling, grading, trimming, compacting to faces of excavation, keep sides plumb, backfilling, consolidating and disposing surplus soil.</t>
  </si>
  <si>
    <t xml:space="preserve">Excavation for </t>
  </si>
  <si>
    <t>Foundation Beam.</t>
  </si>
  <si>
    <t>Plain Concrete</t>
  </si>
  <si>
    <t>50mm thick lean concrete to bottom of foundation beam.</t>
  </si>
  <si>
    <t>Foundation Beam</t>
  </si>
  <si>
    <t>Boundary Wall</t>
  </si>
  <si>
    <t>Stiffener column 150x150</t>
  </si>
  <si>
    <t>Capping Beam 75x200</t>
  </si>
  <si>
    <t>(a) Rates shall include for: cleaning, fabrication, placing, the provision for all necessary temporary fixings, and supports including tie wire and chair supports, laps, distribution bars, spacer bar  and wastage.</t>
  </si>
  <si>
    <t xml:space="preserve">10mm dia bars </t>
  </si>
  <si>
    <t>6mm dia bars in foundation beam</t>
  </si>
  <si>
    <t>10mm dia bars</t>
  </si>
  <si>
    <t>6 mm dia bars</t>
  </si>
  <si>
    <t>Other concrete works</t>
  </si>
  <si>
    <t>3.6.1</t>
  </si>
  <si>
    <t xml:space="preserve"> Rates shall include for: dressing around and sealing to all penetrations</t>
  </si>
  <si>
    <t>200mm thick cement solid blocks, laid on and incl. mortar  tie rods, compression joint gap filler, nylon/plastic mesh as specified.</t>
  </si>
  <si>
    <t>15mm thick cement plastering  (surface of walls)</t>
  </si>
  <si>
    <t>Boundary Wall including capping beam.</t>
  </si>
  <si>
    <t>METAL</t>
  </si>
  <si>
    <t>(b) Rates shall include for all painting and finishing as specified in the specification.</t>
  </si>
  <si>
    <t>(c) Rates shall include for fabrication and erection and temporary supports and fixing into position.</t>
  </si>
  <si>
    <t>GATES</t>
  </si>
  <si>
    <t>BILL No: 05 - METAL WORKS</t>
  </si>
  <si>
    <t>(c) Paint system shall be Dulux</t>
  </si>
  <si>
    <t>Wall painting</t>
  </si>
  <si>
    <t>6.2.1</t>
  </si>
  <si>
    <t>Emulsion paint finish on cement plastered surfaces (external surface of wall)</t>
  </si>
  <si>
    <t>BILL No :6 - PAINTING</t>
  </si>
  <si>
    <t>BILL No:7</t>
  </si>
  <si>
    <t>(d) Each Light/ light fixture and its switch is measured as one  point; similarly each fan or each socket outlet is measured as one point;</t>
  </si>
  <si>
    <t>Wiring with 2.5 mm² cable to lighting</t>
  </si>
  <si>
    <t>Water Gate globe Light</t>
  </si>
  <si>
    <t>BILL No: 7- ELECTRICAL INSTALLATIONS</t>
  </si>
  <si>
    <t>BILL No: 8</t>
  </si>
  <si>
    <t>TENDER'S ADJUSTMENT</t>
  </si>
  <si>
    <t>Preliminaries - Bill 01</t>
  </si>
  <si>
    <t>Ground works - Bill 02</t>
  </si>
  <si>
    <t>Concrete - Bill 03</t>
  </si>
  <si>
    <t>Masonry andPlastering - Bill 04</t>
  </si>
  <si>
    <t>Metal works - Bill 05</t>
  </si>
  <si>
    <t>Painting - Bill 06</t>
  </si>
  <si>
    <t>Electric Installation - Bill 07</t>
  </si>
  <si>
    <t>BILL No: 8 - TENDER'S ADJUSTMENTS</t>
  </si>
  <si>
    <t>Inspection Chambers,</t>
  </si>
  <si>
    <t>(a) Rates shall include for:  concrete, formwork, reinforcement &amp; finish as specified and shown on the drawings.</t>
  </si>
  <si>
    <t>Concrete works</t>
  </si>
  <si>
    <t xml:space="preserve">Reinforced concrete Ground water well 1800mm dia. </t>
  </si>
  <si>
    <t>Inspection Chamber (600x600)</t>
  </si>
  <si>
    <t>Plumbing and Sweage disposal units, refer plumbing details drawings  P-01 to P- 5</t>
  </si>
  <si>
    <t xml:space="preserve">no </t>
  </si>
  <si>
    <t>R.C Flag Post</t>
  </si>
  <si>
    <t>Wall plate, 50 x 175 mm</t>
  </si>
  <si>
    <t>Wall plate, 50 x 125 mm</t>
  </si>
  <si>
    <t>Flag post</t>
  </si>
  <si>
    <t xml:space="preserve">100mm dia GI Flag Post including base plate and head plate as specified in the drawing. </t>
  </si>
  <si>
    <t xml:space="preserve">Windows Grill </t>
  </si>
  <si>
    <t>25mm dia GI pipe grill to be fixed at all exterior windows as specified in the drawing.</t>
  </si>
  <si>
    <t xml:space="preserve">item </t>
  </si>
  <si>
    <t xml:space="preserve">     </t>
  </si>
  <si>
    <t xml:space="preserve">Timber Partition </t>
  </si>
  <si>
    <t>Timber partition wall as specified in the drawing.</t>
  </si>
  <si>
    <t>Timber Counter</t>
  </si>
  <si>
    <t>Timber counter finishing including the overhead cabinets as per specified in the  drawing</t>
  </si>
  <si>
    <t>300 x300mm all Toilet non slip ceramic floor tiles</t>
  </si>
  <si>
    <t>300 x300mm all toilet Glazed  ceramic wall tiles</t>
  </si>
  <si>
    <t>300 x300mm all pantry Glazed  ceramic wall tiles</t>
  </si>
  <si>
    <t>Rate</t>
  </si>
  <si>
    <t>BILL No:14 - AIR-CONDITIONING SYSTEM</t>
  </si>
  <si>
    <t>TOTAL OF BILL No:14 - Carried over to summary</t>
  </si>
  <si>
    <t>BILL No: 15</t>
  </si>
  <si>
    <t>BILL No:15 - FURNITURE</t>
  </si>
  <si>
    <t>TOTAL OF BILL No:15 - Carried over to summary</t>
  </si>
  <si>
    <t>BILL No: 16</t>
  </si>
  <si>
    <t>BILL OF QUANTITIES</t>
  </si>
  <si>
    <t>Air - condition system - Bill no. 14</t>
  </si>
  <si>
    <t>Furuiture - Bill no. 15</t>
  </si>
  <si>
    <t>BILL No: 16- TENDERER'S ADJUSTMENTS</t>
  </si>
  <si>
    <t>TOTAL OF BILL No: 16 - Carried over to summary</t>
  </si>
  <si>
    <t xml:space="preserve">AIR CONDITION SYSTEM </t>
  </si>
  <si>
    <t xml:space="preserve">FURNITURE </t>
  </si>
  <si>
    <t xml:space="preserve">CLIENT: DEPARMENT OF JUDICIAL ADMINISTRATION </t>
  </si>
  <si>
    <t>Allow for connection to electrical mains (3phase Cable)</t>
  </si>
  <si>
    <t>Main panel board as specified.. (3phase Meter)</t>
  </si>
  <si>
    <t>Ceiling Mount Light (With 24 W LED)</t>
  </si>
  <si>
    <t>Wall mount water proof light  (With 18 W LED)</t>
  </si>
  <si>
    <t>Smoke Detector</t>
  </si>
  <si>
    <t>Fire Alarm Sound Strobe 85DS</t>
  </si>
  <si>
    <t>Fire Alarm Control Panel</t>
  </si>
  <si>
    <t>Manual Call Point</t>
  </si>
  <si>
    <t xml:space="preserve">Foundation Beam  </t>
  </si>
  <si>
    <t>50mm thick lean concrete to bottom of foundation  Beams</t>
  </si>
  <si>
    <t xml:space="preserve">Columns </t>
  </si>
  <si>
    <t xml:space="preserve">Roof beams </t>
  </si>
  <si>
    <t>Columns</t>
  </si>
  <si>
    <t>150 x 100 sill/lintel beams</t>
  </si>
  <si>
    <t>Foundation Beams</t>
  </si>
  <si>
    <t>12 mm dia. bars in footing.</t>
  </si>
  <si>
    <t>6 mm dia. bars in columns</t>
  </si>
  <si>
    <t>12 mm dia. bars in columns</t>
  </si>
  <si>
    <t>10 mm dia. bars in 150 x 100  sill Beams</t>
  </si>
  <si>
    <t xml:space="preserve">6 mm dia. bars in 150 x 100 sill Beams </t>
  </si>
  <si>
    <t>12 mm dia. bars in roof beams</t>
  </si>
  <si>
    <t>6 mm dia. bars in roof beams</t>
  </si>
  <si>
    <t>RC Flag post footing including 8 anchor bolts as specified in the drawing.</t>
  </si>
  <si>
    <t xml:space="preserve">Wooden rack </t>
  </si>
  <si>
    <t xml:space="preserve">110 mm wide hollow block masonry wall, laid on and incl. mortar  tie rods, compression joint gap filling material such as mastic sealent as specified external walls </t>
  </si>
  <si>
    <t>23mm thick plastering one layer as per specified drawing (external surface )</t>
  </si>
  <si>
    <t>17mm thick plastering one layer as per specified drawing (internal surface)</t>
  </si>
  <si>
    <t>200 X 150 Valley Gutter</t>
  </si>
  <si>
    <t xml:space="preserve"> m </t>
  </si>
  <si>
    <t>Door D2,    (1.89 m²)</t>
  </si>
  <si>
    <t>Bituminous paint waterproofing for all concrete surfaces  below ground level</t>
  </si>
  <si>
    <t>300 x 300mm  Portico non slip ceramic floor tiles</t>
  </si>
  <si>
    <t>300 x 300mm Ceramic floor tiles</t>
  </si>
  <si>
    <t>Timber beam, 100 x 175 mm</t>
  </si>
  <si>
    <t>(c) Rate shall include for supply and fixing of all pipes</t>
  </si>
  <si>
    <t>Allow for supply and installation of  pipework including all the necessary accessories &amp; fittings.</t>
  </si>
  <si>
    <t>Allow for supply and installation of  pipework to and from pump to all toilets and pantry  including all the necessary accessories &amp; fittings.</t>
  </si>
  <si>
    <r>
      <t>CO</t>
    </r>
    <r>
      <rPr>
        <vertAlign val="subscript"/>
        <sz val="11"/>
        <rFont val="Cambria"/>
        <family val="1"/>
      </rPr>
      <t>2  Extinguisher (2 lit)</t>
    </r>
  </si>
  <si>
    <t>H2O Extinguisher (9 lit)</t>
  </si>
  <si>
    <t>3.5.4</t>
  </si>
  <si>
    <t>4.2.2</t>
  </si>
  <si>
    <t xml:space="preserve">110 mm wide hollow block masonry wall, laid on and incl. mortar  tie rods, compression joint gap filling material such as mastic sealent as specified internal walls </t>
  </si>
  <si>
    <t>Readymade Mirror Set</t>
  </si>
  <si>
    <t>Furniture</t>
  </si>
  <si>
    <t xml:space="preserve">Nos </t>
  </si>
  <si>
    <t xml:space="preserve">COURT ROOMS FURNITURE </t>
  </si>
  <si>
    <t>(a) Rates shall include for all fixing, cutting, trimmings, nails, screws and other fixings according to manufacturers' instructions.</t>
  </si>
  <si>
    <t>(b) Rates shall include for timber priming and all putty work as specified in the drawing</t>
  </si>
  <si>
    <t>(c) Rates shall include for all labour in framing, notching and fitting around projections, pipes, electrical fittings, hatches, grilles and similar complete with cleats, packers, wedges and timber beeding etc. similar and all nails and screws</t>
  </si>
  <si>
    <t xml:space="preserve">(d) Rates shall include for fair edges, dressing over angle fillets, turning into grooves, all other labours, circular edges, nails, screws and other fixing and laps.  </t>
  </si>
  <si>
    <t>(e) Rates shall include for supply of all required materials and complete installation of the furnishings.</t>
  </si>
  <si>
    <t>(f) All timber used for internal framework shall be applied with Solignum Timber Treatment chemical 24 hrs prior to fabrication of frame</t>
  </si>
  <si>
    <t>(g) All dimensions shall be checked on site before fabrication</t>
  </si>
  <si>
    <t>(h) All materials used shall be as specified by the architect as given in the drawings and specifications, unless otherwise specified</t>
  </si>
  <si>
    <t>Finished with 3mm Nyatoh Veneer plywood in selected Matte-Clear Lacquer Spray finish.Standard internal frame work 600mm C/C.</t>
  </si>
  <si>
    <t xml:space="preserve">Refer to drawings.
</t>
  </si>
  <si>
    <t>Registra Tables ( RTB 3)</t>
  </si>
  <si>
    <t>Registra Tables Refer to drawings.</t>
  </si>
  <si>
    <t>Judges Panel Table ( JPTB 3 )</t>
  </si>
  <si>
    <t>Refer to drawings.</t>
  </si>
  <si>
    <t>Judges Panel Table</t>
  </si>
  <si>
    <t>Lawyer/Witness Tables ( LWT3 )</t>
  </si>
  <si>
    <t xml:space="preserve">Table </t>
  </si>
  <si>
    <t xml:space="preserve">BILL No:16 - COURT ROOMS FURNITURE </t>
  </si>
  <si>
    <t>TOTAL OF BILL No:16 - Carried over to summary</t>
  </si>
  <si>
    <t xml:space="preserve">COURT ROOM FURNITURE </t>
  </si>
  <si>
    <t>BILL No: 17</t>
  </si>
  <si>
    <t xml:space="preserve">Bench </t>
  </si>
  <si>
    <t>Divider Partition</t>
  </si>
  <si>
    <t>Total</t>
  </si>
  <si>
    <t>GST 6%</t>
  </si>
  <si>
    <t>32 mm dia. uPVC high pressure pipe from well upto toilets.</t>
  </si>
  <si>
    <t>Stop valve</t>
  </si>
  <si>
    <t>Internet line</t>
  </si>
  <si>
    <t>nos</t>
  </si>
  <si>
    <t>Provide &amp; install Network fittings, wiring(CAT6),   equipment inclusive of all necessary connection as per drawing</t>
  </si>
  <si>
    <t xml:space="preserve">6 mm dia. Bars in Ground floor slab </t>
  </si>
  <si>
    <t>Fibre cement  Fascia boards, 38 x 200 mm.</t>
  </si>
  <si>
    <t>Gypsum Ceilings</t>
  </si>
  <si>
    <t xml:space="preserve">9 mm thick Gypsum ceiling with Cement fibre cornice  boarder,  including  timber framing , trimming, nails, screws, 50 x 50 mm tinber frame at 600c/c  and other fixings </t>
  </si>
  <si>
    <t>Cement fibre board ceiling including fixings. (Out Door)</t>
  </si>
  <si>
    <t>Photocell switch</t>
  </si>
  <si>
    <t>Design, supply and installation of Erco, Eritech or equivalent lightening Protection System (Approve by Client)</t>
  </si>
  <si>
    <t>Network points</t>
  </si>
  <si>
    <t xml:space="preserve">Rates shall include Cable, box,face plate, and fixsing </t>
  </si>
  <si>
    <t>14.2.1</t>
  </si>
  <si>
    <t>Wall Mount &amp; Celing Mount Split type unit as shown in drawings</t>
  </si>
  <si>
    <t>Air Condition outdoor&amp; indoor wall mount unit 18000 BTU/H (Inverter)</t>
  </si>
  <si>
    <t>Readymade Work Station 4ft x 2ft with patition (table 3drawer)</t>
  </si>
  <si>
    <t>Divider Partition 1029x900</t>
  </si>
  <si>
    <t>Divider Partition Door 609x900</t>
  </si>
  <si>
    <t>16 mm dia. bars in footing.</t>
  </si>
  <si>
    <t>16 mm dia. bars in columns</t>
  </si>
  <si>
    <t>16 mm dia. bars in roof beams</t>
  </si>
  <si>
    <t>Door D1,   (4.86 m²)</t>
  </si>
  <si>
    <t>Door D4,   (1.47 m²)</t>
  </si>
  <si>
    <t>Door D3,  (1.89 m²)</t>
  </si>
  <si>
    <t>Window W1,   (1.36 m²)</t>
  </si>
  <si>
    <t>Window W2,   (2.63 m²)</t>
  </si>
  <si>
    <t>Ventilater V1,   (0.42 m²)</t>
  </si>
  <si>
    <t>Air Condition outdoor&amp; indoor wall mount unit 9000 BTU/H (Inverter)</t>
  </si>
  <si>
    <t>Windows Blinds</t>
  </si>
  <si>
    <t>Windows Vertical Blinds to be fixed at all exterior windows as specified in the Information Sheet</t>
  </si>
  <si>
    <t>2695mm high and 4266mm wide panel</t>
  </si>
  <si>
    <t>Divider Partition 800x900</t>
  </si>
  <si>
    <t>Court room stage  including screed, and filing. 75mm Hx1676mm Wx4266mm L</t>
  </si>
  <si>
    <t>Finished with Red Carpet on top and sides.</t>
  </si>
  <si>
    <t>4.1.1</t>
  </si>
  <si>
    <t>4.1.2</t>
  </si>
  <si>
    <t>4.1.3</t>
  </si>
  <si>
    <t>Backdrop Panel (BDP 3) (Court Room)</t>
  </si>
  <si>
    <t>Court Room Furuiture - Bill no. 16</t>
  </si>
  <si>
    <t>Project Total</t>
  </si>
  <si>
    <r>
      <rPr>
        <sz val="11"/>
        <rFont val="Cambria"/>
        <family val="1"/>
      </rPr>
      <t xml:space="preserve">35 mm thick floor screed on  ground floor </t>
    </r>
  </si>
  <si>
    <t>Wooden rack to full height in store as specified in the drawing. (1025mmx450mmx2850mm)</t>
  </si>
  <si>
    <t>JANUARY 2021</t>
  </si>
  <si>
    <t>PROPOSED SINGLE STOREY COURT BUILDING AT K HURA</t>
  </si>
  <si>
    <t>Proposed Single storey court building at K Hura</t>
  </si>
  <si>
    <t>BW 200*200</t>
  </si>
  <si>
    <t>L</t>
  </si>
  <si>
    <t>bwall L</t>
  </si>
  <si>
    <t>ex m3</t>
  </si>
  <si>
    <t>rc m3</t>
  </si>
  <si>
    <t>stf clm rc m3</t>
  </si>
  <si>
    <t>cp bm rc m3</t>
  </si>
  <si>
    <t>bm 10mm</t>
  </si>
  <si>
    <t>bm 6mm</t>
  </si>
  <si>
    <t>beam</t>
  </si>
  <si>
    <t>lean m3</t>
  </si>
  <si>
    <t>b fw</t>
  </si>
  <si>
    <t>sc</t>
  </si>
  <si>
    <t>cb</t>
  </si>
  <si>
    <t>cbeam</t>
  </si>
  <si>
    <t>bitc</t>
  </si>
  <si>
    <t>bwm2</t>
  </si>
  <si>
    <t>plsm2</t>
  </si>
  <si>
    <t>Fabricating and fixing of SS pipe gates as per the drawing incl. application of one coat red lead and two coats of Enamel paint.</t>
  </si>
  <si>
    <t>Air Condition outdoor&amp; indoor ceiling mount unit 18000 BTU/H (Inverter)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</si>
</sst>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_(* #,##0.0_);_(* \(#,##0.0\);_(* &quot;&quot;??_)"/>
    <numFmt numFmtId="168" formatCode="_(* #,##0.00_);_(* \(#,##0.00\);_(* &quot;&quot;??_);_(@_)"/>
    <numFmt numFmtId="169" formatCode="\(0\)"/>
    <numFmt numFmtId="170" formatCode="_(* #,##0.000_);_(* \(#,##0.000\);_(* &quot;-&quot;??_);_(@_)"/>
    <numFmt numFmtId="171" formatCode="#,##0.000_);[Red]\(#,##0.000\)"/>
    <numFmt numFmtId="172" formatCode="_(* #,##0.00_);_(* \(#,##0.00\);_(* &quot;&quot;??_)"/>
  </numFmts>
  <fonts count="48" x14ac:knownFonts="1">
    <font>
      <sz val="10"/>
      <name val="Arial"/>
    </font>
    <font>
      <sz val="11"/>
      <color theme="1"/>
      <name val="Calibri"/>
      <family val="2"/>
      <scheme val="minor"/>
    </font>
    <font>
      <sz val="10"/>
      <name val="Arial"/>
      <family val="2"/>
    </font>
    <font>
      <sz val="12"/>
      <name val="Times New Roman"/>
      <family val="1"/>
    </font>
    <font>
      <b/>
      <sz val="10"/>
      <name val="Arial"/>
      <family val="2"/>
    </font>
    <font>
      <sz val="11"/>
      <name val="Arial"/>
      <family val="2"/>
    </font>
    <font>
      <sz val="8"/>
      <name val="Arial"/>
      <family val="2"/>
    </font>
    <font>
      <b/>
      <sz val="12"/>
      <name val="Times New Roman"/>
      <family val="1"/>
    </font>
    <font>
      <sz val="11"/>
      <name val="Times New Roman"/>
      <family val="1"/>
    </font>
    <font>
      <sz val="12"/>
      <name val="Arial"/>
      <family val="2"/>
    </font>
    <font>
      <vertAlign val="subscript"/>
      <sz val="11"/>
      <name val="Cambria"/>
      <family val="1"/>
    </font>
    <font>
      <sz val="11"/>
      <color indexed="10"/>
      <name val="Arial"/>
      <family val="2"/>
    </font>
    <font>
      <b/>
      <sz val="14"/>
      <name val="TechnicLite"/>
      <charset val="2"/>
    </font>
    <font>
      <b/>
      <sz val="10"/>
      <name val="TechnicLite"/>
      <charset val="2"/>
    </font>
    <font>
      <b/>
      <sz val="8"/>
      <name val="TechnicLite"/>
      <charset val="2"/>
    </font>
    <font>
      <b/>
      <sz val="16"/>
      <name val="TechnicLite"/>
      <charset val="2"/>
    </font>
    <font>
      <b/>
      <sz val="16"/>
      <name val="Verdana"/>
      <family val="2"/>
    </font>
    <font>
      <b/>
      <sz val="12"/>
      <name val="Verdana"/>
      <family val="2"/>
    </font>
    <font>
      <sz val="10"/>
      <name val="Verdana"/>
      <family val="2"/>
    </font>
    <font>
      <b/>
      <sz val="13"/>
      <name val="Times New Roman"/>
      <family val="1"/>
    </font>
    <font>
      <sz val="10"/>
      <name val="Arial"/>
    </font>
    <font>
      <sz val="10"/>
      <name val="MS Sans Serif"/>
      <family val="2"/>
    </font>
    <font>
      <b/>
      <sz val="11"/>
      <name val="Arial"/>
      <family val="2"/>
    </font>
    <font>
      <sz val="11"/>
      <name val="Cambria"/>
      <family val="1"/>
    </font>
    <font>
      <sz val="11"/>
      <color theme="1"/>
      <name val="Calibri"/>
      <family val="2"/>
      <scheme val="minor"/>
    </font>
    <font>
      <sz val="10"/>
      <name val="Calibri"/>
      <family val="2"/>
      <scheme val="minor"/>
    </font>
    <font>
      <b/>
      <u/>
      <sz val="14"/>
      <name val="Calibri"/>
      <family val="2"/>
      <scheme val="minor"/>
    </font>
    <font>
      <b/>
      <u/>
      <sz val="12"/>
      <name val="Calibri"/>
      <family val="2"/>
      <scheme val="minor"/>
    </font>
    <font>
      <b/>
      <sz val="12"/>
      <name val="Calibri"/>
      <family val="2"/>
      <scheme val="minor"/>
    </font>
    <font>
      <b/>
      <sz val="13"/>
      <name val="Calibri"/>
      <family val="2"/>
      <scheme val="minor"/>
    </font>
    <font>
      <sz val="12"/>
      <name val="Calibri"/>
      <family val="2"/>
      <scheme val="minor"/>
    </font>
    <font>
      <b/>
      <sz val="11"/>
      <name val="Cambria"/>
      <family val="1"/>
      <scheme val="major"/>
    </font>
    <font>
      <sz val="11"/>
      <name val="Cambria"/>
      <family val="1"/>
      <scheme val="major"/>
    </font>
    <font>
      <b/>
      <u/>
      <sz val="11"/>
      <name val="Cambria"/>
      <family val="1"/>
      <scheme val="major"/>
    </font>
    <font>
      <u/>
      <sz val="11"/>
      <name val="Cambria"/>
      <family val="1"/>
      <scheme val="major"/>
    </font>
    <font>
      <sz val="11"/>
      <color indexed="12"/>
      <name val="Cambria"/>
      <family val="1"/>
      <scheme val="major"/>
    </font>
    <font>
      <sz val="11"/>
      <color indexed="9"/>
      <name val="Cambria"/>
      <family val="1"/>
      <scheme val="major"/>
    </font>
    <font>
      <sz val="11"/>
      <color indexed="10"/>
      <name val="Cambria"/>
      <family val="1"/>
      <scheme val="major"/>
    </font>
    <font>
      <b/>
      <sz val="11"/>
      <color indexed="9"/>
      <name val="Cambria"/>
      <family val="1"/>
      <scheme val="major"/>
    </font>
    <font>
      <b/>
      <sz val="11"/>
      <color indexed="10"/>
      <name val="Cambria"/>
      <family val="1"/>
      <scheme val="major"/>
    </font>
    <font>
      <sz val="12"/>
      <name val="Cambria"/>
      <family val="1"/>
      <scheme val="major"/>
    </font>
    <font>
      <b/>
      <u/>
      <sz val="11"/>
      <name val="Calibri"/>
      <family val="2"/>
      <scheme val="minor"/>
    </font>
    <font>
      <sz val="11"/>
      <name val="Calibri"/>
      <family val="2"/>
      <scheme val="minor"/>
    </font>
    <font>
      <b/>
      <sz val="12"/>
      <name val="Cambria"/>
      <family val="1"/>
      <scheme val="major"/>
    </font>
    <font>
      <b/>
      <sz val="11"/>
      <name val="Calibri"/>
      <family val="2"/>
      <scheme val="minor"/>
    </font>
    <font>
      <b/>
      <u/>
      <sz val="12"/>
      <name val="Cambria"/>
      <family val="1"/>
      <scheme val="major"/>
    </font>
    <font>
      <sz val="12"/>
      <color theme="1"/>
      <name val="Times New Roman"/>
      <family val="1"/>
    </font>
    <font>
      <sz val="13"/>
      <name val="Times New Roman"/>
      <family val="1"/>
    </font>
  </fonts>
  <fills count="7">
    <fill>
      <patternFill patternType="none"/>
    </fill>
    <fill>
      <patternFill patternType="gray125"/>
    </fill>
    <fill>
      <patternFill patternType="gray06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style="hair">
        <color indexed="64"/>
      </right>
      <top/>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thin">
        <color indexed="64"/>
      </left>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style="dashed">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hair">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1" fillId="0" borderId="0" applyFont="0" applyFill="0" applyBorder="0" applyProtection="0"/>
    <xf numFmtId="44" fontId="2" fillId="0" borderId="0" applyFont="0" applyFill="0" applyBorder="0" applyAlignment="0" applyProtection="0"/>
    <xf numFmtId="0" fontId="2" fillId="0" borderId="0"/>
    <xf numFmtId="0" fontId="20" fillId="0" borderId="0"/>
    <xf numFmtId="0" fontId="24" fillId="0" borderId="0"/>
    <xf numFmtId="0" fontId="21" fillId="0" borderId="0"/>
    <xf numFmtId="0" fontId="2" fillId="0" borderId="0"/>
    <xf numFmtId="0" fontId="1" fillId="0" borderId="0"/>
  </cellStyleXfs>
  <cellXfs count="665">
    <xf numFmtId="0" fontId="0" fillId="0" borderId="0" xfId="0"/>
    <xf numFmtId="167" fontId="3" fillId="0" borderId="0" xfId="0" applyNumberFormat="1" applyFont="1"/>
    <xf numFmtId="43" fontId="25" fillId="0" borderId="0" xfId="1" applyFont="1"/>
    <xf numFmtId="0" fontId="25" fillId="0" borderId="0" xfId="0" applyFont="1"/>
    <xf numFmtId="0" fontId="26" fillId="0" borderId="1" xfId="0" applyFont="1" applyBorder="1" applyAlignment="1">
      <alignment horizontal="centerContinuous"/>
    </xf>
    <xf numFmtId="0" fontId="26" fillId="0" borderId="0" xfId="0" applyFont="1" applyBorder="1" applyAlignment="1">
      <alignment horizontal="centerContinuous"/>
    </xf>
    <xf numFmtId="0" fontId="25" fillId="0" borderId="0" xfId="0" applyFont="1" applyAlignment="1">
      <alignment horizontal="centerContinuous"/>
    </xf>
    <xf numFmtId="43" fontId="25" fillId="0" borderId="0" xfId="1" applyFont="1" applyAlignment="1">
      <alignment horizontal="centerContinuous"/>
    </xf>
    <xf numFmtId="0" fontId="27" fillId="0" borderId="1" xfId="0" applyFont="1" applyBorder="1" applyAlignment="1">
      <alignment horizontal="centerContinuous"/>
    </xf>
    <xf numFmtId="0" fontId="27" fillId="0" borderId="0" xfId="0" applyFont="1" applyBorder="1" applyAlignment="1">
      <alignment horizontal="centerContinuous"/>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9" fillId="2" borderId="4" xfId="0" applyFont="1" applyFill="1" applyBorder="1" applyAlignment="1">
      <alignment horizontal="center" vertical="center"/>
    </xf>
    <xf numFmtId="43" fontId="29" fillId="2" borderId="5" xfId="1" applyFont="1" applyFill="1" applyBorder="1" applyAlignment="1">
      <alignment horizontal="center" vertical="center"/>
    </xf>
    <xf numFmtId="0" fontId="30" fillId="0" borderId="6" xfId="0" applyFont="1" applyBorder="1" applyAlignment="1">
      <alignment horizontal="center"/>
    </xf>
    <xf numFmtId="0" fontId="30" fillId="0" borderId="7" xfId="0" applyFont="1" applyBorder="1" applyAlignment="1">
      <alignment horizontal="center"/>
    </xf>
    <xf numFmtId="0" fontId="30" fillId="3" borderId="1" xfId="0" applyFont="1" applyFill="1" applyBorder="1"/>
    <xf numFmtId="0" fontId="30" fillId="3" borderId="1" xfId="0" applyFont="1" applyFill="1" applyBorder="1" applyAlignment="1">
      <alignment horizontal="left"/>
    </xf>
    <xf numFmtId="43" fontId="30" fillId="3" borderId="1" xfId="0" applyNumberFormat="1" applyFont="1" applyFill="1" applyBorder="1" applyAlignment="1">
      <alignment horizontal="left"/>
    </xf>
    <xf numFmtId="0" fontId="30" fillId="3" borderId="1" xfId="0" quotePrefix="1" applyFont="1" applyFill="1" applyBorder="1" applyAlignment="1">
      <alignment horizontal="left"/>
    </xf>
    <xf numFmtId="0" fontId="2" fillId="4" borderId="0" xfId="6" applyFill="1"/>
    <xf numFmtId="0" fontId="2" fillId="4" borderId="0" xfId="6" applyFill="1" applyBorder="1"/>
    <xf numFmtId="0" fontId="9" fillId="4" borderId="0" xfId="6" applyFont="1" applyFill="1" applyBorder="1"/>
    <xf numFmtId="0" fontId="4" fillId="4" borderId="0" xfId="6" applyFont="1" applyFill="1" applyBorder="1"/>
    <xf numFmtId="0" fontId="14" fillId="4" borderId="0" xfId="6" applyFont="1" applyFill="1" applyBorder="1" applyAlignment="1">
      <alignment horizontal="left" vertical="center"/>
    </xf>
    <xf numFmtId="0" fontId="6" fillId="4" borderId="0" xfId="6" applyFont="1" applyFill="1"/>
    <xf numFmtId="0" fontId="12" fillId="4" borderId="0" xfId="6" applyFont="1" applyFill="1" applyBorder="1" applyAlignment="1">
      <alignment horizontal="right" vertical="center"/>
    </xf>
    <xf numFmtId="0" fontId="13" fillId="4" borderId="0" xfId="6" applyFont="1" applyFill="1" applyBorder="1" applyAlignment="1">
      <alignment horizontal="right" vertical="center"/>
    </xf>
    <xf numFmtId="49" fontId="2" fillId="4" borderId="0" xfId="6" applyNumberFormat="1" applyFont="1" applyFill="1" applyBorder="1" applyAlignment="1">
      <alignment horizontal="right"/>
    </xf>
    <xf numFmtId="0" fontId="2" fillId="4" borderId="0" xfId="6" applyFill="1" applyAlignment="1">
      <alignment horizontal="right"/>
    </xf>
    <xf numFmtId="0" fontId="6" fillId="4" borderId="0" xfId="6" applyFont="1" applyFill="1" applyBorder="1"/>
    <xf numFmtId="0" fontId="14" fillId="4" borderId="0" xfId="6" applyFont="1" applyFill="1" applyBorder="1" applyAlignment="1">
      <alignment horizontal="right" vertical="center"/>
    </xf>
    <xf numFmtId="49" fontId="6" fillId="4" borderId="0" xfId="6" applyNumberFormat="1" applyFont="1" applyFill="1" applyBorder="1" applyAlignment="1">
      <alignment horizontal="right"/>
    </xf>
    <xf numFmtId="0" fontId="30" fillId="0" borderId="42" xfId="0" applyFont="1" applyBorder="1"/>
    <xf numFmtId="0" fontId="30" fillId="0" borderId="12" xfId="0" applyFont="1" applyBorder="1"/>
    <xf numFmtId="0" fontId="28" fillId="3" borderId="12" xfId="0" applyFont="1" applyFill="1" applyBorder="1" applyAlignment="1">
      <alignment horizontal="left"/>
    </xf>
    <xf numFmtId="0" fontId="7" fillId="3" borderId="43" xfId="0" applyFont="1" applyFill="1" applyBorder="1" applyAlignment="1">
      <alignment horizontal="left"/>
    </xf>
    <xf numFmtId="0" fontId="7" fillId="3" borderId="31" xfId="0" applyFont="1" applyFill="1" applyBorder="1" applyAlignment="1">
      <alignment horizontal="center" vertical="center"/>
    </xf>
    <xf numFmtId="0" fontId="3" fillId="0" borderId="7" xfId="0" applyFont="1" applyBorder="1" applyAlignment="1">
      <alignment horizontal="center"/>
    </xf>
    <xf numFmtId="0" fontId="3" fillId="0" borderId="33" xfId="0" applyFont="1" applyBorder="1"/>
    <xf numFmtId="172" fontId="3" fillId="0" borderId="47" xfId="0" applyNumberFormat="1" applyFont="1" applyBorder="1" applyAlignment="1"/>
    <xf numFmtId="172" fontId="7" fillId="0" borderId="48" xfId="0" applyNumberFormat="1" applyFont="1" applyBorder="1"/>
    <xf numFmtId="0" fontId="33" fillId="3" borderId="0" xfId="1" applyNumberFormat="1" applyFont="1" applyFill="1" applyBorder="1" applyAlignment="1" applyProtection="1">
      <alignment horizontal="justify"/>
    </xf>
    <xf numFmtId="0" fontId="32" fillId="3" borderId="1" xfId="1" applyNumberFormat="1" applyFont="1" applyFill="1" applyBorder="1" applyAlignment="1" applyProtection="1">
      <alignment horizontal="justify"/>
    </xf>
    <xf numFmtId="0" fontId="32" fillId="0" borderId="16" xfId="1" applyNumberFormat="1" applyFont="1" applyFill="1" applyBorder="1" applyAlignment="1" applyProtection="1">
      <alignment horizontal="justify"/>
    </xf>
    <xf numFmtId="0" fontId="33" fillId="3" borderId="16" xfId="1" applyNumberFormat="1" applyFont="1" applyFill="1" applyBorder="1" applyAlignment="1" applyProtection="1">
      <alignment horizontal="left" vertical="top" wrapText="1"/>
    </xf>
    <xf numFmtId="0" fontId="32" fillId="3" borderId="16" xfId="1" applyNumberFormat="1" applyFont="1" applyFill="1" applyBorder="1" applyAlignment="1" applyProtection="1">
      <alignment horizontal="justify" vertical="top" wrapText="1"/>
    </xf>
    <xf numFmtId="43" fontId="30" fillId="0" borderId="47" xfId="1" applyFont="1" applyBorder="1"/>
    <xf numFmtId="43" fontId="2" fillId="0" borderId="0" xfId="1" applyFont="1"/>
    <xf numFmtId="43" fontId="32" fillId="0" borderId="16" xfId="1" applyFont="1" applyBorder="1" applyAlignment="1" applyProtection="1">
      <alignment horizontal="center"/>
    </xf>
    <xf numFmtId="43" fontId="32" fillId="0" borderId="16" xfId="1" applyFont="1" applyBorder="1" applyProtection="1"/>
    <xf numFmtId="43" fontId="32" fillId="0" borderId="16" xfId="1" applyFont="1" applyBorder="1" applyAlignment="1" applyProtection="1">
      <alignment vertical="top"/>
    </xf>
    <xf numFmtId="165" fontId="31" fillId="3" borderId="0" xfId="1" applyNumberFormat="1" applyFont="1" applyFill="1" applyBorder="1" applyAlignment="1" applyProtection="1">
      <alignment horizontal="right" vertical="justify"/>
    </xf>
    <xf numFmtId="43" fontId="32" fillId="0" borderId="0" xfId="1" applyFont="1" applyBorder="1" applyAlignment="1" applyProtection="1"/>
    <xf numFmtId="43" fontId="32" fillId="0" borderId="0" xfId="1" applyFont="1" applyBorder="1" applyAlignment="1" applyProtection="1">
      <alignment horizontal="center"/>
    </xf>
    <xf numFmtId="166" fontId="32" fillId="0" borderId="0" xfId="1" applyNumberFormat="1" applyFont="1" applyBorder="1" applyAlignment="1" applyProtection="1">
      <alignment horizontal="centerContinuous"/>
    </xf>
    <xf numFmtId="40" fontId="32" fillId="0" borderId="0" xfId="1" applyNumberFormat="1" applyFont="1" applyBorder="1" applyAlignment="1" applyProtection="1">
      <alignment horizontal="centerContinuous"/>
    </xf>
    <xf numFmtId="43" fontId="32" fillId="0" borderId="0" xfId="1" applyFont="1" applyProtection="1"/>
    <xf numFmtId="165" fontId="31" fillId="2" borderId="9" xfId="1" applyNumberFormat="1" applyFont="1" applyFill="1" applyBorder="1" applyAlignment="1" applyProtection="1">
      <alignment horizontal="center" vertical="center"/>
    </xf>
    <xf numFmtId="43" fontId="31" fillId="2" borderId="9" xfId="1" applyFont="1" applyFill="1" applyBorder="1" applyAlignment="1" applyProtection="1">
      <alignment horizontal="center" vertical="center"/>
    </xf>
    <xf numFmtId="166" fontId="31" fillId="2" borderId="9" xfId="1" applyNumberFormat="1" applyFont="1" applyFill="1" applyBorder="1" applyAlignment="1" applyProtection="1">
      <alignment horizontal="center" vertical="center"/>
    </xf>
    <xf numFmtId="40" fontId="31" fillId="2" borderId="9" xfId="1" applyNumberFormat="1" applyFont="1" applyFill="1" applyBorder="1" applyAlignment="1" applyProtection="1">
      <alignment horizontal="center" vertical="center"/>
    </xf>
    <xf numFmtId="165" fontId="31" fillId="0" borderId="10" xfId="1" applyNumberFormat="1" applyFont="1" applyFill="1" applyBorder="1" applyAlignment="1" applyProtection="1">
      <alignment horizontal="right" vertical="justify"/>
    </xf>
    <xf numFmtId="43" fontId="31" fillId="0" borderId="10" xfId="1" applyFont="1" applyFill="1" applyBorder="1" applyAlignment="1" applyProtection="1">
      <alignment horizontal="center" vertical="center"/>
    </xf>
    <xf numFmtId="166" fontId="31" fillId="0" borderId="10" xfId="1" applyNumberFormat="1" applyFont="1" applyFill="1" applyBorder="1" applyAlignment="1" applyProtection="1">
      <alignment horizontal="center" vertical="center"/>
    </xf>
    <xf numFmtId="40" fontId="31" fillId="0" borderId="10" xfId="1" applyNumberFormat="1" applyFont="1" applyFill="1" applyBorder="1" applyAlignment="1" applyProtection="1">
      <alignment horizontal="center" vertical="center"/>
    </xf>
    <xf numFmtId="165" fontId="31" fillId="3" borderId="11" xfId="1" applyNumberFormat="1" applyFont="1" applyFill="1" applyBorder="1" applyAlignment="1" applyProtection="1">
      <alignment horizontal="right" vertical="justify"/>
    </xf>
    <xf numFmtId="43" fontId="33" fillId="3" borderId="12" xfId="1" quotePrefix="1" applyFont="1" applyFill="1" applyBorder="1" applyAlignment="1" applyProtection="1">
      <alignment horizontal="center"/>
    </xf>
    <xf numFmtId="43" fontId="31" fillId="3" borderId="13" xfId="1" applyFont="1" applyFill="1" applyBorder="1" applyAlignment="1" applyProtection="1">
      <alignment horizontal="center"/>
    </xf>
    <xf numFmtId="166" fontId="31" fillId="3" borderId="12" xfId="1" applyNumberFormat="1" applyFont="1" applyFill="1" applyBorder="1" applyAlignment="1" applyProtection="1">
      <alignment horizontal="center"/>
    </xf>
    <xf numFmtId="40" fontId="31" fillId="3" borderId="14" xfId="1" applyNumberFormat="1" applyFont="1" applyFill="1" applyBorder="1" applyAlignment="1" applyProtection="1">
      <alignment horizontal="center"/>
    </xf>
    <xf numFmtId="165" fontId="31" fillId="3" borderId="15" xfId="1" applyNumberFormat="1" applyFont="1" applyFill="1" applyBorder="1" applyAlignment="1" applyProtection="1">
      <alignment horizontal="right" vertical="justify"/>
    </xf>
    <xf numFmtId="43" fontId="33" fillId="3" borderId="0" xfId="1" applyFont="1" applyFill="1" applyBorder="1" applyAlignment="1" applyProtection="1">
      <alignment horizontal="center"/>
    </xf>
    <xf numFmtId="43" fontId="31" fillId="3" borderId="16" xfId="1" applyFont="1" applyFill="1" applyBorder="1" applyAlignment="1" applyProtection="1">
      <alignment horizontal="center"/>
    </xf>
    <xf numFmtId="166" fontId="31" fillId="3" borderId="0" xfId="1" applyNumberFormat="1" applyFont="1" applyFill="1" applyBorder="1" applyAlignment="1" applyProtection="1">
      <alignment horizontal="center"/>
    </xf>
    <xf numFmtId="40" fontId="31" fillId="3" borderId="17" xfId="1" applyNumberFormat="1" applyFont="1" applyFill="1" applyBorder="1" applyAlignment="1" applyProtection="1">
      <alignment horizontal="center"/>
    </xf>
    <xf numFmtId="43" fontId="31" fillId="3" borderId="0" xfId="1" applyFont="1" applyFill="1" applyBorder="1" applyAlignment="1" applyProtection="1">
      <alignment horizontal="left"/>
    </xf>
    <xf numFmtId="0" fontId="33" fillId="3" borderId="0" xfId="1" applyNumberFormat="1" applyFont="1" applyFill="1" applyBorder="1" applyAlignment="1" applyProtection="1">
      <alignment horizontal="left"/>
    </xf>
    <xf numFmtId="165" fontId="32" fillId="3" borderId="15" xfId="1" quotePrefix="1" applyNumberFormat="1" applyFont="1" applyFill="1" applyBorder="1" applyAlignment="1" applyProtection="1">
      <alignment horizontal="right" vertical="justify"/>
    </xf>
    <xf numFmtId="0" fontId="34" fillId="3" borderId="0" xfId="1" applyNumberFormat="1" applyFont="1" applyFill="1" applyBorder="1" applyAlignment="1" applyProtection="1">
      <alignment horizontal="left"/>
    </xf>
    <xf numFmtId="165" fontId="32" fillId="3" borderId="15" xfId="1" applyNumberFormat="1" applyFont="1" applyFill="1" applyBorder="1" applyAlignment="1" applyProtection="1">
      <alignment horizontal="right" vertical="justify"/>
    </xf>
    <xf numFmtId="0" fontId="32" fillId="3" borderId="0" xfId="1" applyNumberFormat="1" applyFont="1" applyFill="1" applyBorder="1" applyAlignment="1" applyProtection="1">
      <alignment horizontal="left"/>
    </xf>
    <xf numFmtId="37" fontId="31" fillId="3" borderId="0" xfId="1" applyNumberFormat="1" applyFont="1" applyFill="1" applyBorder="1" applyAlignment="1" applyProtection="1">
      <alignment horizontal="center"/>
    </xf>
    <xf numFmtId="43" fontId="32" fillId="3" borderId="0" xfId="1" applyFont="1" applyFill="1" applyBorder="1" applyAlignment="1" applyProtection="1">
      <alignment horizontal="left"/>
    </xf>
    <xf numFmtId="165" fontId="31" fillId="0" borderId="15" xfId="1" quotePrefix="1" applyNumberFormat="1" applyFont="1" applyBorder="1" applyAlignment="1" applyProtection="1">
      <alignment horizontal="right" vertical="justify"/>
    </xf>
    <xf numFmtId="0" fontId="33" fillId="0" borderId="16" xfId="1" applyNumberFormat="1" applyFont="1" applyBorder="1" applyProtection="1"/>
    <xf numFmtId="37" fontId="32" fillId="0" borderId="16" xfId="1" applyNumberFormat="1" applyFont="1" applyBorder="1" applyAlignment="1" applyProtection="1">
      <alignment horizontal="center"/>
    </xf>
    <xf numFmtId="40" fontId="32" fillId="0" borderId="25" xfId="1" applyNumberFormat="1" applyFont="1" applyBorder="1" applyProtection="1"/>
    <xf numFmtId="169" fontId="32" fillId="0" borderId="15" xfId="1" quotePrefix="1" applyNumberFormat="1" applyFont="1" applyBorder="1" applyAlignment="1" applyProtection="1">
      <alignment horizontal="right" vertical="justify"/>
    </xf>
    <xf numFmtId="0" fontId="32" fillId="0" borderId="16" xfId="1" applyNumberFormat="1" applyFont="1" applyBorder="1" applyAlignment="1" applyProtection="1">
      <alignment horizontal="justify"/>
    </xf>
    <xf numFmtId="39" fontId="32" fillId="0" borderId="16" xfId="1" applyNumberFormat="1" applyFont="1" applyBorder="1" applyAlignment="1" applyProtection="1">
      <alignment horizontal="center"/>
    </xf>
    <xf numFmtId="165" fontId="32" fillId="0" borderId="15" xfId="1" applyNumberFormat="1" applyFont="1" applyBorder="1" applyAlignment="1" applyProtection="1">
      <alignment horizontal="right" vertical="justify"/>
    </xf>
    <xf numFmtId="43" fontId="32" fillId="0" borderId="16" xfId="1" applyFont="1" applyBorder="1" applyAlignment="1" applyProtection="1">
      <alignment horizontal="justify"/>
    </xf>
    <xf numFmtId="165" fontId="31" fillId="0" borderId="15" xfId="1" applyNumberFormat="1" applyFont="1" applyBorder="1" applyAlignment="1" applyProtection="1">
      <alignment horizontal="right" vertical="justify"/>
    </xf>
    <xf numFmtId="0" fontId="32" fillId="0" borderId="16" xfId="1" applyNumberFormat="1" applyFont="1" applyBorder="1" applyProtection="1"/>
    <xf numFmtId="165" fontId="31" fillId="0" borderId="15" xfId="1" applyNumberFormat="1" applyFont="1" applyBorder="1" applyAlignment="1" applyProtection="1">
      <alignment vertical="top"/>
    </xf>
    <xf numFmtId="0" fontId="33" fillId="0" borderId="16" xfId="1" applyNumberFormat="1" applyFont="1" applyBorder="1" applyAlignment="1" applyProtection="1">
      <alignment vertical="top"/>
    </xf>
    <xf numFmtId="39" fontId="32" fillId="0" borderId="16" xfId="1" applyNumberFormat="1" applyFont="1" applyBorder="1" applyAlignment="1" applyProtection="1">
      <alignment horizontal="center" vertical="top"/>
    </xf>
    <xf numFmtId="43" fontId="32" fillId="0" borderId="0" xfId="1" applyFont="1" applyAlignment="1" applyProtection="1">
      <alignment vertical="top"/>
    </xf>
    <xf numFmtId="0" fontId="32" fillId="0" borderId="16" xfId="1" applyNumberFormat="1" applyFont="1" applyBorder="1" applyAlignment="1" applyProtection="1">
      <alignment vertical="top" wrapText="1"/>
    </xf>
    <xf numFmtId="37" fontId="32" fillId="0" borderId="16" xfId="1" applyNumberFormat="1" applyFont="1" applyBorder="1" applyProtection="1"/>
    <xf numFmtId="166" fontId="32" fillId="0" borderId="16" xfId="1" applyNumberFormat="1" applyFont="1" applyBorder="1" applyProtection="1"/>
    <xf numFmtId="165" fontId="32" fillId="0" borderId="18" xfId="1" applyNumberFormat="1" applyFont="1" applyBorder="1" applyAlignment="1" applyProtection="1">
      <alignment horizontal="right" vertical="justify"/>
    </xf>
    <xf numFmtId="43" fontId="31" fillId="0" borderId="19" xfId="1" quotePrefix="1" applyFont="1" applyBorder="1" applyAlignment="1" applyProtection="1">
      <alignment horizontal="left"/>
    </xf>
    <xf numFmtId="43" fontId="32" fillId="0" borderId="19" xfId="1" applyFont="1" applyBorder="1" applyAlignment="1" applyProtection="1">
      <alignment horizontal="center"/>
    </xf>
    <xf numFmtId="166" fontId="32" fillId="0" borderId="19" xfId="1" applyNumberFormat="1" applyFont="1" applyBorder="1" applyProtection="1"/>
    <xf numFmtId="40" fontId="32" fillId="0" borderId="40" xfId="1" applyNumberFormat="1" applyFont="1" applyBorder="1" applyProtection="1"/>
    <xf numFmtId="165" fontId="31" fillId="0" borderId="20" xfId="1" applyNumberFormat="1" applyFont="1" applyBorder="1" applyAlignment="1" applyProtection="1">
      <alignment horizontal="right" vertical="justify"/>
    </xf>
    <xf numFmtId="43" fontId="31" fillId="0" borderId="10" xfId="1" quotePrefix="1" applyFont="1" applyBorder="1" applyAlignment="1" applyProtection="1">
      <alignment horizontal="left"/>
    </xf>
    <xf numFmtId="43" fontId="31" fillId="0" borderId="10" xfId="1" applyFont="1" applyBorder="1" applyAlignment="1" applyProtection="1">
      <alignment horizontal="center"/>
    </xf>
    <xf numFmtId="166" fontId="31" fillId="0" borderId="10" xfId="1" applyNumberFormat="1" applyFont="1" applyBorder="1" applyProtection="1"/>
    <xf numFmtId="40" fontId="31" fillId="0" borderId="26" xfId="1" applyNumberFormat="1" applyFont="1" applyBorder="1" applyProtection="1"/>
    <xf numFmtId="43" fontId="31" fillId="0" borderId="0" xfId="1" applyFont="1" applyProtection="1"/>
    <xf numFmtId="43" fontId="33" fillId="3" borderId="0" xfId="1" quotePrefix="1" applyFont="1" applyFill="1" applyBorder="1" applyAlignment="1" applyProtection="1">
      <alignment horizontal="center"/>
    </xf>
    <xf numFmtId="43" fontId="31" fillId="3" borderId="16" xfId="1" applyFont="1" applyFill="1" applyBorder="1" applyAlignment="1" applyProtection="1"/>
    <xf numFmtId="40" fontId="31" fillId="3" borderId="17" xfId="1" applyNumberFormat="1" applyFont="1" applyFill="1" applyBorder="1" applyAlignment="1" applyProtection="1"/>
    <xf numFmtId="43" fontId="32" fillId="0" borderId="0" xfId="1" applyFont="1" applyAlignment="1" applyProtection="1"/>
    <xf numFmtId="43" fontId="33" fillId="3" borderId="0" xfId="1" applyFont="1" applyFill="1" applyBorder="1" applyAlignment="1" applyProtection="1">
      <alignment horizontal="left"/>
    </xf>
    <xf numFmtId="0" fontId="32" fillId="3" borderId="0" xfId="1" quotePrefix="1" applyNumberFormat="1" applyFont="1" applyFill="1" applyBorder="1" applyAlignment="1" applyProtection="1">
      <alignment horizontal="justify"/>
    </xf>
    <xf numFmtId="43" fontId="32" fillId="3" borderId="16" xfId="1" applyFont="1" applyFill="1" applyBorder="1" applyAlignment="1" applyProtection="1">
      <alignment horizontal="center"/>
    </xf>
    <xf numFmtId="43" fontId="32" fillId="3" borderId="0" xfId="1" applyFont="1" applyFill="1" applyBorder="1" applyAlignment="1" applyProtection="1">
      <alignment horizontal="justify"/>
    </xf>
    <xf numFmtId="43" fontId="33" fillId="0" borderId="0" xfId="1" applyFont="1" applyBorder="1" applyProtection="1"/>
    <xf numFmtId="166" fontId="32" fillId="0" borderId="0" xfId="1" applyNumberFormat="1" applyFont="1" applyBorder="1" applyAlignment="1" applyProtection="1">
      <alignment horizontal="center"/>
    </xf>
    <xf numFmtId="169" fontId="32" fillId="0" borderId="15" xfId="1" quotePrefix="1" applyNumberFormat="1" applyFont="1" applyFill="1" applyBorder="1" applyAlignment="1" applyProtection="1">
      <alignment horizontal="right" vertical="justify"/>
    </xf>
    <xf numFmtId="0" fontId="32" fillId="0" borderId="16" xfId="1" quotePrefix="1" applyNumberFormat="1" applyFont="1" applyFill="1" applyBorder="1" applyAlignment="1" applyProtection="1">
      <alignment horizontal="justify" vertical="top"/>
    </xf>
    <xf numFmtId="43" fontId="32" fillId="0" borderId="16" xfId="1" applyFont="1" applyFill="1" applyBorder="1" applyAlignment="1" applyProtection="1">
      <alignment horizontal="center"/>
    </xf>
    <xf numFmtId="2" fontId="32" fillId="0" borderId="16" xfId="1" applyNumberFormat="1" applyFont="1" applyFill="1" applyBorder="1" applyAlignment="1" applyProtection="1">
      <alignment horizontal="center"/>
    </xf>
    <xf numFmtId="43" fontId="32" fillId="0" borderId="0" xfId="1" applyFont="1" applyFill="1" applyProtection="1"/>
    <xf numFmtId="43" fontId="32" fillId="0" borderId="16" xfId="1" applyFont="1" applyBorder="1" applyAlignment="1" applyProtection="1">
      <alignment horizontal="justify" vertical="top"/>
    </xf>
    <xf numFmtId="2" fontId="32" fillId="0" borderId="16" xfId="1" applyNumberFormat="1" applyFont="1" applyBorder="1" applyAlignment="1" applyProtection="1">
      <alignment horizontal="center"/>
    </xf>
    <xf numFmtId="43" fontId="33" fillId="0" borderId="16" xfId="1" applyFont="1" applyBorder="1" applyAlignment="1" applyProtection="1">
      <alignment horizontal="justify" vertical="top"/>
    </xf>
    <xf numFmtId="0" fontId="32" fillId="0" borderId="16" xfId="1" quotePrefix="1" applyNumberFormat="1" applyFont="1" applyBorder="1" applyAlignment="1" applyProtection="1">
      <alignment horizontal="left" vertical="justify"/>
    </xf>
    <xf numFmtId="40" fontId="32" fillId="0" borderId="25" xfId="1" applyNumberFormat="1" applyFont="1" applyBorder="1" applyAlignment="1" applyProtection="1">
      <alignment horizontal="center"/>
    </xf>
    <xf numFmtId="169" fontId="32" fillId="0" borderId="15" xfId="1" applyNumberFormat="1" applyFont="1" applyBorder="1" applyAlignment="1" applyProtection="1">
      <alignment horizontal="right" vertical="justify"/>
    </xf>
    <xf numFmtId="0" fontId="32" fillId="0" borderId="16" xfId="1" applyNumberFormat="1" applyFont="1" applyBorder="1" applyAlignment="1" applyProtection="1">
      <alignment horizontal="left" vertical="justify"/>
    </xf>
    <xf numFmtId="0" fontId="32" fillId="0" borderId="16" xfId="1" quotePrefix="1" applyNumberFormat="1" applyFont="1" applyBorder="1" applyAlignment="1" applyProtection="1">
      <alignment horizontal="justify" vertical="top"/>
    </xf>
    <xf numFmtId="0" fontId="32" fillId="0" borderId="16" xfId="1" applyNumberFormat="1" applyFont="1" applyBorder="1" applyAlignment="1" applyProtection="1">
      <alignment horizontal="justify" vertical="top"/>
    </xf>
    <xf numFmtId="169" fontId="32" fillId="0" borderId="15" xfId="1" applyNumberFormat="1" applyFont="1" applyFill="1" applyBorder="1" applyAlignment="1" applyProtection="1">
      <alignment horizontal="right" vertical="justify"/>
    </xf>
    <xf numFmtId="0" fontId="32" fillId="0" borderId="16" xfId="1" applyNumberFormat="1" applyFont="1" applyFill="1" applyBorder="1" applyAlignment="1" applyProtection="1">
      <alignment horizontal="justify" vertical="top"/>
    </xf>
    <xf numFmtId="2" fontId="32" fillId="0" borderId="19" xfId="1" applyNumberFormat="1" applyFont="1" applyBorder="1" applyAlignment="1" applyProtection="1">
      <alignment horizontal="center"/>
    </xf>
    <xf numFmtId="2" fontId="31" fillId="0" borderId="10" xfId="1" applyNumberFormat="1" applyFont="1" applyBorder="1" applyAlignment="1" applyProtection="1">
      <alignment horizontal="center"/>
    </xf>
    <xf numFmtId="2" fontId="31" fillId="3" borderId="12" xfId="1" applyNumberFormat="1" applyFont="1" applyFill="1" applyBorder="1" applyAlignment="1" applyProtection="1">
      <alignment horizontal="center"/>
    </xf>
    <xf numFmtId="2" fontId="31" fillId="3" borderId="0" xfId="1" applyNumberFormat="1" applyFont="1" applyFill="1" applyBorder="1" applyAlignment="1" applyProtection="1">
      <alignment horizontal="center"/>
    </xf>
    <xf numFmtId="0" fontId="33" fillId="0" borderId="16" xfId="1" applyNumberFormat="1" applyFont="1" applyBorder="1" applyAlignment="1" applyProtection="1">
      <alignment horizontal="justify" vertical="top"/>
    </xf>
    <xf numFmtId="43" fontId="32" fillId="0" borderId="16" xfId="1" applyNumberFormat="1" applyFont="1" applyBorder="1" applyAlignment="1" applyProtection="1">
      <alignment horizontal="center"/>
    </xf>
    <xf numFmtId="164" fontId="32" fillId="0" borderId="16" xfId="1" applyNumberFormat="1" applyFont="1" applyBorder="1" applyAlignment="1" applyProtection="1">
      <alignment horizontal="center"/>
    </xf>
    <xf numFmtId="43" fontId="32" fillId="0" borderId="16" xfId="1" applyNumberFormat="1" applyFont="1" applyBorder="1" applyProtection="1"/>
    <xf numFmtId="165" fontId="31" fillId="3" borderId="15" xfId="1" quotePrefix="1" applyNumberFormat="1" applyFont="1" applyFill="1" applyBorder="1" applyAlignment="1" applyProtection="1">
      <alignment horizontal="right"/>
    </xf>
    <xf numFmtId="0" fontId="33" fillId="3" borderId="16" xfId="1" applyNumberFormat="1" applyFont="1" applyFill="1" applyBorder="1" applyAlignment="1" applyProtection="1">
      <alignment horizontal="left" vertical="top"/>
    </xf>
    <xf numFmtId="43" fontId="32" fillId="3" borderId="16" xfId="1" applyFont="1" applyFill="1" applyBorder="1" applyProtection="1"/>
    <xf numFmtId="0" fontId="32" fillId="3" borderId="16" xfId="1" quotePrefix="1" applyNumberFormat="1" applyFont="1" applyFill="1" applyBorder="1" applyAlignment="1" applyProtection="1">
      <alignment horizontal="justify" vertical="top"/>
    </xf>
    <xf numFmtId="0" fontId="34" fillId="3" borderId="16" xfId="1" applyNumberFormat="1" applyFont="1" applyFill="1" applyBorder="1" applyAlignment="1" applyProtection="1">
      <alignment horizontal="justify" vertical="top"/>
    </xf>
    <xf numFmtId="2" fontId="32" fillId="3" borderId="16" xfId="1" applyNumberFormat="1" applyFont="1" applyFill="1" applyBorder="1" applyAlignment="1" applyProtection="1">
      <alignment horizontal="center"/>
    </xf>
    <xf numFmtId="0" fontId="32" fillId="3" borderId="16" xfId="1" applyNumberFormat="1" applyFont="1" applyFill="1" applyBorder="1" applyAlignment="1" applyProtection="1">
      <alignment horizontal="justify" vertical="top"/>
    </xf>
    <xf numFmtId="0" fontId="34" fillId="3" borderId="16" xfId="1" applyNumberFormat="1" applyFont="1" applyFill="1" applyBorder="1" applyAlignment="1" applyProtection="1">
      <alignment horizontal="left" vertical="top"/>
    </xf>
    <xf numFmtId="0" fontId="32" fillId="3" borderId="16" xfId="1" applyNumberFormat="1" applyFont="1" applyFill="1" applyBorder="1" applyAlignment="1" applyProtection="1">
      <alignment horizontal="left" vertical="top"/>
    </xf>
    <xf numFmtId="169" fontId="32" fillId="0" borderId="21" xfId="1" applyNumberFormat="1" applyFont="1" applyBorder="1" applyAlignment="1" applyProtection="1">
      <alignment horizontal="right" vertical="justify"/>
    </xf>
    <xf numFmtId="0" fontId="32" fillId="3" borderId="22" xfId="1" applyNumberFormat="1" applyFont="1" applyFill="1" applyBorder="1" applyAlignment="1" applyProtection="1">
      <alignment horizontal="left" vertical="top"/>
    </xf>
    <xf numFmtId="43" fontId="32" fillId="3" borderId="22" xfId="1" applyFont="1" applyFill="1" applyBorder="1" applyAlignment="1" applyProtection="1">
      <alignment horizontal="center"/>
    </xf>
    <xf numFmtId="2" fontId="32" fillId="0" borderId="22" xfId="1" applyNumberFormat="1" applyFont="1" applyBorder="1" applyAlignment="1" applyProtection="1">
      <alignment horizontal="center"/>
    </xf>
    <xf numFmtId="169" fontId="32" fillId="0" borderId="11" xfId="1" applyNumberFormat="1" applyFont="1" applyBorder="1" applyAlignment="1" applyProtection="1">
      <alignment horizontal="right" vertical="justify"/>
    </xf>
    <xf numFmtId="0" fontId="32" fillId="3" borderId="13" xfId="1" applyNumberFormat="1" applyFont="1" applyFill="1" applyBorder="1" applyAlignment="1" applyProtection="1">
      <alignment horizontal="left" vertical="top"/>
    </xf>
    <xf numFmtId="43" fontId="32" fillId="3" borderId="13" xfId="1" applyFont="1" applyFill="1" applyBorder="1" applyAlignment="1" applyProtection="1">
      <alignment horizontal="center"/>
    </xf>
    <xf numFmtId="2" fontId="32" fillId="0" borderId="13" xfId="1" applyNumberFormat="1" applyFont="1" applyBorder="1" applyAlignment="1" applyProtection="1">
      <alignment horizontal="center"/>
    </xf>
    <xf numFmtId="0" fontId="33" fillId="3" borderId="16" xfId="1" applyNumberFormat="1" applyFont="1" applyFill="1" applyBorder="1" applyAlignment="1" applyProtection="1">
      <alignment horizontal="left"/>
    </xf>
    <xf numFmtId="0" fontId="32" fillId="3" borderId="16" xfId="1" applyNumberFormat="1" applyFont="1" applyFill="1" applyBorder="1" applyAlignment="1" applyProtection="1">
      <alignment horizontal="justify"/>
    </xf>
    <xf numFmtId="0" fontId="32" fillId="3" borderId="16" xfId="1" quotePrefix="1" applyNumberFormat="1" applyFont="1" applyFill="1" applyBorder="1" applyAlignment="1" applyProtection="1">
      <alignment horizontal="left" vertical="top"/>
    </xf>
    <xf numFmtId="2" fontId="32" fillId="5" borderId="16" xfId="1" applyNumberFormat="1" applyFont="1" applyFill="1" applyBorder="1" applyAlignment="1" applyProtection="1">
      <alignment horizontal="center"/>
    </xf>
    <xf numFmtId="0" fontId="34" fillId="3" borderId="16" xfId="1" applyNumberFormat="1" applyFont="1" applyFill="1" applyBorder="1" applyAlignment="1" applyProtection="1">
      <alignment horizontal="justify"/>
    </xf>
    <xf numFmtId="0" fontId="32" fillId="3" borderId="22" xfId="1" applyNumberFormat="1" applyFont="1" applyFill="1" applyBorder="1" applyAlignment="1" applyProtection="1">
      <alignment horizontal="justify"/>
    </xf>
    <xf numFmtId="2" fontId="32" fillId="5" borderId="22" xfId="1" applyNumberFormat="1" applyFont="1" applyFill="1" applyBorder="1" applyAlignment="1" applyProtection="1">
      <alignment horizontal="center"/>
    </xf>
    <xf numFmtId="43" fontId="32" fillId="0" borderId="0" xfId="1" applyFont="1" applyBorder="1" applyProtection="1"/>
    <xf numFmtId="43" fontId="34" fillId="0" borderId="16" xfId="1" applyFont="1" applyBorder="1" applyAlignment="1" applyProtection="1">
      <alignment horizontal="justify" vertical="top"/>
    </xf>
    <xf numFmtId="43" fontId="32" fillId="0" borderId="16" xfId="1" applyFont="1" applyBorder="1" applyAlignment="1" applyProtection="1">
      <alignment horizontal="left" vertical="top" wrapText="1"/>
    </xf>
    <xf numFmtId="43" fontId="32" fillId="0" borderId="16" xfId="1" applyFont="1" applyFill="1" applyBorder="1" applyAlignment="1" applyProtection="1">
      <alignment horizontal="justify" vertical="top"/>
    </xf>
    <xf numFmtId="165" fontId="31" fillId="0" borderId="15" xfId="1" applyNumberFormat="1" applyFont="1" applyFill="1" applyBorder="1" applyAlignment="1" applyProtection="1">
      <alignment horizontal="right" vertical="justify"/>
    </xf>
    <xf numFmtId="0" fontId="34" fillId="0" borderId="16" xfId="1" applyNumberFormat="1" applyFont="1" applyFill="1" applyBorder="1" applyAlignment="1" applyProtection="1">
      <alignment horizontal="left" vertical="top"/>
    </xf>
    <xf numFmtId="2" fontId="32" fillId="0" borderId="16" xfId="1" applyNumberFormat="1" applyFont="1" applyFill="1" applyBorder="1" applyAlignment="1" applyProtection="1">
      <alignment horizontal="right"/>
    </xf>
    <xf numFmtId="43" fontId="32" fillId="0" borderId="0" xfId="1" applyFont="1" applyFill="1" applyBorder="1" applyProtection="1"/>
    <xf numFmtId="165" fontId="32" fillId="0" borderId="15" xfId="1" applyNumberFormat="1" applyFont="1" applyFill="1" applyBorder="1" applyAlignment="1" applyProtection="1">
      <alignment horizontal="right" vertical="justify"/>
    </xf>
    <xf numFmtId="165" fontId="32" fillId="0" borderId="0" xfId="1" applyNumberFormat="1" applyFont="1" applyFill="1" applyAlignment="1" applyProtection="1">
      <alignment horizontal="right" vertical="justify"/>
    </xf>
    <xf numFmtId="0" fontId="34" fillId="0" borderId="16" xfId="1" applyNumberFormat="1" applyFont="1" applyFill="1" applyBorder="1" applyAlignment="1" applyProtection="1">
      <alignment horizontal="justify" vertical="top"/>
    </xf>
    <xf numFmtId="2" fontId="32" fillId="0" borderId="16" xfId="0" applyNumberFormat="1" applyFont="1" applyFill="1" applyBorder="1" applyAlignment="1" applyProtection="1">
      <alignment horizontal="right"/>
    </xf>
    <xf numFmtId="169" fontId="32" fillId="0" borderId="15" xfId="1" applyNumberFormat="1" applyFont="1" applyBorder="1" applyAlignment="1" applyProtection="1">
      <alignment horizontal="right" vertical="top"/>
    </xf>
    <xf numFmtId="43" fontId="32" fillId="4" borderId="16" xfId="1" applyFont="1" applyFill="1" applyBorder="1" applyAlignment="1" applyProtection="1">
      <alignment horizontal="center"/>
    </xf>
    <xf numFmtId="43" fontId="32" fillId="0" borderId="16" xfId="1" applyNumberFormat="1" applyFont="1" applyFill="1" applyBorder="1" applyProtection="1"/>
    <xf numFmtId="43" fontId="32" fillId="0" borderId="25" xfId="1" applyFont="1" applyBorder="1" applyProtection="1"/>
    <xf numFmtId="169" fontId="32" fillId="0" borderId="23" xfId="1" applyNumberFormat="1" applyFont="1" applyBorder="1" applyAlignment="1" applyProtection="1">
      <alignment horizontal="right" vertical="top"/>
    </xf>
    <xf numFmtId="43" fontId="32" fillId="0" borderId="24" xfId="1" applyFont="1" applyBorder="1" applyAlignment="1" applyProtection="1">
      <alignment horizontal="left" vertical="top" wrapText="1"/>
    </xf>
    <xf numFmtId="43" fontId="32" fillId="0" borderId="24" xfId="1" applyFont="1" applyFill="1" applyBorder="1" applyAlignment="1" applyProtection="1">
      <alignment horizontal="center"/>
    </xf>
    <xf numFmtId="2" fontId="32" fillId="0" borderId="24" xfId="0" applyNumberFormat="1" applyFont="1" applyFill="1" applyBorder="1" applyAlignment="1" applyProtection="1">
      <alignment horizontal="right"/>
    </xf>
    <xf numFmtId="43" fontId="32" fillId="0" borderId="34" xfId="1" applyFont="1" applyBorder="1" applyProtection="1"/>
    <xf numFmtId="2" fontId="32" fillId="0" borderId="19" xfId="1" applyNumberFormat="1" applyFont="1" applyBorder="1" applyProtection="1"/>
    <xf numFmtId="2" fontId="31" fillId="0" borderId="10" xfId="1" applyNumberFormat="1" applyFont="1" applyBorder="1" applyProtection="1"/>
    <xf numFmtId="2" fontId="32" fillId="0" borderId="0" xfId="1" applyNumberFormat="1" applyFont="1" applyBorder="1" applyAlignment="1" applyProtection="1">
      <alignment horizontal="center"/>
    </xf>
    <xf numFmtId="40" fontId="32" fillId="0" borderId="17" xfId="1" applyNumberFormat="1" applyFont="1" applyBorder="1" applyProtection="1"/>
    <xf numFmtId="0" fontId="33" fillId="3" borderId="0" xfId="1" applyNumberFormat="1" applyFont="1" applyFill="1" applyBorder="1" applyProtection="1"/>
    <xf numFmtId="0" fontId="32" fillId="3" borderId="0" xfId="1" applyNumberFormat="1" applyFont="1" applyFill="1" applyBorder="1" applyAlignment="1" applyProtection="1">
      <alignment horizontal="justify"/>
    </xf>
    <xf numFmtId="40" fontId="32" fillId="3" borderId="25" xfId="1" applyNumberFormat="1" applyFont="1" applyFill="1" applyBorder="1" applyProtection="1"/>
    <xf numFmtId="43" fontId="33" fillId="3" borderId="0" xfId="1" applyFont="1" applyFill="1" applyBorder="1" applyAlignment="1" applyProtection="1">
      <alignment horizontal="justify"/>
    </xf>
    <xf numFmtId="43" fontId="32" fillId="3" borderId="0" xfId="1" quotePrefix="1" applyFont="1" applyFill="1" applyBorder="1" applyAlignment="1" applyProtection="1">
      <alignment horizontal="justify"/>
    </xf>
    <xf numFmtId="43" fontId="32" fillId="0" borderId="0" xfId="1" applyFont="1" applyBorder="1" applyAlignment="1" applyProtection="1">
      <alignment horizontal="justify"/>
    </xf>
    <xf numFmtId="43" fontId="32" fillId="0" borderId="0" xfId="1" applyFont="1" applyFill="1" applyBorder="1" applyAlignment="1" applyProtection="1">
      <alignment wrapText="1"/>
    </xf>
    <xf numFmtId="43" fontId="32" fillId="6" borderId="0" xfId="1" applyFont="1" applyFill="1" applyProtection="1"/>
    <xf numFmtId="43" fontId="32" fillId="0" borderId="0" xfId="1" applyFont="1" applyBorder="1" applyAlignment="1" applyProtection="1">
      <alignment wrapText="1"/>
    </xf>
    <xf numFmtId="2" fontId="32" fillId="0" borderId="0" xfId="1" applyNumberFormat="1" applyFont="1" applyFill="1" applyBorder="1" applyAlignment="1" applyProtection="1">
      <alignment horizontal="center"/>
    </xf>
    <xf numFmtId="169" fontId="32" fillId="0" borderId="23" xfId="1" quotePrefix="1" applyNumberFormat="1" applyFont="1" applyBorder="1" applyAlignment="1" applyProtection="1">
      <alignment horizontal="right" vertical="justify"/>
    </xf>
    <xf numFmtId="0" fontId="32" fillId="3" borderId="24" xfId="1" applyNumberFormat="1" applyFont="1" applyFill="1" applyBorder="1" applyAlignment="1" applyProtection="1">
      <alignment horizontal="justify" vertical="top"/>
    </xf>
    <xf numFmtId="43" fontId="32" fillId="3" borderId="24" xfId="1" applyFont="1" applyFill="1" applyBorder="1" applyAlignment="1" applyProtection="1">
      <alignment horizontal="center"/>
    </xf>
    <xf numFmtId="2" fontId="32" fillId="0" borderId="24" xfId="1" applyNumberFormat="1" applyFont="1" applyBorder="1" applyAlignment="1" applyProtection="1">
      <alignment horizontal="center"/>
    </xf>
    <xf numFmtId="40" fontId="32" fillId="3" borderId="34" xfId="1" applyNumberFormat="1" applyFont="1" applyFill="1" applyBorder="1" applyProtection="1"/>
    <xf numFmtId="165" fontId="32" fillId="3" borderId="18" xfId="1" applyNumberFormat="1" applyFont="1" applyFill="1" applyBorder="1" applyAlignment="1" applyProtection="1">
      <alignment horizontal="right" vertical="justify"/>
    </xf>
    <xf numFmtId="43" fontId="31" fillId="3" borderId="19" xfId="1" quotePrefix="1" applyFont="1" applyFill="1" applyBorder="1" applyAlignment="1" applyProtection="1">
      <alignment horizontal="left"/>
    </xf>
    <xf numFmtId="43" fontId="32" fillId="3" borderId="19" xfId="1" applyFont="1" applyFill="1" applyBorder="1" applyAlignment="1" applyProtection="1">
      <alignment horizontal="center"/>
    </xf>
    <xf numFmtId="2" fontId="32" fillId="3" borderId="19" xfId="1" applyNumberFormat="1" applyFont="1" applyFill="1" applyBorder="1" applyProtection="1"/>
    <xf numFmtId="40" fontId="32" fillId="3" borderId="40" xfId="1" applyNumberFormat="1" applyFont="1" applyFill="1" applyBorder="1" applyProtection="1"/>
    <xf numFmtId="165" fontId="31" fillId="3" borderId="20" xfId="1" applyNumberFormat="1" applyFont="1" applyFill="1" applyBorder="1" applyAlignment="1" applyProtection="1">
      <alignment horizontal="right" vertical="justify"/>
    </xf>
    <xf numFmtId="43" fontId="31" fillId="3" borderId="10" xfId="1" quotePrefix="1" applyFont="1" applyFill="1" applyBorder="1" applyAlignment="1" applyProtection="1">
      <alignment horizontal="left"/>
    </xf>
    <xf numFmtId="43" fontId="31" fillId="3" borderId="10" xfId="1" applyFont="1" applyFill="1" applyBorder="1" applyAlignment="1" applyProtection="1">
      <alignment horizontal="center"/>
    </xf>
    <xf numFmtId="2" fontId="31" fillId="3" borderId="10" xfId="1" applyNumberFormat="1" applyFont="1" applyFill="1" applyBorder="1" applyProtection="1"/>
    <xf numFmtId="40" fontId="31" fillId="3" borderId="26" xfId="1" applyNumberFormat="1" applyFont="1" applyFill="1" applyBorder="1" applyProtection="1"/>
    <xf numFmtId="165" fontId="32" fillId="3" borderId="11" xfId="1" applyNumberFormat="1" applyFont="1" applyFill="1" applyBorder="1" applyAlignment="1" applyProtection="1">
      <alignment horizontal="right" vertical="justify"/>
    </xf>
    <xf numFmtId="43" fontId="33" fillId="3" borderId="12" xfId="1" applyFont="1" applyFill="1" applyBorder="1" applyAlignment="1" applyProtection="1">
      <alignment horizontal="center"/>
    </xf>
    <xf numFmtId="2" fontId="32" fillId="3" borderId="12" xfId="1" applyNumberFormat="1" applyFont="1" applyFill="1" applyBorder="1" applyAlignment="1" applyProtection="1">
      <alignment horizontal="center"/>
    </xf>
    <xf numFmtId="40" fontId="32" fillId="3" borderId="14" xfId="1" applyNumberFormat="1" applyFont="1" applyFill="1" applyBorder="1" applyProtection="1"/>
    <xf numFmtId="2" fontId="32" fillId="3" borderId="0" xfId="1" applyNumberFormat="1" applyFont="1" applyFill="1" applyBorder="1" applyAlignment="1" applyProtection="1">
      <alignment horizontal="center"/>
    </xf>
    <xf numFmtId="40" fontId="32" fillId="3" borderId="17" xfId="1" applyNumberFormat="1" applyFont="1" applyFill="1" applyBorder="1" applyProtection="1"/>
    <xf numFmtId="43" fontId="31" fillId="3" borderId="0" xfId="1" applyFont="1" applyFill="1" applyBorder="1" applyAlignment="1" applyProtection="1">
      <alignment horizontal="center"/>
    </xf>
    <xf numFmtId="40" fontId="32" fillId="3" borderId="17" xfId="1" applyNumberFormat="1" applyFont="1" applyFill="1" applyBorder="1" applyAlignment="1" applyProtection="1">
      <alignment horizontal="center"/>
    </xf>
    <xf numFmtId="0" fontId="32" fillId="3" borderId="0" xfId="1" quotePrefix="1" applyNumberFormat="1" applyFont="1" applyFill="1" applyBorder="1" applyAlignment="1" applyProtection="1">
      <alignment horizontal="left"/>
    </xf>
    <xf numFmtId="0" fontId="32" fillId="0" borderId="0" xfId="1" applyNumberFormat="1" applyFont="1" applyFill="1" applyBorder="1" applyAlignment="1" applyProtection="1">
      <alignment horizontal="left"/>
    </xf>
    <xf numFmtId="169" fontId="32" fillId="0" borderId="7" xfId="1" applyNumberFormat="1" applyFont="1" applyBorder="1" applyAlignment="1" applyProtection="1">
      <alignment horizontal="right" vertical="justify"/>
    </xf>
    <xf numFmtId="0" fontId="32" fillId="3" borderId="16" xfId="1" applyNumberFormat="1" applyFont="1" applyFill="1" applyBorder="1" applyAlignment="1" applyProtection="1">
      <alignment horizontal="left"/>
    </xf>
    <xf numFmtId="165" fontId="31" fillId="0" borderId="30" xfId="1" applyNumberFormat="1" applyFont="1" applyFill="1" applyBorder="1" applyAlignment="1" applyProtection="1">
      <alignment horizontal="right" vertical="top" wrapText="1"/>
    </xf>
    <xf numFmtId="0" fontId="33" fillId="0" borderId="8" xfId="1" applyNumberFormat="1" applyFont="1" applyFill="1" applyBorder="1" applyAlignment="1" applyProtection="1">
      <alignment horizontal="left" vertical="top" wrapText="1"/>
    </xf>
    <xf numFmtId="43" fontId="32" fillId="0" borderId="8" xfId="1" applyFont="1" applyFill="1" applyBorder="1" applyAlignment="1" applyProtection="1">
      <alignment horizontal="center"/>
    </xf>
    <xf numFmtId="43" fontId="32" fillId="0" borderId="8" xfId="1" applyNumberFormat="1" applyFont="1" applyFill="1" applyBorder="1" applyAlignment="1" applyProtection="1">
      <alignment horizontal="right"/>
    </xf>
    <xf numFmtId="43" fontId="5" fillId="0" borderId="17" xfId="1" applyFont="1" applyFill="1" applyBorder="1" applyProtection="1"/>
    <xf numFmtId="43" fontId="5" fillId="0" borderId="0" xfId="1" applyFont="1" applyFill="1" applyBorder="1" applyProtection="1"/>
    <xf numFmtId="169" fontId="32" fillId="0" borderId="30" xfId="1" applyNumberFormat="1" applyFont="1" applyFill="1" applyBorder="1" applyAlignment="1" applyProtection="1">
      <alignment horizontal="right" vertical="top" wrapText="1"/>
    </xf>
    <xf numFmtId="0" fontId="32" fillId="0" borderId="8" xfId="1" applyNumberFormat="1" applyFont="1" applyFill="1" applyBorder="1" applyAlignment="1" applyProtection="1">
      <alignment horizontal="justify" vertical="top" wrapText="1"/>
    </xf>
    <xf numFmtId="43" fontId="32" fillId="0" borderId="8" xfId="1" applyFont="1" applyFill="1" applyBorder="1" applyAlignment="1" applyProtection="1">
      <alignment horizontal="center" vertical="top"/>
    </xf>
    <xf numFmtId="169" fontId="32" fillId="0" borderId="30" xfId="1" applyNumberFormat="1" applyFont="1" applyBorder="1" applyAlignment="1" applyProtection="1">
      <alignment horizontal="right" vertical="top" wrapText="1"/>
    </xf>
    <xf numFmtId="0" fontId="32" fillId="3" borderId="8" xfId="1" applyNumberFormat="1" applyFont="1" applyFill="1" applyBorder="1" applyAlignment="1" applyProtection="1">
      <alignment horizontal="justify" vertical="top" wrapText="1"/>
    </xf>
    <xf numFmtId="43" fontId="32" fillId="4" borderId="8" xfId="1" applyFont="1" applyFill="1" applyBorder="1" applyAlignment="1" applyProtection="1">
      <alignment horizontal="center" vertical="top"/>
    </xf>
    <xf numFmtId="43" fontId="32" fillId="4" borderId="8" xfId="1" applyNumberFormat="1" applyFont="1" applyFill="1" applyBorder="1" applyAlignment="1" applyProtection="1"/>
    <xf numFmtId="165" fontId="31" fillId="3" borderId="30" xfId="1" applyNumberFormat="1" applyFont="1" applyFill="1" applyBorder="1" applyAlignment="1" applyProtection="1">
      <alignment horizontal="right" vertical="top" wrapText="1"/>
    </xf>
    <xf numFmtId="0" fontId="33" fillId="3" borderId="8" xfId="1" applyNumberFormat="1" applyFont="1" applyFill="1" applyBorder="1" applyAlignment="1" applyProtection="1">
      <alignment horizontal="left" vertical="top" wrapText="1"/>
    </xf>
    <xf numFmtId="43" fontId="32" fillId="4" borderId="8" xfId="1" applyFont="1" applyFill="1" applyBorder="1" applyAlignment="1" applyProtection="1">
      <alignment horizontal="center"/>
    </xf>
    <xf numFmtId="169" fontId="8" fillId="0" borderId="30" xfId="1" applyNumberFormat="1" applyFont="1" applyBorder="1" applyAlignment="1" applyProtection="1">
      <alignment horizontal="right" vertical="top" wrapText="1"/>
    </xf>
    <xf numFmtId="43" fontId="32" fillId="0" borderId="8" xfId="1" applyNumberFormat="1" applyFont="1" applyFill="1" applyBorder="1" applyAlignment="1" applyProtection="1"/>
    <xf numFmtId="43" fontId="33" fillId="0" borderId="0" xfId="1" applyFont="1" applyFill="1" applyBorder="1" applyAlignment="1" applyProtection="1">
      <alignment horizontal="center" wrapText="1"/>
    </xf>
    <xf numFmtId="0" fontId="33" fillId="0" borderId="0" xfId="1" applyNumberFormat="1" applyFont="1" applyFill="1" applyBorder="1" applyAlignment="1" applyProtection="1">
      <alignment horizontal="left"/>
    </xf>
    <xf numFmtId="0" fontId="32" fillId="0" borderId="0" xfId="1" applyNumberFormat="1" applyFont="1" applyFill="1" applyBorder="1" applyAlignment="1" applyProtection="1">
      <alignment horizontal="justify"/>
    </xf>
    <xf numFmtId="43" fontId="32" fillId="4" borderId="8" xfId="1" applyNumberFormat="1" applyFont="1" applyFill="1" applyBorder="1" applyAlignment="1" applyProtection="1">
      <alignment vertical="center"/>
    </xf>
    <xf numFmtId="0" fontId="32" fillId="4" borderId="8" xfId="1" applyNumberFormat="1" applyFont="1" applyFill="1" applyBorder="1" applyAlignment="1" applyProtection="1">
      <alignment vertical="center"/>
    </xf>
    <xf numFmtId="43" fontId="32" fillId="0" borderId="8" xfId="1" applyNumberFormat="1" applyFont="1" applyFill="1" applyBorder="1" applyAlignment="1" applyProtection="1">
      <alignment horizontal="center"/>
    </xf>
    <xf numFmtId="43" fontId="32" fillId="3" borderId="10" xfId="1" applyFont="1" applyFill="1" applyBorder="1" applyAlignment="1" applyProtection="1">
      <alignment horizontal="center"/>
    </xf>
    <xf numFmtId="0" fontId="32" fillId="3" borderId="0" xfId="1" applyNumberFormat="1" applyFont="1" applyFill="1" applyBorder="1" applyAlignment="1" applyProtection="1">
      <alignment wrapText="1"/>
    </xf>
    <xf numFmtId="43" fontId="32" fillId="3" borderId="16" xfId="1" quotePrefix="1" applyFont="1" applyFill="1" applyBorder="1" applyAlignment="1" applyProtection="1">
      <alignment horizontal="center"/>
    </xf>
    <xf numFmtId="0" fontId="32" fillId="3" borderId="0" xfId="1" applyNumberFormat="1" applyFont="1" applyFill="1" applyBorder="1" applyAlignment="1" applyProtection="1">
      <alignment horizontal="justify" vertical="top"/>
    </xf>
    <xf numFmtId="0" fontId="32" fillId="3" borderId="0" xfId="1" applyNumberFormat="1" applyFont="1" applyFill="1" applyBorder="1" applyAlignment="1" applyProtection="1">
      <alignment horizontal="left" vertical="top" wrapText="1"/>
    </xf>
    <xf numFmtId="2" fontId="32" fillId="0" borderId="19" xfId="1" applyNumberFormat="1" applyFont="1" applyFill="1" applyBorder="1" applyProtection="1"/>
    <xf numFmtId="0" fontId="31" fillId="3" borderId="0" xfId="1" applyNumberFormat="1" applyFont="1" applyFill="1" applyBorder="1" applyAlignment="1" applyProtection="1">
      <alignment horizontal="center"/>
    </xf>
    <xf numFmtId="43" fontId="32" fillId="3" borderId="16" xfId="1" applyFont="1" applyFill="1" applyBorder="1" applyAlignment="1" applyProtection="1">
      <alignment horizontal="center" vertical="top"/>
    </xf>
    <xf numFmtId="2" fontId="32" fillId="0" borderId="16" xfId="1" applyNumberFormat="1" applyFont="1" applyFill="1" applyBorder="1" applyAlignment="1" applyProtection="1">
      <alignment horizontal="center" vertical="top"/>
    </xf>
    <xf numFmtId="165" fontId="31" fillId="3" borderId="15" xfId="1" applyNumberFormat="1" applyFont="1" applyFill="1" applyBorder="1" applyAlignment="1" applyProtection="1">
      <alignment horizontal="right"/>
    </xf>
    <xf numFmtId="0" fontId="32" fillId="3" borderId="0" xfId="1" applyNumberFormat="1" applyFont="1" applyFill="1" applyBorder="1" applyAlignment="1" applyProtection="1">
      <alignment horizontal="justify" wrapText="1"/>
    </xf>
    <xf numFmtId="39" fontId="32" fillId="0" borderId="16" xfId="1" applyNumberFormat="1" applyFont="1" applyFill="1" applyBorder="1" applyAlignment="1" applyProtection="1">
      <alignment horizontal="center"/>
    </xf>
    <xf numFmtId="0" fontId="32" fillId="0" borderId="1" xfId="1" applyNumberFormat="1" applyFont="1" applyFill="1" applyBorder="1" applyAlignment="1" applyProtection="1">
      <alignment horizontal="justify"/>
    </xf>
    <xf numFmtId="43" fontId="32" fillId="3" borderId="16" xfId="1" applyFont="1" applyFill="1" applyBorder="1" applyAlignment="1" applyProtection="1">
      <alignment horizontal="justify" vertical="top"/>
    </xf>
    <xf numFmtId="43" fontId="32" fillId="3" borderId="16" xfId="1" quotePrefix="1" applyFont="1" applyFill="1" applyBorder="1" applyAlignment="1" applyProtection="1">
      <alignment horizontal="justify" vertical="top"/>
    </xf>
    <xf numFmtId="43" fontId="32" fillId="3" borderId="16" xfId="1" quotePrefix="1" applyFont="1" applyFill="1" applyBorder="1" applyAlignment="1" applyProtection="1">
      <alignment horizontal="left" vertical="top"/>
    </xf>
    <xf numFmtId="165" fontId="31" fillId="3" borderId="15" xfId="1" quotePrefix="1" applyNumberFormat="1" applyFont="1" applyFill="1" applyBorder="1" applyAlignment="1" applyProtection="1">
      <alignment horizontal="right" vertical="justify"/>
    </xf>
    <xf numFmtId="0" fontId="33" fillId="3" borderId="16" xfId="1" applyNumberFormat="1" applyFont="1" applyFill="1" applyBorder="1" applyAlignment="1" applyProtection="1">
      <alignment horizontal="justify" vertical="top"/>
    </xf>
    <xf numFmtId="43" fontId="32" fillId="3" borderId="16" xfId="1" applyFont="1" applyFill="1" applyBorder="1" applyAlignment="1" applyProtection="1">
      <alignment horizontal="center" vertical="center"/>
    </xf>
    <xf numFmtId="2" fontId="32" fillId="0" borderId="16" xfId="1" applyNumberFormat="1" applyFont="1" applyFill="1" applyBorder="1" applyAlignment="1" applyProtection="1">
      <alignment horizontal="center" vertical="center"/>
    </xf>
    <xf numFmtId="0" fontId="33" fillId="3" borderId="16" xfId="1" applyNumberFormat="1" applyFont="1" applyFill="1" applyBorder="1" applyProtection="1"/>
    <xf numFmtId="43" fontId="32" fillId="3" borderId="0" xfId="1" applyFont="1" applyFill="1" applyBorder="1" applyAlignment="1" applyProtection="1">
      <alignment horizontal="center"/>
    </xf>
    <xf numFmtId="43" fontId="32" fillId="3" borderId="0" xfId="1" applyFont="1" applyFill="1" applyBorder="1" applyProtection="1"/>
    <xf numFmtId="166" fontId="32" fillId="3" borderId="0" xfId="1" applyNumberFormat="1" applyFont="1" applyFill="1" applyBorder="1" applyProtection="1"/>
    <xf numFmtId="166" fontId="32" fillId="0" borderId="16" xfId="1" applyNumberFormat="1" applyFont="1" applyBorder="1" applyAlignment="1" applyProtection="1">
      <alignment horizontal="center"/>
    </xf>
    <xf numFmtId="40" fontId="32" fillId="3" borderId="25" xfId="1" applyNumberFormat="1" applyFont="1" applyFill="1" applyBorder="1" applyAlignment="1" applyProtection="1">
      <alignment horizontal="center"/>
    </xf>
    <xf numFmtId="166" fontId="32" fillId="3" borderId="19" xfId="1" applyNumberFormat="1" applyFont="1" applyFill="1" applyBorder="1" applyProtection="1"/>
    <xf numFmtId="166" fontId="31" fillId="3" borderId="10" xfId="1" applyNumberFormat="1" applyFont="1" applyFill="1" applyBorder="1" applyProtection="1"/>
    <xf numFmtId="0" fontId="32" fillId="3" borderId="16" xfId="1" applyNumberFormat="1" applyFont="1" applyFill="1" applyBorder="1" applyAlignment="1" applyProtection="1">
      <alignment wrapText="1"/>
    </xf>
    <xf numFmtId="165" fontId="32" fillId="0" borderId="11" xfId="1" applyNumberFormat="1" applyFont="1" applyFill="1" applyBorder="1" applyAlignment="1" applyProtection="1">
      <alignment horizontal="right" vertical="justify"/>
    </xf>
    <xf numFmtId="43" fontId="33" fillId="0" borderId="12" xfId="1" applyFont="1" applyFill="1" applyBorder="1" applyAlignment="1" applyProtection="1">
      <alignment horizontal="center" wrapText="1"/>
    </xf>
    <xf numFmtId="43" fontId="32" fillId="0" borderId="13" xfId="1" applyFont="1" applyFill="1" applyBorder="1" applyAlignment="1" applyProtection="1">
      <alignment horizontal="center"/>
    </xf>
    <xf numFmtId="2" fontId="32" fillId="0" borderId="12" xfId="1" applyNumberFormat="1" applyFont="1" applyFill="1" applyBorder="1" applyAlignment="1" applyProtection="1">
      <alignment horizontal="right"/>
    </xf>
    <xf numFmtId="43" fontId="32" fillId="0" borderId="14" xfId="1" applyFont="1" applyFill="1" applyBorder="1" applyProtection="1"/>
    <xf numFmtId="2" fontId="32" fillId="0" borderId="0" xfId="1" applyNumberFormat="1" applyFont="1" applyFill="1" applyBorder="1" applyAlignment="1" applyProtection="1">
      <alignment horizontal="right"/>
    </xf>
    <xf numFmtId="43" fontId="32" fillId="0" borderId="17" xfId="1" applyFont="1" applyFill="1" applyBorder="1" applyProtection="1"/>
    <xf numFmtId="43" fontId="31" fillId="0" borderId="0" xfId="1" applyFont="1" applyFill="1" applyBorder="1" applyAlignment="1" applyProtection="1">
      <alignment horizontal="center"/>
    </xf>
    <xf numFmtId="0" fontId="34" fillId="0" borderId="0" xfId="1" applyNumberFormat="1" applyFont="1" applyFill="1" applyBorder="1" applyAlignment="1" applyProtection="1">
      <alignment horizontal="left"/>
    </xf>
    <xf numFmtId="43" fontId="32" fillId="0" borderId="17" xfId="1" applyFont="1" applyFill="1" applyBorder="1" applyAlignment="1" applyProtection="1">
      <alignment horizontal="center"/>
    </xf>
    <xf numFmtId="43" fontId="32" fillId="0" borderId="10" xfId="1" applyFont="1" applyFill="1" applyBorder="1" applyProtection="1"/>
    <xf numFmtId="2" fontId="32" fillId="0" borderId="15" xfId="1" applyNumberFormat="1" applyFont="1" applyFill="1" applyBorder="1" applyAlignment="1" applyProtection="1">
      <alignment horizontal="right" vertical="justify"/>
    </xf>
    <xf numFmtId="2" fontId="32" fillId="0" borderId="0" xfId="1" applyNumberFormat="1" applyFont="1" applyFill="1" applyBorder="1" applyAlignment="1" applyProtection="1">
      <alignment horizontal="justify"/>
    </xf>
    <xf numFmtId="2" fontId="32" fillId="0" borderId="25" xfId="1" applyNumberFormat="1" applyFont="1" applyFill="1" applyBorder="1" applyProtection="1"/>
    <xf numFmtId="2" fontId="32" fillId="0" borderId="0" xfId="1" applyNumberFormat="1" applyFont="1" applyFill="1" applyBorder="1" applyProtection="1"/>
    <xf numFmtId="2" fontId="32" fillId="0" borderId="0" xfId="1" applyNumberFormat="1" applyFont="1" applyFill="1" applyProtection="1"/>
    <xf numFmtId="2" fontId="32" fillId="0" borderId="0" xfId="1" applyNumberFormat="1" applyFont="1" applyProtection="1"/>
    <xf numFmtId="0" fontId="34" fillId="0" borderId="0" xfId="1" applyNumberFormat="1" applyFont="1" applyFill="1" applyBorder="1" applyAlignment="1" applyProtection="1">
      <alignment horizontal="justify"/>
    </xf>
    <xf numFmtId="43" fontId="32" fillId="0" borderId="25" xfId="1" applyFont="1" applyFill="1" applyBorder="1" applyProtection="1"/>
    <xf numFmtId="169" fontId="32" fillId="0" borderId="15" xfId="1" applyNumberFormat="1" applyFont="1" applyFill="1" applyBorder="1" applyAlignment="1" applyProtection="1">
      <alignment horizontal="right" vertical="top"/>
    </xf>
    <xf numFmtId="0" fontId="32" fillId="0" borderId="0" xfId="1" applyNumberFormat="1" applyFont="1" applyFill="1" applyBorder="1" applyAlignment="1" applyProtection="1">
      <alignment horizontal="justify" vertical="justify"/>
    </xf>
    <xf numFmtId="165" fontId="32" fillId="0" borderId="15" xfId="1" applyNumberFormat="1" applyFont="1" applyFill="1" applyBorder="1" applyAlignment="1" applyProtection="1">
      <alignment horizontal="right" vertical="top"/>
    </xf>
    <xf numFmtId="0" fontId="34" fillId="0" borderId="0" xfId="1" applyNumberFormat="1" applyFont="1" applyFill="1" applyBorder="1" applyAlignment="1" applyProtection="1">
      <alignment horizontal="justify" vertical="top"/>
    </xf>
    <xf numFmtId="43" fontId="32" fillId="0" borderId="16" xfId="1" applyFont="1" applyFill="1" applyBorder="1" applyAlignment="1" applyProtection="1">
      <alignment horizontal="center" vertical="top"/>
    </xf>
    <xf numFmtId="2" fontId="32" fillId="0" borderId="16" xfId="1" applyNumberFormat="1" applyFont="1" applyFill="1" applyBorder="1" applyAlignment="1" applyProtection="1">
      <alignment horizontal="right" vertical="top"/>
    </xf>
    <xf numFmtId="43" fontId="32" fillId="0" borderId="0" xfId="1" applyFont="1" applyFill="1" applyAlignment="1" applyProtection="1">
      <alignment vertical="top"/>
    </xf>
    <xf numFmtId="0" fontId="33" fillId="0" borderId="0" xfId="1" applyNumberFormat="1" applyFont="1" applyFill="1" applyBorder="1" applyAlignment="1" applyProtection="1">
      <alignment horizontal="justify"/>
    </xf>
    <xf numFmtId="2" fontId="32" fillId="0" borderId="0" xfId="0" applyNumberFormat="1" applyFont="1" applyFill="1" applyBorder="1" applyAlignment="1" applyProtection="1">
      <alignment horizontal="right"/>
    </xf>
    <xf numFmtId="49" fontId="34" fillId="0" borderId="16" xfId="1" applyNumberFormat="1" applyFont="1" applyFill="1" applyBorder="1" applyAlignment="1" applyProtection="1">
      <alignment vertical="top" wrapText="1"/>
    </xf>
    <xf numFmtId="0" fontId="32" fillId="3" borderId="16" xfId="1" applyNumberFormat="1" applyFont="1" applyFill="1" applyBorder="1" applyAlignment="1" applyProtection="1">
      <alignment horizontal="left" vertical="top" wrapText="1"/>
    </xf>
    <xf numFmtId="164" fontId="32" fillId="4" borderId="16" xfId="1" applyNumberFormat="1" applyFont="1" applyFill="1" applyBorder="1" applyAlignment="1" applyProtection="1">
      <alignment horizontal="right"/>
    </xf>
    <xf numFmtId="164" fontId="32" fillId="4" borderId="0" xfId="1" applyNumberFormat="1" applyFont="1" applyFill="1" applyBorder="1" applyAlignment="1" applyProtection="1">
      <alignment horizontal="right"/>
    </xf>
    <xf numFmtId="40" fontId="32" fillId="0" borderId="0" xfId="1" applyNumberFormat="1" applyFont="1" applyBorder="1" applyProtection="1"/>
    <xf numFmtId="43" fontId="37" fillId="0" borderId="0" xfId="1" applyFont="1" applyFill="1" applyBorder="1" applyProtection="1"/>
    <xf numFmtId="169" fontId="32" fillId="0" borderId="23" xfId="1" applyNumberFormat="1" applyFont="1" applyBorder="1" applyAlignment="1" applyProtection="1">
      <alignment horizontal="right" vertical="justify"/>
    </xf>
    <xf numFmtId="0" fontId="32" fillId="3" borderId="24" xfId="1" applyNumberFormat="1" applyFont="1" applyFill="1" applyBorder="1" applyAlignment="1" applyProtection="1">
      <alignment horizontal="left" vertical="top" wrapText="1"/>
    </xf>
    <xf numFmtId="164" fontId="32" fillId="4" borderId="24" xfId="1" applyNumberFormat="1" applyFont="1" applyFill="1" applyBorder="1" applyAlignment="1" applyProtection="1">
      <alignment horizontal="right"/>
    </xf>
    <xf numFmtId="165" fontId="32" fillId="0" borderId="18" xfId="1" applyNumberFormat="1" applyFont="1" applyFill="1" applyBorder="1" applyAlignment="1" applyProtection="1">
      <alignment horizontal="right" vertical="justify"/>
    </xf>
    <xf numFmtId="43" fontId="31" fillId="0" borderId="19" xfId="1" quotePrefix="1" applyFont="1" applyFill="1" applyBorder="1" applyAlignment="1" applyProtection="1">
      <alignment horizontal="left"/>
    </xf>
    <xf numFmtId="43" fontId="32" fillId="0" borderId="19" xfId="1" applyFont="1" applyFill="1" applyBorder="1" applyAlignment="1" applyProtection="1">
      <alignment horizontal="center"/>
    </xf>
    <xf numFmtId="2" fontId="32" fillId="0" borderId="19" xfId="1" applyNumberFormat="1" applyFont="1" applyFill="1" applyBorder="1" applyAlignment="1" applyProtection="1">
      <alignment horizontal="right"/>
    </xf>
    <xf numFmtId="43" fontId="32" fillId="0" borderId="40" xfId="1" applyFont="1" applyFill="1" applyBorder="1" applyProtection="1"/>
    <xf numFmtId="165" fontId="31" fillId="0" borderId="20" xfId="1" applyNumberFormat="1" applyFont="1" applyFill="1" applyBorder="1" applyAlignment="1" applyProtection="1">
      <alignment horizontal="right" vertical="justify"/>
    </xf>
    <xf numFmtId="43" fontId="31" fillId="0" borderId="10" xfId="1" quotePrefix="1" applyFont="1" applyFill="1" applyBorder="1" applyAlignment="1" applyProtection="1">
      <alignment horizontal="left"/>
    </xf>
    <xf numFmtId="43" fontId="31" fillId="0" borderId="10" xfId="1" applyFont="1" applyFill="1" applyBorder="1" applyAlignment="1" applyProtection="1">
      <alignment horizontal="center"/>
    </xf>
    <xf numFmtId="2" fontId="31" fillId="0" borderId="10" xfId="1" applyNumberFormat="1" applyFont="1" applyFill="1" applyBorder="1" applyAlignment="1" applyProtection="1">
      <alignment horizontal="right"/>
    </xf>
    <xf numFmtId="43" fontId="31" fillId="0" borderId="26" xfId="1" applyFont="1" applyFill="1" applyBorder="1" applyProtection="1"/>
    <xf numFmtId="43" fontId="33" fillId="0" borderId="12" xfId="1" applyFont="1" applyFill="1" applyBorder="1" applyAlignment="1" applyProtection="1">
      <alignment horizontal="centerContinuous"/>
    </xf>
    <xf numFmtId="43" fontId="33" fillId="0" borderId="0" xfId="1" applyFont="1" applyFill="1" applyBorder="1" applyAlignment="1" applyProtection="1">
      <alignment horizontal="centerContinuous"/>
    </xf>
    <xf numFmtId="43" fontId="32" fillId="0" borderId="0" xfId="1" applyFont="1" applyFill="1" applyBorder="1" applyAlignment="1" applyProtection="1">
      <alignment horizontal="justify"/>
    </xf>
    <xf numFmtId="0" fontId="32" fillId="0" borderId="0" xfId="1" applyNumberFormat="1" applyFont="1" applyFill="1" applyBorder="1" applyAlignment="1" applyProtection="1">
      <alignment horizontal="justify" vertical="top"/>
    </xf>
    <xf numFmtId="43" fontId="35" fillId="0" borderId="0" xfId="1" applyFont="1" applyFill="1" applyProtection="1"/>
    <xf numFmtId="0" fontId="32" fillId="0" borderId="16" xfId="1" applyNumberFormat="1" applyFont="1" applyFill="1" applyBorder="1" applyAlignment="1" applyProtection="1">
      <alignment horizontal="justify" vertical="top" wrapText="1"/>
    </xf>
    <xf numFmtId="0" fontId="33" fillId="0" borderId="16" xfId="1" applyNumberFormat="1" applyFont="1" applyFill="1" applyBorder="1" applyAlignment="1" applyProtection="1">
      <alignment horizontal="justify" vertical="top"/>
    </xf>
    <xf numFmtId="169" fontId="32" fillId="0" borderId="21" xfId="1" applyNumberFormat="1" applyFont="1" applyFill="1" applyBorder="1" applyAlignment="1" applyProtection="1">
      <alignment horizontal="right" vertical="justify"/>
    </xf>
    <xf numFmtId="0" fontId="32" fillId="0" borderId="22" xfId="1" applyNumberFormat="1" applyFont="1" applyFill="1" applyBorder="1" applyAlignment="1" applyProtection="1">
      <alignment horizontal="justify" vertical="top"/>
    </xf>
    <xf numFmtId="43" fontId="32" fillId="0" borderId="22" xfId="1" applyFont="1" applyFill="1" applyBorder="1" applyAlignment="1" applyProtection="1">
      <alignment horizontal="center"/>
    </xf>
    <xf numFmtId="2" fontId="32" fillId="0" borderId="22" xfId="1" applyNumberFormat="1" applyFont="1" applyFill="1" applyBorder="1" applyAlignment="1" applyProtection="1">
      <alignment horizontal="right"/>
    </xf>
    <xf numFmtId="165" fontId="31" fillId="0" borderId="11" xfId="1" applyNumberFormat="1" applyFont="1" applyFill="1" applyBorder="1" applyAlignment="1" applyProtection="1">
      <alignment horizontal="right" vertical="justify"/>
    </xf>
    <xf numFmtId="0" fontId="33" fillId="0" borderId="13" xfId="1" applyNumberFormat="1" applyFont="1" applyFill="1" applyBorder="1" applyAlignment="1" applyProtection="1">
      <alignment horizontal="justify" vertical="top"/>
    </xf>
    <xf numFmtId="2" fontId="32" fillId="0" borderId="13" xfId="1" applyNumberFormat="1" applyFont="1" applyFill="1" applyBorder="1" applyAlignment="1" applyProtection="1">
      <alignment horizontal="right"/>
    </xf>
    <xf numFmtId="169" fontId="32" fillId="3" borderId="30" xfId="1" applyNumberFormat="1" applyFont="1" applyFill="1" applyBorder="1" applyAlignment="1" applyProtection="1">
      <alignment horizontal="right" vertical="justify"/>
    </xf>
    <xf numFmtId="0" fontId="32" fillId="4" borderId="8" xfId="0" applyFont="1" applyFill="1" applyBorder="1" applyAlignment="1" applyProtection="1">
      <alignment vertical="top" wrapText="1"/>
    </xf>
    <xf numFmtId="43" fontId="32" fillId="3" borderId="8" xfId="1" applyFont="1" applyFill="1" applyBorder="1" applyAlignment="1" applyProtection="1">
      <alignment horizontal="center"/>
    </xf>
    <xf numFmtId="164" fontId="32" fillId="0" borderId="8" xfId="1" applyNumberFormat="1" applyFont="1" applyFill="1" applyBorder="1" applyAlignment="1" applyProtection="1">
      <alignment horizontal="right"/>
    </xf>
    <xf numFmtId="43" fontId="11" fillId="0" borderId="0" xfId="1" applyFont="1" applyFill="1" applyBorder="1" applyProtection="1"/>
    <xf numFmtId="43" fontId="32" fillId="0" borderId="16" xfId="1" quotePrefix="1" applyFont="1" applyFill="1" applyBorder="1" applyAlignment="1" applyProtection="1">
      <alignment horizontal="center"/>
    </xf>
    <xf numFmtId="0" fontId="33" fillId="0" borderId="16" xfId="1" applyNumberFormat="1" applyFont="1" applyFill="1" applyBorder="1" applyAlignment="1" applyProtection="1">
      <alignment horizontal="justify"/>
    </xf>
    <xf numFmtId="0" fontId="31" fillId="0" borderId="16" xfId="1" applyNumberFormat="1" applyFont="1" applyFill="1" applyBorder="1" applyAlignment="1" applyProtection="1">
      <alignment horizontal="justify"/>
    </xf>
    <xf numFmtId="40" fontId="46" fillId="0" borderId="16" xfId="4" applyFont="1" applyFill="1" applyBorder="1" applyAlignment="1" applyProtection="1">
      <alignment horizontal="justify"/>
    </xf>
    <xf numFmtId="43" fontId="31" fillId="0" borderId="0" xfId="1" applyFont="1" applyFill="1" applyProtection="1"/>
    <xf numFmtId="165" fontId="42" fillId="3" borderId="31" xfId="1" applyNumberFormat="1" applyFont="1" applyFill="1" applyBorder="1" applyAlignment="1" applyProtection="1">
      <alignment horizontal="right" vertical="justify"/>
    </xf>
    <xf numFmtId="43" fontId="41" fillId="3" borderId="13" xfId="1" applyFont="1" applyFill="1" applyBorder="1" applyAlignment="1" applyProtection="1">
      <alignment horizontal="center"/>
    </xf>
    <xf numFmtId="43" fontId="42" fillId="4" borderId="13" xfId="1" applyFont="1" applyFill="1" applyBorder="1" applyAlignment="1" applyProtection="1">
      <alignment horizontal="center"/>
    </xf>
    <xf numFmtId="43" fontId="42" fillId="4" borderId="13" xfId="1" applyNumberFormat="1" applyFont="1" applyFill="1" applyBorder="1" applyProtection="1"/>
    <xf numFmtId="40" fontId="31" fillId="0" borderId="14" xfId="1" applyNumberFormat="1" applyFont="1" applyFill="1" applyBorder="1" applyAlignment="1" applyProtection="1">
      <alignment horizontal="center"/>
    </xf>
    <xf numFmtId="165" fontId="42" fillId="3" borderId="7" xfId="1" applyNumberFormat="1" applyFont="1" applyFill="1" applyBorder="1" applyAlignment="1" applyProtection="1">
      <alignment horizontal="right" vertical="justify"/>
    </xf>
    <xf numFmtId="43" fontId="41" fillId="3" borderId="16" xfId="1" applyFont="1" applyFill="1" applyBorder="1" applyAlignment="1" applyProtection="1">
      <alignment horizontal="centerContinuous"/>
    </xf>
    <xf numFmtId="43" fontId="42" fillId="4" borderId="16" xfId="1" applyFont="1" applyFill="1" applyBorder="1" applyAlignment="1" applyProtection="1">
      <alignment horizontal="center"/>
    </xf>
    <xf numFmtId="43" fontId="42" fillId="4" borderId="16" xfId="1" applyNumberFormat="1" applyFont="1" applyFill="1" applyBorder="1" applyProtection="1"/>
    <xf numFmtId="43" fontId="42" fillId="0" borderId="16" xfId="1" applyFont="1" applyFill="1" applyBorder="1" applyAlignment="1" applyProtection="1">
      <alignment horizontal="center"/>
    </xf>
    <xf numFmtId="40" fontId="31" fillId="0" borderId="17" xfId="1" applyNumberFormat="1" applyFont="1" applyFill="1" applyBorder="1" applyAlignment="1" applyProtection="1">
      <alignment horizontal="center"/>
    </xf>
    <xf numFmtId="43" fontId="42" fillId="3" borderId="16" xfId="1" applyFont="1" applyFill="1" applyBorder="1" applyAlignment="1" applyProtection="1">
      <alignment horizontal="justify"/>
    </xf>
    <xf numFmtId="165" fontId="44" fillId="3" borderId="7" xfId="1" applyNumberFormat="1" applyFont="1" applyFill="1" applyBorder="1" applyAlignment="1" applyProtection="1">
      <alignment horizontal="right" vertical="justify"/>
    </xf>
    <xf numFmtId="0" fontId="41" fillId="3" borderId="16" xfId="1" applyNumberFormat="1" applyFont="1" applyFill="1" applyBorder="1" applyAlignment="1" applyProtection="1">
      <alignment horizontal="justify"/>
    </xf>
    <xf numFmtId="0" fontId="42" fillId="3" borderId="16" xfId="1" applyNumberFormat="1" applyFont="1" applyFill="1" applyBorder="1" applyAlignment="1" applyProtection="1">
      <alignment horizontal="left" vertical="top" wrapText="1"/>
    </xf>
    <xf numFmtId="43" fontId="42" fillId="4" borderId="16" xfId="1" applyNumberFormat="1" applyFont="1" applyFill="1" applyBorder="1" applyAlignment="1" applyProtection="1">
      <alignment horizontal="center"/>
    </xf>
    <xf numFmtId="0" fontId="42" fillId="3" borderId="16" xfId="1" applyNumberFormat="1" applyFont="1" applyFill="1" applyBorder="1" applyAlignment="1" applyProtection="1">
      <alignment horizontal="justify"/>
    </xf>
    <xf numFmtId="169" fontId="42" fillId="3" borderId="7" xfId="1" applyNumberFormat="1" applyFont="1" applyFill="1" applyBorder="1" applyAlignment="1" applyProtection="1">
      <alignment horizontal="right" vertical="justify"/>
    </xf>
    <xf numFmtId="0" fontId="42" fillId="0" borderId="16" xfId="1" applyNumberFormat="1" applyFont="1" applyFill="1" applyBorder="1" applyAlignment="1" applyProtection="1">
      <alignment horizontal="justify" vertical="top" wrapText="1"/>
    </xf>
    <xf numFmtId="43" fontId="42" fillId="0" borderId="16" xfId="1" applyNumberFormat="1" applyFont="1" applyFill="1" applyBorder="1" applyAlignment="1" applyProtection="1">
      <alignment horizontal="center"/>
    </xf>
    <xf numFmtId="40" fontId="32" fillId="0" borderId="17" xfId="1" applyNumberFormat="1" applyFont="1" applyFill="1" applyBorder="1" applyAlignment="1" applyProtection="1">
      <alignment horizontal="center"/>
    </xf>
    <xf numFmtId="0" fontId="42" fillId="3" borderId="16" xfId="1" applyNumberFormat="1" applyFont="1" applyFill="1" applyBorder="1" applyAlignment="1" applyProtection="1">
      <alignment horizontal="justify" vertical="top"/>
    </xf>
    <xf numFmtId="169" fontId="32" fillId="3" borderId="7" xfId="1" applyNumberFormat="1" applyFont="1" applyFill="1" applyBorder="1" applyAlignment="1" applyProtection="1">
      <alignment horizontal="right" vertical="justify"/>
    </xf>
    <xf numFmtId="43" fontId="32" fillId="4" borderId="16" xfId="1" applyNumberFormat="1" applyFont="1" applyFill="1" applyBorder="1" applyAlignment="1" applyProtection="1">
      <alignment horizontal="center"/>
    </xf>
    <xf numFmtId="165" fontId="32" fillId="3" borderId="7" xfId="1" applyNumberFormat="1" applyFont="1" applyFill="1" applyBorder="1" applyAlignment="1" applyProtection="1">
      <alignment horizontal="right" vertical="justify"/>
    </xf>
    <xf numFmtId="43" fontId="32" fillId="4" borderId="16" xfId="1" quotePrefix="1" applyFont="1" applyFill="1" applyBorder="1" applyAlignment="1" applyProtection="1">
      <alignment horizontal="center"/>
    </xf>
    <xf numFmtId="165" fontId="32" fillId="3" borderId="31" xfId="1" applyNumberFormat="1" applyFont="1" applyFill="1" applyBorder="1" applyAlignment="1" applyProtection="1">
      <alignment horizontal="right" vertical="justify"/>
    </xf>
    <xf numFmtId="43" fontId="31" fillId="0" borderId="37" xfId="1" quotePrefix="1" applyFont="1" applyFill="1" applyBorder="1" applyAlignment="1" applyProtection="1">
      <alignment horizontal="left"/>
    </xf>
    <xf numFmtId="43" fontId="32" fillId="4" borderId="12" xfId="1" applyFont="1" applyFill="1" applyBorder="1" applyAlignment="1" applyProtection="1">
      <alignment horizontal="center"/>
    </xf>
    <xf numFmtId="43" fontId="32" fillId="4" borderId="12" xfId="1" applyNumberFormat="1" applyFont="1" applyFill="1" applyBorder="1" applyProtection="1"/>
    <xf numFmtId="43" fontId="32" fillId="0" borderId="12" xfId="1" applyFont="1" applyFill="1" applyBorder="1" applyProtection="1"/>
    <xf numFmtId="40" fontId="32" fillId="0" borderId="14" xfId="1" applyNumberFormat="1" applyFont="1" applyFill="1" applyBorder="1" applyProtection="1"/>
    <xf numFmtId="43" fontId="31" fillId="0" borderId="38" xfId="1" quotePrefix="1" applyFont="1" applyFill="1" applyBorder="1" applyAlignment="1" applyProtection="1">
      <alignment horizontal="left"/>
    </xf>
    <xf numFmtId="43" fontId="31" fillId="4" borderId="10" xfId="1" applyFont="1" applyFill="1" applyBorder="1" applyAlignment="1" applyProtection="1">
      <alignment horizontal="center"/>
    </xf>
    <xf numFmtId="43" fontId="31" fillId="4" borderId="10" xfId="1" applyNumberFormat="1" applyFont="1" applyFill="1" applyBorder="1" applyProtection="1"/>
    <xf numFmtId="40" fontId="31" fillId="0" borderId="36" xfId="1" applyNumberFormat="1" applyFont="1" applyFill="1" applyBorder="1" applyProtection="1"/>
    <xf numFmtId="165" fontId="40" fillId="0" borderId="11" xfId="1" applyNumberFormat="1" applyFont="1" applyFill="1" applyBorder="1" applyAlignment="1" applyProtection="1">
      <alignment horizontal="right" vertical="justify"/>
    </xf>
    <xf numFmtId="43" fontId="45" fillId="0" borderId="13" xfId="1" applyFont="1" applyFill="1" applyBorder="1" applyAlignment="1" applyProtection="1">
      <alignment horizontal="center"/>
    </xf>
    <xf numFmtId="43" fontId="40" fillId="0" borderId="13" xfId="1" applyFont="1" applyFill="1" applyBorder="1" applyAlignment="1" applyProtection="1">
      <alignment horizontal="center"/>
    </xf>
    <xf numFmtId="43" fontId="40" fillId="0" borderId="13" xfId="1" applyNumberFormat="1" applyFont="1" applyFill="1" applyBorder="1" applyProtection="1"/>
    <xf numFmtId="43" fontId="40" fillId="0" borderId="35" xfId="1" applyFont="1" applyFill="1" applyBorder="1" applyProtection="1"/>
    <xf numFmtId="43" fontId="40" fillId="0" borderId="0" xfId="1" applyFont="1" applyFill="1" applyProtection="1"/>
    <xf numFmtId="165" fontId="40" fillId="0" borderId="15" xfId="1" applyNumberFormat="1" applyFont="1" applyFill="1" applyBorder="1" applyAlignment="1" applyProtection="1">
      <alignment horizontal="right" vertical="justify"/>
    </xf>
    <xf numFmtId="43" fontId="45" fillId="0" borderId="16" xfId="1" applyFont="1" applyFill="1" applyBorder="1" applyAlignment="1" applyProtection="1">
      <alignment horizontal="centerContinuous"/>
    </xf>
    <xf numFmtId="43" fontId="40" fillId="0" borderId="16" xfId="1" applyFont="1" applyFill="1" applyBorder="1" applyAlignment="1" applyProtection="1">
      <alignment horizontal="center"/>
    </xf>
    <xf numFmtId="43" fontId="40" fillId="0" borderId="16" xfId="1" applyNumberFormat="1" applyFont="1" applyFill="1" applyBorder="1" applyProtection="1"/>
    <xf numFmtId="43" fontId="40" fillId="0" borderId="25" xfId="1" applyFont="1" applyFill="1" applyBorder="1" applyProtection="1"/>
    <xf numFmtId="43" fontId="32" fillId="0" borderId="16" xfId="1" applyFont="1" applyFill="1" applyBorder="1" applyAlignment="1" applyProtection="1">
      <alignment horizontal="justify"/>
    </xf>
    <xf numFmtId="165" fontId="44" fillId="0" borderId="15" xfId="1" applyNumberFormat="1" applyFont="1" applyFill="1" applyBorder="1" applyAlignment="1" applyProtection="1">
      <alignment horizontal="right" vertical="justify"/>
    </xf>
    <xf numFmtId="0" fontId="41" fillId="0" borderId="16" xfId="1" applyNumberFormat="1" applyFont="1" applyFill="1" applyBorder="1" applyAlignment="1" applyProtection="1">
      <alignment horizontal="justify"/>
    </xf>
    <xf numFmtId="43" fontId="42" fillId="0" borderId="16" xfId="1" applyNumberFormat="1" applyFont="1" applyFill="1" applyBorder="1" applyProtection="1"/>
    <xf numFmtId="165" fontId="42" fillId="0" borderId="15" xfId="1" applyNumberFormat="1" applyFont="1" applyFill="1" applyBorder="1" applyAlignment="1" applyProtection="1">
      <alignment horizontal="right" vertical="justify"/>
    </xf>
    <xf numFmtId="0" fontId="42" fillId="0" borderId="16" xfId="1" applyNumberFormat="1" applyFont="1" applyFill="1" applyBorder="1" applyAlignment="1" applyProtection="1">
      <alignment horizontal="justify"/>
    </xf>
    <xf numFmtId="0" fontId="44" fillId="0" borderId="16" xfId="1" applyNumberFormat="1" applyFont="1" applyFill="1" applyBorder="1" applyAlignment="1" applyProtection="1">
      <alignment horizontal="justify"/>
    </xf>
    <xf numFmtId="169" fontId="3" fillId="0" borderId="7" xfId="1" applyNumberFormat="1" applyFont="1" applyFill="1" applyBorder="1" applyAlignment="1" applyProtection="1">
      <alignment horizontal="right" vertical="justify"/>
    </xf>
    <xf numFmtId="43" fontId="32" fillId="0" borderId="16" xfId="1" applyFont="1" applyFill="1" applyBorder="1" applyAlignment="1" applyProtection="1"/>
    <xf numFmtId="0" fontId="44" fillId="0" borderId="44" xfId="1" applyNumberFormat="1" applyFont="1" applyFill="1" applyBorder="1" applyAlignment="1" applyProtection="1">
      <alignment horizontal="justify"/>
    </xf>
    <xf numFmtId="43" fontId="42" fillId="0" borderId="0" xfId="1" applyFont="1" applyFill="1" applyBorder="1" applyAlignment="1" applyProtection="1">
      <alignment horizontal="center"/>
    </xf>
    <xf numFmtId="43" fontId="42" fillId="0" borderId="0" xfId="1" applyNumberFormat="1" applyFont="1" applyFill="1" applyBorder="1" applyAlignment="1" applyProtection="1">
      <alignment horizontal="center"/>
    </xf>
    <xf numFmtId="165" fontId="40" fillId="3" borderId="11" xfId="1" applyNumberFormat="1" applyFont="1" applyFill="1" applyBorder="1" applyAlignment="1" applyProtection="1">
      <alignment horizontal="right" vertical="justify"/>
    </xf>
    <xf numFmtId="43" fontId="43" fillId="0" borderId="37" xfId="1" quotePrefix="1" applyFont="1" applyFill="1" applyBorder="1" applyAlignment="1" applyProtection="1">
      <alignment horizontal="left"/>
    </xf>
    <xf numFmtId="43" fontId="40" fillId="4" borderId="12" xfId="1" applyFont="1" applyFill="1" applyBorder="1" applyAlignment="1" applyProtection="1">
      <alignment horizontal="center"/>
    </xf>
    <xf numFmtId="43" fontId="40" fillId="4" borderId="12" xfId="1" applyNumberFormat="1" applyFont="1" applyFill="1" applyBorder="1" applyProtection="1"/>
    <xf numFmtId="165" fontId="43" fillId="3" borderId="21" xfId="1" applyNumberFormat="1" applyFont="1" applyFill="1" applyBorder="1" applyAlignment="1" applyProtection="1">
      <alignment horizontal="right" vertical="justify"/>
    </xf>
    <xf numFmtId="43" fontId="43" fillId="0" borderId="38" xfId="1" quotePrefix="1" applyFont="1" applyFill="1" applyBorder="1" applyAlignment="1" applyProtection="1">
      <alignment horizontal="left"/>
    </xf>
    <xf numFmtId="43" fontId="43" fillId="4" borderId="10" xfId="1" applyFont="1" applyFill="1" applyBorder="1" applyAlignment="1" applyProtection="1">
      <alignment horizontal="center"/>
    </xf>
    <xf numFmtId="43" fontId="43" fillId="4" borderId="10" xfId="1" applyNumberFormat="1" applyFont="1" applyFill="1" applyBorder="1" applyProtection="1"/>
    <xf numFmtId="43" fontId="40" fillId="0" borderId="26" xfId="1" applyFont="1" applyFill="1" applyBorder="1" applyProtection="1"/>
    <xf numFmtId="43" fontId="33" fillId="3" borderId="13" xfId="1" applyFont="1" applyFill="1" applyBorder="1" applyAlignment="1" applyProtection="1">
      <alignment horizontal="center"/>
    </xf>
    <xf numFmtId="43" fontId="33" fillId="3" borderId="16" xfId="1" applyFont="1" applyFill="1" applyBorder="1" applyAlignment="1" applyProtection="1">
      <alignment horizontal="centerContinuous"/>
    </xf>
    <xf numFmtId="43" fontId="32" fillId="3" borderId="16" xfId="1" applyFont="1" applyFill="1" applyBorder="1" applyAlignment="1" applyProtection="1">
      <alignment horizontal="justify"/>
    </xf>
    <xf numFmtId="165" fontId="31" fillId="3" borderId="7" xfId="1" applyNumberFormat="1" applyFont="1" applyFill="1" applyBorder="1" applyAlignment="1" applyProtection="1">
      <alignment horizontal="right" vertical="justify"/>
    </xf>
    <xf numFmtId="0" fontId="33" fillId="3" borderId="16" xfId="1" applyNumberFormat="1" applyFont="1" applyFill="1" applyBorder="1" applyAlignment="1" applyProtection="1">
      <alignment horizontal="justify"/>
    </xf>
    <xf numFmtId="165" fontId="5" fillId="4" borderId="45" xfId="1" applyNumberFormat="1" applyFont="1" applyFill="1" applyBorder="1" applyAlignment="1" applyProtection="1">
      <alignment horizontal="right" vertical="justify"/>
    </xf>
    <xf numFmtId="43" fontId="5" fillId="4" borderId="46" xfId="1" applyFont="1" applyFill="1" applyBorder="1" applyAlignment="1" applyProtection="1">
      <alignment horizontal="right"/>
    </xf>
    <xf numFmtId="166" fontId="5" fillId="4" borderId="46" xfId="1" applyNumberFormat="1" applyFont="1" applyFill="1" applyBorder="1" applyAlignment="1" applyProtection="1">
      <alignment horizontal="center"/>
    </xf>
    <xf numFmtId="43" fontId="5" fillId="0" borderId="46" xfId="1" applyFont="1" applyBorder="1" applyProtection="1"/>
    <xf numFmtId="169" fontId="5" fillId="4" borderId="45" xfId="1" applyNumberFormat="1" applyFont="1" applyFill="1" applyBorder="1" applyAlignment="1" applyProtection="1">
      <alignment horizontal="right" vertical="justify"/>
    </xf>
    <xf numFmtId="43" fontId="5" fillId="3" borderId="46" xfId="1" applyFont="1" applyFill="1" applyBorder="1" applyAlignment="1" applyProtection="1">
      <alignment horizontal="justify" wrapText="1"/>
    </xf>
    <xf numFmtId="43" fontId="5" fillId="3" borderId="46" xfId="1" applyFont="1" applyFill="1" applyBorder="1" applyAlignment="1" applyProtection="1">
      <alignment horizontal="right"/>
    </xf>
    <xf numFmtId="43" fontId="5" fillId="4" borderId="46" xfId="1" applyFont="1" applyFill="1" applyBorder="1" applyAlignment="1" applyProtection="1">
      <alignment horizontal="center"/>
    </xf>
    <xf numFmtId="165" fontId="22" fillId="4" borderId="45" xfId="1" applyNumberFormat="1" applyFont="1" applyFill="1" applyBorder="1" applyAlignment="1" applyProtection="1">
      <alignment horizontal="right" vertical="top"/>
    </xf>
    <xf numFmtId="43" fontId="22" fillId="4" borderId="45" xfId="1" applyFont="1" applyFill="1" applyBorder="1" applyAlignment="1" applyProtection="1">
      <alignment horizontal="right" vertical="top" wrapText="1"/>
    </xf>
    <xf numFmtId="43" fontId="5" fillId="0" borderId="46" xfId="1" applyFont="1" applyFill="1" applyBorder="1" applyAlignment="1" applyProtection="1">
      <alignment horizontal="center"/>
    </xf>
    <xf numFmtId="0" fontId="32" fillId="0" borderId="16" xfId="1" applyNumberFormat="1" applyFont="1" applyFill="1" applyBorder="1" applyAlignment="1" applyProtection="1">
      <alignment horizontal="left" vertical="top" wrapText="1"/>
    </xf>
    <xf numFmtId="43" fontId="5" fillId="0" borderId="0" xfId="1" applyFont="1" applyFill="1" applyBorder="1" applyAlignment="1" applyProtection="1">
      <alignment horizontal="center"/>
    </xf>
    <xf numFmtId="43" fontId="31" fillId="0" borderId="32" xfId="1" quotePrefix="1" applyFont="1" applyFill="1" applyBorder="1" applyAlignment="1" applyProtection="1">
      <alignment horizontal="left"/>
    </xf>
    <xf numFmtId="43" fontId="32" fillId="0" borderId="37" xfId="1" applyFont="1" applyFill="1" applyBorder="1" applyAlignment="1" applyProtection="1">
      <alignment horizontal="center"/>
    </xf>
    <xf numFmtId="43" fontId="31" fillId="0" borderId="28" xfId="1" quotePrefix="1" applyFont="1" applyFill="1" applyBorder="1" applyAlignment="1" applyProtection="1">
      <alignment horizontal="left"/>
    </xf>
    <xf numFmtId="43" fontId="31" fillId="4" borderId="38" xfId="1" applyFont="1" applyFill="1" applyBorder="1" applyAlignment="1" applyProtection="1">
      <alignment horizontal="center"/>
    </xf>
    <xf numFmtId="43" fontId="31" fillId="4" borderId="10" xfId="1" applyFont="1" applyFill="1" applyBorder="1" applyProtection="1"/>
    <xf numFmtId="43" fontId="32" fillId="3" borderId="13" xfId="1" quotePrefix="1" applyFont="1" applyFill="1" applyBorder="1" applyAlignment="1" applyProtection="1">
      <alignment horizontal="center"/>
    </xf>
    <xf numFmtId="40" fontId="32" fillId="3" borderId="35" xfId="1" applyNumberFormat="1" applyFont="1" applyFill="1" applyBorder="1" applyProtection="1"/>
    <xf numFmtId="168" fontId="32" fillId="0" borderId="0" xfId="1" applyNumberFormat="1" applyFont="1" applyBorder="1" applyProtection="1"/>
    <xf numFmtId="43" fontId="32" fillId="0" borderId="12" xfId="1" applyFont="1" applyBorder="1" applyProtection="1"/>
    <xf numFmtId="165" fontId="35" fillId="3" borderId="15" xfId="1" applyNumberFormat="1" applyFont="1" applyFill="1" applyBorder="1" applyAlignment="1" applyProtection="1">
      <alignment horizontal="right" vertical="justify"/>
    </xf>
    <xf numFmtId="0" fontId="35" fillId="3" borderId="16" xfId="1" applyNumberFormat="1" applyFont="1" applyFill="1" applyBorder="1" applyAlignment="1" applyProtection="1">
      <alignment horizontal="justify" vertical="top"/>
    </xf>
    <xf numFmtId="168" fontId="35" fillId="0" borderId="0" xfId="1" applyNumberFormat="1" applyFont="1" applyBorder="1" applyProtection="1"/>
    <xf numFmtId="43" fontId="35" fillId="0" borderId="0" xfId="1" applyFont="1" applyBorder="1" applyProtection="1"/>
    <xf numFmtId="43" fontId="35" fillId="0" borderId="0" xfId="1" applyFont="1" applyProtection="1"/>
    <xf numFmtId="43" fontId="32" fillId="0" borderId="0" xfId="1" applyFont="1" applyBorder="1" applyAlignment="1" applyProtection="1">
      <alignment vertical="top" wrapText="1"/>
    </xf>
    <xf numFmtId="43" fontId="32" fillId="0" borderId="0" xfId="1" applyFont="1" applyAlignment="1" applyProtection="1">
      <alignment vertical="top" wrapText="1"/>
    </xf>
    <xf numFmtId="169" fontId="32" fillId="3" borderId="15" xfId="1" applyNumberFormat="1" applyFont="1" applyFill="1" applyBorder="1" applyAlignment="1" applyProtection="1">
      <alignment horizontal="right" vertical="justify"/>
    </xf>
    <xf numFmtId="169" fontId="31" fillId="3" borderId="15" xfId="1" applyNumberFormat="1" applyFont="1" applyFill="1" applyBorder="1" applyAlignment="1" applyProtection="1">
      <alignment horizontal="right" vertical="justify"/>
    </xf>
    <xf numFmtId="168" fontId="31" fillId="0" borderId="0" xfId="1" applyNumberFormat="1" applyFont="1" applyBorder="1" applyProtection="1"/>
    <xf numFmtId="43" fontId="31" fillId="0" borderId="0" xfId="1" applyFont="1" applyBorder="1" applyProtection="1"/>
    <xf numFmtId="43" fontId="31" fillId="3" borderId="10" xfId="1" applyFont="1" applyFill="1" applyBorder="1" applyAlignment="1" applyProtection="1">
      <alignment horizontal="left"/>
    </xf>
    <xf numFmtId="165" fontId="31" fillId="3" borderId="33" xfId="1" applyNumberFormat="1" applyFont="1" applyFill="1" applyBorder="1" applyAlignment="1" applyProtection="1">
      <alignment vertical="center"/>
    </xf>
    <xf numFmtId="43" fontId="31" fillId="3" borderId="29" xfId="1" applyFont="1" applyFill="1" applyBorder="1" applyAlignment="1" applyProtection="1">
      <alignment horizontal="center" vertical="center"/>
    </xf>
    <xf numFmtId="43" fontId="31" fillId="3" borderId="29" xfId="1" applyFont="1" applyFill="1" applyBorder="1" applyAlignment="1" applyProtection="1">
      <alignment horizontal="center" vertical="center" wrapText="1"/>
    </xf>
    <xf numFmtId="43" fontId="32" fillId="0" borderId="14" xfId="1" applyFont="1" applyBorder="1" applyProtection="1"/>
    <xf numFmtId="165" fontId="31" fillId="3" borderId="11" xfId="1" applyNumberFormat="1" applyFont="1" applyFill="1" applyBorder="1" applyAlignment="1" applyProtection="1">
      <alignment horizontal="right" vertical="center"/>
    </xf>
    <xf numFmtId="43" fontId="33" fillId="3" borderId="13" xfId="1" quotePrefix="1" applyFont="1" applyFill="1" applyBorder="1" applyAlignment="1" applyProtection="1">
      <alignment horizontal="center"/>
    </xf>
    <xf numFmtId="43" fontId="31" fillId="3" borderId="13" xfId="1" applyNumberFormat="1" applyFont="1" applyFill="1" applyBorder="1" applyAlignment="1" applyProtection="1">
      <alignment horizontal="center"/>
    </xf>
    <xf numFmtId="43" fontId="32" fillId="0" borderId="35" xfId="1" applyFont="1" applyBorder="1" applyProtection="1"/>
    <xf numFmtId="165" fontId="31" fillId="3" borderId="15" xfId="1" applyNumberFormat="1" applyFont="1" applyFill="1" applyBorder="1" applyAlignment="1" applyProtection="1">
      <alignment horizontal="right" vertical="center"/>
    </xf>
    <xf numFmtId="43" fontId="33" fillId="3" borderId="16" xfId="1" applyFont="1" applyFill="1" applyBorder="1" applyAlignment="1" applyProtection="1">
      <alignment horizontal="center"/>
    </xf>
    <xf numFmtId="43" fontId="31" fillId="3" borderId="16" xfId="1" applyNumberFormat="1" applyFont="1" applyFill="1" applyBorder="1" applyAlignment="1" applyProtection="1">
      <alignment horizontal="center"/>
    </xf>
    <xf numFmtId="43" fontId="31" fillId="3" borderId="16" xfId="1" applyFont="1" applyFill="1" applyBorder="1" applyAlignment="1" applyProtection="1">
      <alignment horizontal="left"/>
    </xf>
    <xf numFmtId="165" fontId="32" fillId="3" borderId="15" xfId="1" quotePrefix="1" applyNumberFormat="1" applyFont="1" applyFill="1" applyBorder="1" applyAlignment="1" applyProtection="1">
      <alignment horizontal="right" vertical="center"/>
    </xf>
    <xf numFmtId="0" fontId="34" fillId="3" borderId="16" xfId="1" applyNumberFormat="1" applyFont="1" applyFill="1" applyBorder="1" applyAlignment="1" applyProtection="1">
      <alignment horizontal="left"/>
    </xf>
    <xf numFmtId="43" fontId="31" fillId="4" borderId="16" xfId="1" applyFont="1" applyFill="1" applyBorder="1" applyAlignment="1" applyProtection="1">
      <alignment horizontal="center"/>
    </xf>
    <xf numFmtId="43" fontId="31" fillId="4" borderId="16" xfId="1" applyNumberFormat="1" applyFont="1" applyFill="1" applyBorder="1" applyAlignment="1" applyProtection="1">
      <alignment horizontal="center"/>
    </xf>
    <xf numFmtId="165" fontId="32" fillId="3" borderId="15" xfId="1" applyNumberFormat="1" applyFont="1" applyFill="1" applyBorder="1" applyAlignment="1" applyProtection="1">
      <alignment horizontal="right" vertical="center"/>
    </xf>
    <xf numFmtId="43" fontId="32" fillId="3" borderId="16" xfId="1" applyFont="1" applyFill="1" applyBorder="1" applyAlignment="1" applyProtection="1">
      <alignment horizontal="left"/>
    </xf>
    <xf numFmtId="165" fontId="31" fillId="0" borderId="15" xfId="1" applyNumberFormat="1" applyFont="1" applyBorder="1" applyAlignment="1" applyProtection="1">
      <alignment horizontal="right" vertical="center"/>
    </xf>
    <xf numFmtId="43" fontId="32" fillId="4" borderId="16" xfId="1" applyFont="1" applyFill="1" applyBorder="1" applyAlignment="1" applyProtection="1">
      <alignment vertical="top"/>
    </xf>
    <xf numFmtId="43" fontId="32" fillId="0" borderId="16" xfId="1" applyNumberFormat="1" applyFont="1" applyFill="1" applyBorder="1" applyAlignment="1" applyProtection="1">
      <alignment vertical="top"/>
    </xf>
    <xf numFmtId="43" fontId="32" fillId="0" borderId="25" xfId="1" applyFont="1" applyBorder="1" applyAlignment="1" applyProtection="1">
      <alignment vertical="top"/>
    </xf>
    <xf numFmtId="43" fontId="32" fillId="0" borderId="0" xfId="1" applyFont="1" applyBorder="1" applyAlignment="1" applyProtection="1">
      <alignment vertical="top"/>
    </xf>
    <xf numFmtId="169" fontId="32" fillId="0" borderId="15" xfId="1" quotePrefix="1" applyNumberFormat="1" applyFont="1" applyBorder="1" applyAlignment="1" applyProtection="1">
      <alignment horizontal="right" vertical="center"/>
    </xf>
    <xf numFmtId="43" fontId="32" fillId="0" borderId="16" xfId="1" applyNumberFormat="1" applyFont="1" applyFill="1" applyBorder="1" applyAlignment="1" applyProtection="1">
      <alignment horizontal="center"/>
    </xf>
    <xf numFmtId="165" fontId="32" fillId="0" borderId="15" xfId="1" applyNumberFormat="1" applyFont="1" applyBorder="1" applyAlignment="1" applyProtection="1">
      <alignment horizontal="right" vertical="center"/>
    </xf>
    <xf numFmtId="43" fontId="32" fillId="4" borderId="16" xfId="1" applyNumberFormat="1" applyFont="1" applyFill="1" applyBorder="1" applyProtection="1"/>
    <xf numFmtId="165" fontId="32" fillId="0" borderId="11" xfId="1" applyNumberFormat="1" applyFont="1" applyBorder="1" applyAlignment="1" applyProtection="1">
      <alignment horizontal="right" vertical="center"/>
    </xf>
    <xf numFmtId="43" fontId="31" fillId="0" borderId="37" xfId="1" quotePrefix="1" applyFont="1" applyBorder="1" applyAlignment="1" applyProtection="1">
      <alignment horizontal="left"/>
    </xf>
    <xf numFmtId="165" fontId="31" fillId="0" borderId="21" xfId="1" applyNumberFormat="1" applyFont="1" applyBorder="1" applyAlignment="1" applyProtection="1">
      <alignment horizontal="right" vertical="center"/>
    </xf>
    <xf numFmtId="43" fontId="31" fillId="0" borderId="38" xfId="1" quotePrefix="1" applyFont="1" applyBorder="1" applyAlignment="1" applyProtection="1">
      <alignment horizontal="left"/>
    </xf>
    <xf numFmtId="43" fontId="31" fillId="0" borderId="26" xfId="1" applyFont="1" applyBorder="1" applyProtection="1"/>
    <xf numFmtId="43" fontId="31" fillId="4" borderId="13" xfId="1" applyFont="1" applyFill="1" applyBorder="1" applyAlignment="1" applyProtection="1">
      <alignment horizontal="center"/>
    </xf>
    <xf numFmtId="43" fontId="31" fillId="4" borderId="13" xfId="1" applyNumberFormat="1" applyFont="1" applyFill="1" applyBorder="1" applyAlignment="1" applyProtection="1">
      <alignment horizontal="center"/>
    </xf>
    <xf numFmtId="43" fontId="31" fillId="4" borderId="16" xfId="1" applyFont="1" applyFill="1" applyBorder="1" applyAlignment="1" applyProtection="1"/>
    <xf numFmtId="43" fontId="31" fillId="4" borderId="16" xfId="1" applyNumberFormat="1" applyFont="1" applyFill="1" applyBorder="1" applyAlignment="1" applyProtection="1"/>
    <xf numFmtId="43" fontId="32" fillId="0" borderId="25" xfId="1" applyFont="1" applyBorder="1" applyAlignment="1" applyProtection="1"/>
    <xf numFmtId="43" fontId="33" fillId="3" borderId="16" xfId="1" applyFont="1" applyFill="1" applyBorder="1" applyAlignment="1" applyProtection="1">
      <alignment horizontal="left"/>
    </xf>
    <xf numFmtId="0" fontId="32" fillId="0" borderId="16" xfId="1" quotePrefix="1" applyNumberFormat="1" applyFont="1" applyBorder="1" applyAlignment="1" applyProtection="1">
      <alignment horizontal="left" vertical="top" wrapText="1"/>
    </xf>
    <xf numFmtId="169" fontId="32" fillId="0" borderId="15" xfId="1" applyNumberFormat="1" applyFont="1" applyBorder="1" applyAlignment="1" applyProtection="1">
      <alignment horizontal="right" vertical="center"/>
    </xf>
    <xf numFmtId="0" fontId="32" fillId="0" borderId="16" xfId="1" quotePrefix="1" applyNumberFormat="1" applyFont="1" applyBorder="1" applyAlignment="1" applyProtection="1">
      <alignment horizontal="left" vertical="top"/>
    </xf>
    <xf numFmtId="43" fontId="32" fillId="0" borderId="0" xfId="1" applyFont="1" applyBorder="1" applyAlignment="1" applyProtection="1">
      <alignment horizontal="right"/>
    </xf>
    <xf numFmtId="43" fontId="31" fillId="0" borderId="0" xfId="1" applyFont="1" applyBorder="1" applyAlignment="1" applyProtection="1">
      <alignment horizontal="center"/>
    </xf>
    <xf numFmtId="0" fontId="32" fillId="0" borderId="16" xfId="1" quotePrefix="1" applyNumberFormat="1" applyFont="1" applyBorder="1" applyAlignment="1" applyProtection="1">
      <alignment horizontal="justify" vertical="top" wrapText="1"/>
    </xf>
    <xf numFmtId="164" fontId="32" fillId="4" borderId="16" xfId="1" applyNumberFormat="1" applyFont="1" applyFill="1" applyBorder="1" applyAlignment="1" applyProtection="1">
      <alignment horizontal="center"/>
    </xf>
    <xf numFmtId="0" fontId="32" fillId="0" borderId="16" xfId="1" applyNumberFormat="1" applyFont="1" applyBorder="1" applyAlignment="1" applyProtection="1">
      <alignment horizontal="justify" vertical="top" wrapText="1"/>
    </xf>
    <xf numFmtId="165" fontId="32" fillId="3" borderId="15" xfId="1" applyNumberFormat="1" applyFont="1" applyFill="1" applyBorder="1" applyAlignment="1" applyProtection="1">
      <alignment horizontal="right" vertical="top"/>
    </xf>
    <xf numFmtId="165" fontId="31" fillId="3" borderId="15" xfId="1" quotePrefix="1" applyNumberFormat="1" applyFont="1" applyFill="1" applyBorder="1" applyAlignment="1" applyProtection="1">
      <alignment horizontal="right" vertical="center"/>
    </xf>
    <xf numFmtId="0" fontId="32" fillId="4" borderId="16" xfId="0" applyFont="1" applyFill="1" applyBorder="1" applyProtection="1"/>
    <xf numFmtId="43" fontId="32" fillId="4" borderId="0" xfId="1" applyNumberFormat="1" applyFont="1" applyFill="1" applyBorder="1" applyAlignment="1" applyProtection="1">
      <alignment horizontal="center"/>
    </xf>
    <xf numFmtId="169" fontId="32" fillId="0" borderId="21" xfId="1" applyNumberFormat="1" applyFont="1" applyBorder="1" applyAlignment="1" applyProtection="1">
      <alignment horizontal="right" vertical="center"/>
    </xf>
    <xf numFmtId="0" fontId="32" fillId="3" borderId="22" xfId="1" applyNumberFormat="1" applyFont="1" applyFill="1" applyBorder="1" applyAlignment="1" applyProtection="1">
      <alignment horizontal="justify" vertical="top"/>
    </xf>
    <xf numFmtId="43" fontId="32" fillId="4" borderId="22" xfId="1" applyFont="1" applyFill="1" applyBorder="1" applyAlignment="1" applyProtection="1">
      <alignment horizontal="center"/>
    </xf>
    <xf numFmtId="43" fontId="32" fillId="0" borderId="22" xfId="1" applyNumberFormat="1" applyFont="1" applyFill="1" applyBorder="1" applyAlignment="1" applyProtection="1">
      <alignment horizontal="center"/>
    </xf>
    <xf numFmtId="0" fontId="33" fillId="3" borderId="13" xfId="1" applyNumberFormat="1" applyFont="1" applyFill="1" applyBorder="1" applyAlignment="1" applyProtection="1">
      <alignment horizontal="left" vertical="top"/>
    </xf>
    <xf numFmtId="43" fontId="32" fillId="4" borderId="13" xfId="1" applyFont="1" applyFill="1" applyBorder="1" applyAlignment="1" applyProtection="1">
      <alignment horizontal="center"/>
    </xf>
    <xf numFmtId="43" fontId="32" fillId="4" borderId="13" xfId="1" applyNumberFormat="1" applyFont="1" applyFill="1" applyBorder="1" applyAlignment="1" applyProtection="1">
      <alignment horizontal="center"/>
    </xf>
    <xf numFmtId="171" fontId="32" fillId="0" borderId="0" xfId="1" applyNumberFormat="1" applyFont="1" applyBorder="1" applyProtection="1"/>
    <xf numFmtId="170" fontId="32" fillId="0" borderId="0" xfId="1" applyNumberFormat="1" applyFont="1" applyBorder="1" applyProtection="1"/>
    <xf numFmtId="43" fontId="32" fillId="4" borderId="0" xfId="1" applyNumberFormat="1" applyFont="1" applyFill="1" applyBorder="1" applyProtection="1"/>
    <xf numFmtId="43" fontId="32" fillId="4" borderId="13" xfId="1" applyNumberFormat="1" applyFont="1" applyFill="1" applyBorder="1" applyProtection="1"/>
    <xf numFmtId="43" fontId="33" fillId="3" borderId="16" xfId="1" applyFont="1" applyFill="1" applyBorder="1" applyAlignment="1" applyProtection="1">
      <alignment horizontal="justify"/>
    </xf>
    <xf numFmtId="165" fontId="32" fillId="0" borderId="15" xfId="1" applyNumberFormat="1" applyFont="1" applyBorder="1" applyAlignment="1" applyProtection="1">
      <alignment horizontal="right" vertical="top"/>
    </xf>
    <xf numFmtId="43" fontId="32" fillId="3" borderId="16" xfId="1" applyFont="1" applyFill="1" applyBorder="1" applyAlignment="1" applyProtection="1">
      <alignment horizontal="justify" wrapText="1"/>
    </xf>
    <xf numFmtId="43" fontId="37" fillId="4" borderId="16" xfId="1" applyNumberFormat="1" applyFont="1" applyFill="1" applyBorder="1" applyAlignment="1" applyProtection="1">
      <alignment horizontal="center"/>
    </xf>
    <xf numFmtId="169" fontId="32" fillId="0" borderId="15" xfId="1" quotePrefix="1" applyNumberFormat="1" applyFont="1" applyBorder="1" applyAlignment="1" applyProtection="1">
      <alignment horizontal="right" vertical="top"/>
    </xf>
    <xf numFmtId="43" fontId="33" fillId="0" borderId="16" xfId="1" applyFont="1" applyBorder="1" applyProtection="1"/>
    <xf numFmtId="2" fontId="32" fillId="4" borderId="16" xfId="1" applyNumberFormat="1" applyFont="1" applyFill="1" applyBorder="1" applyAlignment="1" applyProtection="1">
      <alignment horizontal="right"/>
    </xf>
    <xf numFmtId="2" fontId="36" fillId="4" borderId="16" xfId="1" applyNumberFormat="1" applyFont="1" applyFill="1" applyBorder="1" applyAlignment="1" applyProtection="1">
      <alignment horizontal="right"/>
    </xf>
    <xf numFmtId="43" fontId="32" fillId="4" borderId="16" xfId="1" applyFont="1" applyFill="1" applyBorder="1" applyAlignment="1" applyProtection="1">
      <alignment horizontal="center" vertical="top"/>
    </xf>
    <xf numFmtId="2" fontId="32" fillId="4" borderId="16" xfId="1" applyNumberFormat="1" applyFont="1" applyFill="1" applyBorder="1" applyAlignment="1" applyProtection="1">
      <alignment horizontal="right" vertical="top"/>
    </xf>
    <xf numFmtId="43" fontId="32" fillId="4" borderId="16" xfId="0" applyNumberFormat="1" applyFont="1" applyFill="1" applyBorder="1" applyProtection="1"/>
    <xf numFmtId="165" fontId="32" fillId="3" borderId="11" xfId="1" applyNumberFormat="1" applyFont="1" applyFill="1" applyBorder="1" applyAlignment="1" applyProtection="1">
      <alignment horizontal="right" vertical="center"/>
    </xf>
    <xf numFmtId="43" fontId="31" fillId="3" borderId="37" xfId="1" quotePrefix="1" applyFont="1" applyFill="1" applyBorder="1" applyAlignment="1" applyProtection="1">
      <alignment horizontal="left"/>
    </xf>
    <xf numFmtId="165" fontId="31" fillId="3" borderId="21" xfId="1" applyNumberFormat="1" applyFont="1" applyFill="1" applyBorder="1" applyAlignment="1" applyProtection="1">
      <alignment horizontal="right" vertical="center"/>
    </xf>
    <xf numFmtId="43" fontId="33" fillId="3" borderId="13" xfId="1" quotePrefix="1" applyFont="1" applyFill="1" applyBorder="1" applyAlignment="1" applyProtection="1">
      <alignment horizontal="center" vertical="top"/>
    </xf>
    <xf numFmtId="43" fontId="32" fillId="4" borderId="13" xfId="1" applyNumberFormat="1" applyFont="1" applyFill="1" applyBorder="1" applyAlignment="1" applyProtection="1">
      <alignment horizontal="right"/>
    </xf>
    <xf numFmtId="43" fontId="32" fillId="0" borderId="35" xfId="1" applyFont="1" applyFill="1" applyBorder="1" applyProtection="1"/>
    <xf numFmtId="43" fontId="33" fillId="3" borderId="16" xfId="1" applyFont="1" applyFill="1" applyBorder="1" applyAlignment="1" applyProtection="1">
      <alignment horizontal="center" vertical="top"/>
    </xf>
    <xf numFmtId="43" fontId="32" fillId="4" borderId="16" xfId="1" applyNumberFormat="1" applyFont="1" applyFill="1" applyBorder="1" applyAlignment="1" applyProtection="1">
      <alignment horizontal="right"/>
    </xf>
    <xf numFmtId="165" fontId="31" fillId="3" borderId="15" xfId="1" applyNumberFormat="1" applyFont="1" applyFill="1" applyBorder="1" applyAlignment="1" applyProtection="1">
      <alignment horizontal="right" vertical="top" wrapText="1"/>
    </xf>
    <xf numFmtId="0" fontId="32" fillId="4" borderId="16" xfId="1" applyNumberFormat="1" applyFont="1" applyFill="1" applyBorder="1" applyAlignment="1" applyProtection="1">
      <alignment horizontal="right"/>
    </xf>
    <xf numFmtId="169" fontId="32" fillId="0" borderId="15" xfId="1" applyNumberFormat="1" applyFont="1" applyBorder="1" applyAlignment="1" applyProtection="1">
      <alignment horizontal="right" vertical="top" wrapText="1"/>
    </xf>
    <xf numFmtId="43" fontId="32" fillId="4" borderId="12" xfId="1" applyNumberFormat="1" applyFont="1" applyFill="1" applyBorder="1" applyAlignment="1" applyProtection="1">
      <alignment horizontal="right"/>
    </xf>
    <xf numFmtId="165" fontId="31" fillId="3" borderId="21" xfId="1" applyNumberFormat="1" applyFont="1" applyFill="1" applyBorder="1" applyAlignment="1" applyProtection="1">
      <alignment horizontal="right" vertical="justify"/>
    </xf>
    <xf numFmtId="43" fontId="31" fillId="4" borderId="10" xfId="1" applyNumberFormat="1" applyFont="1" applyFill="1" applyBorder="1" applyAlignment="1" applyProtection="1">
      <alignment horizontal="right"/>
    </xf>
    <xf numFmtId="43" fontId="33" fillId="3" borderId="16" xfId="1" applyFont="1" applyFill="1" applyBorder="1" applyAlignment="1" applyProtection="1">
      <alignment vertical="top"/>
    </xf>
    <xf numFmtId="0" fontId="32" fillId="3" borderId="16" xfId="1" applyNumberFormat="1" applyFont="1" applyFill="1" applyBorder="1" applyAlignment="1" applyProtection="1">
      <alignment vertical="top" wrapText="1"/>
    </xf>
    <xf numFmtId="2" fontId="32" fillId="4" borderId="16" xfId="0" applyNumberFormat="1" applyFont="1" applyFill="1" applyBorder="1" applyAlignment="1" applyProtection="1">
      <alignment horizontal="right"/>
    </xf>
    <xf numFmtId="49" fontId="32" fillId="3" borderId="16" xfId="1" quotePrefix="1" applyNumberFormat="1" applyFont="1" applyFill="1" applyBorder="1" applyAlignment="1" applyProtection="1">
      <alignment horizontal="left" vertical="top"/>
    </xf>
    <xf numFmtId="165" fontId="32" fillId="3" borderId="39" xfId="1" applyNumberFormat="1" applyFont="1" applyFill="1" applyBorder="1" applyAlignment="1" applyProtection="1">
      <alignment horizontal="right" vertical="justify"/>
    </xf>
    <xf numFmtId="43" fontId="31" fillId="3" borderId="41" xfId="1" quotePrefix="1" applyFont="1" applyFill="1" applyBorder="1" applyAlignment="1" applyProtection="1">
      <alignment horizontal="left"/>
    </xf>
    <xf numFmtId="43" fontId="32" fillId="4" borderId="19" xfId="1" applyFont="1" applyFill="1" applyBorder="1" applyAlignment="1" applyProtection="1">
      <alignment horizontal="center"/>
    </xf>
    <xf numFmtId="43" fontId="32" fillId="4" borderId="19" xfId="1" applyNumberFormat="1" applyFont="1" applyFill="1" applyBorder="1" applyAlignment="1" applyProtection="1">
      <alignment horizontal="right"/>
    </xf>
    <xf numFmtId="43" fontId="33" fillId="3" borderId="13" xfId="1" applyFont="1" applyFill="1" applyBorder="1" applyAlignment="1" applyProtection="1">
      <alignment horizontal="center" vertical="top"/>
    </xf>
    <xf numFmtId="43" fontId="33" fillId="3" borderId="16" xfId="1" applyFont="1" applyFill="1" applyBorder="1" applyAlignment="1" applyProtection="1">
      <alignment horizontal="centerContinuous" vertical="top"/>
    </xf>
    <xf numFmtId="164" fontId="32" fillId="0" borderId="16" xfId="1" applyNumberFormat="1" applyFont="1" applyFill="1" applyBorder="1" applyAlignment="1" applyProtection="1">
      <alignment horizontal="right"/>
    </xf>
    <xf numFmtId="0" fontId="32" fillId="0" borderId="16" xfId="0" applyFont="1" applyFill="1" applyBorder="1" applyAlignment="1" applyProtection="1">
      <alignment vertical="top" wrapText="1"/>
    </xf>
    <xf numFmtId="166" fontId="32" fillId="4" borderId="16" xfId="1" applyNumberFormat="1" applyFont="1" applyFill="1" applyBorder="1" applyAlignment="1" applyProtection="1">
      <alignment horizontal="right"/>
    </xf>
    <xf numFmtId="43" fontId="32" fillId="3" borderId="12" xfId="1" applyFont="1" applyFill="1" applyBorder="1" applyAlignment="1" applyProtection="1">
      <alignment horizontal="center"/>
    </xf>
    <xf numFmtId="43" fontId="37" fillId="0" borderId="0" xfId="1" applyFont="1" applyBorder="1" applyProtection="1"/>
    <xf numFmtId="43" fontId="36" fillId="0" borderId="0" xfId="1" applyFont="1" applyBorder="1" applyProtection="1"/>
    <xf numFmtId="169" fontId="32" fillId="3" borderId="15" xfId="1" applyNumberFormat="1" applyFont="1" applyFill="1" applyBorder="1" applyAlignment="1" applyProtection="1">
      <alignment horizontal="right" vertical="center"/>
    </xf>
    <xf numFmtId="165" fontId="32" fillId="3" borderId="21" xfId="1" applyNumberFormat="1" applyFont="1" applyFill="1" applyBorder="1" applyAlignment="1" applyProtection="1">
      <alignment horizontal="right" vertical="center"/>
    </xf>
    <xf numFmtId="43" fontId="32" fillId="3" borderId="22" xfId="1" quotePrefix="1" applyFont="1" applyFill="1" applyBorder="1" applyAlignment="1" applyProtection="1">
      <alignment horizontal="center"/>
    </xf>
    <xf numFmtId="43" fontId="32" fillId="0" borderId="22" xfId="1" applyNumberFormat="1" applyFont="1" applyBorder="1" applyAlignment="1" applyProtection="1">
      <alignment horizontal="center"/>
    </xf>
    <xf numFmtId="43" fontId="32" fillId="3" borderId="12" xfId="1" applyNumberFormat="1" applyFont="1" applyFill="1" applyBorder="1" applyProtection="1"/>
    <xf numFmtId="43" fontId="31" fillId="3" borderId="10" xfId="1" applyNumberFormat="1" applyFont="1" applyFill="1" applyBorder="1" applyProtection="1"/>
    <xf numFmtId="43" fontId="39" fillId="0" borderId="0" xfId="1" applyFont="1" applyBorder="1" applyProtection="1"/>
    <xf numFmtId="43" fontId="38" fillId="0" borderId="0" xfId="1" applyFont="1" applyBorder="1" applyProtection="1"/>
    <xf numFmtId="165" fontId="32" fillId="0" borderId="0" xfId="1" applyNumberFormat="1" applyFont="1" applyAlignment="1" applyProtection="1">
      <alignment horizontal="right" vertical="justify"/>
    </xf>
    <xf numFmtId="43" fontId="32" fillId="0" borderId="0" xfId="1" applyFont="1" applyAlignment="1" applyProtection="1">
      <alignment horizontal="center"/>
    </xf>
    <xf numFmtId="40" fontId="32" fillId="0" borderId="0" xfId="1" applyNumberFormat="1" applyFont="1" applyProtection="1"/>
    <xf numFmtId="166" fontId="32" fillId="0" borderId="0" xfId="1" applyNumberFormat="1" applyFont="1" applyProtection="1"/>
    <xf numFmtId="43" fontId="32" fillId="0" borderId="0" xfId="1" applyFont="1" applyBorder="1" applyAlignment="1" applyProtection="1">
      <alignment horizontal="centerContinuous"/>
      <protection locked="0"/>
    </xf>
    <xf numFmtId="43" fontId="31" fillId="2" borderId="9" xfId="1" applyFont="1" applyFill="1" applyBorder="1" applyAlignment="1" applyProtection="1">
      <alignment horizontal="left" vertical="center" wrapText="1"/>
      <protection locked="0"/>
    </xf>
    <xf numFmtId="43" fontId="31" fillId="0" borderId="10" xfId="1" applyFont="1" applyFill="1" applyBorder="1" applyAlignment="1" applyProtection="1">
      <alignment horizontal="center" vertical="center"/>
      <protection locked="0"/>
    </xf>
    <xf numFmtId="43" fontId="31" fillId="3" borderId="13" xfId="1" applyFont="1" applyFill="1" applyBorder="1" applyAlignment="1" applyProtection="1">
      <alignment horizontal="center"/>
      <protection locked="0"/>
    </xf>
    <xf numFmtId="43" fontId="31" fillId="3" borderId="16" xfId="1" applyFont="1" applyFill="1" applyBorder="1" applyAlignment="1" applyProtection="1">
      <alignment horizontal="center"/>
      <protection locked="0"/>
    </xf>
    <xf numFmtId="43" fontId="32" fillId="0" borderId="16" xfId="1" applyFont="1" applyBorder="1" applyProtection="1">
      <protection locked="0"/>
    </xf>
    <xf numFmtId="43" fontId="32" fillId="0" borderId="16" xfId="1" applyFont="1" applyBorder="1" applyAlignment="1" applyProtection="1">
      <alignment horizontal="center"/>
      <protection locked="0"/>
    </xf>
    <xf numFmtId="43" fontId="32" fillId="0" borderId="16" xfId="1" applyFont="1" applyBorder="1" applyAlignment="1" applyProtection="1">
      <alignment vertical="top"/>
      <protection locked="0"/>
    </xf>
    <xf numFmtId="43" fontId="32" fillId="0" borderId="19" xfId="1" applyFont="1" applyBorder="1" applyProtection="1">
      <protection locked="0"/>
    </xf>
    <xf numFmtId="43" fontId="31" fillId="0" borderId="10" xfId="1" applyFont="1" applyBorder="1" applyProtection="1">
      <protection locked="0"/>
    </xf>
    <xf numFmtId="43" fontId="31" fillId="3" borderId="16" xfId="1" applyFont="1" applyFill="1" applyBorder="1" applyAlignment="1" applyProtection="1">
      <protection locked="0"/>
    </xf>
    <xf numFmtId="43" fontId="32" fillId="0" borderId="16" xfId="1" applyFont="1" applyFill="1" applyBorder="1" applyProtection="1">
      <protection locked="0"/>
    </xf>
    <xf numFmtId="43" fontId="32" fillId="0" borderId="16" xfId="1" applyFont="1" applyFill="1" applyBorder="1" applyAlignment="1" applyProtection="1">
      <alignment horizontal="center"/>
      <protection locked="0"/>
    </xf>
    <xf numFmtId="43" fontId="32" fillId="3" borderId="16" xfId="1" applyFont="1" applyFill="1" applyBorder="1" applyProtection="1">
      <protection locked="0"/>
    </xf>
    <xf numFmtId="43" fontId="32" fillId="3" borderId="22" xfId="1" applyFont="1" applyFill="1" applyBorder="1" applyProtection="1">
      <protection locked="0"/>
    </xf>
    <xf numFmtId="43" fontId="32" fillId="3" borderId="13" xfId="1" applyFont="1" applyFill="1" applyBorder="1" applyProtection="1">
      <protection locked="0"/>
    </xf>
    <xf numFmtId="43" fontId="32" fillId="3" borderId="16" xfId="1" applyFont="1" applyFill="1" applyBorder="1" applyAlignment="1" applyProtection="1">
      <alignment horizontal="center"/>
      <protection locked="0"/>
    </xf>
    <xf numFmtId="43" fontId="32" fillId="0" borderId="16" xfId="1" applyNumberFormat="1" applyFont="1" applyBorder="1" applyAlignment="1" applyProtection="1">
      <alignment horizontal="center"/>
      <protection locked="0"/>
    </xf>
    <xf numFmtId="43" fontId="32" fillId="0" borderId="16" xfId="1" applyNumberFormat="1" applyFont="1" applyBorder="1" applyProtection="1">
      <protection locked="0"/>
    </xf>
    <xf numFmtId="43" fontId="32" fillId="0" borderId="24" xfId="1" applyFont="1" applyBorder="1" applyAlignment="1" applyProtection="1">
      <alignment horizontal="center"/>
      <protection locked="0"/>
    </xf>
    <xf numFmtId="43" fontId="32" fillId="3" borderId="24" xfId="1" applyFont="1" applyFill="1" applyBorder="1" applyProtection="1">
      <protection locked="0"/>
    </xf>
    <xf numFmtId="43" fontId="32" fillId="3" borderId="19" xfId="1" applyFont="1" applyFill="1" applyBorder="1" applyProtection="1">
      <protection locked="0"/>
    </xf>
    <xf numFmtId="43" fontId="31" fillId="3" borderId="10" xfId="1" applyFont="1" applyFill="1" applyBorder="1" applyProtection="1">
      <protection locked="0"/>
    </xf>
    <xf numFmtId="43" fontId="8" fillId="0" borderId="8" xfId="1" applyFont="1" applyFill="1" applyBorder="1" applyProtection="1">
      <protection locked="0"/>
    </xf>
    <xf numFmtId="43" fontId="32" fillId="3" borderId="16" xfId="1" applyFont="1" applyFill="1" applyBorder="1" applyAlignment="1" applyProtection="1">
      <alignment horizontal="right"/>
      <protection locked="0"/>
    </xf>
    <xf numFmtId="43" fontId="32" fillId="3" borderId="16" xfId="1" applyFont="1" applyFill="1" applyBorder="1" applyAlignment="1" applyProtection="1">
      <alignment vertical="top"/>
      <protection locked="0"/>
    </xf>
    <xf numFmtId="43" fontId="31" fillId="3" borderId="16" xfId="1" applyFont="1" applyFill="1" applyBorder="1" applyProtection="1">
      <protection locked="0"/>
    </xf>
    <xf numFmtId="43" fontId="32" fillId="3" borderId="0" xfId="1" applyFont="1" applyFill="1" applyBorder="1" applyProtection="1">
      <protection locked="0"/>
    </xf>
    <xf numFmtId="43" fontId="32" fillId="0" borderId="13" xfId="1" applyFont="1" applyFill="1" applyBorder="1" applyProtection="1">
      <protection locked="0"/>
    </xf>
    <xf numFmtId="2" fontId="32" fillId="0" borderId="16" xfId="1" applyNumberFormat="1" applyFont="1" applyFill="1" applyBorder="1" applyProtection="1">
      <protection locked="0"/>
    </xf>
    <xf numFmtId="43" fontId="32" fillId="0" borderId="16" xfId="1" applyFont="1" applyFill="1" applyBorder="1" applyAlignment="1" applyProtection="1">
      <alignment vertical="top"/>
      <protection locked="0"/>
    </xf>
    <xf numFmtId="43" fontId="32" fillId="0" borderId="27" xfId="1" applyFont="1" applyFill="1" applyBorder="1" applyProtection="1">
      <protection locked="0"/>
    </xf>
    <xf numFmtId="43" fontId="31" fillId="0" borderId="28" xfId="1" applyFont="1" applyFill="1" applyBorder="1" applyProtection="1">
      <protection locked="0"/>
    </xf>
    <xf numFmtId="43" fontId="32" fillId="5" borderId="16" xfId="1" applyFont="1" applyFill="1" applyBorder="1" applyProtection="1">
      <protection locked="0"/>
    </xf>
    <xf numFmtId="43" fontId="32" fillId="5" borderId="22" xfId="1" applyFont="1" applyFill="1" applyBorder="1" applyProtection="1">
      <protection locked="0"/>
    </xf>
    <xf numFmtId="43" fontId="32" fillId="5" borderId="13" xfId="1" applyFont="1" applyFill="1" applyBorder="1" applyProtection="1">
      <protection locked="0"/>
    </xf>
    <xf numFmtId="43" fontId="8" fillId="4" borderId="8" xfId="1" applyFont="1" applyFill="1" applyBorder="1" applyAlignment="1" applyProtection="1">
      <alignment horizontal="center"/>
      <protection locked="0"/>
    </xf>
    <xf numFmtId="43" fontId="32" fillId="5" borderId="16" xfId="1" applyFont="1" applyFill="1" applyBorder="1" applyAlignment="1" applyProtection="1">
      <alignment vertical="top"/>
      <protection locked="0"/>
    </xf>
    <xf numFmtId="43" fontId="44" fillId="0" borderId="13" xfId="1" applyFont="1" applyFill="1" applyBorder="1" applyAlignment="1" applyProtection="1">
      <alignment horizontal="center"/>
      <protection locked="0"/>
    </xf>
    <xf numFmtId="43" fontId="42" fillId="0" borderId="16" xfId="1" applyFont="1" applyFill="1" applyBorder="1" applyAlignment="1" applyProtection="1">
      <alignment horizontal="center"/>
      <protection locked="0"/>
    </xf>
    <xf numFmtId="43" fontId="42" fillId="0" borderId="16" xfId="1" applyFont="1" applyFill="1" applyBorder="1" applyProtection="1">
      <protection locked="0"/>
    </xf>
    <xf numFmtId="43" fontId="32" fillId="0" borderId="12" xfId="1" applyFont="1" applyFill="1" applyBorder="1" applyProtection="1">
      <protection locked="0"/>
    </xf>
    <xf numFmtId="43" fontId="31" fillId="0" borderId="10" xfId="1" applyFont="1" applyFill="1" applyBorder="1" applyProtection="1">
      <protection locked="0"/>
    </xf>
    <xf numFmtId="43" fontId="43" fillId="0" borderId="13" xfId="1" applyFont="1" applyFill="1" applyBorder="1" applyAlignment="1" applyProtection="1">
      <alignment horizontal="center"/>
      <protection locked="0"/>
    </xf>
    <xf numFmtId="43" fontId="40" fillId="0" borderId="16" xfId="1" applyFont="1" applyFill="1" applyBorder="1" applyAlignment="1" applyProtection="1">
      <alignment horizontal="center"/>
      <protection locked="0"/>
    </xf>
    <xf numFmtId="43" fontId="42" fillId="0" borderId="1" xfId="1" applyFont="1" applyFill="1" applyBorder="1" applyProtection="1">
      <protection locked="0"/>
    </xf>
    <xf numFmtId="43" fontId="40" fillId="0" borderId="32" xfId="1" applyFont="1" applyFill="1" applyBorder="1" applyProtection="1">
      <protection locked="0"/>
    </xf>
    <xf numFmtId="43" fontId="43" fillId="0" borderId="28" xfId="1" applyFont="1" applyFill="1" applyBorder="1" applyProtection="1">
      <protection locked="0"/>
    </xf>
    <xf numFmtId="43" fontId="31" fillId="3" borderId="29" xfId="1" applyFont="1" applyFill="1" applyBorder="1" applyAlignment="1" applyProtection="1">
      <alignment horizontal="center" vertical="center"/>
      <protection locked="0"/>
    </xf>
    <xf numFmtId="43" fontId="32" fillId="0" borderId="32" xfId="1" applyFont="1" applyBorder="1" applyProtection="1">
      <protection locked="0"/>
    </xf>
    <xf numFmtId="43" fontId="31" fillId="0" borderId="28" xfId="1" applyFont="1" applyBorder="1" applyProtection="1">
      <protection locked="0"/>
    </xf>
    <xf numFmtId="43" fontId="32" fillId="0" borderId="22" xfId="1" applyFont="1" applyBorder="1" applyAlignment="1" applyProtection="1">
      <alignment horizontal="center"/>
      <protection locked="0"/>
    </xf>
    <xf numFmtId="43" fontId="32" fillId="0" borderId="13" xfId="1" applyFont="1" applyBorder="1" applyAlignment="1" applyProtection="1">
      <alignment horizontal="center"/>
      <protection locked="0"/>
    </xf>
    <xf numFmtId="43" fontId="32" fillId="0" borderId="13" xfId="1" applyFont="1" applyBorder="1" applyProtection="1">
      <protection locked="0"/>
    </xf>
    <xf numFmtId="43" fontId="32" fillId="3" borderId="32" xfId="1" applyFont="1" applyFill="1" applyBorder="1" applyProtection="1">
      <protection locked="0"/>
    </xf>
    <xf numFmtId="43" fontId="31" fillId="3" borderId="28" xfId="1" applyFont="1" applyFill="1" applyBorder="1" applyProtection="1">
      <protection locked="0"/>
    </xf>
    <xf numFmtId="43" fontId="31" fillId="0" borderId="13" xfId="1" applyFont="1" applyFill="1" applyBorder="1" applyAlignment="1" applyProtection="1">
      <alignment horizontal="center"/>
      <protection locked="0"/>
    </xf>
    <xf numFmtId="43" fontId="31" fillId="0" borderId="16" xfId="1" applyFont="1" applyFill="1" applyBorder="1" applyAlignment="1" applyProtection="1">
      <alignment horizontal="center"/>
      <protection locked="0"/>
    </xf>
    <xf numFmtId="43" fontId="32" fillId="0" borderId="32" xfId="1" applyFont="1" applyFill="1" applyBorder="1" applyProtection="1">
      <protection locked="0"/>
    </xf>
    <xf numFmtId="43" fontId="32" fillId="0" borderId="0" xfId="1" applyFont="1" applyProtection="1">
      <protection locked="0"/>
    </xf>
    <xf numFmtId="166" fontId="32" fillId="0" borderId="16" xfId="1" applyNumberFormat="1" applyFont="1" applyFill="1" applyBorder="1" applyAlignment="1" applyProtection="1">
      <alignment horizontal="center"/>
    </xf>
    <xf numFmtId="43" fontId="32" fillId="0" borderId="16" xfId="1" applyNumberFormat="1" applyFont="1" applyFill="1" applyBorder="1" applyAlignment="1" applyProtection="1">
      <alignment horizontal="right"/>
    </xf>
    <xf numFmtId="43" fontId="32" fillId="4" borderId="0" xfId="1" applyFont="1" applyFill="1" applyBorder="1" applyAlignment="1" applyProtection="1">
      <alignment horizontal="center"/>
    </xf>
    <xf numFmtId="43" fontId="32" fillId="4" borderId="0" xfId="1" applyNumberFormat="1" applyFont="1" applyFill="1" applyBorder="1" applyAlignment="1" applyProtection="1">
      <alignment horizontal="right"/>
    </xf>
    <xf numFmtId="43" fontId="32" fillId="0" borderId="1" xfId="1" applyFont="1" applyFill="1" applyBorder="1" applyProtection="1">
      <protection locked="0"/>
    </xf>
    <xf numFmtId="43" fontId="31" fillId="0" borderId="25" xfId="1" applyFont="1" applyFill="1" applyBorder="1" applyProtection="1"/>
    <xf numFmtId="43" fontId="32" fillId="0" borderId="47" xfId="1" applyFont="1" applyFill="1" applyBorder="1" applyProtection="1"/>
    <xf numFmtId="167" fontId="47" fillId="3" borderId="47" xfId="0" applyNumberFormat="1" applyFont="1" applyFill="1" applyBorder="1" applyAlignment="1">
      <alignment horizontal="center" vertical="center"/>
    </xf>
    <xf numFmtId="43" fontId="30" fillId="3" borderId="0" xfId="1" applyFont="1" applyFill="1" applyBorder="1" applyAlignment="1">
      <alignment horizontal="left"/>
    </xf>
    <xf numFmtId="43" fontId="32" fillId="0" borderId="47" xfId="1" applyFont="1" applyBorder="1" applyProtection="1"/>
    <xf numFmtId="0" fontId="19" fillId="3" borderId="12" xfId="0" applyFont="1" applyFill="1" applyBorder="1" applyAlignment="1">
      <alignment horizontal="center" vertical="center"/>
    </xf>
    <xf numFmtId="0" fontId="3" fillId="3" borderId="0" xfId="0" quotePrefix="1" applyFont="1" applyFill="1" applyBorder="1" applyAlignment="1">
      <alignment horizontal="left"/>
    </xf>
    <xf numFmtId="43" fontId="28" fillId="0" borderId="48" xfId="1" applyFont="1" applyBorder="1"/>
    <xf numFmtId="0" fontId="4" fillId="0" borderId="0" xfId="0" applyFont="1"/>
    <xf numFmtId="0" fontId="2" fillId="0" borderId="0" xfId="0" applyFont="1"/>
    <xf numFmtId="0" fontId="0" fillId="0" borderId="0" xfId="0" applyFill="1"/>
    <xf numFmtId="0" fontId="0" fillId="0" borderId="0" xfId="0" applyAlignment="1"/>
    <xf numFmtId="0" fontId="2" fillId="0" borderId="0" xfId="6"/>
    <xf numFmtId="0" fontId="4" fillId="0" borderId="0" xfId="6" applyFont="1"/>
    <xf numFmtId="0" fontId="2" fillId="0" borderId="0" xfId="6" applyFont="1"/>
    <xf numFmtId="0" fontId="2" fillId="0" borderId="0" xfId="6" applyFont="1" applyFill="1"/>
    <xf numFmtId="0" fontId="4" fillId="0" borderId="0" xfId="6" applyFont="1" applyFill="1"/>
    <xf numFmtId="0" fontId="16" fillId="4" borderId="0" xfId="6" applyFont="1" applyFill="1" applyBorder="1" applyAlignment="1">
      <alignment horizontal="left" vertical="center"/>
    </xf>
    <xf numFmtId="0" fontId="17" fillId="4" borderId="0" xfId="6" applyFont="1" applyFill="1" applyBorder="1" applyAlignment="1">
      <alignment horizontal="left" vertical="center" wrapText="1"/>
    </xf>
    <xf numFmtId="0" fontId="15" fillId="4" borderId="0" xfId="6" applyFont="1" applyFill="1" applyBorder="1" applyAlignment="1">
      <alignment horizontal="left" vertical="center"/>
    </xf>
    <xf numFmtId="49" fontId="18" fillId="4" borderId="0" xfId="6" applyNumberFormat="1" applyFont="1" applyFill="1" applyBorder="1" applyAlignment="1">
      <alignment horizontal="left"/>
    </xf>
    <xf numFmtId="40" fontId="32" fillId="0" borderId="25" xfId="1" applyNumberFormat="1" applyFont="1" applyFill="1" applyBorder="1" applyProtection="1"/>
  </cellXfs>
  <cellStyles count="12">
    <cellStyle name="Comma" xfId="1" builtinId="3"/>
    <cellStyle name="Comma 2" xfId="2"/>
    <cellStyle name="Comma 2 3" xfId="3"/>
    <cellStyle name="Comma 3" xfId="4"/>
    <cellStyle name="Currency 2 3" xfId="5"/>
    <cellStyle name="Normal" xfId="0" builtinId="0"/>
    <cellStyle name="Normal 2" xfId="6"/>
    <cellStyle name="Normal 3" xfId="7"/>
    <cellStyle name="Normal 3 2" xfId="10"/>
    <cellStyle name="Normal 4" xfId="8"/>
    <cellStyle name="Normal 4 2" xfId="11"/>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B24" sqref="B24"/>
    </sheetView>
  </sheetViews>
  <sheetFormatPr defaultColWidth="9.140625" defaultRowHeight="12.75" x14ac:dyDescent="0.2"/>
  <cols>
    <col min="1" max="1" width="10.140625" style="20" bestFit="1" customWidth="1"/>
    <col min="2" max="2" width="32.140625" style="20" bestFit="1" customWidth="1"/>
    <col min="3" max="5" width="9.140625" style="20"/>
    <col min="6" max="6" width="6.5703125" style="20" customWidth="1"/>
    <col min="7" max="16384" width="9.140625" style="20"/>
  </cols>
  <sheetData>
    <row r="1" spans="1:7" x14ac:dyDescent="0.2">
      <c r="A1" s="21"/>
      <c r="B1" s="21"/>
      <c r="C1" s="21"/>
      <c r="D1" s="21"/>
      <c r="E1" s="21"/>
      <c r="F1" s="21"/>
      <c r="G1" s="21"/>
    </row>
    <row r="2" spans="1:7" x14ac:dyDescent="0.2">
      <c r="A2" s="21"/>
      <c r="B2" s="21"/>
      <c r="C2" s="21"/>
      <c r="D2" s="21"/>
      <c r="E2" s="21"/>
      <c r="F2" s="21"/>
      <c r="G2" s="21"/>
    </row>
    <row r="3" spans="1:7" ht="17.25" x14ac:dyDescent="0.2">
      <c r="A3" s="21"/>
      <c r="B3" s="21"/>
      <c r="C3" s="21"/>
      <c r="D3" s="21"/>
      <c r="E3" s="22"/>
      <c r="F3" s="21"/>
      <c r="G3" s="26"/>
    </row>
    <row r="4" spans="1:7" ht="17.25" x14ac:dyDescent="0.2">
      <c r="A4" s="21"/>
      <c r="B4" s="21"/>
      <c r="C4" s="21"/>
      <c r="D4" s="21"/>
      <c r="E4" s="21"/>
      <c r="F4" s="21"/>
      <c r="G4" s="26"/>
    </row>
    <row r="5" spans="1:7" x14ac:dyDescent="0.2">
      <c r="A5" s="21"/>
      <c r="B5" s="23"/>
      <c r="C5" s="21"/>
      <c r="D5" s="21"/>
      <c r="E5" s="21"/>
      <c r="F5" s="21"/>
      <c r="G5" s="21"/>
    </row>
    <row r="6" spans="1:7" ht="19.5" x14ac:dyDescent="0.2">
      <c r="A6" s="21"/>
      <c r="B6" s="660" t="s">
        <v>358</v>
      </c>
      <c r="C6" s="660"/>
      <c r="D6" s="660"/>
      <c r="E6" s="660"/>
      <c r="F6" s="660"/>
      <c r="G6" s="27"/>
    </row>
    <row r="7" spans="1:7" s="25" customFormat="1" ht="11.25" x14ac:dyDescent="0.2">
      <c r="A7" s="30"/>
      <c r="B7" s="24"/>
      <c r="C7" s="24"/>
      <c r="D7" s="24"/>
      <c r="E7" s="24"/>
      <c r="F7" s="24"/>
      <c r="G7" s="31"/>
    </row>
    <row r="8" spans="1:7" ht="40.5" customHeight="1" x14ac:dyDescent="0.2">
      <c r="A8" s="21"/>
      <c r="B8" s="661" t="s">
        <v>482</v>
      </c>
      <c r="C8" s="661"/>
      <c r="D8" s="661"/>
      <c r="E8" s="661"/>
      <c r="F8" s="661"/>
      <c r="G8" s="28"/>
    </row>
    <row r="9" spans="1:7" s="25" customFormat="1" ht="11.25" x14ac:dyDescent="0.2">
      <c r="A9" s="30"/>
      <c r="B9" s="24"/>
      <c r="C9" s="24"/>
      <c r="D9" s="24"/>
      <c r="E9" s="24"/>
      <c r="F9" s="24"/>
      <c r="G9" s="32"/>
    </row>
    <row r="10" spans="1:7" ht="33.75" customHeight="1" x14ac:dyDescent="0.2">
      <c r="A10" s="21"/>
      <c r="B10" s="661" t="s">
        <v>365</v>
      </c>
      <c r="C10" s="661"/>
      <c r="D10" s="661"/>
      <c r="E10" s="661"/>
      <c r="F10" s="661"/>
      <c r="G10" s="21"/>
    </row>
    <row r="11" spans="1:7" ht="18.75" x14ac:dyDescent="0.2">
      <c r="A11" s="21"/>
      <c r="B11" s="662"/>
      <c r="C11" s="662"/>
      <c r="D11" s="662"/>
      <c r="E11" s="662"/>
      <c r="F11" s="662"/>
      <c r="G11" s="21"/>
    </row>
    <row r="12" spans="1:7" x14ac:dyDescent="0.2">
      <c r="A12" s="21"/>
      <c r="B12" s="21"/>
      <c r="C12" s="21"/>
      <c r="D12" s="21"/>
      <c r="E12" s="21"/>
      <c r="F12" s="21"/>
      <c r="G12" s="21"/>
    </row>
    <row r="13" spans="1:7" x14ac:dyDescent="0.2">
      <c r="A13" s="21"/>
      <c r="B13" s="21"/>
      <c r="C13" s="21"/>
      <c r="D13" s="21"/>
      <c r="E13" s="21"/>
      <c r="F13" s="21"/>
      <c r="G13" s="21"/>
    </row>
    <row r="14" spans="1:7" x14ac:dyDescent="0.2">
      <c r="A14" s="21"/>
      <c r="B14" s="21"/>
      <c r="C14" s="21"/>
      <c r="D14" s="21"/>
      <c r="E14" s="21"/>
      <c r="F14" s="21"/>
      <c r="G14" s="21"/>
    </row>
    <row r="15" spans="1:7" x14ac:dyDescent="0.2">
      <c r="A15" s="21"/>
      <c r="B15" s="663" t="s">
        <v>481</v>
      </c>
      <c r="C15" s="663"/>
      <c r="D15" s="663"/>
      <c r="E15" s="663"/>
      <c r="F15" s="663"/>
      <c r="G15" s="21"/>
    </row>
    <row r="16" spans="1:7" x14ac:dyDescent="0.2">
      <c r="A16" s="21"/>
      <c r="B16" s="21"/>
      <c r="C16" s="21"/>
      <c r="D16" s="21"/>
      <c r="E16" s="21"/>
      <c r="F16" s="21"/>
      <c r="G16" s="21"/>
    </row>
    <row r="17" spans="1:7" x14ac:dyDescent="0.2">
      <c r="A17" s="21"/>
      <c r="B17" s="21"/>
      <c r="C17" s="21"/>
      <c r="D17" s="21"/>
      <c r="E17" s="21"/>
      <c r="F17" s="21"/>
      <c r="G17" s="21"/>
    </row>
    <row r="18" spans="1:7" x14ac:dyDescent="0.2">
      <c r="A18" s="21"/>
      <c r="B18" s="21"/>
      <c r="C18" s="21"/>
      <c r="D18" s="21"/>
      <c r="E18" s="21"/>
      <c r="F18" s="21"/>
      <c r="G18" s="21"/>
    </row>
    <row r="19" spans="1:7" ht="17.25" x14ac:dyDescent="0.2">
      <c r="A19" s="21"/>
      <c r="B19" s="21"/>
      <c r="C19" s="22"/>
      <c r="D19" s="21"/>
      <c r="E19" s="26"/>
      <c r="F19" s="21"/>
      <c r="G19" s="21"/>
    </row>
    <row r="20" spans="1:7" ht="17.25" x14ac:dyDescent="0.2">
      <c r="A20" s="21"/>
      <c r="B20" s="21"/>
      <c r="C20" s="21"/>
      <c r="D20" s="21"/>
      <c r="E20" s="26"/>
      <c r="F20" s="21"/>
      <c r="G20" s="21"/>
    </row>
    <row r="21" spans="1:7" x14ac:dyDescent="0.2">
      <c r="A21" s="21"/>
      <c r="B21" s="21"/>
      <c r="C21" s="21"/>
      <c r="D21" s="21"/>
      <c r="E21" s="21"/>
      <c r="F21" s="21"/>
      <c r="G21" s="21"/>
    </row>
    <row r="22" spans="1:7" x14ac:dyDescent="0.2">
      <c r="A22" s="21"/>
      <c r="B22" s="21"/>
      <c r="C22" s="21"/>
      <c r="D22" s="21"/>
      <c r="E22" s="27"/>
      <c r="F22" s="21"/>
      <c r="G22" s="21"/>
    </row>
    <row r="23" spans="1:7" x14ac:dyDescent="0.2">
      <c r="A23" s="21"/>
      <c r="B23" s="21"/>
      <c r="C23" s="21"/>
      <c r="D23" s="21"/>
      <c r="E23" s="28"/>
      <c r="F23" s="21"/>
      <c r="G23" s="21"/>
    </row>
    <row r="24" spans="1:7" x14ac:dyDescent="0.2">
      <c r="A24" s="21"/>
      <c r="B24" s="21"/>
      <c r="C24" s="21"/>
      <c r="D24" s="21"/>
      <c r="E24" s="21"/>
      <c r="F24" s="21"/>
      <c r="G24" s="21"/>
    </row>
    <row r="25" spans="1:7" x14ac:dyDescent="0.2">
      <c r="A25" s="21"/>
      <c r="B25" s="21"/>
      <c r="C25" s="21"/>
      <c r="D25" s="21"/>
      <c r="E25" s="21"/>
      <c r="F25" s="21"/>
      <c r="G25" s="21"/>
    </row>
    <row r="26" spans="1:7" x14ac:dyDescent="0.2">
      <c r="A26" s="21"/>
      <c r="B26" s="21"/>
      <c r="C26" s="21"/>
      <c r="D26" s="21"/>
      <c r="E26" s="21"/>
      <c r="F26" s="21"/>
      <c r="G26" s="21"/>
    </row>
    <row r="27" spans="1:7" x14ac:dyDescent="0.2">
      <c r="A27" s="21"/>
      <c r="B27" s="21"/>
      <c r="C27" s="21"/>
      <c r="D27" s="21"/>
      <c r="E27" s="21"/>
      <c r="F27" s="21"/>
      <c r="G27" s="21"/>
    </row>
    <row r="28" spans="1:7" x14ac:dyDescent="0.2">
      <c r="A28" s="21"/>
      <c r="B28" s="21"/>
      <c r="C28" s="21"/>
      <c r="D28" s="21"/>
      <c r="E28" s="21"/>
      <c r="F28" s="21"/>
      <c r="G28" s="21"/>
    </row>
    <row r="29" spans="1:7" x14ac:dyDescent="0.2">
      <c r="A29" s="21"/>
      <c r="B29" s="21"/>
      <c r="C29" s="21"/>
      <c r="D29" s="21"/>
      <c r="E29" s="21"/>
      <c r="F29" s="21"/>
      <c r="G29" s="21"/>
    </row>
    <row r="30" spans="1:7" x14ac:dyDescent="0.2">
      <c r="A30" s="21"/>
      <c r="B30" s="21"/>
      <c r="C30" s="21"/>
      <c r="D30" s="21"/>
      <c r="E30" s="21"/>
      <c r="F30" s="21"/>
      <c r="G30" s="21"/>
    </row>
    <row r="31" spans="1:7" x14ac:dyDescent="0.2">
      <c r="A31" s="21"/>
      <c r="B31" s="21"/>
      <c r="C31" s="21"/>
      <c r="D31" s="21"/>
      <c r="E31" s="21"/>
      <c r="F31" s="21"/>
      <c r="G31" s="21"/>
    </row>
    <row r="32" spans="1:7" x14ac:dyDescent="0.2">
      <c r="A32" s="21"/>
      <c r="B32" s="21"/>
      <c r="C32" s="21"/>
      <c r="D32" s="21"/>
      <c r="E32" s="21"/>
      <c r="F32" s="21"/>
      <c r="G32" s="21"/>
    </row>
    <row r="33" spans="1:10" x14ac:dyDescent="0.2">
      <c r="A33" s="21"/>
      <c r="B33" s="21"/>
      <c r="C33" s="21"/>
      <c r="D33" s="21"/>
      <c r="E33" s="21"/>
      <c r="F33" s="21"/>
      <c r="G33" s="21"/>
    </row>
    <row r="34" spans="1:10" x14ac:dyDescent="0.2">
      <c r="A34" s="21"/>
      <c r="B34" s="21"/>
      <c r="C34" s="21"/>
      <c r="D34" s="21"/>
      <c r="E34" s="21"/>
      <c r="F34" s="21"/>
      <c r="G34" s="21"/>
    </row>
    <row r="35" spans="1:10" x14ac:dyDescent="0.2">
      <c r="A35" s="21"/>
      <c r="B35" s="21"/>
      <c r="C35" s="21"/>
      <c r="D35" s="21"/>
      <c r="E35" s="21"/>
      <c r="F35" s="21"/>
      <c r="G35" s="21"/>
    </row>
    <row r="36" spans="1:10" x14ac:dyDescent="0.2">
      <c r="A36" s="21"/>
      <c r="B36" s="21"/>
      <c r="C36" s="21"/>
      <c r="D36" s="21"/>
      <c r="E36" s="21"/>
      <c r="F36" s="21"/>
      <c r="G36" s="21"/>
    </row>
    <row r="37" spans="1:10" x14ac:dyDescent="0.2">
      <c r="A37" s="21"/>
      <c r="B37" s="21"/>
      <c r="C37" s="21"/>
      <c r="D37" s="21"/>
      <c r="E37" s="21"/>
      <c r="F37" s="21"/>
      <c r="G37" s="21"/>
    </row>
    <row r="38" spans="1:10" x14ac:dyDescent="0.2">
      <c r="A38" s="21"/>
      <c r="B38" s="21"/>
      <c r="C38" s="21"/>
      <c r="D38" s="21"/>
      <c r="E38" s="21"/>
      <c r="F38" s="21"/>
      <c r="G38" s="21"/>
    </row>
    <row r="39" spans="1:10" x14ac:dyDescent="0.2">
      <c r="A39" s="21"/>
      <c r="B39" s="21"/>
      <c r="C39" s="21"/>
      <c r="D39" s="21"/>
      <c r="E39" s="21"/>
      <c r="F39" s="21"/>
      <c r="G39" s="21"/>
    </row>
    <row r="40" spans="1:10" x14ac:dyDescent="0.2">
      <c r="A40" s="21"/>
      <c r="B40" s="21"/>
      <c r="C40" s="21"/>
      <c r="D40" s="21"/>
      <c r="E40" s="21"/>
      <c r="F40" s="21"/>
      <c r="G40" s="21"/>
    </row>
    <row r="41" spans="1:10" x14ac:dyDescent="0.2">
      <c r="A41" s="21"/>
      <c r="B41" s="21"/>
      <c r="C41" s="21"/>
      <c r="D41" s="21"/>
      <c r="E41" s="21"/>
      <c r="F41" s="21"/>
      <c r="G41" s="21"/>
    </row>
    <row r="42" spans="1:10" x14ac:dyDescent="0.2">
      <c r="A42" s="21"/>
      <c r="B42" s="21"/>
      <c r="C42" s="21"/>
      <c r="D42" s="21"/>
      <c r="E42" s="21"/>
      <c r="F42" s="21"/>
      <c r="G42" s="21"/>
    </row>
    <row r="43" spans="1:10" x14ac:dyDescent="0.2">
      <c r="A43" s="21"/>
      <c r="B43" s="21"/>
      <c r="C43" s="21"/>
      <c r="D43" s="21"/>
      <c r="E43" s="21"/>
      <c r="F43" s="21"/>
      <c r="G43" s="21"/>
    </row>
    <row r="44" spans="1:10" x14ac:dyDescent="0.2">
      <c r="A44" s="21"/>
      <c r="B44" s="21"/>
      <c r="C44" s="21"/>
      <c r="D44" s="21"/>
      <c r="E44" s="21"/>
      <c r="F44" s="21"/>
      <c r="G44" s="21"/>
    </row>
    <row r="45" spans="1:10" x14ac:dyDescent="0.2">
      <c r="A45" s="21"/>
      <c r="B45" s="21"/>
      <c r="C45" s="21"/>
      <c r="D45" s="21"/>
      <c r="E45" s="21"/>
      <c r="F45" s="21"/>
      <c r="G45" s="21"/>
    </row>
    <row r="46" spans="1:10" x14ac:dyDescent="0.2">
      <c r="A46" s="21"/>
      <c r="B46" s="21"/>
      <c r="C46" s="21"/>
      <c r="D46" s="21"/>
      <c r="E46" s="21"/>
      <c r="F46" s="21"/>
      <c r="G46" s="21"/>
    </row>
    <row r="47" spans="1:10" x14ac:dyDescent="0.2">
      <c r="A47" s="21"/>
      <c r="B47" s="21"/>
      <c r="C47" s="21"/>
      <c r="D47" s="21"/>
      <c r="E47" s="21"/>
      <c r="F47" s="21"/>
      <c r="G47" s="21"/>
      <c r="J47" s="29"/>
    </row>
    <row r="48" spans="1:10" x14ac:dyDescent="0.2">
      <c r="A48" s="21"/>
      <c r="B48" s="21"/>
      <c r="C48" s="21"/>
      <c r="D48" s="21"/>
      <c r="E48" s="21"/>
      <c r="F48" s="21"/>
      <c r="G48" s="21"/>
      <c r="J48" s="29"/>
    </row>
    <row r="49" spans="1:10" x14ac:dyDescent="0.2">
      <c r="A49" s="21"/>
      <c r="B49" s="21"/>
      <c r="C49" s="21"/>
      <c r="D49" s="21"/>
      <c r="E49" s="21"/>
      <c r="F49" s="21"/>
      <c r="G49" s="21"/>
      <c r="J49" s="29"/>
    </row>
    <row r="50" spans="1:10" x14ac:dyDescent="0.2">
      <c r="A50" s="21"/>
      <c r="B50" s="21"/>
      <c r="C50" s="21"/>
      <c r="D50" s="21"/>
      <c r="E50" s="21"/>
      <c r="F50" s="21"/>
      <c r="G50" s="21"/>
    </row>
    <row r="51" spans="1:10" x14ac:dyDescent="0.2">
      <c r="A51" s="21"/>
      <c r="B51" s="21"/>
      <c r="C51" s="21"/>
      <c r="D51" s="21"/>
      <c r="E51" s="21"/>
      <c r="F51" s="21"/>
      <c r="G51" s="21"/>
    </row>
    <row r="52" spans="1:10" x14ac:dyDescent="0.2">
      <c r="A52" s="21"/>
      <c r="B52" s="21"/>
      <c r="C52" s="21"/>
      <c r="D52" s="21"/>
      <c r="E52" s="21"/>
      <c r="F52" s="21"/>
      <c r="G52" s="21"/>
    </row>
    <row r="53" spans="1:10" ht="18" customHeight="1" x14ac:dyDescent="0.2">
      <c r="A53" s="21"/>
      <c r="B53" s="21"/>
      <c r="C53" s="21"/>
      <c r="D53" s="21"/>
      <c r="E53" s="21"/>
      <c r="F53" s="21"/>
      <c r="G53" s="21"/>
    </row>
  </sheetData>
  <mergeCells count="5">
    <mergeCell ref="B6:F6"/>
    <mergeCell ref="B8:F8"/>
    <mergeCell ref="B10:F10"/>
    <mergeCell ref="B11:F11"/>
    <mergeCell ref="B15:F15"/>
  </mergeCells>
  <pageMargins left="0.93" right="0.75" top="0.77" bottom="0.52" header="0.46" footer="0.89"/>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2"/>
  <sheetViews>
    <sheetView showGridLines="0" showZeros="0" topLeftCell="A14" workbookViewId="0">
      <selection activeCell="C44" sqref="C43:C44"/>
    </sheetView>
  </sheetViews>
  <sheetFormatPr defaultRowHeight="12.75" x14ac:dyDescent="0.2"/>
  <cols>
    <col min="1" max="1" width="8.28515625" customWidth="1"/>
    <col min="2" max="2" width="3.140625" customWidth="1"/>
    <col min="3" max="3" width="48.7109375" customWidth="1"/>
    <col min="4" max="4" width="17.7109375" style="48" customWidth="1"/>
    <col min="5" max="5" width="11.5703125" customWidth="1"/>
    <col min="6" max="6" width="13.7109375" customWidth="1"/>
    <col min="7" max="7" width="12.42578125" customWidth="1"/>
  </cols>
  <sheetData>
    <row r="1" spans="1:4" ht="24" customHeight="1" x14ac:dyDescent="0.2">
      <c r="A1" s="3"/>
      <c r="B1" s="3"/>
      <c r="C1" s="3"/>
      <c r="D1" s="2"/>
    </row>
    <row r="2" spans="1:4" ht="18.75" x14ac:dyDescent="0.3">
      <c r="A2" s="4" t="s">
        <v>104</v>
      </c>
      <c r="B2" s="5"/>
      <c r="C2" s="6"/>
      <c r="D2" s="7"/>
    </row>
    <row r="3" spans="1:4" ht="26.25" customHeight="1" x14ac:dyDescent="0.25">
      <c r="A3" s="8" t="s">
        <v>483</v>
      </c>
      <c r="B3" s="9"/>
      <c r="C3" s="6"/>
      <c r="D3" s="7"/>
    </row>
    <row r="4" spans="1:4" ht="23.25" customHeight="1" thickBot="1" x14ac:dyDescent="0.25">
      <c r="A4" s="3"/>
      <c r="B4" s="3"/>
      <c r="C4" s="3"/>
      <c r="D4" s="2"/>
    </row>
    <row r="5" spans="1:4" ht="24" customHeight="1" x14ac:dyDescent="0.2">
      <c r="A5" s="10" t="s">
        <v>105</v>
      </c>
      <c r="B5" s="11"/>
      <c r="C5" s="12" t="s">
        <v>1</v>
      </c>
      <c r="D5" s="13" t="s">
        <v>4</v>
      </c>
    </row>
    <row r="6" spans="1:4" ht="20.100000000000001" customHeight="1" x14ac:dyDescent="0.25">
      <c r="A6" s="14">
        <v>1</v>
      </c>
      <c r="B6" s="15"/>
      <c r="C6" s="16" t="str">
        <f>+BOQ!B5</f>
        <v>PRELIMINARIES</v>
      </c>
      <c r="D6" s="47">
        <f>BOQ!F45</f>
        <v>0</v>
      </c>
    </row>
    <row r="7" spans="1:4" ht="20.100000000000001" customHeight="1" x14ac:dyDescent="0.25">
      <c r="A7" s="14">
        <v>2</v>
      </c>
      <c r="B7" s="15"/>
      <c r="C7" s="16" t="str">
        <f>+BOQ!B47</f>
        <v>GROUND WORKS</v>
      </c>
      <c r="D7" s="47">
        <f>BOQ!F81</f>
        <v>0</v>
      </c>
    </row>
    <row r="8" spans="1:4" ht="20.100000000000001" customHeight="1" x14ac:dyDescent="0.25">
      <c r="A8" s="14">
        <v>3</v>
      </c>
      <c r="B8" s="15"/>
      <c r="C8" s="16" t="str">
        <f>+BOQ!B83</f>
        <v>CONCRETE</v>
      </c>
      <c r="D8" s="47">
        <f>BOQ!F175</f>
        <v>0</v>
      </c>
    </row>
    <row r="9" spans="1:4" ht="20.100000000000001" customHeight="1" x14ac:dyDescent="0.25">
      <c r="A9" s="14">
        <v>4</v>
      </c>
      <c r="B9" s="15"/>
      <c r="C9" s="16" t="str">
        <f>+BOQ!B177</f>
        <v>MASONRY AND PLASTERING</v>
      </c>
      <c r="D9" s="47">
        <f>BOQ!F201</f>
        <v>0</v>
      </c>
    </row>
    <row r="10" spans="1:4" ht="20.100000000000001" customHeight="1" x14ac:dyDescent="0.25">
      <c r="A10" s="14">
        <v>5</v>
      </c>
      <c r="B10" s="15"/>
      <c r="C10" s="17" t="str">
        <f>+BOQ!B203</f>
        <v>WOODWORK</v>
      </c>
      <c r="D10" s="47">
        <f>BOQ!F235</f>
        <v>0</v>
      </c>
    </row>
    <row r="11" spans="1:4" ht="20.100000000000001" customHeight="1" x14ac:dyDescent="0.25">
      <c r="A11" s="14">
        <v>6</v>
      </c>
      <c r="B11" s="15"/>
      <c r="C11" s="17" t="str">
        <f>+BOQ!B237</f>
        <v>ROOFING</v>
      </c>
      <c r="D11" s="47">
        <f>BOQ!F255</f>
        <v>0</v>
      </c>
    </row>
    <row r="12" spans="1:4" ht="20.100000000000001" customHeight="1" x14ac:dyDescent="0.25">
      <c r="A12" s="14">
        <v>7</v>
      </c>
      <c r="B12" s="15"/>
      <c r="C12" s="16" t="str">
        <f>+BOQ!B257</f>
        <v>DOORS AND WINDOWS</v>
      </c>
      <c r="D12" s="47">
        <f>BOQ!F291</f>
        <v>0</v>
      </c>
    </row>
    <row r="13" spans="1:4" ht="20.100000000000001" customHeight="1" x14ac:dyDescent="0.25">
      <c r="A13" s="14">
        <v>8</v>
      </c>
      <c r="B13" s="15"/>
      <c r="C13" s="16" t="str">
        <f>+BOQ!B293</f>
        <v>CEILINGS</v>
      </c>
      <c r="D13" s="47">
        <f>BOQ!F306</f>
        <v>0</v>
      </c>
    </row>
    <row r="14" spans="1:4" ht="20.100000000000001" customHeight="1" x14ac:dyDescent="0.25">
      <c r="A14" s="14">
        <v>9</v>
      </c>
      <c r="B14" s="15"/>
      <c r="C14" s="17" t="str">
        <f>+BOQ!B308</f>
        <v>PAINTING</v>
      </c>
      <c r="D14" s="47">
        <f>BOQ!F321</f>
        <v>0</v>
      </c>
    </row>
    <row r="15" spans="1:4" ht="20.100000000000001" customHeight="1" x14ac:dyDescent="0.25">
      <c r="A15" s="14">
        <v>10</v>
      </c>
      <c r="B15" s="15"/>
      <c r="C15" s="18" t="str">
        <f>BOQ!B323</f>
        <v>FINISHES</v>
      </c>
      <c r="D15" s="47">
        <f>BOQ!F343</f>
        <v>0</v>
      </c>
    </row>
    <row r="16" spans="1:4" ht="20.100000000000001" customHeight="1" x14ac:dyDescent="0.25">
      <c r="A16" s="14">
        <v>11</v>
      </c>
      <c r="B16" s="15"/>
      <c r="C16" s="18" t="str">
        <f>BOQ!B345</f>
        <v>FIRE FIGHTING SYSTEM</v>
      </c>
      <c r="D16" s="47">
        <f>BOQ!F360</f>
        <v>0</v>
      </c>
    </row>
    <row r="17" spans="1:4" ht="20.100000000000001" customHeight="1" x14ac:dyDescent="0.25">
      <c r="A17" s="14">
        <v>12</v>
      </c>
      <c r="B17" s="15"/>
      <c r="C17" s="18" t="str">
        <f>BOQ!B362</f>
        <v>HYDRAULICS &amp; DRAINAGE</v>
      </c>
      <c r="D17" s="47">
        <f>BOQ!F412</f>
        <v>0</v>
      </c>
    </row>
    <row r="18" spans="1:4" ht="20.100000000000001" customHeight="1" x14ac:dyDescent="0.25">
      <c r="A18" s="14">
        <v>13</v>
      </c>
      <c r="B18" s="15"/>
      <c r="C18" s="18" t="str">
        <f>BOQ!B414</f>
        <v>ELECTRICAL INSTALLATIONS</v>
      </c>
      <c r="D18" s="47">
        <f>BOQ!F476</f>
        <v>0</v>
      </c>
    </row>
    <row r="19" spans="1:4" ht="20.100000000000001" customHeight="1" x14ac:dyDescent="0.25">
      <c r="A19" s="14">
        <v>14</v>
      </c>
      <c r="B19" s="15"/>
      <c r="C19" s="18" t="s">
        <v>363</v>
      </c>
      <c r="D19" s="47">
        <f>BOQ!F501</f>
        <v>0</v>
      </c>
    </row>
    <row r="20" spans="1:4" ht="20.100000000000001" customHeight="1" x14ac:dyDescent="0.25">
      <c r="A20" s="14">
        <v>15</v>
      </c>
      <c r="B20" s="15"/>
      <c r="C20" s="18" t="s">
        <v>364</v>
      </c>
      <c r="D20" s="47">
        <f>BOQ!F548</f>
        <v>0</v>
      </c>
    </row>
    <row r="21" spans="1:4" ht="20.100000000000001" customHeight="1" x14ac:dyDescent="0.25">
      <c r="A21" s="14">
        <v>16</v>
      </c>
      <c r="B21" s="15"/>
      <c r="C21" s="18" t="s">
        <v>431</v>
      </c>
      <c r="D21" s="47">
        <f>BOQ!F593</f>
        <v>0</v>
      </c>
    </row>
    <row r="22" spans="1:4" ht="20.100000000000001" customHeight="1" x14ac:dyDescent="0.25">
      <c r="A22" s="14">
        <v>17</v>
      </c>
      <c r="B22" s="15"/>
      <c r="C22" s="18" t="str">
        <f>BOQ!B550</f>
        <v>TENDERER'S ADJUSTMENTS</v>
      </c>
      <c r="D22" s="47">
        <f>BOQ!F593</f>
        <v>0</v>
      </c>
    </row>
    <row r="23" spans="1:4" ht="20.100000000000001" customHeight="1" x14ac:dyDescent="0.25">
      <c r="A23" s="14"/>
      <c r="B23" s="15"/>
      <c r="C23" s="19"/>
      <c r="D23" s="47"/>
    </row>
    <row r="24" spans="1:4" ht="20.100000000000001" customHeight="1" x14ac:dyDescent="0.25">
      <c r="A24" s="33"/>
      <c r="B24" s="34"/>
      <c r="C24" s="35" t="s">
        <v>106</v>
      </c>
      <c r="D24" s="650">
        <f>SUM(D6:D22)</f>
        <v>0</v>
      </c>
    </row>
    <row r="25" spans="1:4" ht="20.100000000000001" customHeight="1" x14ac:dyDescent="0.2">
      <c r="A25" s="37"/>
      <c r="B25" s="37"/>
      <c r="C25" s="648" t="s">
        <v>117</v>
      </c>
      <c r="D25" s="645"/>
    </row>
    <row r="26" spans="1:4" ht="20.100000000000001" customHeight="1" x14ac:dyDescent="0.25">
      <c r="A26" s="15">
        <v>1</v>
      </c>
      <c r="B26" s="15"/>
      <c r="C26" s="646" t="s">
        <v>6</v>
      </c>
      <c r="D26" s="647">
        <f t="shared" ref="D26:D33" si="0">D25</f>
        <v>0</v>
      </c>
    </row>
    <row r="27" spans="1:4" ht="20.100000000000001" customHeight="1" x14ac:dyDescent="0.25">
      <c r="A27" s="15">
        <v>2</v>
      </c>
      <c r="B27" s="15"/>
      <c r="C27" s="646" t="s">
        <v>32</v>
      </c>
      <c r="D27" s="647">
        <f t="shared" si="0"/>
        <v>0</v>
      </c>
    </row>
    <row r="28" spans="1:4" ht="20.100000000000001" customHeight="1" x14ac:dyDescent="0.25">
      <c r="A28" s="15">
        <v>3</v>
      </c>
      <c r="B28" s="15"/>
      <c r="C28" s="646" t="s">
        <v>43</v>
      </c>
      <c r="D28" s="647">
        <f t="shared" si="0"/>
        <v>0</v>
      </c>
    </row>
    <row r="29" spans="1:4" ht="20.100000000000001" customHeight="1" x14ac:dyDescent="0.25">
      <c r="A29" s="15">
        <v>4</v>
      </c>
      <c r="B29" s="15"/>
      <c r="C29" s="646" t="s">
        <v>70</v>
      </c>
      <c r="D29" s="647">
        <f t="shared" si="0"/>
        <v>0</v>
      </c>
    </row>
    <row r="30" spans="1:4" ht="20.100000000000001" customHeight="1" x14ac:dyDescent="0.25">
      <c r="A30" s="15">
        <v>5</v>
      </c>
      <c r="B30" s="15"/>
      <c r="C30" s="646" t="s">
        <v>303</v>
      </c>
      <c r="D30" s="644">
        <f t="shared" si="0"/>
        <v>0</v>
      </c>
    </row>
    <row r="31" spans="1:4" ht="20.100000000000001" customHeight="1" x14ac:dyDescent="0.25">
      <c r="A31" s="15">
        <v>7</v>
      </c>
      <c r="B31" s="15"/>
      <c r="C31" s="646" t="s">
        <v>98</v>
      </c>
      <c r="D31" s="644">
        <f t="shared" si="0"/>
        <v>0</v>
      </c>
    </row>
    <row r="32" spans="1:4" ht="20.100000000000001" customHeight="1" x14ac:dyDescent="0.25">
      <c r="A32" s="15">
        <v>9</v>
      </c>
      <c r="B32" s="15"/>
      <c r="C32" s="646" t="s">
        <v>162</v>
      </c>
      <c r="D32" s="644">
        <f t="shared" si="0"/>
        <v>0</v>
      </c>
    </row>
    <row r="33" spans="1:5" ht="20.100000000000001" customHeight="1" x14ac:dyDescent="0.25">
      <c r="A33" s="15">
        <v>10</v>
      </c>
      <c r="B33" s="15"/>
      <c r="C33" s="646" t="s">
        <v>319</v>
      </c>
      <c r="D33" s="647">
        <f t="shared" si="0"/>
        <v>0</v>
      </c>
    </row>
    <row r="34" spans="1:5" ht="20.100000000000001" customHeight="1" x14ac:dyDescent="0.25">
      <c r="A34" s="38"/>
      <c r="B34" s="38"/>
      <c r="C34" s="649"/>
      <c r="D34" s="40"/>
    </row>
    <row r="35" spans="1:5" ht="20.100000000000001" customHeight="1" x14ac:dyDescent="0.25">
      <c r="A35" s="39"/>
      <c r="B35" s="39"/>
      <c r="C35" s="36" t="s">
        <v>106</v>
      </c>
      <c r="D35" s="41">
        <f>SUM(D26:D33)</f>
        <v>0</v>
      </c>
    </row>
    <row r="36" spans="1:5" ht="18" customHeight="1" x14ac:dyDescent="0.25">
      <c r="A36" s="39"/>
      <c r="B36" s="39"/>
      <c r="C36" s="36" t="s">
        <v>435</v>
      </c>
      <c r="D36" s="41">
        <f>D24+D35</f>
        <v>0</v>
      </c>
      <c r="E36" s="1"/>
    </row>
    <row r="37" spans="1:5" ht="18.75" customHeight="1" x14ac:dyDescent="0.25">
      <c r="A37" s="39"/>
      <c r="B37" s="39"/>
      <c r="C37" s="36" t="s">
        <v>436</v>
      </c>
      <c r="D37" s="41">
        <f>D36*(6%)</f>
        <v>0</v>
      </c>
      <c r="E37" s="1"/>
    </row>
    <row r="38" spans="1:5" ht="18.75" customHeight="1" x14ac:dyDescent="0.25">
      <c r="A38" s="39"/>
      <c r="B38" s="39"/>
      <c r="C38" s="36" t="s">
        <v>478</v>
      </c>
      <c r="D38" s="41">
        <f>SUM(D36:D37)</f>
        <v>0</v>
      </c>
      <c r="E38" s="1"/>
    </row>
    <row r="63" ht="9" customHeight="1" x14ac:dyDescent="0.2"/>
    <row r="74" ht="64.5" customHeight="1" x14ac:dyDescent="0.2"/>
    <row r="98" ht="9" customHeight="1" x14ac:dyDescent="0.2"/>
    <row r="102" ht="83.25" customHeight="1" x14ac:dyDescent="0.2"/>
    <row r="108" ht="65.25" customHeight="1" x14ac:dyDescent="0.2"/>
    <row r="113" ht="9" customHeight="1" x14ac:dyDescent="0.2"/>
    <row r="195" ht="9" customHeight="1" x14ac:dyDescent="0.2"/>
    <row r="279" ht="9" customHeight="1" x14ac:dyDescent="0.2"/>
    <row r="382" ht="17.25" customHeight="1" x14ac:dyDescent="0.2"/>
    <row r="385" ht="15" customHeight="1" x14ac:dyDescent="0.2"/>
    <row r="386" ht="71.25" customHeight="1" x14ac:dyDescent="0.2"/>
    <row r="387" ht="73.5" customHeight="1" x14ac:dyDescent="0.2"/>
    <row r="388" ht="43.5" customHeight="1" x14ac:dyDescent="0.2"/>
    <row r="399" ht="30.75" customHeight="1" x14ac:dyDescent="0.2"/>
    <row r="472" ht="9" customHeight="1" x14ac:dyDescent="0.2"/>
    <row r="494" ht="20.25" customHeight="1" x14ac:dyDescent="0.2"/>
    <row r="495" ht="6.75" customHeight="1" x14ac:dyDescent="0.2"/>
    <row r="497" ht="12.75" customHeight="1" x14ac:dyDescent="0.2"/>
    <row r="567" ht="9" customHeight="1" x14ac:dyDescent="0.2"/>
    <row r="569" ht="15.75" customHeight="1" x14ac:dyDescent="0.2"/>
    <row r="570" ht="15.75" customHeight="1" x14ac:dyDescent="0.2"/>
    <row r="571" ht="65.25" customHeight="1" x14ac:dyDescent="0.2"/>
    <row r="572" ht="15.75" customHeight="1" x14ac:dyDescent="0.2"/>
    <row r="573" ht="15.75" customHeight="1" x14ac:dyDescent="0.2"/>
    <row r="574" ht="46.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33" customHeight="1" x14ac:dyDescent="0.2"/>
    <row r="583" ht="15.75" customHeight="1" x14ac:dyDescent="0.2"/>
    <row r="584" ht="15.75" customHeight="1" x14ac:dyDescent="0.2"/>
    <row r="585" ht="15.75" customHeight="1" x14ac:dyDescent="0.2"/>
    <row r="586" ht="15.75" customHeight="1" x14ac:dyDescent="0.2"/>
    <row r="587" ht="15.75" customHeight="1" x14ac:dyDescent="0.2"/>
    <row r="588" ht="30.75" customHeight="1" x14ac:dyDescent="0.2"/>
    <row r="589" ht="33.75" customHeight="1" x14ac:dyDescent="0.2"/>
    <row r="590" ht="15.75" customHeight="1" x14ac:dyDescent="0.2"/>
    <row r="591" ht="15.75" customHeight="1" x14ac:dyDescent="0.2"/>
    <row r="592" ht="15.75" customHeight="1" x14ac:dyDescent="0.2"/>
    <row r="593" ht="15.75" customHeight="1" x14ac:dyDescent="0.2"/>
    <row r="596" ht="15.75" customHeight="1" x14ac:dyDescent="0.2"/>
    <row r="597" ht="9" customHeight="1" x14ac:dyDescent="0.2"/>
    <row r="598" ht="15.75" customHeight="1" x14ac:dyDescent="0.2"/>
    <row r="599" ht="15.75" customHeight="1" x14ac:dyDescent="0.2"/>
    <row r="600" ht="15.75" customHeight="1" x14ac:dyDescent="0.2"/>
    <row r="601" ht="63"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36" ht="9" customHeight="1" x14ac:dyDescent="0.2"/>
    <row r="651" ht="30.75" customHeight="1" x14ac:dyDescent="0.2"/>
    <row r="652" ht="15.75" customHeight="1" x14ac:dyDescent="0.2"/>
    <row r="653" ht="15.75" customHeight="1" x14ac:dyDescent="0.2"/>
    <row r="654" ht="15.75" customHeight="1" x14ac:dyDescent="0.2"/>
    <row r="655" ht="15.75" customHeight="1" x14ac:dyDescent="0.2"/>
    <row r="656" ht="31.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64.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81" ht="9" customHeight="1" x14ac:dyDescent="0.2"/>
    <row r="682" ht="20.25" customHeight="1" x14ac:dyDescent="0.2"/>
    <row r="683" ht="15.75" customHeight="1" x14ac:dyDescent="0.2"/>
    <row r="720" ht="9" customHeight="1" x14ac:dyDescent="0.2"/>
    <row r="780" ht="9" customHeight="1" x14ac:dyDescent="0.2"/>
    <row r="782" ht="15.75" customHeight="1" x14ac:dyDescent="0.2"/>
    <row r="783" ht="15.75" customHeight="1" x14ac:dyDescent="0.2"/>
    <row r="784" ht="15.75" customHeight="1" x14ac:dyDescent="0.2"/>
    <row r="785" ht="80.25" customHeight="1" x14ac:dyDescent="0.2"/>
    <row r="786" ht="31.5" customHeight="1" x14ac:dyDescent="0.2"/>
    <row r="787" ht="15.75" customHeight="1" x14ac:dyDescent="0.2"/>
    <row r="788" ht="15.75" customHeight="1" x14ac:dyDescent="0.2"/>
    <row r="789" ht="15.75" customHeight="1" x14ac:dyDescent="0.2"/>
    <row r="790" ht="15.75" customHeight="1" x14ac:dyDescent="0.2"/>
    <row r="791" ht="30"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8.75" customHeight="1" x14ac:dyDescent="0.2"/>
    <row r="799" ht="15.75" customHeight="1" x14ac:dyDescent="0.2"/>
    <row r="800" ht="15.75" customHeight="1" x14ac:dyDescent="0.2"/>
    <row r="801" ht="15.75" customHeight="1" x14ac:dyDescent="0.2"/>
    <row r="802" ht="15.75" customHeight="1" x14ac:dyDescent="0.2"/>
    <row r="803" ht="30.75" customHeight="1" x14ac:dyDescent="0.2"/>
    <row r="804" ht="30" customHeight="1" x14ac:dyDescent="0.2"/>
    <row r="805" ht="15.75" customHeight="1" x14ac:dyDescent="0.2"/>
    <row r="806" ht="15.75" customHeight="1" x14ac:dyDescent="0.2"/>
    <row r="807" ht="31.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33.75" customHeight="1" x14ac:dyDescent="0.2"/>
    <row r="817" ht="15.75" customHeight="1" x14ac:dyDescent="0.2"/>
    <row r="818" ht="15.75" customHeight="1" x14ac:dyDescent="0.2"/>
    <row r="819" ht="47.25" customHeight="1" x14ac:dyDescent="0.2"/>
    <row r="820" ht="15.75" customHeight="1" x14ac:dyDescent="0.2"/>
    <row r="821" ht="15.75" customHeight="1" x14ac:dyDescent="0.2"/>
    <row r="822" ht="15.75" customHeight="1" x14ac:dyDescent="0.2"/>
    <row r="823" ht="78.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63" customHeight="1" x14ac:dyDescent="0.2"/>
    <row r="834" ht="15.75" customHeight="1" x14ac:dyDescent="0.2"/>
    <row r="835" ht="15.75" customHeight="1" x14ac:dyDescent="0.2"/>
    <row r="836" ht="50.25" customHeight="1" x14ac:dyDescent="0.2"/>
    <row r="837" ht="15.75" customHeight="1" x14ac:dyDescent="0.2"/>
    <row r="840" ht="24.75" customHeight="1" x14ac:dyDescent="0.2"/>
    <row r="841" ht="9" customHeight="1" x14ac:dyDescent="0.2"/>
    <row r="842" ht="15.75" customHeight="1" x14ac:dyDescent="0.2"/>
    <row r="843" ht="15.75" customHeight="1" x14ac:dyDescent="0.2"/>
    <row r="844"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4" ht="15.75" customHeight="1" x14ac:dyDescent="0.2"/>
    <row r="855" ht="15.75" customHeight="1" x14ac:dyDescent="0.2"/>
    <row r="856" ht="15.75" customHeight="1" x14ac:dyDescent="0.2"/>
    <row r="857" ht="15.75" customHeight="1" x14ac:dyDescent="0.2"/>
    <row r="862" ht="15.75" customHeight="1" x14ac:dyDescent="0.2"/>
    <row r="863" ht="15.75" customHeight="1" x14ac:dyDescent="0.2"/>
    <row r="873" ht="15.75" customHeight="1" x14ac:dyDescent="0.2"/>
    <row r="874"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2" ht="16.5" customHeight="1" x14ac:dyDescent="0.2"/>
  </sheetData>
  <phoneticPr fontId="0" type="noConversion"/>
  <printOptions horizontalCentered="1" gridLinesSet="0"/>
  <pageMargins left="0.94" right="0.59" top="0.83" bottom="1.1599999999999999" header="0.5" footer="0.65"/>
  <pageSetup paperSize="9" orientation="portrait" useFirstPageNumber="1" horizontalDpi="4294967295" r:id="rId1"/>
  <headerFooter alignWithMargins="0">
    <oddHeader xml:space="preserve">&amp;R&amp;"Times New Roman,Italic"&amp;13Summary&amp;"Times New Roman,Regular"&amp;10
</oddHeader>
    <oddFooter xml:space="preserve">&amp;L&amp;"Times New Roman,Regular"&amp;8March 2011&amp;C&amp;"Times New Roman,Bold"
</oddFooter>
  </headerFooter>
  <rowBreaks count="7" manualBreakCount="7">
    <brk id="84" max="65535" man="1"/>
    <brk id="368" max="65535" man="1"/>
    <brk id="458" max="65535" man="1"/>
    <brk id="622" max="65535" man="1"/>
    <brk id="667" max="65535" man="1"/>
    <brk id="706" max="65535" man="1"/>
    <brk id="766"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894"/>
  <sheetViews>
    <sheetView showGridLines="0" tabSelected="1" topLeftCell="A398" zoomScaleNormal="100" zoomScaleSheetLayoutView="115" workbookViewId="0">
      <selection activeCell="E339" sqref="E339"/>
    </sheetView>
  </sheetViews>
  <sheetFormatPr defaultColWidth="9.140625" defaultRowHeight="14.25" x14ac:dyDescent="0.2"/>
  <cols>
    <col min="1" max="1" width="7.85546875" style="574" customWidth="1"/>
    <col min="2" max="2" width="46.5703125" style="57" customWidth="1"/>
    <col min="3" max="3" width="6.5703125" style="575" customWidth="1"/>
    <col min="4" max="4" width="10" style="577" customWidth="1"/>
    <col min="5" max="5" width="11.5703125" style="637" bestFit="1" customWidth="1"/>
    <col min="6" max="6" width="14.28515625" style="576" bestFit="1" customWidth="1"/>
    <col min="7" max="7" width="11.5703125" style="57" bestFit="1" customWidth="1"/>
    <col min="8" max="8" width="12.85546875" style="57" bestFit="1" customWidth="1"/>
    <col min="9" max="9" width="12.140625" style="57" customWidth="1"/>
    <col min="10" max="10" width="10.42578125" style="57" bestFit="1" customWidth="1"/>
    <col min="11" max="16384" width="9.140625" style="57"/>
  </cols>
  <sheetData>
    <row r="1" spans="1:6" ht="6.75" customHeight="1" x14ac:dyDescent="0.2">
      <c r="A1" s="52"/>
      <c r="B1" s="53"/>
      <c r="C1" s="54"/>
      <c r="D1" s="55"/>
      <c r="E1" s="578"/>
      <c r="F1" s="56"/>
    </row>
    <row r="2" spans="1:6" ht="40.5" customHeight="1" x14ac:dyDescent="0.2">
      <c r="A2" s="58" t="s">
        <v>0</v>
      </c>
      <c r="B2" s="59" t="s">
        <v>1</v>
      </c>
      <c r="C2" s="59" t="s">
        <v>2</v>
      </c>
      <c r="D2" s="60" t="s">
        <v>3</v>
      </c>
      <c r="E2" s="579" t="s">
        <v>351</v>
      </c>
      <c r="F2" s="61" t="s">
        <v>4</v>
      </c>
    </row>
    <row r="3" spans="1:6" ht="18.75" customHeight="1" x14ac:dyDescent="0.2">
      <c r="A3" s="62"/>
      <c r="B3" s="63"/>
      <c r="C3" s="63"/>
      <c r="D3" s="64"/>
      <c r="E3" s="580"/>
      <c r="F3" s="65"/>
    </row>
    <row r="4" spans="1:6" x14ac:dyDescent="0.2">
      <c r="A4" s="66"/>
      <c r="B4" s="67" t="s">
        <v>5</v>
      </c>
      <c r="C4" s="68"/>
      <c r="D4" s="69"/>
      <c r="E4" s="581"/>
      <c r="F4" s="70"/>
    </row>
    <row r="5" spans="1:6" x14ac:dyDescent="0.2">
      <c r="A5" s="71"/>
      <c r="B5" s="72" t="s">
        <v>6</v>
      </c>
      <c r="C5" s="73"/>
      <c r="D5" s="74"/>
      <c r="E5" s="582"/>
      <c r="F5" s="75"/>
    </row>
    <row r="6" spans="1:6" x14ac:dyDescent="0.2">
      <c r="A6" s="71"/>
      <c r="B6" s="76"/>
      <c r="C6" s="73"/>
      <c r="D6" s="74"/>
      <c r="E6" s="582"/>
      <c r="F6" s="75"/>
    </row>
    <row r="7" spans="1:6" x14ac:dyDescent="0.2">
      <c r="A7" s="71">
        <v>1.1000000000000001</v>
      </c>
      <c r="B7" s="77" t="s">
        <v>7</v>
      </c>
      <c r="C7" s="73"/>
      <c r="D7" s="74"/>
      <c r="E7" s="582"/>
      <c r="F7" s="75"/>
    </row>
    <row r="8" spans="1:6" x14ac:dyDescent="0.2">
      <c r="A8" s="78" t="s">
        <v>8</v>
      </c>
      <c r="B8" s="79" t="s">
        <v>9</v>
      </c>
      <c r="C8" s="73"/>
      <c r="D8" s="74"/>
      <c r="E8" s="582"/>
      <c r="F8" s="75"/>
    </row>
    <row r="9" spans="1:6" x14ac:dyDescent="0.2">
      <c r="A9" s="80"/>
      <c r="B9" s="81" t="s">
        <v>10</v>
      </c>
      <c r="C9" s="73"/>
      <c r="D9" s="74"/>
      <c r="E9" s="582"/>
      <c r="F9" s="75"/>
    </row>
    <row r="10" spans="1:6" x14ac:dyDescent="0.2">
      <c r="A10" s="80"/>
      <c r="B10" s="81" t="s">
        <v>11</v>
      </c>
      <c r="C10" s="73"/>
      <c r="D10" s="74"/>
      <c r="E10" s="582"/>
      <c r="F10" s="75"/>
    </row>
    <row r="11" spans="1:6" x14ac:dyDescent="0.2">
      <c r="A11" s="80"/>
      <c r="B11" s="81" t="s">
        <v>12</v>
      </c>
      <c r="C11" s="73"/>
      <c r="D11" s="74"/>
      <c r="E11" s="582"/>
      <c r="F11" s="75"/>
    </row>
    <row r="12" spans="1:6" x14ac:dyDescent="0.2">
      <c r="A12" s="80"/>
      <c r="B12" s="81" t="s">
        <v>13</v>
      </c>
      <c r="C12" s="73"/>
      <c r="D12" s="82"/>
      <c r="E12" s="582"/>
      <c r="F12" s="75"/>
    </row>
    <row r="13" spans="1:6" x14ac:dyDescent="0.2">
      <c r="A13" s="80"/>
      <c r="B13" s="81" t="s">
        <v>14</v>
      </c>
      <c r="C13" s="73"/>
      <c r="D13" s="82"/>
      <c r="E13" s="582"/>
      <c r="F13" s="75"/>
    </row>
    <row r="14" spans="1:6" x14ac:dyDescent="0.2">
      <c r="A14" s="80"/>
      <c r="B14" s="81" t="s">
        <v>15</v>
      </c>
      <c r="C14" s="73"/>
      <c r="D14" s="82"/>
      <c r="E14" s="582"/>
      <c r="F14" s="75"/>
    </row>
    <row r="15" spans="1:6" x14ac:dyDescent="0.2">
      <c r="A15" s="80"/>
      <c r="B15" s="81" t="s">
        <v>16</v>
      </c>
      <c r="C15" s="73"/>
      <c r="D15" s="82"/>
      <c r="E15" s="582"/>
      <c r="F15" s="75"/>
    </row>
    <row r="16" spans="1:6" x14ac:dyDescent="0.2">
      <c r="A16" s="80"/>
      <c r="B16" s="81" t="s">
        <v>17</v>
      </c>
      <c r="C16" s="73"/>
      <c r="D16" s="82"/>
      <c r="E16" s="582"/>
      <c r="F16" s="75"/>
    </row>
    <row r="17" spans="1:6" x14ac:dyDescent="0.2">
      <c r="A17" s="80"/>
      <c r="B17" s="81" t="s">
        <v>18</v>
      </c>
      <c r="C17" s="73"/>
      <c r="D17" s="82"/>
      <c r="E17" s="582"/>
      <c r="F17" s="75"/>
    </row>
    <row r="18" spans="1:6" x14ac:dyDescent="0.2">
      <c r="A18" s="80"/>
      <c r="B18" s="81" t="s">
        <v>19</v>
      </c>
      <c r="C18" s="73"/>
      <c r="D18" s="82"/>
      <c r="E18" s="582"/>
      <c r="F18" s="75"/>
    </row>
    <row r="19" spans="1:6" x14ac:dyDescent="0.2">
      <c r="A19" s="80"/>
      <c r="B19" s="81" t="s">
        <v>20</v>
      </c>
      <c r="C19" s="73"/>
      <c r="D19" s="82"/>
      <c r="E19" s="582"/>
      <c r="F19" s="75"/>
    </row>
    <row r="20" spans="1:6" x14ac:dyDescent="0.2">
      <c r="A20" s="80"/>
      <c r="B20" s="83"/>
      <c r="C20" s="73"/>
      <c r="D20" s="82"/>
      <c r="E20" s="582"/>
      <c r="F20" s="75"/>
    </row>
    <row r="21" spans="1:6" x14ac:dyDescent="0.2">
      <c r="A21" s="84">
        <v>1.2</v>
      </c>
      <c r="B21" s="85" t="s">
        <v>21</v>
      </c>
      <c r="C21" s="49"/>
      <c r="D21" s="86"/>
      <c r="E21" s="583"/>
      <c r="F21" s="87"/>
    </row>
    <row r="22" spans="1:6" ht="57" x14ac:dyDescent="0.2">
      <c r="A22" s="88">
        <v>1</v>
      </c>
      <c r="B22" s="89" t="s">
        <v>22</v>
      </c>
      <c r="C22" s="49" t="s">
        <v>23</v>
      </c>
      <c r="D22" s="90">
        <v>1</v>
      </c>
      <c r="E22" s="584"/>
      <c r="F22" s="186">
        <f>E22*D22</f>
        <v>0</v>
      </c>
    </row>
    <row r="23" spans="1:6" x14ac:dyDescent="0.2">
      <c r="A23" s="91"/>
      <c r="B23" s="92"/>
      <c r="C23" s="49"/>
      <c r="D23" s="90"/>
      <c r="E23" s="583"/>
      <c r="F23" s="87"/>
    </row>
    <row r="24" spans="1:6" x14ac:dyDescent="0.2">
      <c r="A24" s="93">
        <v>1.3</v>
      </c>
      <c r="B24" s="85" t="s">
        <v>24</v>
      </c>
      <c r="C24" s="49"/>
      <c r="D24" s="90"/>
      <c r="E24" s="584"/>
      <c r="F24" s="87"/>
    </row>
    <row r="25" spans="1:6" x14ac:dyDescent="0.2">
      <c r="A25" s="88">
        <v>1</v>
      </c>
      <c r="B25" s="94" t="s">
        <v>25</v>
      </c>
      <c r="C25" s="49" t="s">
        <v>26</v>
      </c>
      <c r="D25" s="90">
        <v>1</v>
      </c>
      <c r="E25" s="584"/>
      <c r="F25" s="186">
        <f>E25*D25</f>
        <v>0</v>
      </c>
    </row>
    <row r="26" spans="1:6" x14ac:dyDescent="0.2">
      <c r="A26" s="91"/>
      <c r="B26" s="50"/>
      <c r="C26" s="49"/>
      <c r="D26" s="90"/>
      <c r="E26" s="583"/>
      <c r="F26" s="87"/>
    </row>
    <row r="27" spans="1:6" s="98" customFormat="1" ht="18.75" customHeight="1" x14ac:dyDescent="0.2">
      <c r="A27" s="95">
        <v>1.4</v>
      </c>
      <c r="B27" s="96" t="s">
        <v>27</v>
      </c>
      <c r="C27" s="51"/>
      <c r="D27" s="97"/>
      <c r="E27" s="585"/>
      <c r="F27" s="87"/>
    </row>
    <row r="28" spans="1:6" ht="28.5" x14ac:dyDescent="0.2">
      <c r="A28" s="88">
        <v>1</v>
      </c>
      <c r="B28" s="99" t="s">
        <v>28</v>
      </c>
      <c r="C28" s="49" t="s">
        <v>23</v>
      </c>
      <c r="D28" s="90">
        <v>1</v>
      </c>
      <c r="E28" s="584"/>
      <c r="F28" s="186">
        <f>E28*D28</f>
        <v>0</v>
      </c>
    </row>
    <row r="29" spans="1:6" x14ac:dyDescent="0.2">
      <c r="A29" s="91"/>
      <c r="B29" s="50"/>
      <c r="C29" s="49"/>
      <c r="D29" s="90"/>
      <c r="E29" s="583"/>
      <c r="F29" s="87"/>
    </row>
    <row r="30" spans="1:6" x14ac:dyDescent="0.2">
      <c r="A30" s="91"/>
      <c r="B30" s="50"/>
      <c r="C30" s="49"/>
      <c r="D30" s="90"/>
      <c r="E30" s="583"/>
      <c r="F30" s="87"/>
    </row>
    <row r="31" spans="1:6" x14ac:dyDescent="0.2">
      <c r="A31" s="91"/>
      <c r="B31" s="50"/>
      <c r="C31" s="49"/>
      <c r="D31" s="90"/>
      <c r="E31" s="583"/>
      <c r="F31" s="87"/>
    </row>
    <row r="32" spans="1:6" x14ac:dyDescent="0.2">
      <c r="A32" s="91"/>
      <c r="B32" s="50"/>
      <c r="C32" s="49"/>
      <c r="D32" s="90"/>
      <c r="E32" s="583"/>
      <c r="F32" s="87"/>
    </row>
    <row r="33" spans="1:6" x14ac:dyDescent="0.2">
      <c r="A33" s="91"/>
      <c r="B33" s="50"/>
      <c r="C33" s="49"/>
      <c r="D33" s="90"/>
      <c r="E33" s="583"/>
      <c r="F33" s="87"/>
    </row>
    <row r="34" spans="1:6" x14ac:dyDescent="0.2">
      <c r="A34" s="91"/>
      <c r="B34" s="50"/>
      <c r="C34" s="49"/>
      <c r="D34" s="90"/>
      <c r="E34" s="583"/>
      <c r="F34" s="87"/>
    </row>
    <row r="35" spans="1:6" x14ac:dyDescent="0.2">
      <c r="A35" s="91"/>
      <c r="B35" s="50"/>
      <c r="C35" s="49"/>
      <c r="D35" s="90"/>
      <c r="E35" s="583"/>
      <c r="F35" s="87"/>
    </row>
    <row r="36" spans="1:6" x14ac:dyDescent="0.2">
      <c r="A36" s="91"/>
      <c r="B36" s="50"/>
      <c r="C36" s="49"/>
      <c r="D36" s="90"/>
      <c r="E36" s="583"/>
      <c r="F36" s="87"/>
    </row>
    <row r="37" spans="1:6" x14ac:dyDescent="0.2">
      <c r="A37" s="91"/>
      <c r="B37" s="50"/>
      <c r="C37" s="49"/>
      <c r="D37" s="90"/>
      <c r="E37" s="583"/>
      <c r="F37" s="87"/>
    </row>
    <row r="38" spans="1:6" x14ac:dyDescent="0.2">
      <c r="A38" s="91"/>
      <c r="B38" s="50"/>
      <c r="C38" s="49"/>
      <c r="D38" s="90"/>
      <c r="E38" s="583"/>
      <c r="F38" s="87"/>
    </row>
    <row r="39" spans="1:6" x14ac:dyDescent="0.2">
      <c r="A39" s="91"/>
      <c r="B39" s="50"/>
      <c r="C39" s="49"/>
      <c r="D39" s="90"/>
      <c r="E39" s="583"/>
      <c r="F39" s="87"/>
    </row>
    <row r="40" spans="1:6" x14ac:dyDescent="0.2">
      <c r="A40" s="91"/>
      <c r="B40" s="50"/>
      <c r="C40" s="49"/>
      <c r="D40" s="86"/>
      <c r="E40" s="583"/>
      <c r="F40" s="87"/>
    </row>
    <row r="41" spans="1:6" x14ac:dyDescent="0.2">
      <c r="A41" s="91"/>
      <c r="B41" s="50"/>
      <c r="C41" s="49"/>
      <c r="D41" s="100"/>
      <c r="E41" s="583"/>
      <c r="F41" s="87"/>
    </row>
    <row r="42" spans="1:6" x14ac:dyDescent="0.2">
      <c r="A42" s="91"/>
      <c r="B42" s="50"/>
      <c r="C42" s="49"/>
      <c r="D42" s="101"/>
      <c r="E42" s="583"/>
      <c r="F42" s="87"/>
    </row>
    <row r="43" spans="1:6" x14ac:dyDescent="0.2">
      <c r="A43" s="91"/>
      <c r="B43" s="50"/>
      <c r="C43" s="49"/>
      <c r="D43" s="101"/>
      <c r="E43" s="583"/>
      <c r="F43" s="87"/>
    </row>
    <row r="44" spans="1:6" x14ac:dyDescent="0.2">
      <c r="A44" s="102"/>
      <c r="B44" s="103" t="s">
        <v>29</v>
      </c>
      <c r="C44" s="104"/>
      <c r="D44" s="105"/>
      <c r="E44" s="586"/>
      <c r="F44" s="106">
        <f>SUM(F22:F33)</f>
        <v>0</v>
      </c>
    </row>
    <row r="45" spans="1:6" s="112" customFormat="1" x14ac:dyDescent="0.2">
      <c r="A45" s="107"/>
      <c r="B45" s="108" t="s">
        <v>30</v>
      </c>
      <c r="C45" s="109"/>
      <c r="D45" s="110"/>
      <c r="E45" s="587"/>
      <c r="F45" s="111">
        <f>F44</f>
        <v>0</v>
      </c>
    </row>
    <row r="46" spans="1:6" x14ac:dyDescent="0.2">
      <c r="A46" s="71"/>
      <c r="B46" s="113" t="s">
        <v>31</v>
      </c>
      <c r="C46" s="73"/>
      <c r="D46" s="74"/>
      <c r="E46" s="582"/>
      <c r="F46" s="75"/>
    </row>
    <row r="47" spans="1:6" s="116" customFormat="1" x14ac:dyDescent="0.2">
      <c r="A47" s="71"/>
      <c r="B47" s="72" t="s">
        <v>32</v>
      </c>
      <c r="C47" s="114"/>
      <c r="D47" s="74"/>
      <c r="E47" s="588"/>
      <c r="F47" s="115"/>
    </row>
    <row r="48" spans="1:6" ht="8.25" customHeight="1" x14ac:dyDescent="0.2">
      <c r="A48" s="71"/>
      <c r="B48" s="76"/>
      <c r="C48" s="73"/>
      <c r="D48" s="74"/>
      <c r="E48" s="582"/>
      <c r="F48" s="75"/>
    </row>
    <row r="49" spans="1:6" x14ac:dyDescent="0.2">
      <c r="A49" s="71">
        <v>2.1</v>
      </c>
      <c r="B49" s="117" t="s">
        <v>33</v>
      </c>
      <c r="C49" s="73"/>
      <c r="D49" s="74"/>
      <c r="E49" s="582"/>
      <c r="F49" s="75"/>
    </row>
    <row r="50" spans="1:6" ht="57" x14ac:dyDescent="0.2">
      <c r="A50" s="80"/>
      <c r="B50" s="118" t="s">
        <v>147</v>
      </c>
      <c r="C50" s="119"/>
      <c r="D50" s="74"/>
      <c r="E50" s="582"/>
      <c r="F50" s="75"/>
    </row>
    <row r="51" spans="1:6" ht="9" customHeight="1" x14ac:dyDescent="0.2">
      <c r="A51" s="80"/>
      <c r="B51" s="120"/>
      <c r="C51" s="119"/>
      <c r="D51" s="74"/>
      <c r="E51" s="582"/>
      <c r="F51" s="75"/>
    </row>
    <row r="52" spans="1:6" x14ac:dyDescent="0.2">
      <c r="A52" s="84">
        <v>2.2000000000000002</v>
      </c>
      <c r="B52" s="121" t="s">
        <v>34</v>
      </c>
      <c r="C52" s="49"/>
      <c r="D52" s="122"/>
      <c r="E52" s="583"/>
      <c r="F52" s="87"/>
    </row>
    <row r="53" spans="1:6" s="127" customFormat="1" ht="28.5" x14ac:dyDescent="0.2">
      <c r="A53" s="123">
        <v>1</v>
      </c>
      <c r="B53" s="124" t="s">
        <v>35</v>
      </c>
      <c r="C53" s="125" t="s">
        <v>36</v>
      </c>
      <c r="D53" s="126">
        <v>477</v>
      </c>
      <c r="E53" s="589"/>
      <c r="F53" s="186">
        <f>E53*D53</f>
        <v>0</v>
      </c>
    </row>
    <row r="54" spans="1:6" ht="11.25" customHeight="1" x14ac:dyDescent="0.2">
      <c r="A54" s="91"/>
      <c r="B54" s="128"/>
      <c r="C54" s="49"/>
      <c r="D54" s="129"/>
      <c r="E54" s="583"/>
      <c r="F54" s="87"/>
    </row>
    <row r="55" spans="1:6" x14ac:dyDescent="0.2">
      <c r="A55" s="93">
        <v>2.2999999999999998</v>
      </c>
      <c r="B55" s="130" t="s">
        <v>37</v>
      </c>
      <c r="C55" s="49"/>
      <c r="D55" s="129"/>
      <c r="E55" s="583"/>
      <c r="F55" s="87"/>
    </row>
    <row r="56" spans="1:6" ht="57" x14ac:dyDescent="0.2">
      <c r="A56" s="91"/>
      <c r="B56" s="131" t="s">
        <v>38</v>
      </c>
      <c r="C56" s="49"/>
      <c r="D56" s="129"/>
      <c r="E56" s="584"/>
      <c r="F56" s="132"/>
    </row>
    <row r="57" spans="1:6" ht="15.95" customHeight="1" x14ac:dyDescent="0.2">
      <c r="A57" s="133">
        <v>1</v>
      </c>
      <c r="B57" s="134" t="s">
        <v>374</v>
      </c>
      <c r="C57" s="49" t="s">
        <v>39</v>
      </c>
      <c r="D57" s="126">
        <v>10.5</v>
      </c>
      <c r="E57" s="584"/>
      <c r="F57" s="186">
        <f>E57*D57</f>
        <v>0</v>
      </c>
    </row>
    <row r="58" spans="1:6" x14ac:dyDescent="0.2">
      <c r="A58" s="133"/>
      <c r="B58" s="128"/>
      <c r="C58" s="49"/>
      <c r="D58" s="129"/>
      <c r="E58" s="584"/>
      <c r="F58" s="87"/>
    </row>
    <row r="59" spans="1:6" x14ac:dyDescent="0.2">
      <c r="A59" s="93">
        <v>2.4</v>
      </c>
      <c r="B59" s="130" t="s">
        <v>112</v>
      </c>
      <c r="C59" s="49"/>
      <c r="D59" s="129"/>
      <c r="E59" s="583"/>
      <c r="F59" s="87"/>
    </row>
    <row r="60" spans="1:6" ht="28.5" x14ac:dyDescent="0.2">
      <c r="A60" s="91"/>
      <c r="B60" s="135" t="s">
        <v>122</v>
      </c>
      <c r="C60" s="49"/>
      <c r="D60" s="129"/>
      <c r="E60" s="583"/>
      <c r="F60" s="87"/>
    </row>
    <row r="61" spans="1:6" x14ac:dyDescent="0.2">
      <c r="A61" s="133">
        <v>1</v>
      </c>
      <c r="B61" s="136" t="s">
        <v>150</v>
      </c>
      <c r="C61" s="49" t="s">
        <v>39</v>
      </c>
      <c r="D61" s="126">
        <v>5.3</v>
      </c>
      <c r="E61" s="583"/>
      <c r="F61" s="186">
        <f>E61*D61</f>
        <v>0</v>
      </c>
    </row>
    <row r="62" spans="1:6" x14ac:dyDescent="0.2">
      <c r="A62" s="133">
        <v>2</v>
      </c>
      <c r="B62" s="136" t="s">
        <v>143</v>
      </c>
      <c r="C62" s="49" t="s">
        <v>36</v>
      </c>
      <c r="D62" s="126">
        <v>150</v>
      </c>
      <c r="E62" s="583"/>
      <c r="F62" s="186">
        <f>E62*D62</f>
        <v>0</v>
      </c>
    </row>
    <row r="63" spans="1:6" s="127" customFormat="1" ht="28.5" x14ac:dyDescent="0.2">
      <c r="A63" s="137">
        <v>3</v>
      </c>
      <c r="B63" s="138" t="s">
        <v>149</v>
      </c>
      <c r="C63" s="125" t="s">
        <v>36</v>
      </c>
      <c r="D63" s="126">
        <v>150</v>
      </c>
      <c r="E63" s="589"/>
      <c r="F63" s="186">
        <f>E63*D63</f>
        <v>0</v>
      </c>
    </row>
    <row r="64" spans="1:6" ht="12" customHeight="1" x14ac:dyDescent="0.2">
      <c r="A64" s="91"/>
      <c r="B64" s="128"/>
      <c r="C64" s="49"/>
      <c r="D64" s="126"/>
      <c r="E64" s="583"/>
      <c r="F64" s="87"/>
    </row>
    <row r="65" spans="1:6" x14ac:dyDescent="0.2">
      <c r="A65" s="93">
        <v>2.5</v>
      </c>
      <c r="B65" s="130" t="s">
        <v>113</v>
      </c>
      <c r="C65" s="49"/>
      <c r="D65" s="126"/>
      <c r="E65" s="583"/>
      <c r="F65" s="87"/>
    </row>
    <row r="66" spans="1:6" ht="28.5" x14ac:dyDescent="0.2">
      <c r="A66" s="91"/>
      <c r="B66" s="135" t="s">
        <v>114</v>
      </c>
      <c r="C66" s="49"/>
      <c r="D66" s="126"/>
      <c r="E66" s="584"/>
      <c r="F66" s="132"/>
    </row>
    <row r="67" spans="1:6" s="127" customFormat="1" ht="28.5" x14ac:dyDescent="0.2">
      <c r="A67" s="137">
        <v>1</v>
      </c>
      <c r="B67" s="138" t="s">
        <v>115</v>
      </c>
      <c r="C67" s="125" t="s">
        <v>36</v>
      </c>
      <c r="D67" s="126">
        <v>150</v>
      </c>
      <c r="E67" s="590"/>
      <c r="F67" s="186">
        <f>E67*D67</f>
        <v>0</v>
      </c>
    </row>
    <row r="68" spans="1:6" x14ac:dyDescent="0.2">
      <c r="A68" s="133"/>
      <c r="B68" s="136"/>
      <c r="C68" s="49"/>
      <c r="D68" s="129"/>
      <c r="E68" s="584"/>
      <c r="F68" s="87"/>
    </row>
    <row r="69" spans="1:6" x14ac:dyDescent="0.2">
      <c r="A69" s="133"/>
      <c r="B69" s="136"/>
      <c r="C69" s="49"/>
      <c r="D69" s="129"/>
      <c r="E69" s="584"/>
      <c r="F69" s="87"/>
    </row>
    <row r="70" spans="1:6" x14ac:dyDescent="0.2">
      <c r="A70" s="133"/>
      <c r="B70" s="136"/>
      <c r="C70" s="49"/>
      <c r="D70" s="129"/>
      <c r="E70" s="584"/>
      <c r="F70" s="87"/>
    </row>
    <row r="71" spans="1:6" x14ac:dyDescent="0.2">
      <c r="A71" s="133"/>
      <c r="B71" s="136"/>
      <c r="C71" s="49"/>
      <c r="D71" s="129"/>
      <c r="E71" s="584"/>
      <c r="F71" s="87"/>
    </row>
    <row r="72" spans="1:6" x14ac:dyDescent="0.2">
      <c r="A72" s="133"/>
      <c r="B72" s="136"/>
      <c r="C72" s="49"/>
      <c r="D72" s="129"/>
      <c r="E72" s="584"/>
      <c r="F72" s="87"/>
    </row>
    <row r="73" spans="1:6" x14ac:dyDescent="0.2">
      <c r="A73" s="133"/>
      <c r="B73" s="136"/>
      <c r="C73" s="49"/>
      <c r="D73" s="129"/>
      <c r="E73" s="584"/>
      <c r="F73" s="87"/>
    </row>
    <row r="74" spans="1:6" x14ac:dyDescent="0.2">
      <c r="A74" s="133"/>
      <c r="B74" s="136"/>
      <c r="C74" s="49"/>
      <c r="D74" s="129"/>
      <c r="E74" s="584"/>
      <c r="F74" s="87"/>
    </row>
    <row r="75" spans="1:6" x14ac:dyDescent="0.2">
      <c r="A75" s="133"/>
      <c r="B75" s="136"/>
      <c r="C75" s="49"/>
      <c r="D75" s="129"/>
      <c r="E75" s="584"/>
      <c r="F75" s="87"/>
    </row>
    <row r="76" spans="1:6" x14ac:dyDescent="0.2">
      <c r="A76" s="133"/>
      <c r="B76" s="136"/>
      <c r="C76" s="49"/>
      <c r="D76" s="129"/>
      <c r="E76" s="584"/>
      <c r="F76" s="87"/>
    </row>
    <row r="77" spans="1:6" x14ac:dyDescent="0.2">
      <c r="A77" s="133"/>
      <c r="B77" s="136"/>
      <c r="C77" s="49"/>
      <c r="D77" s="129"/>
      <c r="E77" s="584"/>
      <c r="F77" s="87"/>
    </row>
    <row r="78" spans="1:6" x14ac:dyDescent="0.2">
      <c r="A78" s="133"/>
      <c r="B78" s="136"/>
      <c r="C78" s="49"/>
      <c r="D78" s="129"/>
      <c r="E78" s="584"/>
      <c r="F78" s="87"/>
    </row>
    <row r="79" spans="1:6" x14ac:dyDescent="0.2">
      <c r="A79" s="133"/>
      <c r="B79" s="128"/>
      <c r="C79" s="49"/>
      <c r="D79" s="129"/>
      <c r="E79" s="584"/>
      <c r="F79" s="87"/>
    </row>
    <row r="80" spans="1:6" x14ac:dyDescent="0.2">
      <c r="A80" s="102"/>
      <c r="B80" s="103" t="s">
        <v>40</v>
      </c>
      <c r="C80" s="104"/>
      <c r="D80" s="139"/>
      <c r="E80" s="586"/>
      <c r="F80" s="106">
        <f>SUM(F50:F75)</f>
        <v>0</v>
      </c>
    </row>
    <row r="81" spans="1:8" s="112" customFormat="1" x14ac:dyDescent="0.2">
      <c r="A81" s="107"/>
      <c r="B81" s="108" t="s">
        <v>41</v>
      </c>
      <c r="C81" s="109"/>
      <c r="D81" s="140"/>
      <c r="E81" s="587"/>
      <c r="F81" s="111">
        <f>F80</f>
        <v>0</v>
      </c>
    </row>
    <row r="82" spans="1:8" x14ac:dyDescent="0.2">
      <c r="A82" s="66"/>
      <c r="B82" s="67" t="s">
        <v>42</v>
      </c>
      <c r="C82" s="68"/>
      <c r="D82" s="141"/>
      <c r="E82" s="581"/>
      <c r="F82" s="70"/>
    </row>
    <row r="83" spans="1:8" x14ac:dyDescent="0.2">
      <c r="A83" s="71"/>
      <c r="B83" s="72" t="s">
        <v>43</v>
      </c>
      <c r="C83" s="73"/>
      <c r="D83" s="142"/>
      <c r="E83" s="582"/>
      <c r="F83" s="75"/>
    </row>
    <row r="84" spans="1:8" ht="11.25" customHeight="1" x14ac:dyDescent="0.2">
      <c r="A84" s="71"/>
      <c r="B84" s="76"/>
      <c r="C84" s="73"/>
      <c r="D84" s="142"/>
      <c r="E84" s="582"/>
      <c r="F84" s="75"/>
    </row>
    <row r="85" spans="1:8" x14ac:dyDescent="0.2">
      <c r="A85" s="93">
        <v>3.1</v>
      </c>
      <c r="B85" s="143" t="s">
        <v>33</v>
      </c>
      <c r="C85" s="49"/>
      <c r="D85" s="129"/>
      <c r="E85" s="584"/>
      <c r="F85" s="132"/>
    </row>
    <row r="86" spans="1:8" ht="73.5" customHeight="1" x14ac:dyDescent="0.2">
      <c r="A86" s="91"/>
      <c r="B86" s="135" t="s">
        <v>44</v>
      </c>
      <c r="C86" s="49"/>
      <c r="D86" s="129"/>
      <c r="E86" s="584"/>
      <c r="F86" s="132"/>
    </row>
    <row r="87" spans="1:8" ht="28.5" x14ac:dyDescent="0.2">
      <c r="A87" s="91"/>
      <c r="B87" s="124" t="s">
        <v>45</v>
      </c>
      <c r="C87" s="49"/>
      <c r="D87" s="129"/>
      <c r="E87" s="584"/>
      <c r="F87" s="132"/>
    </row>
    <row r="88" spans="1:8" x14ac:dyDescent="0.2">
      <c r="A88" s="91"/>
      <c r="B88" s="136" t="s">
        <v>148</v>
      </c>
      <c r="C88" s="49"/>
      <c r="D88" s="129"/>
      <c r="E88" s="584"/>
      <c r="F88" s="132"/>
    </row>
    <row r="89" spans="1:8" ht="12.75" customHeight="1" x14ac:dyDescent="0.2">
      <c r="A89" s="91"/>
      <c r="B89" s="136"/>
      <c r="C89" s="49"/>
      <c r="D89" s="129"/>
      <c r="E89" s="584"/>
      <c r="F89" s="132"/>
    </row>
    <row r="90" spans="1:8" x14ac:dyDescent="0.2">
      <c r="A90" s="93">
        <v>3.2</v>
      </c>
      <c r="B90" s="143" t="s">
        <v>46</v>
      </c>
      <c r="C90" s="144"/>
      <c r="D90" s="129"/>
      <c r="E90" s="584"/>
      <c r="F90" s="132"/>
    </row>
    <row r="91" spans="1:8" ht="63" customHeight="1" x14ac:dyDescent="0.2">
      <c r="A91" s="91"/>
      <c r="B91" s="135" t="s">
        <v>47</v>
      </c>
      <c r="C91" s="145"/>
      <c r="D91" s="129"/>
      <c r="E91" s="584"/>
      <c r="F91" s="132"/>
    </row>
    <row r="92" spans="1:8" ht="28.5" x14ac:dyDescent="0.2">
      <c r="A92" s="133">
        <v>1</v>
      </c>
      <c r="B92" s="136" t="s">
        <v>375</v>
      </c>
      <c r="C92" s="119" t="s">
        <v>36</v>
      </c>
      <c r="D92" s="126">
        <v>150</v>
      </c>
      <c r="E92" s="584"/>
      <c r="F92" s="186">
        <f>E92*D92</f>
        <v>0</v>
      </c>
      <c r="G92" s="146"/>
    </row>
    <row r="93" spans="1:8" x14ac:dyDescent="0.2">
      <c r="A93" s="147">
        <v>3.3</v>
      </c>
      <c r="B93" s="148" t="s">
        <v>181</v>
      </c>
      <c r="C93" s="119"/>
      <c r="D93" s="129"/>
      <c r="E93" s="591"/>
      <c r="F93" s="87"/>
      <c r="H93" s="146"/>
    </row>
    <row r="94" spans="1:8" x14ac:dyDescent="0.2">
      <c r="A94" s="80" t="s">
        <v>48</v>
      </c>
      <c r="B94" s="150" t="s">
        <v>49</v>
      </c>
      <c r="C94" s="119"/>
      <c r="D94" s="129"/>
      <c r="E94" s="591"/>
      <c r="F94" s="87"/>
    </row>
    <row r="95" spans="1:8" ht="15.6" customHeight="1" x14ac:dyDescent="0.2">
      <c r="A95" s="80" t="s">
        <v>50</v>
      </c>
      <c r="B95" s="151" t="s">
        <v>51</v>
      </c>
      <c r="C95" s="119"/>
      <c r="D95" s="152"/>
      <c r="E95" s="591"/>
      <c r="F95" s="87"/>
    </row>
    <row r="96" spans="1:8" ht="15.6" customHeight="1" x14ac:dyDescent="0.2">
      <c r="A96" s="133">
        <v>1</v>
      </c>
      <c r="B96" s="128" t="s">
        <v>380</v>
      </c>
      <c r="C96" s="49" t="s">
        <v>39</v>
      </c>
      <c r="D96" s="126">
        <v>5.14</v>
      </c>
      <c r="E96" s="591"/>
      <c r="F96" s="186">
        <f>E96*D96</f>
        <v>0</v>
      </c>
    </row>
    <row r="97" spans="1:6" ht="15.6" customHeight="1" x14ac:dyDescent="0.2">
      <c r="A97" s="80" t="s">
        <v>52</v>
      </c>
      <c r="B97" s="151" t="s">
        <v>53</v>
      </c>
      <c r="C97" s="119"/>
      <c r="D97" s="126"/>
      <c r="E97" s="591"/>
      <c r="F97" s="87"/>
    </row>
    <row r="98" spans="1:6" ht="15.6" customHeight="1" x14ac:dyDescent="0.2">
      <c r="A98" s="133">
        <v>1</v>
      </c>
      <c r="B98" s="153" t="s">
        <v>376</v>
      </c>
      <c r="C98" s="119" t="s">
        <v>39</v>
      </c>
      <c r="D98" s="126">
        <v>3.3</v>
      </c>
      <c r="E98" s="591"/>
      <c r="F98" s="186">
        <f>E98*D98</f>
        <v>0</v>
      </c>
    </row>
    <row r="99" spans="1:6" ht="15.6" customHeight="1" x14ac:dyDescent="0.2">
      <c r="A99" s="133">
        <v>2</v>
      </c>
      <c r="B99" s="153" t="s">
        <v>191</v>
      </c>
      <c r="C99" s="119" t="s">
        <v>39</v>
      </c>
      <c r="D99" s="126">
        <v>14.95</v>
      </c>
      <c r="E99" s="591"/>
      <c r="F99" s="186">
        <f>E99*D99</f>
        <v>0</v>
      </c>
    </row>
    <row r="100" spans="1:6" ht="15.6" customHeight="1" x14ac:dyDescent="0.2">
      <c r="A100" s="133">
        <v>3</v>
      </c>
      <c r="B100" s="153" t="s">
        <v>274</v>
      </c>
      <c r="C100" s="119" t="s">
        <v>39</v>
      </c>
      <c r="D100" s="126">
        <v>0.87</v>
      </c>
      <c r="E100" s="591"/>
      <c r="F100" s="186">
        <f>E100*D100</f>
        <v>0</v>
      </c>
    </row>
    <row r="101" spans="1:6" ht="15.6" customHeight="1" x14ac:dyDescent="0.2">
      <c r="A101" s="80" t="s">
        <v>54</v>
      </c>
      <c r="B101" s="154" t="s">
        <v>102</v>
      </c>
      <c r="C101" s="119"/>
      <c r="D101" s="126"/>
      <c r="E101" s="591"/>
      <c r="F101" s="186"/>
    </row>
    <row r="102" spans="1:6" ht="15.6" customHeight="1" x14ac:dyDescent="0.2">
      <c r="A102" s="133">
        <v>1</v>
      </c>
      <c r="B102" s="155" t="s">
        <v>377</v>
      </c>
      <c r="C102" s="119" t="s">
        <v>39</v>
      </c>
      <c r="D102" s="126">
        <v>5.64</v>
      </c>
      <c r="E102" s="591"/>
      <c r="F102" s="186">
        <f>E102*D102</f>
        <v>0</v>
      </c>
    </row>
    <row r="103" spans="1:6" ht="15.6" customHeight="1" x14ac:dyDescent="0.2">
      <c r="A103" s="133"/>
      <c r="B103" s="155"/>
      <c r="C103" s="119"/>
      <c r="D103" s="129"/>
      <c r="E103" s="591"/>
      <c r="F103" s="87"/>
    </row>
    <row r="104" spans="1:6" ht="15.6" customHeight="1" x14ac:dyDescent="0.2">
      <c r="A104" s="133"/>
      <c r="B104" s="155"/>
      <c r="C104" s="119"/>
      <c r="D104" s="129"/>
      <c r="E104" s="591"/>
      <c r="F104" s="87"/>
    </row>
    <row r="105" spans="1:6" ht="15.6" customHeight="1" x14ac:dyDescent="0.2">
      <c r="A105" s="133"/>
      <c r="B105" s="155"/>
      <c r="C105" s="119"/>
      <c r="D105" s="129"/>
      <c r="E105" s="591"/>
      <c r="F105" s="87"/>
    </row>
    <row r="106" spans="1:6" ht="15.6" customHeight="1" x14ac:dyDescent="0.2">
      <c r="A106" s="133"/>
      <c r="B106" s="155"/>
      <c r="C106" s="119"/>
      <c r="D106" s="129"/>
      <c r="E106" s="591"/>
      <c r="F106" s="87"/>
    </row>
    <row r="107" spans="1:6" ht="15.6" customHeight="1" x14ac:dyDescent="0.2">
      <c r="A107" s="133"/>
      <c r="B107" s="155"/>
      <c r="C107" s="119"/>
      <c r="D107" s="129"/>
      <c r="E107" s="591"/>
      <c r="F107" s="87"/>
    </row>
    <row r="108" spans="1:6" ht="15.6" customHeight="1" x14ac:dyDescent="0.2">
      <c r="A108" s="133"/>
      <c r="B108" s="155"/>
      <c r="C108" s="119"/>
      <c r="D108" s="129"/>
      <c r="E108" s="591"/>
      <c r="F108" s="87"/>
    </row>
    <row r="109" spans="1:6" ht="15.6" customHeight="1" x14ac:dyDescent="0.2">
      <c r="A109" s="133"/>
      <c r="B109" s="155"/>
      <c r="C109" s="119"/>
      <c r="D109" s="129"/>
      <c r="E109" s="591"/>
      <c r="F109" s="87"/>
    </row>
    <row r="110" spans="1:6" ht="15.6" customHeight="1" x14ac:dyDescent="0.2">
      <c r="A110" s="133"/>
      <c r="B110" s="155"/>
      <c r="C110" s="119"/>
      <c r="D110" s="129"/>
      <c r="E110" s="591"/>
      <c r="F110" s="87"/>
    </row>
    <row r="111" spans="1:6" ht="15.6" customHeight="1" x14ac:dyDescent="0.2">
      <c r="A111" s="156"/>
      <c r="B111" s="157"/>
      <c r="C111" s="158"/>
      <c r="D111" s="159"/>
      <c r="E111" s="592"/>
      <c r="F111" s="87"/>
    </row>
    <row r="112" spans="1:6" x14ac:dyDescent="0.2">
      <c r="A112" s="160"/>
      <c r="B112" s="161"/>
      <c r="C112" s="162"/>
      <c r="D112" s="163"/>
      <c r="E112" s="593"/>
      <c r="F112" s="87"/>
    </row>
    <row r="113" spans="1:7" x14ac:dyDescent="0.2">
      <c r="A113" s="71">
        <v>3.4</v>
      </c>
      <c r="B113" s="164" t="s">
        <v>56</v>
      </c>
      <c r="C113" s="119"/>
      <c r="D113" s="129"/>
      <c r="E113" s="591"/>
      <c r="F113" s="87"/>
    </row>
    <row r="114" spans="1:7" ht="76.5" customHeight="1" x14ac:dyDescent="0.2">
      <c r="A114" s="80"/>
      <c r="B114" s="165" t="s">
        <v>57</v>
      </c>
      <c r="C114" s="119"/>
      <c r="D114" s="129"/>
      <c r="E114" s="594"/>
      <c r="F114" s="87"/>
    </row>
    <row r="115" spans="1:7" x14ac:dyDescent="0.2">
      <c r="A115" s="80" t="s">
        <v>58</v>
      </c>
      <c r="B115" s="151" t="s">
        <v>51</v>
      </c>
      <c r="C115" s="119"/>
      <c r="D115" s="129"/>
      <c r="E115" s="591"/>
      <c r="F115" s="87"/>
    </row>
    <row r="116" spans="1:7" x14ac:dyDescent="0.2">
      <c r="A116" s="133">
        <v>1</v>
      </c>
      <c r="B116" s="153" t="s">
        <v>380</v>
      </c>
      <c r="C116" s="119" t="s">
        <v>36</v>
      </c>
      <c r="D116" s="126">
        <v>50</v>
      </c>
      <c r="E116" s="591"/>
      <c r="F116" s="186">
        <f>E116*D116</f>
        <v>0</v>
      </c>
      <c r="G116" s="129"/>
    </row>
    <row r="117" spans="1:7" ht="12" customHeight="1" x14ac:dyDescent="0.2">
      <c r="A117" s="80"/>
      <c r="B117" s="166"/>
      <c r="C117" s="119"/>
      <c r="D117" s="126"/>
      <c r="E117" s="591"/>
      <c r="F117" s="87"/>
    </row>
    <row r="118" spans="1:7" x14ac:dyDescent="0.2">
      <c r="A118" s="80" t="s">
        <v>59</v>
      </c>
      <c r="B118" s="151" t="s">
        <v>53</v>
      </c>
      <c r="C118" s="119"/>
      <c r="D118" s="126"/>
      <c r="E118" s="591"/>
      <c r="F118" s="87"/>
    </row>
    <row r="119" spans="1:7" x14ac:dyDescent="0.2">
      <c r="A119" s="133">
        <v>1</v>
      </c>
      <c r="B119" s="153" t="s">
        <v>151</v>
      </c>
      <c r="C119" s="119" t="s">
        <v>36</v>
      </c>
      <c r="D119" s="126">
        <v>5.15</v>
      </c>
      <c r="E119" s="591"/>
      <c r="F119" s="186">
        <f>E119*D119</f>
        <v>0</v>
      </c>
    </row>
    <row r="120" spans="1:7" x14ac:dyDescent="0.2">
      <c r="A120" s="133">
        <v>2</v>
      </c>
      <c r="B120" s="153" t="s">
        <v>378</v>
      </c>
      <c r="C120" s="119" t="s">
        <v>36</v>
      </c>
      <c r="D120" s="126">
        <v>57.24</v>
      </c>
      <c r="E120" s="595"/>
      <c r="F120" s="186">
        <f>E120*D120</f>
        <v>0</v>
      </c>
    </row>
    <row r="121" spans="1:7" x14ac:dyDescent="0.2">
      <c r="A121" s="133">
        <v>3</v>
      </c>
      <c r="B121" s="153" t="s">
        <v>379</v>
      </c>
      <c r="C121" s="119" t="s">
        <v>36</v>
      </c>
      <c r="D121" s="126">
        <v>17.399999999999999</v>
      </c>
      <c r="E121" s="591"/>
      <c r="F121" s="186">
        <f>E121*D121</f>
        <v>0</v>
      </c>
    </row>
    <row r="122" spans="1:7" x14ac:dyDescent="0.2">
      <c r="A122" s="133"/>
      <c r="B122" s="153"/>
      <c r="C122" s="119"/>
      <c r="D122" s="126"/>
      <c r="E122" s="591"/>
      <c r="F122" s="87"/>
    </row>
    <row r="123" spans="1:7" x14ac:dyDescent="0.2">
      <c r="A123" s="80" t="s">
        <v>110</v>
      </c>
      <c r="B123" s="154" t="s">
        <v>102</v>
      </c>
      <c r="C123" s="119"/>
      <c r="D123" s="126"/>
      <c r="E123" s="591"/>
      <c r="F123" s="87"/>
    </row>
    <row r="124" spans="1:7" ht="14.25" customHeight="1" x14ac:dyDescent="0.2">
      <c r="A124" s="133">
        <v>1</v>
      </c>
      <c r="B124" s="155" t="s">
        <v>377</v>
      </c>
      <c r="C124" s="119" t="s">
        <v>36</v>
      </c>
      <c r="D124" s="167">
        <v>78.239999999999995</v>
      </c>
      <c r="E124" s="591"/>
      <c r="F124" s="186">
        <f>E124*D124</f>
        <v>0</v>
      </c>
    </row>
    <row r="125" spans="1:7" ht="12.75" customHeight="1" x14ac:dyDescent="0.2">
      <c r="A125" s="80"/>
      <c r="B125" s="151"/>
      <c r="C125" s="119"/>
      <c r="D125" s="129"/>
      <c r="E125" s="591"/>
      <c r="F125" s="87"/>
    </row>
    <row r="126" spans="1:7" x14ac:dyDescent="0.2">
      <c r="A126" s="71">
        <v>3.5</v>
      </c>
      <c r="B126" s="148" t="s">
        <v>61</v>
      </c>
      <c r="C126" s="119"/>
      <c r="D126" s="129"/>
      <c r="E126" s="591"/>
      <c r="F126" s="87"/>
    </row>
    <row r="127" spans="1:7" ht="57" customHeight="1" x14ac:dyDescent="0.2">
      <c r="A127" s="80"/>
      <c r="B127" s="165" t="s">
        <v>107</v>
      </c>
      <c r="C127" s="119"/>
      <c r="D127" s="129"/>
      <c r="E127" s="594"/>
      <c r="F127" s="87"/>
    </row>
    <row r="128" spans="1:7" ht="20.25" customHeight="1" x14ac:dyDescent="0.2">
      <c r="A128" s="80"/>
      <c r="B128" s="165" t="s">
        <v>62</v>
      </c>
      <c r="C128" s="119"/>
      <c r="D128" s="129"/>
      <c r="E128" s="594"/>
      <c r="F128" s="87"/>
    </row>
    <row r="129" spans="1:6" x14ac:dyDescent="0.2">
      <c r="A129" s="80" t="s">
        <v>63</v>
      </c>
      <c r="B129" s="151" t="s">
        <v>64</v>
      </c>
      <c r="C129" s="119"/>
      <c r="D129" s="129"/>
      <c r="E129" s="591"/>
      <c r="F129" s="87"/>
    </row>
    <row r="130" spans="1:6" x14ac:dyDescent="0.2">
      <c r="A130" s="133">
        <v>1</v>
      </c>
      <c r="B130" s="165" t="s">
        <v>380</v>
      </c>
      <c r="C130" s="119"/>
      <c r="D130" s="129"/>
      <c r="E130" s="591"/>
      <c r="F130" s="87"/>
    </row>
    <row r="131" spans="1:6" x14ac:dyDescent="0.2">
      <c r="A131" s="133"/>
      <c r="B131" s="165" t="s">
        <v>457</v>
      </c>
      <c r="C131" s="119" t="s">
        <v>192</v>
      </c>
      <c r="D131" s="126">
        <v>252</v>
      </c>
      <c r="E131" s="596"/>
      <c r="F131" s="186">
        <f>E131*D131</f>
        <v>0</v>
      </c>
    </row>
    <row r="132" spans="1:6" x14ac:dyDescent="0.2">
      <c r="A132" s="133"/>
      <c r="B132" s="165" t="s">
        <v>381</v>
      </c>
      <c r="C132" s="119" t="s">
        <v>192</v>
      </c>
      <c r="D132" s="126">
        <v>300</v>
      </c>
      <c r="E132" s="596"/>
      <c r="F132" s="186">
        <f t="shared" ref="F132:F133" si="0">E132*D132</f>
        <v>0</v>
      </c>
    </row>
    <row r="133" spans="1:6" x14ac:dyDescent="0.2">
      <c r="A133" s="133"/>
      <c r="B133" s="165" t="s">
        <v>119</v>
      </c>
      <c r="C133" s="119"/>
      <c r="D133" s="126">
        <v>105</v>
      </c>
      <c r="E133" s="596"/>
      <c r="F133" s="186">
        <f t="shared" si="0"/>
        <v>0</v>
      </c>
    </row>
    <row r="134" spans="1:6" x14ac:dyDescent="0.2">
      <c r="A134" s="133"/>
      <c r="B134" s="127"/>
      <c r="C134" s="125"/>
      <c r="D134" s="126"/>
      <c r="E134" s="596"/>
      <c r="F134" s="87"/>
    </row>
    <row r="135" spans="1:6" x14ac:dyDescent="0.2">
      <c r="A135" s="80" t="s">
        <v>65</v>
      </c>
      <c r="B135" s="168" t="s">
        <v>53</v>
      </c>
      <c r="C135" s="119"/>
      <c r="D135" s="129"/>
      <c r="E135" s="594"/>
      <c r="F135" s="87"/>
    </row>
    <row r="136" spans="1:6" ht="17.100000000000001" customHeight="1" x14ac:dyDescent="0.2">
      <c r="A136" s="133">
        <v>1</v>
      </c>
      <c r="B136" s="165" t="s">
        <v>458</v>
      </c>
      <c r="C136" s="119" t="s">
        <v>192</v>
      </c>
      <c r="D136" s="126">
        <v>152</v>
      </c>
      <c r="E136" s="591"/>
      <c r="F136" s="186">
        <f t="shared" ref="F136:F141" si="1">E136*D136</f>
        <v>0</v>
      </c>
    </row>
    <row r="137" spans="1:6" ht="17.100000000000001" customHeight="1" x14ac:dyDescent="0.2">
      <c r="A137" s="133">
        <v>2</v>
      </c>
      <c r="B137" s="165" t="s">
        <v>383</v>
      </c>
      <c r="C137" s="119" t="s">
        <v>192</v>
      </c>
      <c r="D137" s="126">
        <v>245</v>
      </c>
      <c r="E137" s="591"/>
      <c r="F137" s="186">
        <f t="shared" si="1"/>
        <v>0</v>
      </c>
    </row>
    <row r="138" spans="1:6" ht="17.100000000000001" customHeight="1" x14ac:dyDescent="0.2">
      <c r="A138" s="133">
        <v>3</v>
      </c>
      <c r="B138" s="165" t="s">
        <v>382</v>
      </c>
      <c r="C138" s="119" t="s">
        <v>192</v>
      </c>
      <c r="D138" s="126">
        <v>75</v>
      </c>
      <c r="E138" s="591"/>
      <c r="F138" s="186">
        <f t="shared" si="1"/>
        <v>0</v>
      </c>
    </row>
    <row r="139" spans="1:6" ht="17.100000000000001" customHeight="1" x14ac:dyDescent="0.2">
      <c r="A139" s="133">
        <v>4</v>
      </c>
      <c r="B139" s="153" t="s">
        <v>442</v>
      </c>
      <c r="C139" s="119" t="s">
        <v>192</v>
      </c>
      <c r="D139" s="126">
        <v>225</v>
      </c>
      <c r="E139" s="591"/>
      <c r="F139" s="186">
        <f t="shared" si="1"/>
        <v>0</v>
      </c>
    </row>
    <row r="140" spans="1:6" ht="17.100000000000001" customHeight="1" x14ac:dyDescent="0.2">
      <c r="A140" s="133">
        <v>5</v>
      </c>
      <c r="B140" s="165" t="s">
        <v>384</v>
      </c>
      <c r="C140" s="119" t="s">
        <v>192</v>
      </c>
      <c r="D140" s="126">
        <v>72</v>
      </c>
      <c r="E140" s="591"/>
      <c r="F140" s="186">
        <f t="shared" si="1"/>
        <v>0</v>
      </c>
    </row>
    <row r="141" spans="1:6" ht="17.100000000000001" customHeight="1" x14ac:dyDescent="0.2">
      <c r="A141" s="133">
        <v>6</v>
      </c>
      <c r="B141" s="165" t="s">
        <v>385</v>
      </c>
      <c r="C141" s="119" t="s">
        <v>192</v>
      </c>
      <c r="D141" s="126">
        <v>3.2</v>
      </c>
      <c r="E141" s="591"/>
      <c r="F141" s="186">
        <f t="shared" si="1"/>
        <v>0</v>
      </c>
    </row>
    <row r="142" spans="1:6" ht="15.75" customHeight="1" x14ac:dyDescent="0.2">
      <c r="A142" s="133"/>
      <c r="B142" s="165"/>
      <c r="C142" s="119"/>
      <c r="D142" s="167"/>
      <c r="E142" s="591"/>
      <c r="F142" s="87"/>
    </row>
    <row r="143" spans="1:6" ht="17.100000000000001" customHeight="1" x14ac:dyDescent="0.2">
      <c r="A143" s="156"/>
      <c r="B143" s="169"/>
      <c r="C143" s="158"/>
      <c r="D143" s="170"/>
      <c r="E143" s="592"/>
      <c r="F143" s="87"/>
    </row>
    <row r="144" spans="1:6" x14ac:dyDescent="0.2">
      <c r="A144" s="80" t="s">
        <v>66</v>
      </c>
      <c r="B144" s="154" t="s">
        <v>55</v>
      </c>
      <c r="C144" s="119"/>
      <c r="D144" s="129"/>
      <c r="E144" s="591"/>
      <c r="F144" s="87"/>
    </row>
    <row r="145" spans="1:30" s="171" customFormat="1" x14ac:dyDescent="0.2">
      <c r="A145" s="133">
        <v>1</v>
      </c>
      <c r="B145" s="165" t="s">
        <v>459</v>
      </c>
      <c r="C145" s="119" t="s">
        <v>192</v>
      </c>
      <c r="D145" s="126">
        <v>315</v>
      </c>
      <c r="E145" s="591"/>
      <c r="F145" s="186">
        <f t="shared" ref="F145:F147" si="2">E145*D145</f>
        <v>0</v>
      </c>
    </row>
    <row r="146" spans="1:30" s="171" customFormat="1" x14ac:dyDescent="0.2">
      <c r="A146" s="133">
        <v>2</v>
      </c>
      <c r="B146" s="165" t="s">
        <v>386</v>
      </c>
      <c r="C146" s="119" t="s">
        <v>192</v>
      </c>
      <c r="D146" s="126">
        <v>380</v>
      </c>
      <c r="E146" s="591"/>
      <c r="F146" s="186">
        <f t="shared" si="2"/>
        <v>0</v>
      </c>
    </row>
    <row r="147" spans="1:30" s="171" customFormat="1" x14ac:dyDescent="0.2">
      <c r="A147" s="133">
        <v>3</v>
      </c>
      <c r="B147" s="165" t="s">
        <v>387</v>
      </c>
      <c r="C147" s="119" t="s">
        <v>192</v>
      </c>
      <c r="D147" s="126">
        <v>115</v>
      </c>
      <c r="E147" s="591"/>
      <c r="F147" s="186">
        <f t="shared" si="2"/>
        <v>0</v>
      </c>
    </row>
    <row r="148" spans="1:30" s="171" customFormat="1" x14ac:dyDescent="0.2">
      <c r="A148" s="133"/>
      <c r="B148" s="165"/>
      <c r="C148" s="119"/>
      <c r="D148" s="126"/>
      <c r="E148" s="591"/>
      <c r="F148" s="87"/>
    </row>
    <row r="149" spans="1:30" s="171" customFormat="1" x14ac:dyDescent="0.2">
      <c r="A149" s="91" t="s">
        <v>405</v>
      </c>
      <c r="B149" s="172" t="s">
        <v>109</v>
      </c>
      <c r="C149" s="49"/>
      <c r="D149" s="129"/>
      <c r="E149" s="583"/>
      <c r="F149" s="87"/>
    </row>
    <row r="150" spans="1:30" ht="31.5" customHeight="1" x14ac:dyDescent="0.2">
      <c r="A150" s="91"/>
      <c r="B150" s="173" t="s">
        <v>182</v>
      </c>
      <c r="C150" s="125"/>
      <c r="D150" s="129"/>
      <c r="E150" s="584"/>
      <c r="F150" s="87"/>
    </row>
    <row r="151" spans="1:30" s="127" customFormat="1" ht="42.75" x14ac:dyDescent="0.2">
      <c r="A151" s="137">
        <v>1</v>
      </c>
      <c r="B151" s="174" t="s">
        <v>123</v>
      </c>
      <c r="C151" s="125" t="s">
        <v>36</v>
      </c>
      <c r="D151" s="126">
        <f>70.36+5.36</f>
        <v>75.72</v>
      </c>
      <c r="E151" s="590"/>
      <c r="F151" s="186">
        <f t="shared" ref="F151" si="3">E151*D151</f>
        <v>0</v>
      </c>
    </row>
    <row r="152" spans="1:30" s="178" customFormat="1" x14ac:dyDescent="0.2">
      <c r="A152" s="175">
        <v>3.6</v>
      </c>
      <c r="B152" s="176" t="s">
        <v>297</v>
      </c>
      <c r="C152" s="125"/>
      <c r="D152" s="177"/>
      <c r="E152" s="589"/>
      <c r="F152" s="87"/>
    </row>
    <row r="153" spans="1:30" s="178" customFormat="1" ht="42.75" x14ac:dyDescent="0.2">
      <c r="A153" s="179"/>
      <c r="B153" s="138" t="s">
        <v>329</v>
      </c>
      <c r="C153" s="125"/>
      <c r="D153" s="177"/>
      <c r="E153" s="589"/>
      <c r="F153" s="87"/>
    </row>
    <row r="154" spans="1:30" s="178" customFormat="1" x14ac:dyDescent="0.2">
      <c r="A154" s="137"/>
      <c r="B154" s="138"/>
      <c r="C154" s="125"/>
      <c r="D154" s="177"/>
      <c r="E154" s="589"/>
      <c r="F154" s="87"/>
    </row>
    <row r="155" spans="1:30" x14ac:dyDescent="0.2">
      <c r="A155" s="180" t="s">
        <v>298</v>
      </c>
      <c r="B155" s="181" t="s">
        <v>330</v>
      </c>
      <c r="C155" s="125"/>
      <c r="D155" s="177"/>
      <c r="E155" s="589"/>
      <c r="F155" s="8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row>
    <row r="156" spans="1:30" ht="28.5" x14ac:dyDescent="0.2">
      <c r="A156" s="180"/>
      <c r="B156" s="138" t="s">
        <v>333</v>
      </c>
      <c r="C156" s="125"/>
      <c r="D156" s="177"/>
      <c r="E156" s="589"/>
      <c r="F156" s="8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row>
    <row r="157" spans="1:30" ht="28.5" x14ac:dyDescent="0.2">
      <c r="A157" s="137">
        <v>1</v>
      </c>
      <c r="B157" s="138" t="s">
        <v>331</v>
      </c>
      <c r="C157" s="125" t="s">
        <v>26</v>
      </c>
      <c r="D157" s="182">
        <v>1</v>
      </c>
      <c r="E157" s="589"/>
      <c r="F157" s="186">
        <f t="shared" ref="F157:F158" si="4">E157*D157</f>
        <v>0</v>
      </c>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row>
    <row r="158" spans="1:30" x14ac:dyDescent="0.2">
      <c r="A158" s="137">
        <v>2</v>
      </c>
      <c r="B158" s="138" t="s">
        <v>332</v>
      </c>
      <c r="C158" s="125" t="s">
        <v>26</v>
      </c>
      <c r="D158" s="182">
        <v>3</v>
      </c>
      <c r="E158" s="589"/>
      <c r="F158" s="186">
        <f t="shared" si="4"/>
        <v>0</v>
      </c>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row>
    <row r="159" spans="1:30" x14ac:dyDescent="0.2">
      <c r="A159" s="137" t="s">
        <v>111</v>
      </c>
      <c r="B159" s="181" t="s">
        <v>335</v>
      </c>
      <c r="C159" s="125"/>
      <c r="D159" s="182"/>
      <c r="E159" s="589"/>
      <c r="F159" s="8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row>
    <row r="160" spans="1:30" ht="28.5" x14ac:dyDescent="0.2">
      <c r="A160" s="183">
        <v>1</v>
      </c>
      <c r="B160" s="173" t="s">
        <v>388</v>
      </c>
      <c r="C160" s="184" t="s">
        <v>334</v>
      </c>
      <c r="D160" s="185">
        <v>1</v>
      </c>
      <c r="E160" s="584"/>
      <c r="F160" s="186">
        <f t="shared" ref="F160" si="5">E160*D160</f>
        <v>0</v>
      </c>
      <c r="G160" s="171"/>
      <c r="H160" s="171"/>
      <c r="I160" s="171"/>
      <c r="J160" s="171"/>
      <c r="K160" s="171"/>
      <c r="L160" s="171"/>
      <c r="M160" s="171"/>
      <c r="N160" s="171"/>
      <c r="O160" s="171"/>
      <c r="P160" s="171"/>
      <c r="Q160" s="171"/>
      <c r="R160" s="171"/>
      <c r="S160" s="171"/>
      <c r="T160" s="171"/>
    </row>
    <row r="161" spans="1:20" x14ac:dyDescent="0.2">
      <c r="A161" s="183"/>
      <c r="B161" s="173"/>
      <c r="C161" s="125"/>
      <c r="D161" s="182"/>
      <c r="E161" s="584"/>
      <c r="F161" s="87"/>
      <c r="G161" s="171"/>
      <c r="H161" s="171"/>
      <c r="I161" s="171"/>
      <c r="J161" s="171"/>
      <c r="K161" s="171"/>
      <c r="L161" s="171"/>
      <c r="M161" s="171"/>
      <c r="N161" s="171"/>
      <c r="O161" s="171"/>
      <c r="P161" s="171"/>
      <c r="Q161" s="171"/>
      <c r="R161" s="171"/>
      <c r="S161" s="171"/>
      <c r="T161" s="171"/>
    </row>
    <row r="162" spans="1:20" x14ac:dyDescent="0.2">
      <c r="A162" s="183"/>
      <c r="B162" s="173"/>
      <c r="C162" s="125"/>
      <c r="D162" s="182"/>
      <c r="E162" s="584"/>
      <c r="F162" s="87"/>
      <c r="G162" s="171"/>
      <c r="H162" s="171"/>
      <c r="I162" s="171"/>
      <c r="J162" s="171"/>
      <c r="K162" s="171"/>
      <c r="L162" s="171"/>
      <c r="M162" s="171"/>
      <c r="N162" s="171"/>
      <c r="O162" s="171"/>
      <c r="P162" s="171"/>
      <c r="Q162" s="171"/>
      <c r="R162" s="171"/>
      <c r="S162" s="171"/>
      <c r="T162" s="171"/>
    </row>
    <row r="163" spans="1:20" x14ac:dyDescent="0.2">
      <c r="A163" s="183"/>
      <c r="B163" s="173"/>
      <c r="C163" s="125"/>
      <c r="D163" s="182"/>
      <c r="E163" s="584"/>
      <c r="F163" s="87"/>
      <c r="G163" s="171"/>
      <c r="H163" s="171"/>
      <c r="I163" s="171"/>
      <c r="J163" s="171"/>
      <c r="K163" s="171"/>
      <c r="L163" s="171"/>
      <c r="M163" s="171"/>
      <c r="N163" s="171"/>
      <c r="O163" s="171"/>
      <c r="P163" s="171"/>
      <c r="Q163" s="171"/>
      <c r="R163" s="171"/>
      <c r="S163" s="171"/>
      <c r="T163" s="171"/>
    </row>
    <row r="164" spans="1:20" x14ac:dyDescent="0.2">
      <c r="A164" s="183"/>
      <c r="B164" s="173"/>
      <c r="C164" s="125"/>
      <c r="D164" s="182"/>
      <c r="E164" s="584"/>
      <c r="F164" s="87"/>
      <c r="G164" s="171"/>
      <c r="H164" s="171"/>
      <c r="I164" s="171"/>
      <c r="J164" s="171"/>
      <c r="K164" s="171"/>
      <c r="L164" s="171"/>
      <c r="M164" s="171"/>
      <c r="N164" s="171"/>
      <c r="O164" s="171"/>
      <c r="P164" s="171"/>
      <c r="Q164" s="171"/>
      <c r="R164" s="171"/>
      <c r="S164" s="171"/>
      <c r="T164" s="171"/>
    </row>
    <row r="165" spans="1:20" x14ac:dyDescent="0.2">
      <c r="A165" s="183"/>
      <c r="B165" s="173"/>
      <c r="C165" s="125"/>
      <c r="D165" s="182"/>
      <c r="E165" s="584"/>
      <c r="F165" s="87"/>
      <c r="G165" s="171"/>
      <c r="H165" s="171"/>
      <c r="I165" s="171"/>
      <c r="J165" s="171"/>
      <c r="K165" s="171"/>
      <c r="L165" s="171"/>
      <c r="M165" s="171"/>
      <c r="N165" s="171"/>
      <c r="O165" s="171"/>
      <c r="P165" s="171"/>
      <c r="Q165" s="171"/>
      <c r="R165" s="171"/>
      <c r="S165" s="171"/>
      <c r="T165" s="171"/>
    </row>
    <row r="166" spans="1:20" x14ac:dyDescent="0.2">
      <c r="A166" s="183"/>
      <c r="B166" s="173"/>
      <c r="C166" s="125"/>
      <c r="D166" s="182"/>
      <c r="E166" s="584"/>
      <c r="F166" s="87"/>
      <c r="G166" s="171"/>
      <c r="H166" s="171"/>
      <c r="I166" s="171"/>
      <c r="J166" s="171"/>
      <c r="K166" s="171"/>
      <c r="L166" s="171"/>
      <c r="M166" s="171"/>
      <c r="N166" s="171"/>
      <c r="O166" s="171"/>
      <c r="P166" s="171"/>
      <c r="Q166" s="171"/>
      <c r="R166" s="171"/>
      <c r="S166" s="171"/>
      <c r="T166" s="171"/>
    </row>
    <row r="167" spans="1:20" x14ac:dyDescent="0.2">
      <c r="A167" s="183"/>
      <c r="B167" s="173"/>
      <c r="C167" s="125"/>
      <c r="D167" s="182"/>
      <c r="E167" s="584"/>
      <c r="F167" s="186"/>
      <c r="G167" s="171"/>
      <c r="H167" s="171"/>
      <c r="I167" s="171"/>
      <c r="J167" s="171"/>
      <c r="K167" s="171"/>
      <c r="L167" s="171"/>
      <c r="M167" s="171"/>
      <c r="N167" s="171"/>
      <c r="O167" s="171"/>
      <c r="P167" s="171"/>
      <c r="Q167" s="171"/>
      <c r="R167" s="171"/>
      <c r="S167" s="171"/>
      <c r="T167" s="171"/>
    </row>
    <row r="168" spans="1:20" x14ac:dyDescent="0.2">
      <c r="A168" s="183"/>
      <c r="B168" s="173"/>
      <c r="C168" s="125"/>
      <c r="D168" s="182"/>
      <c r="E168" s="584"/>
      <c r="F168" s="186"/>
      <c r="G168" s="171"/>
      <c r="H168" s="171"/>
      <c r="I168" s="171"/>
      <c r="J168" s="171"/>
      <c r="K168" s="171"/>
      <c r="L168" s="171"/>
      <c r="M168" s="171"/>
      <c r="N168" s="171"/>
      <c r="O168" s="171"/>
      <c r="P168" s="171"/>
      <c r="Q168" s="171"/>
      <c r="R168" s="171"/>
      <c r="S168" s="171"/>
      <c r="T168" s="171"/>
    </row>
    <row r="169" spans="1:20" x14ac:dyDescent="0.2">
      <c r="A169" s="183"/>
      <c r="B169" s="173"/>
      <c r="C169" s="125"/>
      <c r="D169" s="182"/>
      <c r="E169" s="584"/>
      <c r="F169" s="186"/>
      <c r="G169" s="171"/>
      <c r="H169" s="171"/>
      <c r="I169" s="171"/>
      <c r="J169" s="171"/>
      <c r="K169" s="171"/>
      <c r="L169" s="171"/>
      <c r="M169" s="171"/>
      <c r="N169" s="171"/>
      <c r="O169" s="171"/>
      <c r="P169" s="171"/>
      <c r="Q169" s="171"/>
      <c r="R169" s="171"/>
      <c r="S169" s="171"/>
      <c r="T169" s="171"/>
    </row>
    <row r="170" spans="1:20" x14ac:dyDescent="0.2">
      <c r="A170" s="183"/>
      <c r="B170" s="173"/>
      <c r="C170" s="125"/>
      <c r="D170" s="182"/>
      <c r="E170" s="584"/>
      <c r="F170" s="186"/>
      <c r="G170" s="171"/>
      <c r="H170" s="171"/>
      <c r="I170" s="171"/>
      <c r="J170" s="171"/>
      <c r="K170" s="171"/>
      <c r="L170" s="171"/>
      <c r="M170" s="171"/>
      <c r="N170" s="171"/>
      <c r="O170" s="171"/>
      <c r="P170" s="171"/>
      <c r="Q170" s="171"/>
      <c r="R170" s="171"/>
      <c r="S170" s="171"/>
      <c r="T170" s="171"/>
    </row>
    <row r="171" spans="1:20" x14ac:dyDescent="0.2">
      <c r="A171" s="183"/>
      <c r="B171" s="173"/>
      <c r="C171" s="125"/>
      <c r="D171" s="182"/>
      <c r="E171" s="584"/>
      <c r="F171" s="186"/>
      <c r="G171" s="171"/>
      <c r="H171" s="171"/>
      <c r="I171" s="171"/>
      <c r="J171" s="171"/>
      <c r="K171" s="171"/>
      <c r="L171" s="171"/>
      <c r="M171" s="171"/>
      <c r="N171" s="171"/>
      <c r="O171" s="171"/>
      <c r="P171" s="171"/>
      <c r="Q171" s="171"/>
      <c r="R171" s="171"/>
      <c r="S171" s="171"/>
      <c r="T171" s="171"/>
    </row>
    <row r="172" spans="1:20" x14ac:dyDescent="0.2">
      <c r="A172" s="183"/>
      <c r="B172" s="173"/>
      <c r="C172" s="125"/>
      <c r="D172" s="182"/>
      <c r="E172" s="584"/>
      <c r="F172" s="186"/>
      <c r="G172" s="171"/>
      <c r="H172" s="171"/>
      <c r="I172" s="171"/>
      <c r="J172" s="171"/>
      <c r="K172" s="171"/>
      <c r="L172" s="171"/>
      <c r="M172" s="171"/>
      <c r="N172" s="171"/>
      <c r="O172" s="171"/>
      <c r="P172" s="171"/>
      <c r="Q172" s="171"/>
      <c r="R172" s="171"/>
      <c r="S172" s="171"/>
      <c r="T172" s="171"/>
    </row>
    <row r="173" spans="1:20" x14ac:dyDescent="0.2">
      <c r="A173" s="187"/>
      <c r="B173" s="188"/>
      <c r="C173" s="189"/>
      <c r="D173" s="190"/>
      <c r="E173" s="597"/>
      <c r="F173" s="191"/>
      <c r="G173" s="171"/>
      <c r="H173" s="171"/>
      <c r="I173" s="171"/>
      <c r="J173" s="171"/>
      <c r="K173" s="171"/>
      <c r="L173" s="171"/>
      <c r="M173" s="171"/>
      <c r="N173" s="171"/>
      <c r="O173" s="171"/>
      <c r="P173" s="171"/>
      <c r="Q173" s="171"/>
      <c r="R173" s="171"/>
      <c r="S173" s="171"/>
      <c r="T173" s="171"/>
    </row>
    <row r="174" spans="1:20" x14ac:dyDescent="0.2">
      <c r="A174" s="102"/>
      <c r="B174" s="103" t="s">
        <v>67</v>
      </c>
      <c r="C174" s="104"/>
      <c r="D174" s="192"/>
      <c r="E174" s="586"/>
      <c r="F174" s="106">
        <f>SUM(F91:F168)</f>
        <v>0</v>
      </c>
    </row>
    <row r="175" spans="1:20" s="112" customFormat="1" x14ac:dyDescent="0.2">
      <c r="A175" s="107"/>
      <c r="B175" s="108" t="s">
        <v>68</v>
      </c>
      <c r="C175" s="109"/>
      <c r="D175" s="193"/>
      <c r="E175" s="587"/>
      <c r="F175" s="111">
        <f>F174</f>
        <v>0</v>
      </c>
    </row>
    <row r="176" spans="1:20" x14ac:dyDescent="0.2">
      <c r="A176" s="91"/>
      <c r="B176" s="113" t="s">
        <v>69</v>
      </c>
      <c r="C176" s="49"/>
      <c r="D176" s="194"/>
      <c r="E176" s="583"/>
      <c r="F176" s="195"/>
    </row>
    <row r="177" spans="1:9" x14ac:dyDescent="0.2">
      <c r="A177" s="91"/>
      <c r="B177" s="72" t="s">
        <v>70</v>
      </c>
      <c r="C177" s="49"/>
      <c r="D177" s="194"/>
      <c r="E177" s="583"/>
      <c r="F177" s="195"/>
    </row>
    <row r="178" spans="1:9" ht="4.5" customHeight="1" x14ac:dyDescent="0.2">
      <c r="A178" s="91"/>
      <c r="B178" s="72"/>
      <c r="C178" s="49"/>
      <c r="D178" s="194"/>
      <c r="E178" s="583"/>
      <c r="F178" s="195"/>
    </row>
    <row r="179" spans="1:9" ht="15" customHeight="1" x14ac:dyDescent="0.2">
      <c r="A179" s="93">
        <v>4.0999999999999996</v>
      </c>
      <c r="B179" s="196" t="s">
        <v>33</v>
      </c>
      <c r="C179" s="49"/>
      <c r="D179" s="129"/>
      <c r="E179" s="583"/>
      <c r="F179" s="195"/>
    </row>
    <row r="180" spans="1:9" ht="71.25" x14ac:dyDescent="0.2">
      <c r="A180" s="91"/>
      <c r="B180" s="197" t="s">
        <v>71</v>
      </c>
      <c r="C180" s="49"/>
      <c r="D180" s="129"/>
      <c r="E180" s="583"/>
      <c r="F180" s="198"/>
    </row>
    <row r="181" spans="1:9" ht="71.25" x14ac:dyDescent="0.2">
      <c r="A181" s="91"/>
      <c r="B181" s="197" t="s">
        <v>72</v>
      </c>
      <c r="C181" s="49"/>
      <c r="D181" s="129"/>
      <c r="E181" s="583"/>
      <c r="F181" s="198"/>
    </row>
    <row r="182" spans="1:9" ht="57" x14ac:dyDescent="0.2">
      <c r="A182" s="91"/>
      <c r="B182" s="197" t="s">
        <v>73</v>
      </c>
      <c r="C182" s="49"/>
      <c r="D182" s="129"/>
      <c r="E182" s="584"/>
      <c r="F182" s="198"/>
    </row>
    <row r="183" spans="1:9" ht="3" customHeight="1" x14ac:dyDescent="0.2">
      <c r="A183" s="91"/>
      <c r="B183" s="197"/>
      <c r="C183" s="49"/>
      <c r="D183" s="129"/>
      <c r="E183" s="584"/>
      <c r="F183" s="198"/>
    </row>
    <row r="184" spans="1:9" x14ac:dyDescent="0.2">
      <c r="A184" s="93">
        <v>4.2</v>
      </c>
      <c r="B184" s="199" t="s">
        <v>74</v>
      </c>
      <c r="C184" s="49"/>
      <c r="D184" s="129"/>
      <c r="E184" s="583"/>
      <c r="F184" s="198"/>
    </row>
    <row r="185" spans="1:9" x14ac:dyDescent="0.2">
      <c r="A185" s="93"/>
      <c r="B185" s="199" t="s">
        <v>266</v>
      </c>
      <c r="C185" s="49"/>
      <c r="D185" s="129"/>
      <c r="E185" s="583"/>
      <c r="F185" s="198"/>
    </row>
    <row r="186" spans="1:9" ht="57" x14ac:dyDescent="0.2">
      <c r="A186" s="91" t="s">
        <v>75</v>
      </c>
      <c r="B186" s="200" t="s">
        <v>390</v>
      </c>
      <c r="C186" s="49" t="s">
        <v>36</v>
      </c>
      <c r="D186" s="126">
        <v>75</v>
      </c>
      <c r="E186" s="583"/>
      <c r="F186" s="186">
        <f t="shared" ref="F186:F187" si="6">E186*D186</f>
        <v>0</v>
      </c>
    </row>
    <row r="187" spans="1:9" ht="57" x14ac:dyDescent="0.2">
      <c r="A187" s="91" t="s">
        <v>406</v>
      </c>
      <c r="B187" s="200" t="s">
        <v>407</v>
      </c>
      <c r="C187" s="49" t="s">
        <v>36</v>
      </c>
      <c r="D187" s="126">
        <v>101</v>
      </c>
      <c r="E187" s="583"/>
      <c r="F187" s="186">
        <f t="shared" si="6"/>
        <v>0</v>
      </c>
    </row>
    <row r="188" spans="1:9" x14ac:dyDescent="0.2">
      <c r="A188" s="93">
        <v>4.3</v>
      </c>
      <c r="B188" s="121" t="s">
        <v>76</v>
      </c>
      <c r="C188" s="49"/>
      <c r="D188" s="126"/>
      <c r="E188" s="583"/>
      <c r="F188" s="198"/>
    </row>
    <row r="189" spans="1:9" s="171" customFormat="1" ht="42.75" x14ac:dyDescent="0.2">
      <c r="A189" s="91"/>
      <c r="B189" s="201" t="s">
        <v>77</v>
      </c>
      <c r="C189" s="49"/>
      <c r="D189" s="126"/>
      <c r="E189" s="583"/>
      <c r="F189" s="198"/>
      <c r="H189" s="57"/>
      <c r="I189" s="57"/>
    </row>
    <row r="190" spans="1:9" s="127" customFormat="1" ht="28.5" x14ac:dyDescent="0.2">
      <c r="A190" s="179" t="s">
        <v>78</v>
      </c>
      <c r="B190" s="202" t="s">
        <v>391</v>
      </c>
      <c r="C190" s="125" t="s">
        <v>36</v>
      </c>
      <c r="D190" s="126">
        <v>75</v>
      </c>
      <c r="E190" s="589"/>
      <c r="F190" s="304">
        <f t="shared" ref="F190:F191" si="7">E190*D190</f>
        <v>0</v>
      </c>
    </row>
    <row r="191" spans="1:9" ht="28.5" x14ac:dyDescent="0.2">
      <c r="A191" s="91" t="s">
        <v>268</v>
      </c>
      <c r="B191" s="204" t="s">
        <v>392</v>
      </c>
      <c r="C191" s="49" t="s">
        <v>36</v>
      </c>
      <c r="D191" s="126">
        <v>280</v>
      </c>
      <c r="E191" s="583"/>
      <c r="F191" s="186">
        <f t="shared" si="7"/>
        <v>0</v>
      </c>
    </row>
    <row r="192" spans="1:9" s="171" customFormat="1" x14ac:dyDescent="0.2">
      <c r="A192" s="91"/>
      <c r="B192" s="197"/>
      <c r="C192" s="119"/>
      <c r="D192" s="205"/>
      <c r="E192" s="591"/>
      <c r="F192" s="198"/>
    </row>
    <row r="193" spans="1:6" s="171" customFormat="1" x14ac:dyDescent="0.2">
      <c r="A193" s="93">
        <v>4.4000000000000004</v>
      </c>
      <c r="B193" s="121" t="s">
        <v>79</v>
      </c>
      <c r="C193" s="125"/>
      <c r="D193" s="126"/>
      <c r="E193" s="583"/>
      <c r="F193" s="198"/>
    </row>
    <row r="194" spans="1:6" x14ac:dyDescent="0.2">
      <c r="A194" s="88" t="s">
        <v>473</v>
      </c>
      <c r="B194" s="153" t="s">
        <v>479</v>
      </c>
      <c r="C194" s="125" t="s">
        <v>36</v>
      </c>
      <c r="D194" s="126">
        <v>150</v>
      </c>
      <c r="E194" s="591"/>
      <c r="F194" s="186">
        <f t="shared" ref="F194" si="8">E194*D194</f>
        <v>0</v>
      </c>
    </row>
    <row r="195" spans="1:6" x14ac:dyDescent="0.2">
      <c r="A195" s="88"/>
      <c r="B195" s="153"/>
      <c r="C195" s="119"/>
      <c r="D195" s="126"/>
      <c r="E195" s="591"/>
      <c r="F195" s="198"/>
    </row>
    <row r="196" spans="1:6" ht="28.5" x14ac:dyDescent="0.2">
      <c r="A196" s="88" t="s">
        <v>474</v>
      </c>
      <c r="B196" s="173" t="s">
        <v>471</v>
      </c>
      <c r="C196" s="125" t="s">
        <v>26</v>
      </c>
      <c r="D196" s="126">
        <v>1</v>
      </c>
      <c r="E196" s="591"/>
      <c r="F196" s="186">
        <f t="shared" ref="F196:F197" si="9">E196*D196</f>
        <v>0</v>
      </c>
    </row>
    <row r="197" spans="1:6" x14ac:dyDescent="0.2">
      <c r="A197" s="88" t="s">
        <v>475</v>
      </c>
      <c r="B197" s="153" t="s">
        <v>472</v>
      </c>
      <c r="C197" s="125" t="s">
        <v>26</v>
      </c>
      <c r="D197" s="126">
        <v>1</v>
      </c>
      <c r="E197" s="591"/>
      <c r="F197" s="186">
        <f t="shared" si="9"/>
        <v>0</v>
      </c>
    </row>
    <row r="198" spans="1:6" x14ac:dyDescent="0.2">
      <c r="A198" s="88"/>
      <c r="B198" s="153"/>
      <c r="C198" s="119"/>
      <c r="D198" s="129"/>
      <c r="E198" s="591"/>
      <c r="F198" s="198"/>
    </row>
    <row r="199" spans="1:6" x14ac:dyDescent="0.2">
      <c r="A199" s="206"/>
      <c r="B199" s="207"/>
      <c r="C199" s="208"/>
      <c r="D199" s="209"/>
      <c r="E199" s="598"/>
      <c r="F199" s="210"/>
    </row>
    <row r="200" spans="1:6" x14ac:dyDescent="0.2">
      <c r="A200" s="211"/>
      <c r="B200" s="212" t="s">
        <v>80</v>
      </c>
      <c r="C200" s="213"/>
      <c r="D200" s="214"/>
      <c r="E200" s="599"/>
      <c r="F200" s="215">
        <f>SUM(F186:F198)</f>
        <v>0</v>
      </c>
    </row>
    <row r="201" spans="1:6" s="112" customFormat="1" x14ac:dyDescent="0.2">
      <c r="A201" s="216"/>
      <c r="B201" s="217" t="s">
        <v>81</v>
      </c>
      <c r="C201" s="218"/>
      <c r="D201" s="219"/>
      <c r="E201" s="600"/>
      <c r="F201" s="220">
        <f>F200</f>
        <v>0</v>
      </c>
    </row>
    <row r="202" spans="1:6" ht="20.25" customHeight="1" x14ac:dyDescent="0.2">
      <c r="A202" s="221"/>
      <c r="B202" s="222" t="s">
        <v>82</v>
      </c>
      <c r="C202" s="162"/>
      <c r="D202" s="223"/>
      <c r="E202" s="593"/>
      <c r="F202" s="224"/>
    </row>
    <row r="203" spans="1:6" x14ac:dyDescent="0.2">
      <c r="A203" s="80"/>
      <c r="B203" s="72" t="s">
        <v>85</v>
      </c>
      <c r="C203" s="119"/>
      <c r="D203" s="225"/>
      <c r="E203" s="591"/>
      <c r="F203" s="226"/>
    </row>
    <row r="204" spans="1:6" ht="12.75" customHeight="1" x14ac:dyDescent="0.2">
      <c r="A204" s="80"/>
      <c r="B204" s="227"/>
      <c r="C204" s="119"/>
      <c r="D204" s="225"/>
      <c r="E204" s="591"/>
      <c r="F204" s="226"/>
    </row>
    <row r="205" spans="1:6" x14ac:dyDescent="0.2">
      <c r="A205" s="71">
        <v>5.0999999999999996</v>
      </c>
      <c r="B205" s="77" t="s">
        <v>33</v>
      </c>
      <c r="C205" s="119"/>
      <c r="D205" s="225"/>
      <c r="E205" s="591"/>
      <c r="F205" s="226"/>
    </row>
    <row r="206" spans="1:6" ht="71.25" x14ac:dyDescent="0.2">
      <c r="A206" s="80"/>
      <c r="B206" s="197" t="s">
        <v>86</v>
      </c>
      <c r="C206" s="119"/>
      <c r="D206" s="129"/>
      <c r="E206" s="594"/>
      <c r="F206" s="228"/>
    </row>
    <row r="207" spans="1:6" x14ac:dyDescent="0.2">
      <c r="A207" s="80"/>
      <c r="B207" s="229"/>
      <c r="C207" s="119"/>
      <c r="D207" s="129"/>
      <c r="E207" s="591"/>
      <c r="F207" s="226"/>
    </row>
    <row r="208" spans="1:6" ht="17.100000000000001" customHeight="1" x14ac:dyDescent="0.2">
      <c r="A208" s="71">
        <v>5.2</v>
      </c>
      <c r="B208" s="77" t="s">
        <v>103</v>
      </c>
      <c r="C208" s="119"/>
      <c r="D208" s="129"/>
      <c r="E208" s="591"/>
      <c r="F208" s="226"/>
    </row>
    <row r="209" spans="1:6" ht="17.100000000000001" customHeight="1" x14ac:dyDescent="0.2">
      <c r="A209" s="133">
        <v>1</v>
      </c>
      <c r="B209" s="81" t="s">
        <v>443</v>
      </c>
      <c r="C209" s="119" t="s">
        <v>60</v>
      </c>
      <c r="D209" s="126">
        <v>56.4</v>
      </c>
      <c r="E209" s="591"/>
      <c r="F209" s="186">
        <f t="shared" ref="F209:F214" si="10">E209*D209</f>
        <v>0</v>
      </c>
    </row>
    <row r="210" spans="1:6" ht="17.100000000000001" customHeight="1" x14ac:dyDescent="0.2">
      <c r="A210" s="137">
        <v>2</v>
      </c>
      <c r="B210" s="230" t="s">
        <v>193</v>
      </c>
      <c r="C210" s="125" t="s">
        <v>60</v>
      </c>
      <c r="D210" s="126">
        <v>170</v>
      </c>
      <c r="E210" s="591"/>
      <c r="F210" s="186">
        <f t="shared" si="10"/>
        <v>0</v>
      </c>
    </row>
    <row r="211" spans="1:6" ht="17.100000000000001" customHeight="1" x14ac:dyDescent="0.2">
      <c r="A211" s="137">
        <v>3</v>
      </c>
      <c r="B211" s="230" t="s">
        <v>194</v>
      </c>
      <c r="C211" s="125" t="s">
        <v>60</v>
      </c>
      <c r="D211" s="126">
        <v>345</v>
      </c>
      <c r="E211" s="591"/>
      <c r="F211" s="186">
        <f t="shared" si="10"/>
        <v>0</v>
      </c>
    </row>
    <row r="212" spans="1:6" ht="17.100000000000001" customHeight="1" x14ac:dyDescent="0.2">
      <c r="A212" s="137">
        <v>4</v>
      </c>
      <c r="B212" s="230" t="s">
        <v>336</v>
      </c>
      <c r="C212" s="125" t="s">
        <v>60</v>
      </c>
      <c r="D212" s="126">
        <v>60</v>
      </c>
      <c r="E212" s="591"/>
      <c r="F212" s="186">
        <f t="shared" si="10"/>
        <v>0</v>
      </c>
    </row>
    <row r="213" spans="1:6" ht="17.100000000000001" customHeight="1" x14ac:dyDescent="0.2">
      <c r="A213" s="137">
        <v>5</v>
      </c>
      <c r="B213" s="230" t="s">
        <v>337</v>
      </c>
      <c r="C213" s="125" t="s">
        <v>60</v>
      </c>
      <c r="D213" s="126">
        <v>51.6</v>
      </c>
      <c r="E213" s="591"/>
      <c r="F213" s="186">
        <f t="shared" si="10"/>
        <v>0</v>
      </c>
    </row>
    <row r="214" spans="1:6" s="127" customFormat="1" ht="17.100000000000001" customHeight="1" x14ac:dyDescent="0.2">
      <c r="A214" s="137">
        <v>6</v>
      </c>
      <c r="B214" s="230" t="s">
        <v>399</v>
      </c>
      <c r="C214" s="125" t="s">
        <v>60</v>
      </c>
      <c r="D214" s="126">
        <v>52</v>
      </c>
      <c r="E214" s="589"/>
      <c r="F214" s="186">
        <f t="shared" si="10"/>
        <v>0</v>
      </c>
    </row>
    <row r="215" spans="1:6" x14ac:dyDescent="0.2">
      <c r="A215" s="231"/>
      <c r="B215" s="232"/>
      <c r="C215" s="119"/>
      <c r="D215" s="129"/>
      <c r="E215" s="591"/>
      <c r="F215" s="195"/>
    </row>
    <row r="216" spans="1:6" s="238" customFormat="1" ht="15" x14ac:dyDescent="0.25">
      <c r="A216" s="233">
        <v>5.3</v>
      </c>
      <c r="B216" s="234" t="s">
        <v>389</v>
      </c>
      <c r="C216" s="235"/>
      <c r="D216" s="236"/>
      <c r="E216" s="601"/>
      <c r="F216" s="237"/>
    </row>
    <row r="217" spans="1:6" s="238" customFormat="1" ht="28.5" x14ac:dyDescent="0.25">
      <c r="A217" s="239">
        <v>1</v>
      </c>
      <c r="B217" s="240" t="s">
        <v>480</v>
      </c>
      <c r="C217" s="241" t="s">
        <v>342</v>
      </c>
      <c r="D217" s="250">
        <v>5</v>
      </c>
      <c r="E217" s="601"/>
      <c r="F217" s="186">
        <f t="shared" ref="F217" si="11">E217*D217</f>
        <v>0</v>
      </c>
    </row>
    <row r="218" spans="1:6" s="238" customFormat="1" ht="15" x14ac:dyDescent="0.25">
      <c r="A218" s="242"/>
      <c r="B218" s="243" t="s">
        <v>343</v>
      </c>
      <c r="C218" s="244"/>
      <c r="D218" s="245"/>
      <c r="E218" s="601"/>
      <c r="F218" s="87"/>
    </row>
    <row r="219" spans="1:6" s="238" customFormat="1" ht="15" x14ac:dyDescent="0.25">
      <c r="A219" s="246">
        <v>5.4</v>
      </c>
      <c r="B219" s="247" t="s">
        <v>344</v>
      </c>
      <c r="C219" s="248"/>
      <c r="D219" s="245"/>
      <c r="E219" s="601"/>
      <c r="F219" s="87"/>
    </row>
    <row r="220" spans="1:6" s="238" customFormat="1" ht="15" x14ac:dyDescent="0.25">
      <c r="A220" s="242">
        <v>1</v>
      </c>
      <c r="B220" s="243" t="s">
        <v>345</v>
      </c>
      <c r="C220" s="248" t="s">
        <v>342</v>
      </c>
      <c r="D220" s="250">
        <v>1</v>
      </c>
      <c r="E220" s="601"/>
      <c r="F220" s="186">
        <f t="shared" ref="F220" si="12">E220*D220</f>
        <v>0</v>
      </c>
    </row>
    <row r="221" spans="1:6" s="238" customFormat="1" ht="15" x14ac:dyDescent="0.25">
      <c r="A221" s="246">
        <v>5.5</v>
      </c>
      <c r="B221" s="247" t="s">
        <v>346</v>
      </c>
      <c r="C221" s="248"/>
      <c r="D221" s="245"/>
      <c r="E221" s="601"/>
      <c r="F221" s="237"/>
    </row>
    <row r="222" spans="1:6" s="238" customFormat="1" ht="28.5" x14ac:dyDescent="0.25">
      <c r="A222" s="249">
        <v>1</v>
      </c>
      <c r="B222" s="243" t="s">
        <v>347</v>
      </c>
      <c r="C222" s="248" t="s">
        <v>342</v>
      </c>
      <c r="D222" s="250">
        <v>1</v>
      </c>
      <c r="E222" s="601"/>
      <c r="F222" s="186">
        <f t="shared" ref="F222" si="13">E222*D222</f>
        <v>0</v>
      </c>
    </row>
    <row r="223" spans="1:6" x14ac:dyDescent="0.2">
      <c r="A223" s="80"/>
      <c r="B223" s="83"/>
      <c r="C223" s="119"/>
      <c r="D223" s="129"/>
      <c r="E223" s="591"/>
      <c r="F223" s="226"/>
    </row>
    <row r="224" spans="1:6" ht="17.25" customHeight="1" x14ac:dyDescent="0.2">
      <c r="A224" s="133"/>
      <c r="B224" s="251" t="s">
        <v>152</v>
      </c>
      <c r="C224" s="119"/>
      <c r="D224" s="129"/>
      <c r="E224" s="591"/>
      <c r="F224" s="226"/>
    </row>
    <row r="225" spans="1:6" x14ac:dyDescent="0.2">
      <c r="A225" s="71">
        <v>5.6</v>
      </c>
      <c r="B225" s="252" t="s">
        <v>33</v>
      </c>
      <c r="C225" s="119"/>
      <c r="D225" s="129"/>
      <c r="E225" s="591"/>
      <c r="F225" s="226"/>
    </row>
    <row r="226" spans="1:6" ht="78.75" customHeight="1" x14ac:dyDescent="0.2">
      <c r="A226" s="133"/>
      <c r="B226" s="253" t="s">
        <v>153</v>
      </c>
      <c r="C226" s="119"/>
      <c r="D226" s="129"/>
      <c r="E226" s="591"/>
      <c r="F226" s="226"/>
    </row>
    <row r="227" spans="1:6" ht="28.5" x14ac:dyDescent="0.2">
      <c r="A227" s="80"/>
      <c r="B227" s="253" t="s">
        <v>154</v>
      </c>
      <c r="C227" s="119"/>
      <c r="D227" s="129"/>
      <c r="E227" s="591"/>
      <c r="F227" s="226"/>
    </row>
    <row r="228" spans="1:6" ht="28.5" customHeight="1" x14ac:dyDescent="0.2">
      <c r="A228" s="80"/>
      <c r="B228" s="253" t="s">
        <v>155</v>
      </c>
      <c r="C228" s="119"/>
      <c r="D228" s="129"/>
      <c r="E228" s="591"/>
      <c r="F228" s="226"/>
    </row>
    <row r="229" spans="1:6" s="238" customFormat="1" ht="15" x14ac:dyDescent="0.25">
      <c r="A229" s="246">
        <v>5.7</v>
      </c>
      <c r="B229" s="247" t="s">
        <v>338</v>
      </c>
      <c r="C229" s="248"/>
      <c r="D229" s="126"/>
      <c r="E229" s="601"/>
    </row>
    <row r="230" spans="1:6" s="238" customFormat="1" ht="28.5" x14ac:dyDescent="0.25">
      <c r="A230" s="242">
        <v>1</v>
      </c>
      <c r="B230" s="243" t="s">
        <v>339</v>
      </c>
      <c r="C230" s="119" t="s">
        <v>156</v>
      </c>
      <c r="D230" s="126">
        <v>2</v>
      </c>
      <c r="E230" s="601"/>
      <c r="F230" s="186">
        <f t="shared" ref="F230" si="14">E230*D230</f>
        <v>0</v>
      </c>
    </row>
    <row r="231" spans="1:6" s="238" customFormat="1" ht="15" x14ac:dyDescent="0.25">
      <c r="A231" s="242"/>
      <c r="B231" s="243"/>
      <c r="C231" s="244"/>
      <c r="D231" s="254"/>
      <c r="E231" s="601"/>
    </row>
    <row r="232" spans="1:6" s="238" customFormat="1" ht="15" x14ac:dyDescent="0.25">
      <c r="A232" s="246">
        <v>5.8</v>
      </c>
      <c r="B232" s="247" t="s">
        <v>340</v>
      </c>
      <c r="C232" s="248"/>
      <c r="D232" s="255"/>
      <c r="E232" s="601"/>
    </row>
    <row r="233" spans="1:6" s="238" customFormat="1" ht="28.5" x14ac:dyDescent="0.25">
      <c r="A233" s="242">
        <v>1</v>
      </c>
      <c r="B233" s="240" t="s">
        <v>341</v>
      </c>
      <c r="C233" s="244" t="s">
        <v>342</v>
      </c>
      <c r="D233" s="256">
        <v>1</v>
      </c>
      <c r="E233" s="601"/>
      <c r="F233" s="87">
        <f>E233*D233</f>
        <v>0</v>
      </c>
    </row>
    <row r="234" spans="1:6" x14ac:dyDescent="0.2">
      <c r="A234" s="211"/>
      <c r="B234" s="212" t="s">
        <v>124</v>
      </c>
      <c r="C234" s="213"/>
      <c r="D234" s="214"/>
      <c r="E234" s="599"/>
      <c r="F234" s="215">
        <f>SUM(F208:F233)</f>
        <v>0</v>
      </c>
    </row>
    <row r="235" spans="1:6" s="112" customFormat="1" x14ac:dyDescent="0.2">
      <c r="A235" s="216"/>
      <c r="B235" s="217" t="s">
        <v>83</v>
      </c>
      <c r="C235" s="257"/>
      <c r="D235" s="219"/>
      <c r="E235" s="600"/>
      <c r="F235" s="220">
        <f>F234</f>
        <v>0</v>
      </c>
    </row>
    <row r="236" spans="1:6" x14ac:dyDescent="0.2">
      <c r="A236" s="221"/>
      <c r="B236" s="222" t="s">
        <v>84</v>
      </c>
      <c r="C236" s="162"/>
      <c r="D236" s="223"/>
      <c r="E236" s="593"/>
      <c r="F236" s="224"/>
    </row>
    <row r="237" spans="1:6" x14ac:dyDescent="0.2">
      <c r="A237" s="80"/>
      <c r="B237" s="72" t="s">
        <v>88</v>
      </c>
      <c r="C237" s="119"/>
      <c r="D237" s="225"/>
      <c r="E237" s="591"/>
      <c r="F237" s="226"/>
    </row>
    <row r="238" spans="1:6" ht="15.75" customHeight="1" x14ac:dyDescent="0.2">
      <c r="A238" s="80"/>
      <c r="B238" s="83"/>
      <c r="C238" s="119"/>
      <c r="D238" s="225"/>
      <c r="E238" s="591"/>
      <c r="F238" s="226"/>
    </row>
    <row r="239" spans="1:6" ht="15.75" customHeight="1" x14ac:dyDescent="0.2">
      <c r="A239" s="71">
        <v>6.1</v>
      </c>
      <c r="B239" s="77" t="s">
        <v>33</v>
      </c>
      <c r="C239" s="119"/>
      <c r="D239" s="225"/>
      <c r="E239" s="591"/>
      <c r="F239" s="226"/>
    </row>
    <row r="240" spans="1:6" ht="57" x14ac:dyDescent="0.2">
      <c r="A240" s="80"/>
      <c r="B240" s="197" t="s">
        <v>89</v>
      </c>
      <c r="C240" s="119"/>
      <c r="D240" s="129"/>
      <c r="E240" s="594"/>
      <c r="F240" s="228"/>
    </row>
    <row r="241" spans="1:6" ht="15.75" customHeight="1" x14ac:dyDescent="0.2">
      <c r="A241" s="71">
        <v>6.2</v>
      </c>
      <c r="B241" s="77" t="s">
        <v>90</v>
      </c>
      <c r="C241" s="119"/>
      <c r="D241" s="129"/>
      <c r="E241" s="591"/>
      <c r="F241" s="226"/>
    </row>
    <row r="242" spans="1:6" ht="42.75" x14ac:dyDescent="0.2">
      <c r="A242" s="133">
        <v>1</v>
      </c>
      <c r="B242" s="258" t="s">
        <v>146</v>
      </c>
      <c r="C242" s="119" t="s">
        <v>36</v>
      </c>
      <c r="D242" s="126">
        <v>220</v>
      </c>
      <c r="E242" s="591"/>
      <c r="F242" s="186">
        <f t="shared" ref="F242" si="15">E242*D242</f>
        <v>0</v>
      </c>
    </row>
    <row r="243" spans="1:6" ht="15.75" customHeight="1" x14ac:dyDescent="0.2">
      <c r="A243" s="71">
        <v>6.3</v>
      </c>
      <c r="B243" s="77" t="s">
        <v>91</v>
      </c>
      <c r="C243" s="119"/>
      <c r="D243" s="126"/>
      <c r="E243" s="591"/>
      <c r="F243" s="87"/>
    </row>
    <row r="244" spans="1:6" x14ac:dyDescent="0.2">
      <c r="A244" s="133">
        <v>1</v>
      </c>
      <c r="B244" s="197" t="s">
        <v>120</v>
      </c>
      <c r="C244" s="119" t="s">
        <v>60</v>
      </c>
      <c r="D244" s="126">
        <v>46.3</v>
      </c>
      <c r="E244" s="591"/>
      <c r="F244" s="186">
        <f t="shared" ref="F244:F245" si="16">E244*D244</f>
        <v>0</v>
      </c>
    </row>
    <row r="245" spans="1:6" x14ac:dyDescent="0.2">
      <c r="A245" s="133">
        <v>2</v>
      </c>
      <c r="B245" s="197" t="s">
        <v>144</v>
      </c>
      <c r="C245" s="119" t="s">
        <v>60</v>
      </c>
      <c r="D245" s="126">
        <v>7.2</v>
      </c>
      <c r="E245" s="591"/>
      <c r="F245" s="186">
        <f t="shared" si="16"/>
        <v>0</v>
      </c>
    </row>
    <row r="246" spans="1:6" ht="15.75" customHeight="1" x14ac:dyDescent="0.2">
      <c r="A246" s="71">
        <v>6.4</v>
      </c>
      <c r="B246" s="77" t="s">
        <v>92</v>
      </c>
      <c r="C246" s="119"/>
      <c r="D246" s="126"/>
      <c r="E246" s="591"/>
      <c r="F246" s="87"/>
    </row>
    <row r="247" spans="1:6" ht="57" x14ac:dyDescent="0.2">
      <c r="A247" s="133"/>
      <c r="B247" s="197" t="s">
        <v>145</v>
      </c>
      <c r="C247" s="259"/>
      <c r="D247" s="126"/>
      <c r="E247" s="591"/>
      <c r="F247" s="87"/>
    </row>
    <row r="248" spans="1:6" x14ac:dyDescent="0.2">
      <c r="A248" s="133">
        <v>1</v>
      </c>
      <c r="B248" s="197" t="s">
        <v>195</v>
      </c>
      <c r="C248" s="259" t="s">
        <v>60</v>
      </c>
      <c r="D248" s="126">
        <v>51.5</v>
      </c>
      <c r="E248" s="591"/>
      <c r="F248" s="186">
        <f t="shared" ref="F248:F249" si="17">E248*D248</f>
        <v>0</v>
      </c>
    </row>
    <row r="249" spans="1:6" x14ac:dyDescent="0.2">
      <c r="A249" s="133">
        <v>2</v>
      </c>
      <c r="B249" s="197" t="s">
        <v>393</v>
      </c>
      <c r="C249" s="119" t="s">
        <v>394</v>
      </c>
      <c r="D249" s="126">
        <v>12</v>
      </c>
      <c r="E249" s="591"/>
      <c r="F249" s="186">
        <f t="shared" si="17"/>
        <v>0</v>
      </c>
    </row>
    <row r="250" spans="1:6" ht="15.75" customHeight="1" x14ac:dyDescent="0.2">
      <c r="A250" s="71">
        <v>6.5</v>
      </c>
      <c r="B250" s="77" t="s">
        <v>93</v>
      </c>
      <c r="C250" s="119"/>
      <c r="D250" s="126"/>
      <c r="E250" s="591"/>
      <c r="F250" s="87"/>
    </row>
    <row r="251" spans="1:6" ht="28.5" x14ac:dyDescent="0.2">
      <c r="A251" s="133">
        <v>1</v>
      </c>
      <c r="B251" s="260" t="s">
        <v>196</v>
      </c>
      <c r="C251" s="119" t="s">
        <v>60</v>
      </c>
      <c r="D251" s="126">
        <v>36</v>
      </c>
      <c r="E251" s="591"/>
      <c r="F251" s="186">
        <f t="shared" ref="F251" si="18">E251*D251</f>
        <v>0</v>
      </c>
    </row>
    <row r="252" spans="1:6" ht="15.75" customHeight="1" x14ac:dyDescent="0.2">
      <c r="A252" s="71">
        <v>6.6</v>
      </c>
      <c r="B252" s="42" t="s">
        <v>121</v>
      </c>
      <c r="C252" s="119"/>
      <c r="D252" s="126"/>
      <c r="E252" s="582"/>
      <c r="F252" s="87"/>
    </row>
    <row r="253" spans="1:6" ht="45.75" customHeight="1" x14ac:dyDescent="0.2">
      <c r="A253" s="133">
        <v>1</v>
      </c>
      <c r="B253" s="261" t="s">
        <v>269</v>
      </c>
      <c r="C253" s="119" t="s">
        <v>36</v>
      </c>
      <c r="D253" s="205">
        <v>220</v>
      </c>
      <c r="E253" s="602"/>
      <c r="F253" s="87">
        <f t="shared" ref="F253" si="19">E253*D253</f>
        <v>0</v>
      </c>
    </row>
    <row r="254" spans="1:6" x14ac:dyDescent="0.2">
      <c r="A254" s="211"/>
      <c r="B254" s="212" t="s">
        <v>125</v>
      </c>
      <c r="C254" s="213"/>
      <c r="D254" s="262"/>
      <c r="E254" s="599"/>
      <c r="F254" s="215">
        <f>SUM(F242:F253)</f>
        <v>0</v>
      </c>
    </row>
    <row r="255" spans="1:6" s="112" customFormat="1" x14ac:dyDescent="0.2">
      <c r="A255" s="216"/>
      <c r="B255" s="217" t="s">
        <v>87</v>
      </c>
      <c r="C255" s="257"/>
      <c r="D255" s="219"/>
      <c r="E255" s="600"/>
      <c r="F255" s="220">
        <f>F254</f>
        <v>0</v>
      </c>
    </row>
    <row r="256" spans="1:6" x14ac:dyDescent="0.2">
      <c r="A256" s="80"/>
      <c r="B256" s="113" t="s">
        <v>126</v>
      </c>
      <c r="C256" s="119"/>
      <c r="D256" s="225"/>
      <c r="E256" s="591"/>
      <c r="F256" s="226"/>
    </row>
    <row r="257" spans="1:6" x14ac:dyDescent="0.2">
      <c r="A257" s="80"/>
      <c r="B257" s="72" t="s">
        <v>94</v>
      </c>
      <c r="C257" s="119"/>
      <c r="D257" s="225"/>
      <c r="E257" s="591"/>
      <c r="F257" s="226"/>
    </row>
    <row r="258" spans="1:6" x14ac:dyDescent="0.2">
      <c r="A258" s="80"/>
      <c r="B258" s="227"/>
      <c r="C258" s="119"/>
      <c r="D258" s="225"/>
      <c r="E258" s="591"/>
      <c r="F258" s="226"/>
    </row>
    <row r="259" spans="1:6" x14ac:dyDescent="0.2">
      <c r="A259" s="71">
        <v>7.1</v>
      </c>
      <c r="B259" s="77" t="s">
        <v>33</v>
      </c>
      <c r="C259" s="119"/>
      <c r="D259" s="225"/>
      <c r="E259" s="591"/>
      <c r="F259" s="226"/>
    </row>
    <row r="260" spans="1:6" ht="42.75" x14ac:dyDescent="0.2">
      <c r="A260" s="80"/>
      <c r="B260" s="197" t="s">
        <v>95</v>
      </c>
      <c r="C260" s="119"/>
      <c r="D260" s="225"/>
      <c r="E260" s="591"/>
      <c r="F260" s="226"/>
    </row>
    <row r="261" spans="1:6" ht="66.75" customHeight="1" x14ac:dyDescent="0.2">
      <c r="A261" s="80"/>
      <c r="B261" s="197" t="s">
        <v>96</v>
      </c>
      <c r="C261" s="119"/>
      <c r="D261" s="225"/>
      <c r="E261" s="591"/>
      <c r="F261" s="226"/>
    </row>
    <row r="262" spans="1:6" ht="28.5" x14ac:dyDescent="0.2">
      <c r="A262" s="80"/>
      <c r="B262" s="197" t="s">
        <v>118</v>
      </c>
      <c r="C262" s="119"/>
      <c r="D262" s="225"/>
      <c r="E262" s="591"/>
      <c r="F262" s="226"/>
    </row>
    <row r="263" spans="1:6" ht="30.75" customHeight="1" x14ac:dyDescent="0.2">
      <c r="A263" s="80"/>
      <c r="B263" s="197" t="s">
        <v>142</v>
      </c>
      <c r="C263" s="119"/>
      <c r="D263" s="225"/>
      <c r="E263" s="591"/>
      <c r="F263" s="226"/>
    </row>
    <row r="264" spans="1:6" x14ac:dyDescent="0.2">
      <c r="A264" s="80"/>
      <c r="B264" s="263"/>
      <c r="C264" s="119"/>
      <c r="D264" s="225"/>
      <c r="E264" s="591"/>
      <c r="F264" s="226"/>
    </row>
    <row r="265" spans="1:6" x14ac:dyDescent="0.2">
      <c r="A265" s="71">
        <v>7.2</v>
      </c>
      <c r="B265" s="42" t="s">
        <v>140</v>
      </c>
      <c r="C265" s="119"/>
      <c r="D265" s="225"/>
      <c r="E265" s="591"/>
      <c r="F265" s="226"/>
    </row>
    <row r="266" spans="1:6" ht="18" customHeight="1" x14ac:dyDescent="0.2">
      <c r="A266" s="183">
        <v>1</v>
      </c>
      <c r="B266" s="260" t="s">
        <v>460</v>
      </c>
      <c r="C266" s="264" t="s">
        <v>26</v>
      </c>
      <c r="D266" s="265">
        <v>1</v>
      </c>
      <c r="E266" s="603"/>
      <c r="F266" s="186">
        <f t="shared" ref="F266:F269" si="20">E266*D266</f>
        <v>0</v>
      </c>
    </row>
    <row r="267" spans="1:6" ht="18" customHeight="1" x14ac:dyDescent="0.2">
      <c r="A267" s="183">
        <v>2</v>
      </c>
      <c r="B267" s="260" t="s">
        <v>395</v>
      </c>
      <c r="C267" s="264" t="s">
        <v>26</v>
      </c>
      <c r="D267" s="265">
        <v>1</v>
      </c>
      <c r="E267" s="591"/>
      <c r="F267" s="186">
        <f t="shared" si="20"/>
        <v>0</v>
      </c>
    </row>
    <row r="268" spans="1:6" ht="18" customHeight="1" x14ac:dyDescent="0.2">
      <c r="A268" s="183">
        <v>3</v>
      </c>
      <c r="B268" s="260" t="s">
        <v>462</v>
      </c>
      <c r="C268" s="264" t="s">
        <v>26</v>
      </c>
      <c r="D268" s="265">
        <v>8</v>
      </c>
      <c r="E268" s="591"/>
      <c r="F268" s="186">
        <f t="shared" si="20"/>
        <v>0</v>
      </c>
    </row>
    <row r="269" spans="1:6" ht="18" customHeight="1" x14ac:dyDescent="0.2">
      <c r="A269" s="183">
        <v>4</v>
      </c>
      <c r="B269" s="260" t="s">
        <v>461</v>
      </c>
      <c r="C269" s="264" t="s">
        <v>26</v>
      </c>
      <c r="D269" s="265">
        <v>2</v>
      </c>
      <c r="E269" s="591"/>
      <c r="F269" s="186">
        <f t="shared" si="20"/>
        <v>0</v>
      </c>
    </row>
    <row r="270" spans="1:6" ht="18" customHeight="1" x14ac:dyDescent="0.2">
      <c r="A270" s="133"/>
      <c r="B270" s="197"/>
      <c r="C270" s="119"/>
      <c r="D270" s="126"/>
      <c r="E270" s="591"/>
      <c r="F270" s="87"/>
    </row>
    <row r="271" spans="1:6" ht="18" customHeight="1" x14ac:dyDescent="0.2">
      <c r="A271" s="133"/>
      <c r="B271" s="197"/>
      <c r="C271" s="119"/>
      <c r="D271" s="126"/>
      <c r="E271" s="604"/>
      <c r="F271" s="87"/>
    </row>
    <row r="272" spans="1:6" ht="18" customHeight="1" x14ac:dyDescent="0.2">
      <c r="A272" s="133"/>
      <c r="B272" s="197"/>
      <c r="C272" s="119"/>
      <c r="D272" s="126"/>
      <c r="E272" s="591"/>
      <c r="F272" s="87"/>
    </row>
    <row r="273" spans="1:6" ht="20.100000000000001" customHeight="1" x14ac:dyDescent="0.2">
      <c r="A273" s="266">
        <v>7.3</v>
      </c>
      <c r="B273" s="42" t="s">
        <v>141</v>
      </c>
      <c r="C273" s="119"/>
      <c r="D273" s="126"/>
      <c r="E273" s="591"/>
      <c r="F273" s="87"/>
    </row>
    <row r="274" spans="1:6" ht="20.100000000000001" customHeight="1" x14ac:dyDescent="0.2">
      <c r="A274" s="133">
        <v>1</v>
      </c>
      <c r="B274" s="267" t="s">
        <v>463</v>
      </c>
      <c r="C274" s="119" t="s">
        <v>26</v>
      </c>
      <c r="D274" s="126">
        <v>2</v>
      </c>
      <c r="E274" s="591"/>
      <c r="F274" s="186">
        <f t="shared" ref="F274:F276" si="21">E274*D274</f>
        <v>0</v>
      </c>
    </row>
    <row r="275" spans="1:6" ht="20.100000000000001" customHeight="1" x14ac:dyDescent="0.2">
      <c r="A275" s="133">
        <v>2</v>
      </c>
      <c r="B275" s="267" t="s">
        <v>464</v>
      </c>
      <c r="C275" s="119" t="s">
        <v>26</v>
      </c>
      <c r="D275" s="126">
        <v>7</v>
      </c>
      <c r="E275" s="591"/>
      <c r="F275" s="186">
        <f t="shared" si="21"/>
        <v>0</v>
      </c>
    </row>
    <row r="276" spans="1:6" ht="20.100000000000001" customHeight="1" x14ac:dyDescent="0.2">
      <c r="A276" s="133">
        <v>3</v>
      </c>
      <c r="B276" s="267" t="s">
        <v>465</v>
      </c>
      <c r="C276" s="119" t="s">
        <v>26</v>
      </c>
      <c r="D276" s="126">
        <v>3</v>
      </c>
      <c r="E276" s="591"/>
      <c r="F276" s="186">
        <f t="shared" si="21"/>
        <v>0</v>
      </c>
    </row>
    <row r="277" spans="1:6" ht="18" customHeight="1" x14ac:dyDescent="0.2">
      <c r="A277" s="133"/>
      <c r="B277" s="267"/>
      <c r="C277" s="119"/>
      <c r="D277" s="129"/>
      <c r="E277" s="591"/>
      <c r="F277" s="87"/>
    </row>
    <row r="278" spans="1:6" ht="18" customHeight="1" x14ac:dyDescent="0.2">
      <c r="A278" s="266">
        <v>7.4</v>
      </c>
      <c r="B278" s="45" t="s">
        <v>467</v>
      </c>
      <c r="C278" s="119"/>
      <c r="D278" s="129"/>
      <c r="E278" s="591"/>
      <c r="F278" s="87"/>
    </row>
    <row r="279" spans="1:6" ht="28.5" x14ac:dyDescent="0.2">
      <c r="A279" s="133"/>
      <c r="B279" s="46" t="s">
        <v>468</v>
      </c>
      <c r="C279" s="119" t="s">
        <v>26</v>
      </c>
      <c r="D279" s="126">
        <v>9</v>
      </c>
      <c r="E279" s="591"/>
      <c r="F279" s="186">
        <f t="shared" ref="F279" si="22">E279*D279</f>
        <v>0</v>
      </c>
    </row>
    <row r="280" spans="1:6" ht="18" customHeight="1" x14ac:dyDescent="0.2">
      <c r="A280" s="133"/>
      <c r="B280" s="197"/>
      <c r="C280" s="119"/>
      <c r="D280" s="129"/>
      <c r="E280" s="591"/>
      <c r="F280" s="87"/>
    </row>
    <row r="281" spans="1:6" ht="18" customHeight="1" x14ac:dyDescent="0.2">
      <c r="A281" s="133"/>
      <c r="B281" s="197"/>
      <c r="C281" s="119"/>
      <c r="D281" s="129"/>
      <c r="E281" s="591"/>
      <c r="F281" s="87"/>
    </row>
    <row r="282" spans="1:6" ht="18" customHeight="1" x14ac:dyDescent="0.2">
      <c r="A282" s="133"/>
      <c r="B282" s="197"/>
      <c r="C282" s="119"/>
      <c r="D282" s="129"/>
      <c r="E282" s="591"/>
      <c r="F282" s="87"/>
    </row>
    <row r="283" spans="1:6" ht="18" customHeight="1" x14ac:dyDescent="0.2">
      <c r="A283" s="133"/>
      <c r="B283" s="197"/>
      <c r="C283" s="119"/>
      <c r="D283" s="129"/>
      <c r="E283" s="591"/>
      <c r="F283" s="87"/>
    </row>
    <row r="284" spans="1:6" ht="15" customHeight="1" x14ac:dyDescent="0.2">
      <c r="A284" s="133"/>
      <c r="B284" s="197"/>
      <c r="C284" s="119"/>
      <c r="D284" s="129"/>
      <c r="E284" s="591"/>
      <c r="F284" s="87"/>
    </row>
    <row r="285" spans="1:6" ht="15" customHeight="1" x14ac:dyDescent="0.2">
      <c r="A285" s="133"/>
      <c r="B285" s="197"/>
      <c r="C285" s="119"/>
      <c r="D285" s="129"/>
      <c r="E285" s="591"/>
      <c r="F285" s="195"/>
    </row>
    <row r="286" spans="1:6" ht="14.25" customHeight="1" x14ac:dyDescent="0.2">
      <c r="A286" s="133"/>
      <c r="B286" s="197"/>
      <c r="C286" s="119"/>
      <c r="D286" s="129"/>
      <c r="E286" s="591"/>
      <c r="F286" s="195"/>
    </row>
    <row r="287" spans="1:6" ht="14.25" customHeight="1" x14ac:dyDescent="0.2">
      <c r="A287" s="133"/>
      <c r="B287" s="197"/>
      <c r="C287" s="119"/>
      <c r="D287" s="129"/>
      <c r="E287" s="591"/>
      <c r="F287" s="195"/>
    </row>
    <row r="288" spans="1:6" ht="18" customHeight="1" x14ac:dyDescent="0.2">
      <c r="A288" s="133"/>
      <c r="B288" s="197"/>
      <c r="C288" s="119"/>
      <c r="D288" s="129"/>
      <c r="E288" s="591"/>
      <c r="F288" s="195"/>
    </row>
    <row r="289" spans="1:6" ht="18" customHeight="1" x14ac:dyDescent="0.2">
      <c r="A289" s="133"/>
      <c r="B289" s="197"/>
      <c r="C289" s="119"/>
      <c r="D289" s="129"/>
      <c r="E289" s="591"/>
      <c r="F289" s="195"/>
    </row>
    <row r="290" spans="1:6" x14ac:dyDescent="0.2">
      <c r="A290" s="211"/>
      <c r="B290" s="212" t="s">
        <v>127</v>
      </c>
      <c r="C290" s="213"/>
      <c r="D290" s="214"/>
      <c r="E290" s="599"/>
      <c r="F290" s="215">
        <f>SUM(F266:F279)</f>
        <v>0</v>
      </c>
    </row>
    <row r="291" spans="1:6" s="112" customFormat="1" x14ac:dyDescent="0.2">
      <c r="A291" s="216"/>
      <c r="B291" s="217" t="s">
        <v>116</v>
      </c>
      <c r="C291" s="218"/>
      <c r="D291" s="219"/>
      <c r="E291" s="600"/>
      <c r="F291" s="220">
        <f>F290</f>
        <v>0</v>
      </c>
    </row>
    <row r="292" spans="1:6" ht="15.75" customHeight="1" x14ac:dyDescent="0.2">
      <c r="A292" s="71"/>
      <c r="B292" s="72" t="s">
        <v>157</v>
      </c>
      <c r="C292" s="119"/>
      <c r="D292" s="142"/>
      <c r="E292" s="582"/>
      <c r="F292" s="75"/>
    </row>
    <row r="293" spans="1:6" ht="15.75" customHeight="1" x14ac:dyDescent="0.2">
      <c r="A293" s="71"/>
      <c r="B293" s="72" t="s">
        <v>108</v>
      </c>
      <c r="C293" s="119"/>
      <c r="D293" s="142"/>
      <c r="E293" s="582"/>
      <c r="F293" s="75"/>
    </row>
    <row r="294" spans="1:6" ht="15.75" customHeight="1" x14ac:dyDescent="0.2">
      <c r="A294" s="71"/>
      <c r="B294" s="227"/>
      <c r="C294" s="119"/>
      <c r="D294" s="142"/>
      <c r="E294" s="582"/>
      <c r="F294" s="75"/>
    </row>
    <row r="295" spans="1:6" ht="15.75" customHeight="1" x14ac:dyDescent="0.2">
      <c r="A295" s="71">
        <v>8.1</v>
      </c>
      <c r="B295" s="42" t="s">
        <v>444</v>
      </c>
      <c r="C295" s="119"/>
      <c r="D295" s="142"/>
      <c r="E295" s="582"/>
      <c r="F295" s="75"/>
    </row>
    <row r="296" spans="1:6" x14ac:dyDescent="0.2">
      <c r="A296" s="133"/>
      <c r="B296" s="43"/>
      <c r="C296" s="119"/>
      <c r="D296" s="126"/>
      <c r="E296" s="582"/>
      <c r="F296" s="75"/>
    </row>
    <row r="297" spans="1:6" ht="63" customHeight="1" x14ac:dyDescent="0.2">
      <c r="A297" s="133">
        <v>1</v>
      </c>
      <c r="B297" s="43" t="s">
        <v>445</v>
      </c>
      <c r="C297" s="119" t="s">
        <v>36</v>
      </c>
      <c r="D297" s="268">
        <v>130</v>
      </c>
      <c r="E297" s="594"/>
      <c r="F297" s="186">
        <f t="shared" ref="F297:F298" si="23">E297*D297</f>
        <v>0</v>
      </c>
    </row>
    <row r="298" spans="1:6" ht="28.5" x14ac:dyDescent="0.2">
      <c r="A298" s="133">
        <v>2</v>
      </c>
      <c r="B298" s="269" t="s">
        <v>446</v>
      </c>
      <c r="C298" s="119" t="s">
        <v>36</v>
      </c>
      <c r="D298" s="268">
        <v>56.23</v>
      </c>
      <c r="E298" s="591"/>
      <c r="F298" s="186">
        <f t="shared" si="23"/>
        <v>0</v>
      </c>
    </row>
    <row r="299" spans="1:6" x14ac:dyDescent="0.2">
      <c r="A299" s="80"/>
      <c r="B299" s="270"/>
      <c r="C299" s="119"/>
      <c r="D299" s="129"/>
      <c r="E299" s="591"/>
      <c r="F299" s="198"/>
    </row>
    <row r="300" spans="1:6" x14ac:dyDescent="0.2">
      <c r="A300" s="80"/>
      <c r="B300" s="43"/>
      <c r="C300" s="119"/>
      <c r="D300" s="129"/>
      <c r="E300" s="591"/>
      <c r="F300" s="198"/>
    </row>
    <row r="301" spans="1:6" x14ac:dyDescent="0.2">
      <c r="A301" s="80"/>
      <c r="B301" s="271"/>
      <c r="C301" s="119"/>
      <c r="D301" s="129"/>
      <c r="E301" s="591"/>
      <c r="F301" s="198"/>
    </row>
    <row r="302" spans="1:6" x14ac:dyDescent="0.2">
      <c r="A302" s="80"/>
      <c r="B302" s="271"/>
      <c r="C302" s="119"/>
      <c r="D302" s="129"/>
      <c r="E302" s="591"/>
      <c r="F302" s="198"/>
    </row>
    <row r="303" spans="1:6" x14ac:dyDescent="0.2">
      <c r="A303" s="80"/>
      <c r="B303" s="271"/>
      <c r="C303" s="119"/>
      <c r="D303" s="129"/>
      <c r="E303" s="591"/>
      <c r="F303" s="198"/>
    </row>
    <row r="304" spans="1:6" x14ac:dyDescent="0.2">
      <c r="A304" s="80"/>
      <c r="B304" s="272"/>
      <c r="C304" s="259"/>
      <c r="D304" s="152"/>
      <c r="E304" s="591"/>
      <c r="F304" s="198"/>
    </row>
    <row r="305" spans="1:6" x14ac:dyDescent="0.2">
      <c r="A305" s="211"/>
      <c r="B305" s="212" t="s">
        <v>187</v>
      </c>
      <c r="C305" s="213"/>
      <c r="D305" s="214"/>
      <c r="E305" s="599"/>
      <c r="F305" s="215">
        <f>SUM(F297:F298)</f>
        <v>0</v>
      </c>
    </row>
    <row r="306" spans="1:6" s="112" customFormat="1" x14ac:dyDescent="0.2">
      <c r="A306" s="216"/>
      <c r="B306" s="217" t="s">
        <v>160</v>
      </c>
      <c r="C306" s="218"/>
      <c r="D306" s="219"/>
      <c r="E306" s="600"/>
      <c r="F306" s="220">
        <f>F305</f>
        <v>0</v>
      </c>
    </row>
    <row r="307" spans="1:6" x14ac:dyDescent="0.2">
      <c r="A307" s="80"/>
      <c r="B307" s="113" t="s">
        <v>158</v>
      </c>
      <c r="C307" s="119"/>
      <c r="D307" s="225"/>
      <c r="E307" s="591"/>
      <c r="F307" s="226"/>
    </row>
    <row r="308" spans="1:6" x14ac:dyDescent="0.2">
      <c r="A308" s="80"/>
      <c r="B308" s="72" t="s">
        <v>98</v>
      </c>
      <c r="C308" s="119"/>
      <c r="D308" s="225"/>
      <c r="E308" s="591"/>
      <c r="F308" s="226"/>
    </row>
    <row r="309" spans="1:6" x14ac:dyDescent="0.2">
      <c r="A309" s="273">
        <v>9.1</v>
      </c>
      <c r="B309" s="274" t="s">
        <v>33</v>
      </c>
      <c r="C309" s="119" t="s">
        <v>48</v>
      </c>
      <c r="D309" s="152"/>
      <c r="E309" s="591"/>
      <c r="F309" s="198"/>
    </row>
    <row r="310" spans="1:6" ht="85.5" x14ac:dyDescent="0.2">
      <c r="A310" s="80"/>
      <c r="B310" s="46" t="s">
        <v>99</v>
      </c>
      <c r="C310" s="119"/>
      <c r="D310" s="152"/>
      <c r="E310" s="591"/>
      <c r="F310" s="198"/>
    </row>
    <row r="311" spans="1:6" ht="28.5" x14ac:dyDescent="0.2">
      <c r="A311" s="80"/>
      <c r="B311" s="46" t="s">
        <v>100</v>
      </c>
      <c r="C311" s="119"/>
      <c r="D311" s="129"/>
      <c r="E311" s="591"/>
      <c r="F311" s="198"/>
    </row>
    <row r="312" spans="1:6" ht="19.5" customHeight="1" x14ac:dyDescent="0.2">
      <c r="A312" s="80"/>
      <c r="B312" s="153" t="s">
        <v>271</v>
      </c>
      <c r="C312" s="119"/>
      <c r="D312" s="129"/>
      <c r="E312" s="591"/>
      <c r="F312" s="198"/>
    </row>
    <row r="313" spans="1:6" ht="60.75" customHeight="1" x14ac:dyDescent="0.2">
      <c r="A313" s="183"/>
      <c r="B313" s="44" t="s">
        <v>272</v>
      </c>
      <c r="C313" s="119"/>
      <c r="D313" s="126"/>
      <c r="E313" s="591"/>
      <c r="F313" s="87"/>
    </row>
    <row r="314" spans="1:6" ht="34.5" customHeight="1" x14ac:dyDescent="0.2">
      <c r="A314" s="183" t="s">
        <v>161</v>
      </c>
      <c r="B314" s="138" t="s">
        <v>270</v>
      </c>
      <c r="C314" s="275" t="s">
        <v>36</v>
      </c>
      <c r="D314" s="276">
        <v>75</v>
      </c>
      <c r="E314" s="589"/>
      <c r="F314" s="186">
        <f t="shared" ref="F314" si="24">E314*D314</f>
        <v>0</v>
      </c>
    </row>
    <row r="315" spans="1:6" ht="48" customHeight="1" x14ac:dyDescent="0.2">
      <c r="A315" s="183" t="s">
        <v>267</v>
      </c>
      <c r="B315" s="153" t="s">
        <v>273</v>
      </c>
      <c r="C315" s="119" t="s">
        <v>36</v>
      </c>
      <c r="D315" s="126">
        <v>276</v>
      </c>
      <c r="E315" s="591"/>
      <c r="F315" s="186">
        <f t="shared" ref="F315" si="25">E315*D315</f>
        <v>0</v>
      </c>
    </row>
    <row r="316" spans="1:6" ht="17.100000000000001" customHeight="1" x14ac:dyDescent="0.2">
      <c r="A316" s="71">
        <v>9.3000000000000007</v>
      </c>
      <c r="B316" s="277" t="s">
        <v>101</v>
      </c>
      <c r="C316" s="119"/>
      <c r="D316" s="126"/>
      <c r="E316" s="591"/>
      <c r="F316" s="87"/>
    </row>
    <row r="317" spans="1:6" ht="17.100000000000001" customHeight="1" x14ac:dyDescent="0.2">
      <c r="A317" s="133">
        <v>1</v>
      </c>
      <c r="B317" s="165" t="s">
        <v>197</v>
      </c>
      <c r="C317" s="119" t="s">
        <v>36</v>
      </c>
      <c r="D317" s="126">
        <v>187</v>
      </c>
      <c r="E317" s="591"/>
      <c r="F317" s="186">
        <f t="shared" ref="F317" si="26">E317*D317</f>
        <v>0</v>
      </c>
    </row>
    <row r="318" spans="1:6" ht="17.100000000000001" customHeight="1" x14ac:dyDescent="0.2">
      <c r="A318" s="231"/>
      <c r="B318" s="197"/>
      <c r="C318" s="278"/>
      <c r="D318" s="194"/>
      <c r="E318" s="605"/>
      <c r="F318" s="87"/>
    </row>
    <row r="319" spans="1:6" ht="17.100000000000001" customHeight="1" x14ac:dyDescent="0.2">
      <c r="A319" s="231"/>
      <c r="B319" s="197"/>
      <c r="C319" s="278"/>
      <c r="D319" s="194"/>
      <c r="E319" s="605"/>
      <c r="F319" s="87"/>
    </row>
    <row r="320" spans="1:6" x14ac:dyDescent="0.2">
      <c r="A320" s="211"/>
      <c r="B320" s="212" t="s">
        <v>159</v>
      </c>
      <c r="C320" s="213"/>
      <c r="D320" s="214"/>
      <c r="E320" s="599"/>
      <c r="F320" s="215">
        <f>SUM(F314:F318)</f>
        <v>0</v>
      </c>
    </row>
    <row r="321" spans="1:6" s="112" customFormat="1" x14ac:dyDescent="0.2">
      <c r="A321" s="216"/>
      <c r="B321" s="217" t="s">
        <v>97</v>
      </c>
      <c r="C321" s="218"/>
      <c r="D321" s="219"/>
      <c r="E321" s="600"/>
      <c r="F321" s="220">
        <f>F320</f>
        <v>0</v>
      </c>
    </row>
    <row r="322" spans="1:6" x14ac:dyDescent="0.2">
      <c r="A322" s="80"/>
      <c r="B322" s="113" t="s">
        <v>258</v>
      </c>
      <c r="C322" s="119"/>
      <c r="D322" s="280"/>
      <c r="E322" s="591"/>
      <c r="F322" s="226"/>
    </row>
    <row r="323" spans="1:6" ht="20.25" customHeight="1" x14ac:dyDescent="0.2">
      <c r="A323" s="80"/>
      <c r="B323" s="72" t="s">
        <v>183</v>
      </c>
      <c r="C323" s="119"/>
      <c r="D323" s="280"/>
      <c r="E323" s="591"/>
      <c r="F323" s="226"/>
    </row>
    <row r="324" spans="1:6" ht="15.75" customHeight="1" x14ac:dyDescent="0.2">
      <c r="A324" s="80"/>
      <c r="B324" s="72"/>
      <c r="C324" s="119"/>
      <c r="D324" s="280"/>
      <c r="E324" s="591"/>
      <c r="F324" s="226"/>
    </row>
    <row r="325" spans="1:6" x14ac:dyDescent="0.2">
      <c r="A325" s="71">
        <v>10.1</v>
      </c>
      <c r="B325" s="77" t="s">
        <v>33</v>
      </c>
      <c r="C325" s="119"/>
      <c r="D325" s="280"/>
      <c r="E325" s="591"/>
      <c r="F325" s="226"/>
    </row>
    <row r="326" spans="1:6" ht="57" x14ac:dyDescent="0.2">
      <c r="A326" s="80"/>
      <c r="B326" s="165" t="s">
        <v>184</v>
      </c>
      <c r="C326" s="119"/>
      <c r="D326" s="281"/>
      <c r="E326" s="594"/>
      <c r="F326" s="282"/>
    </row>
    <row r="327" spans="1:6" x14ac:dyDescent="0.2">
      <c r="A327" s="80"/>
      <c r="B327" s="149"/>
      <c r="C327" s="119"/>
      <c r="D327" s="281"/>
      <c r="E327" s="591"/>
      <c r="F327" s="198"/>
    </row>
    <row r="328" spans="1:6" x14ac:dyDescent="0.2">
      <c r="A328" s="71">
        <v>10.199999999999999</v>
      </c>
      <c r="B328" s="277" t="s">
        <v>198</v>
      </c>
      <c r="C328" s="119"/>
      <c r="D328" s="281"/>
      <c r="E328" s="591"/>
      <c r="F328" s="198"/>
    </row>
    <row r="329" spans="1:6" x14ac:dyDescent="0.2">
      <c r="A329" s="88"/>
      <c r="B329" s="153"/>
      <c r="C329" s="119"/>
      <c r="D329" s="129"/>
      <c r="E329" s="591"/>
      <c r="F329" s="198"/>
    </row>
    <row r="330" spans="1:6" s="127" customFormat="1" x14ac:dyDescent="0.2">
      <c r="A330" s="123">
        <v>1</v>
      </c>
      <c r="B330" s="138" t="s">
        <v>398</v>
      </c>
      <c r="C330" s="125" t="s">
        <v>36</v>
      </c>
      <c r="D330" s="126">
        <v>125</v>
      </c>
      <c r="E330" s="589"/>
      <c r="F330" s="186">
        <f t="shared" ref="F330:F334" si="27">E330*D330</f>
        <v>0</v>
      </c>
    </row>
    <row r="331" spans="1:6" s="127" customFormat="1" x14ac:dyDescent="0.2">
      <c r="A331" s="123">
        <v>2</v>
      </c>
      <c r="B331" s="138" t="s">
        <v>348</v>
      </c>
      <c r="C331" s="125" t="s">
        <v>36</v>
      </c>
      <c r="D331" s="126">
        <v>4</v>
      </c>
      <c r="E331" s="589"/>
      <c r="F331" s="186">
        <f t="shared" si="27"/>
        <v>0</v>
      </c>
    </row>
    <row r="332" spans="1:6" s="127" customFormat="1" x14ac:dyDescent="0.2">
      <c r="A332" s="123">
        <v>3</v>
      </c>
      <c r="B332" s="138" t="s">
        <v>397</v>
      </c>
      <c r="C332" s="125" t="s">
        <v>36</v>
      </c>
      <c r="D332" s="126">
        <v>11.5</v>
      </c>
      <c r="E332" s="589"/>
      <c r="F332" s="186">
        <f t="shared" si="27"/>
        <v>0</v>
      </c>
    </row>
    <row r="333" spans="1:6" s="127" customFormat="1" x14ac:dyDescent="0.2">
      <c r="A333" s="123">
        <v>4</v>
      </c>
      <c r="B333" s="138" t="s">
        <v>349</v>
      </c>
      <c r="C333" s="125" t="s">
        <v>36</v>
      </c>
      <c r="D333" s="126">
        <v>29</v>
      </c>
      <c r="E333" s="589"/>
      <c r="F333" s="304">
        <f t="shared" si="27"/>
        <v>0</v>
      </c>
    </row>
    <row r="334" spans="1:6" s="127" customFormat="1" x14ac:dyDescent="0.2">
      <c r="A334" s="123">
        <v>5</v>
      </c>
      <c r="B334" s="138" t="s">
        <v>350</v>
      </c>
      <c r="C334" s="125" t="s">
        <v>36</v>
      </c>
      <c r="D334" s="126">
        <v>2</v>
      </c>
      <c r="E334" s="589"/>
      <c r="F334" s="304">
        <f t="shared" si="27"/>
        <v>0</v>
      </c>
    </row>
    <row r="335" spans="1:6" s="127" customFormat="1" x14ac:dyDescent="0.2">
      <c r="A335" s="123"/>
      <c r="B335" s="138"/>
      <c r="C335" s="125"/>
      <c r="D335" s="126"/>
      <c r="E335" s="589"/>
      <c r="F335" s="664"/>
    </row>
    <row r="336" spans="1:6" s="127" customFormat="1" x14ac:dyDescent="0.2">
      <c r="A336" s="123"/>
      <c r="B336" s="138"/>
      <c r="C336" s="125"/>
      <c r="D336" s="126"/>
      <c r="E336" s="589"/>
      <c r="F336" s="664"/>
    </row>
    <row r="337" spans="1:6" s="127" customFormat="1" x14ac:dyDescent="0.2">
      <c r="A337" s="123"/>
      <c r="B337" s="138"/>
      <c r="C337" s="125"/>
      <c r="D337" s="126"/>
      <c r="E337" s="589"/>
      <c r="F337" s="664"/>
    </row>
    <row r="338" spans="1:6" x14ac:dyDescent="0.2">
      <c r="A338" s="88"/>
      <c r="B338" s="153"/>
      <c r="C338" s="119"/>
      <c r="D338" s="129"/>
      <c r="E338" s="591"/>
      <c r="F338" s="198"/>
    </row>
    <row r="339" spans="1:6" x14ac:dyDescent="0.2">
      <c r="A339" s="88"/>
      <c r="B339" s="153"/>
      <c r="C339" s="119"/>
      <c r="D339" s="129"/>
      <c r="E339" s="591"/>
      <c r="F339" s="198"/>
    </row>
    <row r="340" spans="1:6" x14ac:dyDescent="0.2">
      <c r="A340" s="88"/>
      <c r="B340" s="153"/>
      <c r="C340" s="119"/>
      <c r="D340" s="129"/>
      <c r="E340" s="591"/>
      <c r="F340" s="198"/>
    </row>
    <row r="341" spans="1:6" x14ac:dyDescent="0.2">
      <c r="A341" s="80"/>
      <c r="B341" s="149"/>
      <c r="C341" s="119"/>
      <c r="D341" s="281"/>
      <c r="E341" s="591"/>
      <c r="F341" s="198"/>
    </row>
    <row r="342" spans="1:6" x14ac:dyDescent="0.2">
      <c r="A342" s="211"/>
      <c r="B342" s="212" t="s">
        <v>259</v>
      </c>
      <c r="C342" s="213"/>
      <c r="D342" s="283"/>
      <c r="E342" s="599"/>
      <c r="F342" s="215">
        <f>SUM(F330:F334)</f>
        <v>0</v>
      </c>
    </row>
    <row r="343" spans="1:6" s="112" customFormat="1" x14ac:dyDescent="0.2">
      <c r="A343" s="216"/>
      <c r="B343" s="217" t="s">
        <v>260</v>
      </c>
      <c r="C343" s="218"/>
      <c r="D343" s="284"/>
      <c r="E343" s="600"/>
      <c r="F343" s="220">
        <f>F342</f>
        <v>0</v>
      </c>
    </row>
    <row r="344" spans="1:6" x14ac:dyDescent="0.2">
      <c r="A344" s="80"/>
      <c r="B344" s="113" t="s">
        <v>185</v>
      </c>
      <c r="C344" s="119"/>
      <c r="D344" s="280"/>
      <c r="E344" s="591"/>
      <c r="F344" s="226"/>
    </row>
    <row r="345" spans="1:6" ht="20.25" customHeight="1" x14ac:dyDescent="0.2">
      <c r="A345" s="80"/>
      <c r="B345" s="72" t="s">
        <v>188</v>
      </c>
      <c r="C345" s="119"/>
      <c r="D345" s="280"/>
      <c r="E345" s="591"/>
      <c r="F345" s="226"/>
    </row>
    <row r="346" spans="1:6" ht="15.75" customHeight="1" x14ac:dyDescent="0.2">
      <c r="A346" s="80"/>
      <c r="B346" s="72"/>
      <c r="C346" s="119"/>
      <c r="D346" s="280"/>
      <c r="E346" s="591"/>
      <c r="F346" s="226"/>
    </row>
    <row r="347" spans="1:6" x14ac:dyDescent="0.2">
      <c r="A347" s="71">
        <v>11.1</v>
      </c>
      <c r="B347" s="77" t="s">
        <v>33</v>
      </c>
      <c r="C347" s="119"/>
      <c r="D347" s="280"/>
      <c r="E347" s="591"/>
      <c r="F347" s="226"/>
    </row>
    <row r="348" spans="1:6" ht="42.75" x14ac:dyDescent="0.2">
      <c r="A348" s="80"/>
      <c r="B348" s="165" t="s">
        <v>189</v>
      </c>
      <c r="C348" s="119"/>
      <c r="D348" s="638"/>
      <c r="E348" s="594"/>
      <c r="F348" s="282"/>
    </row>
    <row r="349" spans="1:6" x14ac:dyDescent="0.2">
      <c r="A349" s="71"/>
      <c r="B349" s="277"/>
      <c r="C349" s="119"/>
      <c r="D349" s="638"/>
      <c r="E349" s="591"/>
      <c r="F349" s="198"/>
    </row>
    <row r="350" spans="1:6" x14ac:dyDescent="0.2">
      <c r="A350" s="133">
        <v>1</v>
      </c>
      <c r="B350" s="285" t="s">
        <v>370</v>
      </c>
      <c r="C350" s="119" t="s">
        <v>156</v>
      </c>
      <c r="D350" s="268">
        <v>9</v>
      </c>
      <c r="E350" s="591"/>
      <c r="F350" s="186">
        <f t="shared" ref="F350:F355" si="28">E350*D350</f>
        <v>0</v>
      </c>
    </row>
    <row r="351" spans="1:6" ht="17.25" x14ac:dyDescent="0.3">
      <c r="A351" s="133">
        <v>2</v>
      </c>
      <c r="B351" s="149" t="s">
        <v>403</v>
      </c>
      <c r="C351" s="119" t="s">
        <v>156</v>
      </c>
      <c r="D351" s="268">
        <v>2</v>
      </c>
      <c r="E351" s="591"/>
      <c r="F351" s="186">
        <f t="shared" si="28"/>
        <v>0</v>
      </c>
    </row>
    <row r="352" spans="1:6" x14ac:dyDescent="0.2">
      <c r="A352" s="133">
        <v>3</v>
      </c>
      <c r="B352" s="149" t="s">
        <v>404</v>
      </c>
      <c r="C352" s="119" t="s">
        <v>156</v>
      </c>
      <c r="D352" s="268">
        <v>2</v>
      </c>
      <c r="E352" s="591"/>
      <c r="F352" s="186">
        <f t="shared" si="28"/>
        <v>0</v>
      </c>
    </row>
    <row r="353" spans="1:30" x14ac:dyDescent="0.2">
      <c r="A353" s="133">
        <v>4</v>
      </c>
      <c r="B353" s="149" t="s">
        <v>371</v>
      </c>
      <c r="C353" s="119" t="s">
        <v>156</v>
      </c>
      <c r="D353" s="268">
        <v>1</v>
      </c>
      <c r="E353" s="591"/>
      <c r="F353" s="186">
        <f t="shared" si="28"/>
        <v>0</v>
      </c>
    </row>
    <row r="354" spans="1:30" x14ac:dyDescent="0.2">
      <c r="A354" s="133">
        <v>5</v>
      </c>
      <c r="B354" s="149" t="s">
        <v>372</v>
      </c>
      <c r="C354" s="119" t="s">
        <v>156</v>
      </c>
      <c r="D354" s="268">
        <v>1</v>
      </c>
      <c r="E354" s="591"/>
      <c r="F354" s="186">
        <f t="shared" si="28"/>
        <v>0</v>
      </c>
    </row>
    <row r="355" spans="1:30" x14ac:dyDescent="0.2">
      <c r="A355" s="133">
        <v>6</v>
      </c>
      <c r="B355" s="149" t="s">
        <v>373</v>
      </c>
      <c r="C355" s="119" t="s">
        <v>156</v>
      </c>
      <c r="D355" s="268">
        <v>1</v>
      </c>
      <c r="E355" s="591"/>
      <c r="F355" s="186">
        <f t="shared" si="28"/>
        <v>0</v>
      </c>
    </row>
    <row r="356" spans="1:30" x14ac:dyDescent="0.2">
      <c r="A356" s="80"/>
      <c r="B356" s="149"/>
      <c r="C356" s="119"/>
      <c r="D356" s="638"/>
      <c r="E356" s="591"/>
      <c r="F356" s="198"/>
    </row>
    <row r="357" spans="1:30" x14ac:dyDescent="0.2">
      <c r="A357" s="80"/>
      <c r="B357" s="149"/>
      <c r="C357" s="119"/>
      <c r="D357" s="281"/>
      <c r="E357" s="591"/>
      <c r="F357" s="198"/>
    </row>
    <row r="358" spans="1:30" x14ac:dyDescent="0.2">
      <c r="A358" s="80"/>
      <c r="B358" s="149"/>
      <c r="C358" s="119"/>
      <c r="D358" s="281"/>
      <c r="E358" s="591"/>
      <c r="F358" s="198"/>
    </row>
    <row r="359" spans="1:30" x14ac:dyDescent="0.2">
      <c r="A359" s="211"/>
      <c r="B359" s="212" t="s">
        <v>190</v>
      </c>
      <c r="C359" s="213"/>
      <c r="D359" s="283"/>
      <c r="E359" s="599"/>
      <c r="F359" s="215">
        <f>SUM(F350:F355)</f>
        <v>0</v>
      </c>
    </row>
    <row r="360" spans="1:30" s="112" customFormat="1" x14ac:dyDescent="0.2">
      <c r="A360" s="216"/>
      <c r="B360" s="217" t="s">
        <v>178</v>
      </c>
      <c r="C360" s="218"/>
      <c r="D360" s="284"/>
      <c r="E360" s="600"/>
      <c r="F360" s="220">
        <f>F359</f>
        <v>0</v>
      </c>
    </row>
    <row r="361" spans="1:30" x14ac:dyDescent="0.2">
      <c r="A361" s="286"/>
      <c r="B361" s="287" t="s">
        <v>199</v>
      </c>
      <c r="C361" s="288"/>
      <c r="D361" s="289"/>
      <c r="E361" s="606"/>
      <c r="F361" s="290"/>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row>
    <row r="362" spans="1:30" x14ac:dyDescent="0.2">
      <c r="A362" s="179"/>
      <c r="B362" s="251" t="s">
        <v>200</v>
      </c>
      <c r="C362" s="125"/>
      <c r="D362" s="291"/>
      <c r="E362" s="589"/>
      <c r="F362" s="292"/>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row>
    <row r="363" spans="1:30" x14ac:dyDescent="0.2">
      <c r="A363" s="179"/>
      <c r="B363" s="293"/>
      <c r="C363" s="125"/>
      <c r="D363" s="291"/>
      <c r="E363" s="589"/>
      <c r="F363" s="292"/>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row>
    <row r="364" spans="1:30" x14ac:dyDescent="0.2">
      <c r="A364" s="175">
        <v>12.1</v>
      </c>
      <c r="B364" s="252" t="s">
        <v>201</v>
      </c>
      <c r="C364" s="125"/>
      <c r="D364" s="291"/>
      <c r="E364" s="589"/>
      <c r="F364" s="292"/>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row>
    <row r="365" spans="1:30" x14ac:dyDescent="0.2">
      <c r="A365" s="179" t="s">
        <v>202</v>
      </c>
      <c r="B365" s="294" t="s">
        <v>33</v>
      </c>
      <c r="C365" s="125"/>
      <c r="D365" s="291"/>
      <c r="E365" s="589"/>
      <c r="F365" s="292"/>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row>
    <row r="366" spans="1:30" s="178" customFormat="1" ht="71.25" x14ac:dyDescent="0.2">
      <c r="A366" s="179"/>
      <c r="B366" s="253" t="s">
        <v>203</v>
      </c>
      <c r="C366" s="125"/>
      <c r="D366" s="177"/>
      <c r="E366" s="589"/>
      <c r="F366" s="292"/>
    </row>
    <row r="367" spans="1:30" s="296" customFormat="1" ht="42.75" x14ac:dyDescent="0.2">
      <c r="A367" s="179"/>
      <c r="B367" s="253" t="s">
        <v>204</v>
      </c>
      <c r="C367" s="125"/>
      <c r="D367" s="177"/>
      <c r="E367" s="590"/>
      <c r="F367" s="295"/>
      <c r="G367" s="178"/>
      <c r="H367" s="178"/>
      <c r="I367" s="178"/>
      <c r="J367" s="178"/>
      <c r="K367" s="178"/>
      <c r="L367" s="178"/>
      <c r="M367" s="178"/>
      <c r="N367" s="178"/>
      <c r="O367" s="178"/>
      <c r="P367" s="178"/>
      <c r="Q367" s="178"/>
      <c r="R367" s="178"/>
      <c r="S367" s="178"/>
      <c r="T367" s="178"/>
      <c r="U367" s="178"/>
    </row>
    <row r="368" spans="1:30" x14ac:dyDescent="0.2">
      <c r="A368" s="179"/>
      <c r="B368" s="253" t="s">
        <v>205</v>
      </c>
      <c r="C368" s="125"/>
      <c r="D368" s="177"/>
      <c r="E368" s="590"/>
      <c r="F368" s="295"/>
      <c r="G368" s="178"/>
      <c r="H368" s="178"/>
      <c r="I368" s="178"/>
      <c r="J368" s="178"/>
      <c r="K368" s="178"/>
      <c r="L368" s="178"/>
      <c r="M368" s="178"/>
      <c r="N368" s="178"/>
      <c r="O368" s="178"/>
      <c r="P368" s="178"/>
      <c r="Q368" s="178"/>
      <c r="R368" s="178"/>
      <c r="S368" s="178"/>
      <c r="T368" s="178"/>
      <c r="U368" s="178"/>
      <c r="V368" s="127"/>
      <c r="W368" s="127"/>
      <c r="X368" s="127"/>
      <c r="Y368" s="127"/>
      <c r="Z368" s="127"/>
      <c r="AA368" s="127"/>
      <c r="AB368" s="127"/>
      <c r="AC368" s="127"/>
      <c r="AD368" s="127"/>
    </row>
    <row r="369" spans="1:30" ht="28.5" x14ac:dyDescent="0.2">
      <c r="A369" s="179"/>
      <c r="B369" s="253" t="s">
        <v>400</v>
      </c>
      <c r="C369" s="125"/>
      <c r="D369" s="177"/>
      <c r="E369" s="590"/>
      <c r="F369" s="295"/>
      <c r="G369" s="178"/>
      <c r="H369" s="178"/>
      <c r="I369" s="178"/>
      <c r="J369" s="178"/>
      <c r="K369" s="178"/>
      <c r="L369" s="178"/>
      <c r="M369" s="178"/>
      <c r="N369" s="178"/>
      <c r="O369" s="178"/>
      <c r="P369" s="178"/>
      <c r="Q369" s="178"/>
      <c r="R369" s="178"/>
      <c r="S369" s="178"/>
      <c r="T369" s="178"/>
      <c r="U369" s="178"/>
      <c r="V369" s="127"/>
      <c r="W369" s="127"/>
      <c r="X369" s="127"/>
      <c r="Y369" s="127"/>
      <c r="Z369" s="127"/>
      <c r="AA369" s="127"/>
      <c r="AB369" s="127"/>
      <c r="AC369" s="127"/>
      <c r="AD369" s="127"/>
    </row>
    <row r="370" spans="1:30" s="302" customFormat="1" ht="15.75" customHeight="1" x14ac:dyDescent="0.2">
      <c r="A370" s="297"/>
      <c r="B370" s="298"/>
      <c r="C370" s="126"/>
      <c r="D370" s="177"/>
      <c r="E370" s="607"/>
      <c r="F370" s="299"/>
      <c r="G370" s="300"/>
      <c r="H370" s="300"/>
      <c r="I370" s="300"/>
      <c r="J370" s="300"/>
      <c r="K370" s="300"/>
      <c r="L370" s="300"/>
      <c r="M370" s="300"/>
      <c r="N370" s="300"/>
      <c r="O370" s="300"/>
      <c r="P370" s="300"/>
      <c r="Q370" s="300"/>
      <c r="R370" s="300"/>
      <c r="S370" s="300"/>
      <c r="T370" s="300"/>
      <c r="U370" s="300"/>
      <c r="V370" s="301"/>
      <c r="W370" s="301"/>
      <c r="X370" s="301"/>
      <c r="Y370" s="301"/>
      <c r="Z370" s="301"/>
      <c r="AA370" s="301"/>
      <c r="AB370" s="301"/>
      <c r="AC370" s="301"/>
      <c r="AD370" s="301"/>
    </row>
    <row r="371" spans="1:30" ht="15.75" customHeight="1" x14ac:dyDescent="0.2">
      <c r="A371" s="179" t="s">
        <v>206</v>
      </c>
      <c r="B371" s="303" t="s">
        <v>207</v>
      </c>
      <c r="C371" s="125"/>
      <c r="D371" s="177"/>
      <c r="E371" s="589"/>
      <c r="F371" s="304"/>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row>
    <row r="372" spans="1:30" ht="42.75" x14ac:dyDescent="0.2">
      <c r="A372" s="305">
        <v>1</v>
      </c>
      <c r="B372" s="253" t="s">
        <v>402</v>
      </c>
      <c r="C372" s="125"/>
      <c r="D372" s="177"/>
      <c r="E372" s="589"/>
      <c r="F372" s="304"/>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row>
    <row r="373" spans="1:30" ht="28.5" x14ac:dyDescent="0.2">
      <c r="A373" s="305"/>
      <c r="B373" s="253" t="s">
        <v>437</v>
      </c>
      <c r="C373" s="125" t="s">
        <v>60</v>
      </c>
      <c r="D373" s="177">
        <v>25</v>
      </c>
      <c r="E373" s="589"/>
      <c r="F373" s="304">
        <f>E373*D373</f>
        <v>0</v>
      </c>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row>
    <row r="374" spans="1:30" ht="16.5" customHeight="1" x14ac:dyDescent="0.2">
      <c r="A374" s="305"/>
      <c r="B374" s="253" t="s">
        <v>208</v>
      </c>
      <c r="C374" s="125" t="s">
        <v>60</v>
      </c>
      <c r="D374" s="177">
        <v>8</v>
      </c>
      <c r="E374" s="589"/>
      <c r="F374" s="304">
        <f>E374*D374</f>
        <v>0</v>
      </c>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row>
    <row r="375" spans="1:30" ht="16.5" customHeight="1" x14ac:dyDescent="0.2">
      <c r="A375" s="179" t="s">
        <v>209</v>
      </c>
      <c r="B375" s="303" t="s">
        <v>210</v>
      </c>
      <c r="C375" s="125"/>
      <c r="D375" s="177"/>
      <c r="E375" s="589"/>
      <c r="F375" s="304"/>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row>
    <row r="376" spans="1:30" ht="32.25" customHeight="1" x14ac:dyDescent="0.2">
      <c r="A376" s="179"/>
      <c r="B376" s="306" t="s">
        <v>211</v>
      </c>
      <c r="C376" s="125"/>
      <c r="D376" s="177"/>
      <c r="E376" s="589"/>
      <c r="F376" s="304"/>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row>
    <row r="377" spans="1:30" ht="17.100000000000001" customHeight="1" x14ac:dyDescent="0.2">
      <c r="A377" s="137">
        <v>1</v>
      </c>
      <c r="B377" s="253" t="s">
        <v>212</v>
      </c>
      <c r="C377" s="125" t="s">
        <v>26</v>
      </c>
      <c r="D377" s="177">
        <v>2</v>
      </c>
      <c r="E377" s="589"/>
      <c r="F377" s="304">
        <f t="shared" ref="F377:F385" si="29">E377*D377</f>
        <v>0</v>
      </c>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row>
    <row r="378" spans="1:30" ht="17.100000000000001" customHeight="1" x14ac:dyDescent="0.2">
      <c r="A378" s="137">
        <v>2</v>
      </c>
      <c r="B378" s="253" t="s">
        <v>213</v>
      </c>
      <c r="C378" s="125" t="s">
        <v>26</v>
      </c>
      <c r="D378" s="177">
        <v>2</v>
      </c>
      <c r="E378" s="589"/>
      <c r="F378" s="304">
        <f t="shared" si="29"/>
        <v>0</v>
      </c>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row>
    <row r="379" spans="1:30" ht="17.100000000000001" customHeight="1" x14ac:dyDescent="0.2">
      <c r="A379" s="137">
        <v>3</v>
      </c>
      <c r="B379" s="253" t="s">
        <v>214</v>
      </c>
      <c r="C379" s="125" t="s">
        <v>26</v>
      </c>
      <c r="D379" s="177">
        <v>1</v>
      </c>
      <c r="E379" s="589"/>
      <c r="F379" s="304">
        <f t="shared" si="29"/>
        <v>0</v>
      </c>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row>
    <row r="380" spans="1:30" ht="17.100000000000001" customHeight="1" x14ac:dyDescent="0.2">
      <c r="A380" s="137">
        <v>4</v>
      </c>
      <c r="B380" s="253" t="s">
        <v>215</v>
      </c>
      <c r="C380" s="125" t="s">
        <v>26</v>
      </c>
      <c r="D380" s="177">
        <v>2</v>
      </c>
      <c r="E380" s="589"/>
      <c r="F380" s="304">
        <f t="shared" si="29"/>
        <v>0</v>
      </c>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row>
    <row r="381" spans="1:30" ht="17.100000000000001" customHeight="1" x14ac:dyDescent="0.2">
      <c r="A381" s="137">
        <v>5</v>
      </c>
      <c r="B381" s="253" t="s">
        <v>216</v>
      </c>
      <c r="C381" s="125" t="s">
        <v>26</v>
      </c>
      <c r="D381" s="177">
        <v>2</v>
      </c>
      <c r="E381" s="589"/>
      <c r="F381" s="304">
        <f t="shared" si="29"/>
        <v>0</v>
      </c>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row>
    <row r="382" spans="1:30" ht="17.100000000000001" customHeight="1" x14ac:dyDescent="0.2">
      <c r="A382" s="137">
        <v>6</v>
      </c>
      <c r="B382" s="253" t="s">
        <v>217</v>
      </c>
      <c r="C382" s="125" t="s">
        <v>26</v>
      </c>
      <c r="D382" s="177">
        <v>3</v>
      </c>
      <c r="E382" s="589"/>
      <c r="F382" s="304">
        <f t="shared" si="29"/>
        <v>0</v>
      </c>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row>
    <row r="383" spans="1:30" ht="17.100000000000001" customHeight="1" x14ac:dyDescent="0.2">
      <c r="A383" s="137">
        <v>7</v>
      </c>
      <c r="B383" s="253" t="s">
        <v>218</v>
      </c>
      <c r="C383" s="125" t="s">
        <v>26</v>
      </c>
      <c r="D383" s="177">
        <v>2</v>
      </c>
      <c r="E383" s="589"/>
      <c r="F383" s="304">
        <f t="shared" si="29"/>
        <v>0</v>
      </c>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row>
    <row r="384" spans="1:30" ht="17.100000000000001" customHeight="1" x14ac:dyDescent="0.2">
      <c r="A384" s="137">
        <v>8</v>
      </c>
      <c r="B384" s="253" t="s">
        <v>219</v>
      </c>
      <c r="C384" s="125" t="s">
        <v>26</v>
      </c>
      <c r="D384" s="177">
        <v>2</v>
      </c>
      <c r="E384" s="589"/>
      <c r="F384" s="304">
        <f t="shared" si="29"/>
        <v>0</v>
      </c>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row>
    <row r="385" spans="1:30" ht="17.100000000000001" customHeight="1" x14ac:dyDescent="0.2">
      <c r="A385" s="137">
        <v>9</v>
      </c>
      <c r="B385" s="253" t="s">
        <v>438</v>
      </c>
      <c r="C385" s="125" t="s">
        <v>26</v>
      </c>
      <c r="D385" s="177">
        <v>2</v>
      </c>
      <c r="E385" s="589"/>
      <c r="F385" s="304">
        <f t="shared" si="29"/>
        <v>0</v>
      </c>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row>
    <row r="386" spans="1:30" ht="15.75" customHeight="1" x14ac:dyDescent="0.2">
      <c r="A386" s="179" t="s">
        <v>220</v>
      </c>
      <c r="B386" s="303" t="s">
        <v>221</v>
      </c>
      <c r="C386" s="125"/>
      <c r="D386" s="177"/>
      <c r="E386" s="589"/>
      <c r="F386" s="304"/>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row>
    <row r="387" spans="1:30" x14ac:dyDescent="0.2">
      <c r="A387" s="179"/>
      <c r="B387" s="253" t="s">
        <v>222</v>
      </c>
      <c r="C387" s="125"/>
      <c r="D387" s="177"/>
      <c r="E387" s="589"/>
      <c r="F387" s="304"/>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row>
    <row r="388" spans="1:30" x14ac:dyDescent="0.2">
      <c r="A388" s="137">
        <v>1</v>
      </c>
      <c r="B388" s="253" t="s">
        <v>408</v>
      </c>
      <c r="C388" s="125" t="s">
        <v>26</v>
      </c>
      <c r="D388" s="177">
        <v>1</v>
      </c>
      <c r="E388" s="589"/>
      <c r="F388" s="304">
        <f t="shared" ref="F388:F400" si="30">E388*D388</f>
        <v>0</v>
      </c>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row>
    <row r="389" spans="1:30" s="311" customFormat="1" ht="17.25" customHeight="1" x14ac:dyDescent="0.2">
      <c r="A389" s="307" t="s">
        <v>223</v>
      </c>
      <c r="B389" s="308" t="s">
        <v>224</v>
      </c>
      <c r="C389" s="309"/>
      <c r="D389" s="310"/>
      <c r="E389" s="608"/>
      <c r="F389" s="304"/>
    </row>
    <row r="390" spans="1:30" s="296" customFormat="1" ht="42.75" x14ac:dyDescent="0.2">
      <c r="A390" s="137"/>
      <c r="B390" s="253" t="s">
        <v>225</v>
      </c>
      <c r="C390" s="125"/>
      <c r="D390" s="177"/>
      <c r="E390" s="589"/>
      <c r="F390" s="304"/>
      <c r="G390" s="178"/>
      <c r="H390" s="178"/>
      <c r="I390" s="178"/>
      <c r="J390" s="178"/>
      <c r="K390" s="178"/>
      <c r="L390" s="178"/>
      <c r="M390" s="178"/>
      <c r="N390" s="178"/>
      <c r="O390" s="178"/>
      <c r="P390" s="178"/>
      <c r="Q390" s="178"/>
      <c r="R390" s="178"/>
      <c r="S390" s="178"/>
      <c r="T390" s="178"/>
      <c r="U390" s="178"/>
      <c r="V390" s="178"/>
      <c r="W390" s="178"/>
      <c r="X390" s="178"/>
      <c r="Y390" s="178"/>
    </row>
    <row r="391" spans="1:30" x14ac:dyDescent="0.2">
      <c r="A391" s="137">
        <v>1</v>
      </c>
      <c r="B391" s="253" t="s">
        <v>226</v>
      </c>
      <c r="C391" s="125" t="s">
        <v>26</v>
      </c>
      <c r="D391" s="177">
        <v>1</v>
      </c>
      <c r="E391" s="589"/>
      <c r="F391" s="304">
        <f t="shared" si="30"/>
        <v>0</v>
      </c>
      <c r="G391" s="178"/>
      <c r="H391" s="178"/>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row>
    <row r="392" spans="1:30" x14ac:dyDescent="0.2">
      <c r="A392" s="137">
        <v>2</v>
      </c>
      <c r="B392" s="253" t="s">
        <v>227</v>
      </c>
      <c r="C392" s="125" t="s">
        <v>26</v>
      </c>
      <c r="D392" s="177">
        <v>1</v>
      </c>
      <c r="E392" s="589"/>
      <c r="F392" s="304">
        <f>E392*D392</f>
        <v>0</v>
      </c>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row>
    <row r="393" spans="1:30" x14ac:dyDescent="0.2">
      <c r="A393" s="175">
        <v>12.2</v>
      </c>
      <c r="B393" s="312" t="s">
        <v>228</v>
      </c>
      <c r="C393" s="125"/>
      <c r="D393" s="177"/>
      <c r="E393" s="589"/>
      <c r="F393" s="304"/>
      <c r="G393" s="178"/>
      <c r="H393" s="178"/>
      <c r="I393" s="178"/>
      <c r="J393" s="178"/>
      <c r="K393" s="178"/>
      <c r="L393" s="178"/>
      <c r="M393" s="178"/>
      <c r="N393" s="178"/>
      <c r="O393" s="178"/>
      <c r="P393" s="178"/>
      <c r="Q393" s="178"/>
      <c r="R393" s="178"/>
      <c r="S393" s="178"/>
      <c r="T393" s="178"/>
      <c r="U393" s="178"/>
      <c r="V393" s="178"/>
      <c r="W393" s="178"/>
      <c r="X393" s="178"/>
      <c r="Y393" s="178"/>
      <c r="Z393" s="127"/>
      <c r="AA393" s="127"/>
      <c r="AB393" s="127"/>
      <c r="AC393" s="127"/>
      <c r="AD393" s="127"/>
    </row>
    <row r="394" spans="1:30" ht="17.25" customHeight="1" x14ac:dyDescent="0.2">
      <c r="A394" s="179" t="s">
        <v>229</v>
      </c>
      <c r="B394" s="303" t="s">
        <v>33</v>
      </c>
      <c r="C394" s="125"/>
      <c r="D394" s="177"/>
      <c r="E394" s="589"/>
      <c r="F394" s="304"/>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row>
    <row r="395" spans="1:30" ht="71.25" x14ac:dyDescent="0.2">
      <c r="A395" s="179"/>
      <c r="B395" s="253" t="s">
        <v>230</v>
      </c>
      <c r="C395" s="125"/>
      <c r="D395" s="177"/>
      <c r="E395" s="589"/>
      <c r="F395" s="304"/>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row>
    <row r="396" spans="1:30" x14ac:dyDescent="0.2">
      <c r="A396" s="179"/>
      <c r="B396" s="253" t="s">
        <v>231</v>
      </c>
      <c r="C396" s="125"/>
      <c r="D396" s="177"/>
      <c r="E396" s="589"/>
      <c r="F396" s="304"/>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row>
    <row r="397" spans="1:30" ht="15.75" customHeight="1" x14ac:dyDescent="0.2">
      <c r="A397" s="179" t="s">
        <v>232</v>
      </c>
      <c r="B397" s="294" t="s">
        <v>233</v>
      </c>
      <c r="C397" s="125"/>
      <c r="D397" s="177"/>
      <c r="E397" s="589"/>
      <c r="F397" s="304"/>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row>
    <row r="398" spans="1:30" ht="28.5" x14ac:dyDescent="0.2">
      <c r="A398" s="137">
        <v>1</v>
      </c>
      <c r="B398" s="253" t="s">
        <v>401</v>
      </c>
      <c r="C398" s="125" t="s">
        <v>23</v>
      </c>
      <c r="D398" s="313">
        <v>1</v>
      </c>
      <c r="E398" s="589"/>
      <c r="F398" s="304">
        <f t="shared" si="30"/>
        <v>0</v>
      </c>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row>
    <row r="399" spans="1:30" ht="21" customHeight="1" x14ac:dyDescent="0.2">
      <c r="A399" s="179" t="s">
        <v>234</v>
      </c>
      <c r="B399" s="314" t="s">
        <v>328</v>
      </c>
      <c r="C399" s="125"/>
      <c r="D399" s="177"/>
      <c r="E399" s="589"/>
      <c r="F399" s="304"/>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row>
    <row r="400" spans="1:30" s="311" customFormat="1" ht="31.5" customHeight="1" x14ac:dyDescent="0.2">
      <c r="A400" s="305">
        <v>1</v>
      </c>
      <c r="B400" s="138" t="s">
        <v>235</v>
      </c>
      <c r="C400" s="309" t="s">
        <v>23</v>
      </c>
      <c r="D400" s="310">
        <v>3</v>
      </c>
      <c r="E400" s="608"/>
      <c r="F400" s="304">
        <f t="shared" si="30"/>
        <v>0</v>
      </c>
    </row>
    <row r="401" spans="1:30" s="127" customFormat="1" ht="15.95" customHeight="1" x14ac:dyDescent="0.2">
      <c r="A401" s="133"/>
      <c r="B401" s="315"/>
      <c r="C401" s="119"/>
      <c r="D401" s="316"/>
      <c r="E401" s="584"/>
      <c r="F401" s="186"/>
      <c r="G401" s="317"/>
      <c r="H401" s="178"/>
      <c r="I401" s="54"/>
      <c r="J401" s="318"/>
      <c r="K401" s="178"/>
      <c r="L401" s="319"/>
      <c r="M401" s="178"/>
      <c r="N401" s="178"/>
      <c r="O401" s="178"/>
      <c r="P401" s="178"/>
      <c r="Q401" s="178"/>
      <c r="R401" s="178"/>
      <c r="S401" s="178"/>
      <c r="T401" s="178"/>
    </row>
    <row r="402" spans="1:30" s="127" customFormat="1" ht="15.95" customHeight="1" x14ac:dyDescent="0.2">
      <c r="A402" s="133"/>
      <c r="B402" s="315"/>
      <c r="C402" s="119"/>
      <c r="D402" s="316"/>
      <c r="E402" s="584"/>
      <c r="F402" s="186"/>
      <c r="G402" s="317"/>
      <c r="H402" s="178"/>
      <c r="I402" s="54"/>
      <c r="J402" s="318"/>
      <c r="K402" s="178"/>
      <c r="L402" s="319"/>
      <c r="M402" s="178"/>
      <c r="N402" s="178"/>
      <c r="O402" s="178"/>
      <c r="P402" s="178"/>
      <c r="Q402" s="178"/>
      <c r="R402" s="178"/>
      <c r="S402" s="178"/>
      <c r="T402" s="178"/>
    </row>
    <row r="403" spans="1:30" s="127" customFormat="1" ht="15.95" customHeight="1" x14ac:dyDescent="0.2">
      <c r="A403" s="133"/>
      <c r="B403" s="315"/>
      <c r="C403" s="119"/>
      <c r="D403" s="316"/>
      <c r="E403" s="584"/>
      <c r="F403" s="186"/>
      <c r="G403" s="317"/>
      <c r="H403" s="178"/>
      <c r="I403" s="54"/>
      <c r="J403" s="318"/>
      <c r="K403" s="178"/>
      <c r="L403" s="319"/>
      <c r="M403" s="178"/>
      <c r="N403" s="178"/>
      <c r="O403" s="178"/>
      <c r="P403" s="178"/>
      <c r="Q403" s="178"/>
      <c r="R403" s="178"/>
      <c r="S403" s="178"/>
      <c r="T403" s="178"/>
    </row>
    <row r="404" spans="1:30" s="127" customFormat="1" ht="15.95" customHeight="1" x14ac:dyDescent="0.2">
      <c r="A404" s="133"/>
      <c r="B404" s="315"/>
      <c r="C404" s="119"/>
      <c r="D404" s="316"/>
      <c r="E404" s="584"/>
      <c r="F404" s="186"/>
      <c r="G404" s="317"/>
      <c r="H404" s="178"/>
      <c r="I404" s="54"/>
      <c r="J404" s="318"/>
      <c r="K404" s="178"/>
      <c r="L404" s="319"/>
      <c r="M404" s="178"/>
      <c r="N404" s="178"/>
      <c r="O404" s="178"/>
      <c r="P404" s="178"/>
      <c r="Q404" s="178"/>
      <c r="R404" s="178"/>
      <c r="S404" s="178"/>
      <c r="T404" s="178"/>
    </row>
    <row r="405" spans="1:30" s="127" customFormat="1" ht="15.95" customHeight="1" x14ac:dyDescent="0.2">
      <c r="A405" s="133"/>
      <c r="B405" s="315"/>
      <c r="C405" s="119"/>
      <c r="D405" s="316"/>
      <c r="E405" s="584"/>
      <c r="F405" s="186"/>
      <c r="G405" s="317"/>
      <c r="H405" s="178"/>
      <c r="I405" s="54"/>
      <c r="J405" s="318"/>
      <c r="K405" s="178"/>
      <c r="L405" s="319"/>
      <c r="M405" s="178"/>
      <c r="N405" s="178"/>
      <c r="O405" s="178"/>
      <c r="P405" s="178"/>
      <c r="Q405" s="178"/>
      <c r="R405" s="178"/>
      <c r="S405" s="178"/>
      <c r="T405" s="178"/>
    </row>
    <row r="406" spans="1:30" s="127" customFormat="1" ht="15.95" customHeight="1" x14ac:dyDescent="0.2">
      <c r="A406" s="133"/>
      <c r="B406" s="315"/>
      <c r="C406" s="119"/>
      <c r="D406" s="316"/>
      <c r="E406" s="584"/>
      <c r="F406" s="186"/>
      <c r="G406" s="317"/>
      <c r="H406" s="178"/>
      <c r="I406" s="54"/>
      <c r="J406" s="318"/>
      <c r="K406" s="178"/>
      <c r="L406" s="319"/>
      <c r="M406" s="178"/>
      <c r="N406" s="178"/>
      <c r="O406" s="178"/>
      <c r="P406" s="178"/>
      <c r="Q406" s="178"/>
      <c r="R406" s="178"/>
      <c r="S406" s="178"/>
      <c r="T406" s="178"/>
    </row>
    <row r="407" spans="1:30" s="127" customFormat="1" ht="15.95" customHeight="1" x14ac:dyDescent="0.2">
      <c r="A407" s="133"/>
      <c r="B407" s="315"/>
      <c r="C407" s="119"/>
      <c r="D407" s="316"/>
      <c r="E407" s="584"/>
      <c r="F407" s="186"/>
      <c r="G407" s="317"/>
      <c r="H407" s="178"/>
      <c r="I407" s="54"/>
      <c r="J407" s="318"/>
      <c r="K407" s="178"/>
      <c r="L407" s="319"/>
      <c r="M407" s="178"/>
      <c r="N407" s="178"/>
      <c r="O407" s="178"/>
      <c r="P407" s="178"/>
      <c r="Q407" s="178"/>
      <c r="R407" s="178"/>
      <c r="S407" s="178"/>
      <c r="T407" s="178"/>
    </row>
    <row r="408" spans="1:30" s="127" customFormat="1" ht="15.95" customHeight="1" x14ac:dyDescent="0.2">
      <c r="A408" s="133"/>
      <c r="B408" s="315"/>
      <c r="C408" s="119"/>
      <c r="D408" s="316"/>
      <c r="E408" s="584"/>
      <c r="F408" s="186"/>
      <c r="G408" s="317"/>
      <c r="H408" s="178"/>
      <c r="I408" s="54"/>
      <c r="J408" s="318"/>
      <c r="K408" s="178"/>
      <c r="L408" s="319"/>
      <c r="M408" s="178"/>
      <c r="N408" s="178"/>
      <c r="O408" s="178"/>
      <c r="P408" s="178"/>
      <c r="Q408" s="178"/>
      <c r="R408" s="178"/>
      <c r="S408" s="178"/>
      <c r="T408" s="178"/>
    </row>
    <row r="409" spans="1:30" s="127" customFormat="1" ht="15.95" customHeight="1" x14ac:dyDescent="0.2">
      <c r="A409" s="133"/>
      <c r="B409" s="315"/>
      <c r="C409" s="119"/>
      <c r="D409" s="316"/>
      <c r="E409" s="584"/>
      <c r="F409" s="186"/>
      <c r="G409" s="317"/>
      <c r="H409" s="178"/>
      <c r="I409" s="54"/>
      <c r="J409" s="318"/>
      <c r="K409" s="178"/>
      <c r="L409" s="319"/>
      <c r="M409" s="178"/>
      <c r="N409" s="178"/>
      <c r="O409" s="178"/>
      <c r="P409" s="178"/>
      <c r="Q409" s="178"/>
      <c r="R409" s="178"/>
      <c r="S409" s="178"/>
      <c r="T409" s="178"/>
    </row>
    <row r="410" spans="1:30" s="127" customFormat="1" ht="15.95" customHeight="1" x14ac:dyDescent="0.2">
      <c r="A410" s="320"/>
      <c r="B410" s="321"/>
      <c r="C410" s="208"/>
      <c r="D410" s="322"/>
      <c r="E410" s="597"/>
      <c r="F410" s="191"/>
      <c r="G410" s="317"/>
      <c r="H410" s="178"/>
      <c r="I410" s="54"/>
      <c r="J410" s="318"/>
      <c r="K410" s="178"/>
      <c r="L410" s="319"/>
      <c r="M410" s="178"/>
      <c r="N410" s="178"/>
      <c r="O410" s="178"/>
      <c r="P410" s="178"/>
      <c r="Q410" s="178"/>
      <c r="R410" s="178"/>
      <c r="S410" s="178"/>
      <c r="T410" s="178"/>
    </row>
    <row r="411" spans="1:30" s="178" customFormat="1" ht="18" customHeight="1" x14ac:dyDescent="0.2">
      <c r="A411" s="323"/>
      <c r="B411" s="324" t="s">
        <v>236</v>
      </c>
      <c r="C411" s="325"/>
      <c r="D411" s="326"/>
      <c r="E411" s="609"/>
      <c r="F411" s="327">
        <f>SUM(F373:F409)</f>
        <v>0</v>
      </c>
    </row>
    <row r="412" spans="1:30" ht="18" customHeight="1" x14ac:dyDescent="0.2">
      <c r="A412" s="328"/>
      <c r="B412" s="329" t="s">
        <v>186</v>
      </c>
      <c r="C412" s="330"/>
      <c r="D412" s="331"/>
      <c r="E412" s="610"/>
      <c r="F412" s="332">
        <f>F411</f>
        <v>0</v>
      </c>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row>
    <row r="413" spans="1:30" x14ac:dyDescent="0.2">
      <c r="A413" s="286"/>
      <c r="B413" s="333" t="s">
        <v>237</v>
      </c>
      <c r="C413" s="288"/>
      <c r="D413" s="289"/>
      <c r="E413" s="606"/>
      <c r="F413" s="290"/>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row>
    <row r="414" spans="1:30" x14ac:dyDescent="0.2">
      <c r="A414" s="179"/>
      <c r="B414" s="334" t="s">
        <v>162</v>
      </c>
      <c r="C414" s="125"/>
      <c r="D414" s="291"/>
      <c r="E414" s="589"/>
      <c r="F414" s="292"/>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row>
    <row r="415" spans="1:30" x14ac:dyDescent="0.2">
      <c r="A415" s="179"/>
      <c r="B415" s="335"/>
      <c r="C415" s="125"/>
      <c r="D415" s="291"/>
      <c r="E415" s="589"/>
      <c r="F415" s="292"/>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row>
    <row r="416" spans="1:30" x14ac:dyDescent="0.2">
      <c r="A416" s="175">
        <v>13.1</v>
      </c>
      <c r="B416" s="312" t="s">
        <v>33</v>
      </c>
      <c r="C416" s="125"/>
      <c r="D416" s="291"/>
      <c r="E416" s="589"/>
      <c r="F416" s="292"/>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row>
    <row r="417" spans="1:30" ht="57" x14ac:dyDescent="0.2">
      <c r="A417" s="179"/>
      <c r="B417" s="253" t="s">
        <v>163</v>
      </c>
      <c r="C417" s="125"/>
      <c r="D417" s="177"/>
      <c r="E417" s="590"/>
      <c r="F417" s="295"/>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row>
    <row r="418" spans="1:30" ht="57" x14ac:dyDescent="0.2">
      <c r="A418" s="179"/>
      <c r="B418" s="253" t="s">
        <v>164</v>
      </c>
      <c r="C418" s="125"/>
      <c r="D418" s="177"/>
      <c r="E418" s="590"/>
      <c r="F418" s="295"/>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row>
    <row r="419" spans="1:30" ht="42.75" x14ac:dyDescent="0.2">
      <c r="A419" s="179"/>
      <c r="B419" s="253" t="s">
        <v>165</v>
      </c>
      <c r="C419" s="125"/>
      <c r="D419" s="177"/>
      <c r="E419" s="590"/>
      <c r="F419" s="295"/>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row>
    <row r="420" spans="1:30" ht="43.5" customHeight="1" x14ac:dyDescent="0.2">
      <c r="A420" s="179"/>
      <c r="B420" s="253" t="s">
        <v>166</v>
      </c>
      <c r="C420" s="125"/>
      <c r="D420" s="177"/>
      <c r="E420" s="590"/>
      <c r="F420" s="295"/>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row>
    <row r="421" spans="1:30" ht="29.25" customHeight="1" x14ac:dyDescent="0.2">
      <c r="A421" s="179"/>
      <c r="B421" s="253" t="s">
        <v>167</v>
      </c>
      <c r="C421" s="125"/>
      <c r="D421" s="177"/>
      <c r="E421" s="590"/>
      <c r="F421" s="295"/>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row>
    <row r="422" spans="1:30" ht="28.5" x14ac:dyDescent="0.2">
      <c r="A422" s="179"/>
      <c r="B422" s="253" t="s">
        <v>238</v>
      </c>
      <c r="C422" s="125"/>
      <c r="D422" s="177"/>
      <c r="E422" s="590"/>
      <c r="F422" s="295"/>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row>
    <row r="423" spans="1:30" x14ac:dyDescent="0.2">
      <c r="A423" s="179"/>
      <c r="B423" s="253"/>
      <c r="C423" s="125"/>
      <c r="D423" s="177"/>
      <c r="E423" s="589"/>
      <c r="F423" s="292"/>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row>
    <row r="424" spans="1:30" x14ac:dyDescent="0.2">
      <c r="A424" s="175">
        <v>13.2</v>
      </c>
      <c r="B424" s="312" t="s">
        <v>168</v>
      </c>
      <c r="C424" s="125"/>
      <c r="D424" s="177"/>
      <c r="E424" s="589"/>
      <c r="F424" s="304"/>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row>
    <row r="425" spans="1:30" ht="28.5" x14ac:dyDescent="0.2">
      <c r="A425" s="137">
        <v>1</v>
      </c>
      <c r="B425" s="336" t="s">
        <v>366</v>
      </c>
      <c r="C425" s="125" t="s">
        <v>60</v>
      </c>
      <c r="D425" s="177">
        <v>22</v>
      </c>
      <c r="E425" s="589"/>
      <c r="F425" s="304">
        <f>E425*D425</f>
        <v>0</v>
      </c>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row>
    <row r="426" spans="1:30" s="337" customFormat="1" x14ac:dyDescent="0.2">
      <c r="A426" s="175">
        <v>13.3</v>
      </c>
      <c r="B426" s="312" t="s">
        <v>169</v>
      </c>
      <c r="C426" s="125"/>
      <c r="D426" s="177"/>
      <c r="E426" s="589"/>
      <c r="F426" s="304"/>
    </row>
    <row r="427" spans="1:30" s="337" customFormat="1" ht="42.75" x14ac:dyDescent="0.2">
      <c r="A427" s="179"/>
      <c r="B427" s="338" t="s">
        <v>170</v>
      </c>
      <c r="C427" s="125"/>
      <c r="D427" s="177"/>
      <c r="E427" s="589"/>
      <c r="F427" s="304"/>
    </row>
    <row r="428" spans="1:30" s="337" customFormat="1" x14ac:dyDescent="0.2">
      <c r="A428" s="137">
        <v>1</v>
      </c>
      <c r="B428" s="336" t="s">
        <v>367</v>
      </c>
      <c r="C428" s="125" t="s">
        <v>26</v>
      </c>
      <c r="D428" s="177">
        <v>1</v>
      </c>
      <c r="E428" s="589"/>
      <c r="F428" s="304">
        <f>E428*D428</f>
        <v>0</v>
      </c>
    </row>
    <row r="429" spans="1:30" x14ac:dyDescent="0.2">
      <c r="A429" s="137">
        <v>2</v>
      </c>
      <c r="B429" s="138" t="s">
        <v>239</v>
      </c>
      <c r="C429" s="125" t="s">
        <v>26</v>
      </c>
      <c r="D429" s="177">
        <v>1</v>
      </c>
      <c r="E429" s="589"/>
      <c r="F429" s="304">
        <f t="shared" ref="F429:F464" si="31">E429*D429</f>
        <v>0</v>
      </c>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row>
    <row r="430" spans="1:30" x14ac:dyDescent="0.2">
      <c r="A430" s="137">
        <v>3</v>
      </c>
      <c r="B430" s="138" t="s">
        <v>240</v>
      </c>
      <c r="C430" s="125" t="s">
        <v>26</v>
      </c>
      <c r="D430" s="177">
        <v>1</v>
      </c>
      <c r="E430" s="589"/>
      <c r="F430" s="304">
        <f t="shared" si="31"/>
        <v>0</v>
      </c>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row>
    <row r="431" spans="1:30" x14ac:dyDescent="0.2">
      <c r="A431" s="137">
        <v>4</v>
      </c>
      <c r="B431" s="138" t="s">
        <v>241</v>
      </c>
      <c r="C431" s="125" t="s">
        <v>26</v>
      </c>
      <c r="D431" s="177">
        <v>1</v>
      </c>
      <c r="E431" s="589"/>
      <c r="F431" s="304">
        <f t="shared" si="31"/>
        <v>0</v>
      </c>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row>
    <row r="432" spans="1:30" s="178" customFormat="1" x14ac:dyDescent="0.2">
      <c r="A432" s="137">
        <v>5</v>
      </c>
      <c r="B432" s="138" t="s">
        <v>242</v>
      </c>
      <c r="C432" s="125" t="s">
        <v>26</v>
      </c>
      <c r="D432" s="177">
        <v>1</v>
      </c>
      <c r="E432" s="589"/>
      <c r="F432" s="304">
        <f t="shared" si="31"/>
        <v>0</v>
      </c>
    </row>
    <row r="433" spans="1:30" x14ac:dyDescent="0.2">
      <c r="A433" s="175">
        <v>13.4</v>
      </c>
      <c r="B433" s="312" t="s">
        <v>171</v>
      </c>
      <c r="C433" s="125"/>
      <c r="D433" s="177"/>
      <c r="E433" s="589"/>
      <c r="F433" s="304"/>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row>
    <row r="434" spans="1:30" ht="42.75" x14ac:dyDescent="0.2">
      <c r="A434" s="137"/>
      <c r="B434" s="124" t="s">
        <v>172</v>
      </c>
      <c r="C434" s="125"/>
      <c r="D434" s="177"/>
      <c r="E434" s="589"/>
      <c r="F434" s="304"/>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row>
    <row r="435" spans="1:30" x14ac:dyDescent="0.2">
      <c r="A435" s="137">
        <v>1</v>
      </c>
      <c r="B435" s="138" t="s">
        <v>243</v>
      </c>
      <c r="C435" s="125" t="s">
        <v>173</v>
      </c>
      <c r="D435" s="177">
        <v>57</v>
      </c>
      <c r="E435" s="589"/>
      <c r="F435" s="304">
        <f>E435*D435</f>
        <v>0</v>
      </c>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row>
    <row r="436" spans="1:30" x14ac:dyDescent="0.2">
      <c r="A436" s="137">
        <v>2</v>
      </c>
      <c r="B436" s="138" t="s">
        <v>244</v>
      </c>
      <c r="C436" s="125" t="s">
        <v>173</v>
      </c>
      <c r="D436" s="177">
        <v>33</v>
      </c>
      <c r="E436" s="589"/>
      <c r="F436" s="304">
        <f t="shared" si="31"/>
        <v>0</v>
      </c>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row>
    <row r="437" spans="1:30" x14ac:dyDescent="0.2">
      <c r="A437" s="175">
        <v>13.5</v>
      </c>
      <c r="B437" s="339" t="s">
        <v>245</v>
      </c>
      <c r="C437" s="125"/>
      <c r="D437" s="177"/>
      <c r="E437" s="589"/>
      <c r="F437" s="304"/>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row>
    <row r="438" spans="1:30" x14ac:dyDescent="0.2">
      <c r="A438" s="137">
        <v>1</v>
      </c>
      <c r="B438" s="138" t="s">
        <v>246</v>
      </c>
      <c r="C438" s="125" t="s">
        <v>26</v>
      </c>
      <c r="D438" s="177">
        <v>8</v>
      </c>
      <c r="E438" s="611"/>
      <c r="F438" s="304">
        <f t="shared" si="31"/>
        <v>0</v>
      </c>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row>
    <row r="439" spans="1:30" x14ac:dyDescent="0.2">
      <c r="A439" s="137"/>
      <c r="B439" s="138"/>
      <c r="C439" s="125"/>
      <c r="D439" s="177"/>
      <c r="E439" s="611"/>
      <c r="F439" s="304"/>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row>
    <row r="440" spans="1:30" x14ac:dyDescent="0.2">
      <c r="A440" s="340"/>
      <c r="B440" s="341"/>
      <c r="C440" s="342"/>
      <c r="D440" s="343"/>
      <c r="E440" s="612"/>
      <c r="F440" s="304"/>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row>
    <row r="441" spans="1:30" x14ac:dyDescent="0.2">
      <c r="A441" s="344">
        <v>13.6</v>
      </c>
      <c r="B441" s="345" t="s">
        <v>174</v>
      </c>
      <c r="C441" s="288"/>
      <c r="D441" s="346"/>
      <c r="E441" s="613"/>
      <c r="F441" s="304"/>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row>
    <row r="442" spans="1:30" s="238" customFormat="1" ht="15" x14ac:dyDescent="0.25">
      <c r="A442" s="347">
        <v>3</v>
      </c>
      <c r="B442" s="348" t="s">
        <v>368</v>
      </c>
      <c r="C442" s="349" t="s">
        <v>26</v>
      </c>
      <c r="D442" s="350">
        <v>39</v>
      </c>
      <c r="E442" s="614"/>
      <c r="F442" s="304">
        <f t="shared" si="31"/>
        <v>0</v>
      </c>
      <c r="H442" s="351"/>
    </row>
    <row r="443" spans="1:30" s="238" customFormat="1" ht="15" x14ac:dyDescent="0.25">
      <c r="A443" s="347">
        <v>3</v>
      </c>
      <c r="B443" s="348" t="s">
        <v>369</v>
      </c>
      <c r="C443" s="349" t="s">
        <v>26</v>
      </c>
      <c r="D443" s="350">
        <v>11</v>
      </c>
      <c r="E443" s="614"/>
      <c r="F443" s="304">
        <f t="shared" si="31"/>
        <v>0</v>
      </c>
      <c r="H443" s="351"/>
    </row>
    <row r="444" spans="1:30" s="203" customFormat="1" ht="28.5" x14ac:dyDescent="0.2">
      <c r="A444" s="137">
        <v>10</v>
      </c>
      <c r="B444" s="138" t="s">
        <v>247</v>
      </c>
      <c r="C444" s="125" t="s">
        <v>26</v>
      </c>
      <c r="D444" s="177">
        <v>4</v>
      </c>
      <c r="E444" s="589"/>
      <c r="F444" s="304">
        <f t="shared" si="31"/>
        <v>0</v>
      </c>
    </row>
    <row r="445" spans="1:30" s="178" customFormat="1" x14ac:dyDescent="0.2">
      <c r="A445" s="137"/>
      <c r="B445" s="138"/>
      <c r="C445" s="125"/>
      <c r="D445" s="177"/>
      <c r="E445" s="611"/>
      <c r="F445" s="304"/>
    </row>
    <row r="446" spans="1:30" x14ac:dyDescent="0.2">
      <c r="A446" s="175">
        <v>13.7</v>
      </c>
      <c r="B446" s="339" t="s">
        <v>248</v>
      </c>
      <c r="C446" s="352"/>
      <c r="D446" s="177"/>
      <c r="E446" s="611"/>
      <c r="F446" s="304"/>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row>
    <row r="447" spans="1:30" ht="28.5" x14ac:dyDescent="0.2">
      <c r="A447" s="179"/>
      <c r="B447" s="138" t="s">
        <v>249</v>
      </c>
      <c r="C447" s="352"/>
      <c r="D447" s="177"/>
      <c r="E447" s="611"/>
      <c r="F447" s="304"/>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row>
    <row r="448" spans="1:30" s="311" customFormat="1" x14ac:dyDescent="0.2">
      <c r="A448" s="305">
        <v>1</v>
      </c>
      <c r="B448" s="138" t="s">
        <v>250</v>
      </c>
      <c r="C448" s="309" t="s">
        <v>26</v>
      </c>
      <c r="D448" s="310">
        <v>5</v>
      </c>
      <c r="E448" s="615"/>
      <c r="F448" s="304">
        <f t="shared" si="31"/>
        <v>0</v>
      </c>
    </row>
    <row r="449" spans="1:30" s="311" customFormat="1" x14ac:dyDescent="0.2">
      <c r="A449" s="305">
        <v>2</v>
      </c>
      <c r="B449" s="138" t="s">
        <v>251</v>
      </c>
      <c r="C449" s="309" t="s">
        <v>26</v>
      </c>
      <c r="D449" s="310">
        <v>24</v>
      </c>
      <c r="E449" s="615"/>
      <c r="F449" s="304">
        <f t="shared" si="31"/>
        <v>0</v>
      </c>
    </row>
    <row r="450" spans="1:30" s="311" customFormat="1" x14ac:dyDescent="0.2">
      <c r="A450" s="305">
        <v>3</v>
      </c>
      <c r="B450" s="138" t="s">
        <v>252</v>
      </c>
      <c r="C450" s="309" t="s">
        <v>26</v>
      </c>
      <c r="D450" s="310">
        <v>9</v>
      </c>
      <c r="E450" s="615"/>
      <c r="F450" s="304">
        <f t="shared" si="31"/>
        <v>0</v>
      </c>
    </row>
    <row r="451" spans="1:30" x14ac:dyDescent="0.2">
      <c r="A451" s="305">
        <v>4</v>
      </c>
      <c r="B451" s="138" t="s">
        <v>447</v>
      </c>
      <c r="C451" s="125" t="s">
        <v>26</v>
      </c>
      <c r="D451" s="177">
        <v>2</v>
      </c>
      <c r="E451" s="611"/>
      <c r="F451" s="304">
        <f t="shared" si="31"/>
        <v>0</v>
      </c>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row>
    <row r="452" spans="1:30" x14ac:dyDescent="0.2">
      <c r="A452" s="175">
        <v>13.8</v>
      </c>
      <c r="B452" s="339" t="s">
        <v>175</v>
      </c>
      <c r="C452" s="352"/>
      <c r="D452" s="177"/>
      <c r="E452" s="611"/>
      <c r="F452" s="304"/>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row>
    <row r="453" spans="1:30" ht="28.5" x14ac:dyDescent="0.2">
      <c r="A453" s="179"/>
      <c r="B453" s="138" t="s">
        <v>176</v>
      </c>
      <c r="C453" s="352"/>
      <c r="D453" s="177"/>
      <c r="E453" s="611"/>
      <c r="F453" s="304"/>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row>
    <row r="454" spans="1:30" x14ac:dyDescent="0.2">
      <c r="A454" s="137">
        <v>1</v>
      </c>
      <c r="B454" s="44" t="s">
        <v>177</v>
      </c>
      <c r="C454" s="125" t="s">
        <v>26</v>
      </c>
      <c r="D454" s="177">
        <v>16</v>
      </c>
      <c r="E454" s="611"/>
      <c r="F454" s="304">
        <f t="shared" si="31"/>
        <v>0</v>
      </c>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row>
    <row r="455" spans="1:30" s="203" customFormat="1" x14ac:dyDescent="0.2">
      <c r="A455" s="137">
        <v>2</v>
      </c>
      <c r="B455" s="44" t="s">
        <v>253</v>
      </c>
      <c r="C455" s="125" t="s">
        <v>26</v>
      </c>
      <c r="D455" s="177">
        <v>2</v>
      </c>
      <c r="E455" s="589"/>
      <c r="F455" s="304">
        <f t="shared" si="31"/>
        <v>0</v>
      </c>
    </row>
    <row r="456" spans="1:30" x14ac:dyDescent="0.2">
      <c r="A456" s="137">
        <v>3</v>
      </c>
      <c r="B456" s="44" t="s">
        <v>254</v>
      </c>
      <c r="C456" s="125" t="s">
        <v>26</v>
      </c>
      <c r="D456" s="177">
        <v>8</v>
      </c>
      <c r="E456" s="611"/>
      <c r="F456" s="304">
        <f t="shared" si="31"/>
        <v>0</v>
      </c>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row>
    <row r="457" spans="1:30" x14ac:dyDescent="0.2">
      <c r="A457" s="179"/>
      <c r="B457" s="44"/>
      <c r="C457" s="352"/>
      <c r="D457" s="177"/>
      <c r="E457" s="589"/>
      <c r="F457" s="304"/>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row>
    <row r="458" spans="1:30" x14ac:dyDescent="0.2">
      <c r="A458" s="175">
        <v>13.9</v>
      </c>
      <c r="B458" s="353" t="s">
        <v>255</v>
      </c>
      <c r="C458" s="352"/>
      <c r="D458" s="177"/>
      <c r="E458" s="589"/>
      <c r="F458" s="304"/>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row>
    <row r="459" spans="1:30" ht="42.75" x14ac:dyDescent="0.2">
      <c r="A459" s="137">
        <v>1</v>
      </c>
      <c r="B459" s="44" t="s">
        <v>448</v>
      </c>
      <c r="C459" s="125" t="s">
        <v>23</v>
      </c>
      <c r="D459" s="177">
        <v>1</v>
      </c>
      <c r="E459" s="589"/>
      <c r="F459" s="304">
        <f t="shared" si="31"/>
        <v>0</v>
      </c>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row>
    <row r="460" spans="1:30" x14ac:dyDescent="0.2">
      <c r="A460" s="179"/>
      <c r="B460" s="44"/>
      <c r="C460" s="352"/>
      <c r="D460" s="177"/>
      <c r="E460" s="589"/>
      <c r="F460" s="304"/>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row>
    <row r="461" spans="1:30" s="127" customFormat="1" x14ac:dyDescent="0.2">
      <c r="A461" s="297">
        <v>13.1</v>
      </c>
      <c r="B461" s="354" t="s">
        <v>439</v>
      </c>
      <c r="C461" s="125"/>
      <c r="D461" s="177"/>
      <c r="E461" s="589"/>
      <c r="F461" s="304"/>
    </row>
    <row r="462" spans="1:30" s="127" customFormat="1" ht="42.75" x14ac:dyDescent="0.2">
      <c r="A462" s="297"/>
      <c r="B462" s="44" t="s">
        <v>441</v>
      </c>
      <c r="C462" s="125"/>
      <c r="D462" s="177"/>
      <c r="E462" s="589"/>
      <c r="F462" s="304"/>
    </row>
    <row r="463" spans="1:30" s="127" customFormat="1" ht="16.5" customHeight="1" x14ac:dyDescent="0.2">
      <c r="A463" s="297"/>
      <c r="B463" s="44" t="s">
        <v>450</v>
      </c>
      <c r="C463" s="125"/>
      <c r="D463" s="177"/>
      <c r="E463" s="589"/>
      <c r="F463" s="304"/>
    </row>
    <row r="464" spans="1:30" s="127" customFormat="1" ht="15.75" x14ac:dyDescent="0.25">
      <c r="A464" s="137">
        <v>1</v>
      </c>
      <c r="B464" s="355" t="s">
        <v>449</v>
      </c>
      <c r="C464" s="125" t="s">
        <v>440</v>
      </c>
      <c r="D464" s="177">
        <v>24</v>
      </c>
      <c r="E464" s="589"/>
      <c r="F464" s="304">
        <f t="shared" si="31"/>
        <v>0</v>
      </c>
    </row>
    <row r="465" spans="1:30" x14ac:dyDescent="0.2">
      <c r="A465" s="179"/>
      <c r="B465" s="44"/>
      <c r="C465" s="352"/>
      <c r="D465" s="177"/>
      <c r="E465" s="589"/>
      <c r="F465" s="304"/>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row>
    <row r="466" spans="1:30" x14ac:dyDescent="0.2">
      <c r="A466" s="179"/>
      <c r="B466" s="44"/>
      <c r="C466" s="352"/>
      <c r="D466" s="177"/>
      <c r="E466" s="589"/>
      <c r="F466" s="304"/>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row>
    <row r="467" spans="1:30" x14ac:dyDescent="0.2">
      <c r="A467" s="179"/>
      <c r="B467" s="44"/>
      <c r="C467" s="352"/>
      <c r="D467" s="177"/>
      <c r="E467" s="589"/>
      <c r="F467" s="304"/>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row>
    <row r="468" spans="1:30" x14ac:dyDescent="0.2">
      <c r="A468" s="179"/>
      <c r="B468" s="44"/>
      <c r="C468" s="352"/>
      <c r="D468" s="177"/>
      <c r="E468" s="589"/>
      <c r="F468" s="304"/>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row>
    <row r="469" spans="1:30" x14ac:dyDescent="0.2">
      <c r="A469" s="179"/>
      <c r="B469" s="44"/>
      <c r="C469" s="352"/>
      <c r="D469" s="177"/>
      <c r="E469" s="589"/>
      <c r="F469" s="304"/>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row>
    <row r="470" spans="1:30" x14ac:dyDescent="0.2">
      <c r="A470" s="179"/>
      <c r="B470" s="44"/>
      <c r="C470" s="352"/>
      <c r="D470" s="177"/>
      <c r="E470" s="589"/>
      <c r="F470" s="304"/>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row>
    <row r="471" spans="1:30" x14ac:dyDescent="0.2">
      <c r="A471" s="179"/>
      <c r="B471" s="44"/>
      <c r="C471" s="352"/>
      <c r="D471" s="177"/>
      <c r="E471" s="589"/>
      <c r="F471" s="304"/>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row>
    <row r="472" spans="1:30" s="356" customFormat="1" x14ac:dyDescent="0.2">
      <c r="A472" s="179"/>
      <c r="B472" s="44"/>
      <c r="C472" s="352"/>
      <c r="D472" s="177"/>
      <c r="E472" s="589"/>
      <c r="F472" s="304"/>
    </row>
    <row r="473" spans="1:30" s="356" customFormat="1" x14ac:dyDescent="0.2">
      <c r="A473" s="179"/>
      <c r="B473" s="44"/>
      <c r="C473" s="352"/>
      <c r="D473" s="177"/>
      <c r="E473" s="589"/>
      <c r="F473" s="304"/>
    </row>
    <row r="474" spans="1:30" s="356" customFormat="1" x14ac:dyDescent="0.2">
      <c r="A474" s="179"/>
      <c r="B474" s="44"/>
      <c r="C474" s="352"/>
      <c r="D474" s="177"/>
      <c r="E474" s="589"/>
      <c r="F474" s="304"/>
    </row>
    <row r="475" spans="1:30" s="356" customFormat="1" x14ac:dyDescent="0.2">
      <c r="A475" s="323"/>
      <c r="B475" s="324" t="s">
        <v>256</v>
      </c>
      <c r="C475" s="325"/>
      <c r="D475" s="326"/>
      <c r="E475" s="609"/>
      <c r="F475" s="327">
        <f>SUM(F425:F468)</f>
        <v>0</v>
      </c>
    </row>
    <row r="476" spans="1:30" s="356" customFormat="1" x14ac:dyDescent="0.2">
      <c r="A476" s="328"/>
      <c r="B476" s="329" t="s">
        <v>257</v>
      </c>
      <c r="C476" s="330"/>
      <c r="D476" s="331"/>
      <c r="E476" s="610"/>
      <c r="F476" s="332">
        <f>F475</f>
        <v>0</v>
      </c>
    </row>
    <row r="477" spans="1:30" s="127" customFormat="1" ht="15" x14ac:dyDescent="0.25">
      <c r="A477" s="357"/>
      <c r="B477" s="358" t="s">
        <v>261</v>
      </c>
      <c r="C477" s="359"/>
      <c r="D477" s="360"/>
      <c r="E477" s="616"/>
      <c r="F477" s="361"/>
    </row>
    <row r="478" spans="1:30" s="127" customFormat="1" ht="15" x14ac:dyDescent="0.25">
      <c r="A478" s="362"/>
      <c r="B478" s="363" t="s">
        <v>275</v>
      </c>
      <c r="C478" s="364"/>
      <c r="D478" s="365"/>
      <c r="E478" s="617"/>
      <c r="F478" s="367"/>
    </row>
    <row r="479" spans="1:30" s="127" customFormat="1" ht="12" customHeight="1" x14ac:dyDescent="0.25">
      <c r="A479" s="362"/>
      <c r="B479" s="368"/>
      <c r="C479" s="364"/>
      <c r="D479" s="365"/>
      <c r="E479" s="617"/>
      <c r="F479" s="367"/>
    </row>
    <row r="480" spans="1:30" s="127" customFormat="1" ht="15" x14ac:dyDescent="0.25">
      <c r="A480" s="369">
        <v>14.1</v>
      </c>
      <c r="B480" s="370" t="s">
        <v>33</v>
      </c>
      <c r="C480" s="364"/>
      <c r="D480" s="365"/>
      <c r="E480" s="617"/>
      <c r="F480" s="367"/>
    </row>
    <row r="481" spans="1:6" s="127" customFormat="1" ht="65.25" customHeight="1" x14ac:dyDescent="0.25">
      <c r="A481" s="362"/>
      <c r="B481" s="371" t="s">
        <v>276</v>
      </c>
      <c r="C481" s="364"/>
      <c r="D481" s="372"/>
      <c r="E481" s="617"/>
      <c r="F481" s="367"/>
    </row>
    <row r="482" spans="1:6" s="127" customFormat="1" ht="15" x14ac:dyDescent="0.25">
      <c r="A482" s="362"/>
      <c r="B482" s="373"/>
      <c r="C482" s="364"/>
      <c r="D482" s="372"/>
      <c r="E482" s="618"/>
      <c r="F482" s="367"/>
    </row>
    <row r="483" spans="1:6" s="127" customFormat="1" ht="15" x14ac:dyDescent="0.25">
      <c r="A483" s="369">
        <v>14.2</v>
      </c>
      <c r="B483" s="370" t="s">
        <v>277</v>
      </c>
      <c r="C483" s="364"/>
      <c r="D483" s="372"/>
      <c r="E483" s="618"/>
      <c r="F483" s="367"/>
    </row>
    <row r="484" spans="1:6" s="127" customFormat="1" ht="30" x14ac:dyDescent="0.25">
      <c r="A484" s="374" t="s">
        <v>451</v>
      </c>
      <c r="B484" s="375" t="s">
        <v>452</v>
      </c>
      <c r="C484" s="364"/>
      <c r="D484" s="372"/>
      <c r="E484" s="618"/>
      <c r="F484" s="367"/>
    </row>
    <row r="485" spans="1:6" s="127" customFormat="1" ht="30.75" customHeight="1" x14ac:dyDescent="0.25">
      <c r="A485" s="374">
        <v>1</v>
      </c>
      <c r="B485" s="375" t="s">
        <v>453</v>
      </c>
      <c r="C485" s="364" t="s">
        <v>26</v>
      </c>
      <c r="D485" s="376">
        <v>3</v>
      </c>
      <c r="E485" s="618"/>
      <c r="F485" s="304">
        <f t="shared" ref="F485:F487" si="32">E485*D485</f>
        <v>0</v>
      </c>
    </row>
    <row r="486" spans="1:6" s="127" customFormat="1" ht="31.5" customHeight="1" x14ac:dyDescent="0.25">
      <c r="A486" s="374">
        <v>2</v>
      </c>
      <c r="B486" s="375" t="s">
        <v>466</v>
      </c>
      <c r="C486" s="364" t="s">
        <v>26</v>
      </c>
      <c r="D486" s="376">
        <v>2</v>
      </c>
      <c r="E486" s="618"/>
      <c r="F486" s="304">
        <f t="shared" si="32"/>
        <v>0</v>
      </c>
    </row>
    <row r="487" spans="1:6" s="127" customFormat="1" ht="30.75" customHeight="1" x14ac:dyDescent="0.25">
      <c r="A487" s="374">
        <v>3</v>
      </c>
      <c r="B487" s="375" t="s">
        <v>503</v>
      </c>
      <c r="C487" s="364" t="s">
        <v>26</v>
      </c>
      <c r="D487" s="376">
        <v>2</v>
      </c>
      <c r="E487" s="618"/>
      <c r="F487" s="304">
        <f t="shared" si="32"/>
        <v>0</v>
      </c>
    </row>
    <row r="488" spans="1:6" s="127" customFormat="1" ht="17.100000000000001" customHeight="1" x14ac:dyDescent="0.25">
      <c r="A488" s="374"/>
      <c r="B488" s="378"/>
      <c r="C488" s="364"/>
      <c r="D488" s="372"/>
      <c r="E488" s="618"/>
      <c r="F488" s="367"/>
    </row>
    <row r="489" spans="1:6" s="127" customFormat="1" ht="17.100000000000001" customHeight="1" x14ac:dyDescent="0.2">
      <c r="A489" s="379"/>
      <c r="B489" s="153"/>
      <c r="C489" s="184"/>
      <c r="D489" s="380"/>
      <c r="E489" s="589"/>
      <c r="F489" s="367"/>
    </row>
    <row r="490" spans="1:6" s="127" customFormat="1" ht="17.100000000000001" customHeight="1" x14ac:dyDescent="0.2">
      <c r="A490" s="379"/>
      <c r="B490" s="153"/>
      <c r="C490" s="184"/>
      <c r="D490" s="380"/>
      <c r="E490" s="589"/>
      <c r="F490" s="367"/>
    </row>
    <row r="491" spans="1:6" s="127" customFormat="1" ht="17.100000000000001" customHeight="1" x14ac:dyDescent="0.2">
      <c r="A491" s="379"/>
      <c r="B491" s="153"/>
      <c r="C491" s="184"/>
      <c r="D491" s="380"/>
      <c r="E491" s="589"/>
      <c r="F491" s="367"/>
    </row>
    <row r="492" spans="1:6" s="127" customFormat="1" ht="17.100000000000001" customHeight="1" x14ac:dyDescent="0.2">
      <c r="A492" s="379"/>
      <c r="B492" s="153"/>
      <c r="C492" s="184"/>
      <c r="D492" s="380"/>
      <c r="E492" s="589"/>
      <c r="F492" s="367"/>
    </row>
    <row r="493" spans="1:6" s="127" customFormat="1" ht="17.100000000000001" customHeight="1" x14ac:dyDescent="0.2">
      <c r="A493" s="379"/>
      <c r="B493" s="153"/>
      <c r="C493" s="184"/>
      <c r="D493" s="380"/>
      <c r="E493" s="589"/>
      <c r="F493" s="367"/>
    </row>
    <row r="494" spans="1:6" s="127" customFormat="1" ht="17.100000000000001" customHeight="1" x14ac:dyDescent="0.2">
      <c r="A494" s="379"/>
      <c r="B494" s="153"/>
      <c r="C494" s="184"/>
      <c r="D494" s="380"/>
      <c r="E494" s="589"/>
      <c r="F494" s="367"/>
    </row>
    <row r="495" spans="1:6" s="127" customFormat="1" ht="17.100000000000001" customHeight="1" x14ac:dyDescent="0.2">
      <c r="A495" s="379"/>
      <c r="B495" s="153"/>
      <c r="C495" s="184"/>
      <c r="D495" s="380"/>
      <c r="E495" s="589"/>
      <c r="F495" s="367"/>
    </row>
    <row r="496" spans="1:6" s="127" customFormat="1" ht="17.100000000000001" customHeight="1" x14ac:dyDescent="0.2">
      <c r="A496" s="379"/>
      <c r="B496" s="153"/>
      <c r="C496" s="184"/>
      <c r="D496" s="380"/>
      <c r="E496" s="589"/>
      <c r="F496" s="367"/>
    </row>
    <row r="497" spans="1:6" s="127" customFormat="1" ht="17.100000000000001" customHeight="1" x14ac:dyDescent="0.2">
      <c r="A497" s="379"/>
      <c r="B497" s="153"/>
      <c r="C497" s="184"/>
      <c r="D497" s="380"/>
      <c r="E497" s="589"/>
      <c r="F497" s="367"/>
    </row>
    <row r="498" spans="1:6" s="127" customFormat="1" ht="17.100000000000001" customHeight="1" x14ac:dyDescent="0.2">
      <c r="A498" s="379"/>
      <c r="B498" s="153"/>
      <c r="C498" s="184"/>
      <c r="D498" s="380"/>
      <c r="E498" s="589"/>
      <c r="F498" s="367"/>
    </row>
    <row r="499" spans="1:6" s="127" customFormat="1" x14ac:dyDescent="0.2">
      <c r="A499" s="381"/>
      <c r="B499" s="165"/>
      <c r="C499" s="382"/>
      <c r="D499" s="380"/>
      <c r="E499" s="589"/>
      <c r="F499" s="367"/>
    </row>
    <row r="500" spans="1:6" s="127" customFormat="1" x14ac:dyDescent="0.2">
      <c r="A500" s="383"/>
      <c r="B500" s="384" t="s">
        <v>352</v>
      </c>
      <c r="C500" s="385"/>
      <c r="D500" s="386"/>
      <c r="E500" s="619"/>
      <c r="F500" s="388">
        <f>SUM(F485:F487)</f>
        <v>0</v>
      </c>
    </row>
    <row r="501" spans="1:6" s="127" customFormat="1" x14ac:dyDescent="0.2">
      <c r="A501" s="216"/>
      <c r="B501" s="389" t="s">
        <v>353</v>
      </c>
      <c r="C501" s="390"/>
      <c r="D501" s="391"/>
      <c r="E501" s="620"/>
      <c r="F501" s="392">
        <f>F500</f>
        <v>0</v>
      </c>
    </row>
    <row r="502" spans="1:6" s="398" customFormat="1" ht="20.100000000000001" customHeight="1" x14ac:dyDescent="0.25">
      <c r="A502" s="393"/>
      <c r="B502" s="394" t="s">
        <v>354</v>
      </c>
      <c r="C502" s="395"/>
      <c r="D502" s="396"/>
      <c r="E502" s="621"/>
      <c r="F502" s="397"/>
    </row>
    <row r="503" spans="1:6" s="398" customFormat="1" ht="20.100000000000001" customHeight="1" x14ac:dyDescent="0.25">
      <c r="A503" s="399"/>
      <c r="B503" s="400" t="s">
        <v>278</v>
      </c>
      <c r="C503" s="401"/>
      <c r="D503" s="402"/>
      <c r="E503" s="622"/>
      <c r="F503" s="403"/>
    </row>
    <row r="504" spans="1:6" s="127" customFormat="1" ht="12" customHeight="1" x14ac:dyDescent="0.2">
      <c r="A504" s="179"/>
      <c r="B504" s="404"/>
      <c r="C504" s="125"/>
      <c r="D504" s="185"/>
      <c r="E504" s="590"/>
      <c r="F504" s="304"/>
    </row>
    <row r="505" spans="1:6" s="127" customFormat="1" ht="15" x14ac:dyDescent="0.25">
      <c r="A505" s="405">
        <v>15.1</v>
      </c>
      <c r="B505" s="406" t="s">
        <v>33</v>
      </c>
      <c r="C505" s="366"/>
      <c r="D505" s="407"/>
      <c r="E505" s="617"/>
      <c r="F505" s="304"/>
    </row>
    <row r="506" spans="1:6" s="127" customFormat="1" ht="33.75" customHeight="1" x14ac:dyDescent="0.25">
      <c r="A506" s="408"/>
      <c r="B506" s="409" t="s">
        <v>279</v>
      </c>
      <c r="C506" s="366"/>
      <c r="D506" s="376"/>
      <c r="E506" s="617"/>
      <c r="F506" s="304"/>
    </row>
    <row r="507" spans="1:6" s="127" customFormat="1" ht="33.75" customHeight="1" x14ac:dyDescent="0.25">
      <c r="A507" s="408"/>
      <c r="B507" s="409" t="s">
        <v>280</v>
      </c>
      <c r="C507" s="366"/>
      <c r="D507" s="376"/>
      <c r="E507" s="617"/>
      <c r="F507" s="304"/>
    </row>
    <row r="508" spans="1:6" s="127" customFormat="1" ht="15" x14ac:dyDescent="0.25">
      <c r="A508" s="408">
        <v>15.2</v>
      </c>
      <c r="B508" s="410" t="s">
        <v>409</v>
      </c>
      <c r="C508" s="366"/>
      <c r="D508" s="376"/>
      <c r="E508" s="618"/>
      <c r="F508" s="304"/>
    </row>
    <row r="509" spans="1:6" s="127" customFormat="1" ht="30.75" customHeight="1" x14ac:dyDescent="0.25">
      <c r="A509" s="411">
        <v>1</v>
      </c>
      <c r="B509" s="409" t="s">
        <v>454</v>
      </c>
      <c r="C509" s="125" t="s">
        <v>410</v>
      </c>
      <c r="D509" s="412">
        <v>3</v>
      </c>
      <c r="E509" s="623"/>
      <c r="F509" s="304"/>
    </row>
    <row r="510" spans="1:6" s="127" customFormat="1" ht="15" x14ac:dyDescent="0.25">
      <c r="A510" s="408"/>
      <c r="B510" s="413"/>
      <c r="C510" s="414"/>
      <c r="D510" s="415"/>
      <c r="E510" s="623"/>
      <c r="F510" s="304"/>
    </row>
    <row r="511" spans="1:6" s="127" customFormat="1" ht="15" x14ac:dyDescent="0.25">
      <c r="A511" s="408"/>
      <c r="B511" s="413"/>
      <c r="C511" s="414"/>
      <c r="D511" s="415"/>
      <c r="E511" s="623"/>
      <c r="F511" s="304"/>
    </row>
    <row r="512" spans="1:6" s="398" customFormat="1" ht="20.100000000000001" customHeight="1" x14ac:dyDescent="0.25">
      <c r="A512" s="416"/>
      <c r="B512" s="417" t="s">
        <v>355</v>
      </c>
      <c r="C512" s="418"/>
      <c r="D512" s="419"/>
      <c r="E512" s="624"/>
      <c r="F512" s="397"/>
    </row>
    <row r="513" spans="1:6" s="398" customFormat="1" ht="20.100000000000001" customHeight="1" x14ac:dyDescent="0.25">
      <c r="A513" s="420"/>
      <c r="B513" s="421" t="s">
        <v>356</v>
      </c>
      <c r="C513" s="422"/>
      <c r="D513" s="423"/>
      <c r="E513" s="625"/>
      <c r="F513" s="424"/>
    </row>
    <row r="514" spans="1:6" s="398" customFormat="1" ht="20.100000000000001" customHeight="1" x14ac:dyDescent="0.25">
      <c r="A514" s="383"/>
      <c r="B514" s="425" t="s">
        <v>357</v>
      </c>
      <c r="C514" s="184"/>
      <c r="D514" s="184"/>
      <c r="E514" s="590"/>
      <c r="F514" s="367"/>
    </row>
    <row r="515" spans="1:6" s="398" customFormat="1" ht="20.100000000000001" customHeight="1" x14ac:dyDescent="0.25">
      <c r="A515" s="381"/>
      <c r="B515" s="426" t="s">
        <v>411</v>
      </c>
      <c r="C515" s="184"/>
      <c r="D515" s="184"/>
      <c r="E515" s="590"/>
      <c r="F515" s="367"/>
    </row>
    <row r="516" spans="1:6" s="398" customFormat="1" ht="20.100000000000001" customHeight="1" x14ac:dyDescent="0.25">
      <c r="A516" s="381"/>
      <c r="B516" s="427"/>
      <c r="C516" s="184"/>
      <c r="D516" s="184"/>
      <c r="E516" s="589"/>
      <c r="F516" s="367"/>
    </row>
    <row r="517" spans="1:6" s="398" customFormat="1" ht="20.100000000000001" customHeight="1" x14ac:dyDescent="0.25">
      <c r="A517" s="428">
        <v>16.100000000000001</v>
      </c>
      <c r="B517" s="429" t="s">
        <v>33</v>
      </c>
      <c r="C517" s="184"/>
      <c r="D517" s="184"/>
      <c r="E517" s="589"/>
      <c r="F517" s="367"/>
    </row>
    <row r="518" spans="1:6" s="398" customFormat="1" ht="42.75" x14ac:dyDescent="0.25">
      <c r="A518" s="430"/>
      <c r="B518" s="315" t="s">
        <v>412</v>
      </c>
      <c r="C518" s="431"/>
      <c r="D518" s="432"/>
      <c r="E518" s="589"/>
      <c r="F518" s="367"/>
    </row>
    <row r="519" spans="1:6" s="398" customFormat="1" ht="28.5" x14ac:dyDescent="0.25">
      <c r="A519" s="430"/>
      <c r="B519" s="315" t="s">
        <v>413</v>
      </c>
      <c r="C519" s="431"/>
      <c r="D519" s="432"/>
      <c r="E519" s="589"/>
      <c r="F519" s="367"/>
    </row>
    <row r="520" spans="1:6" s="398" customFormat="1" ht="71.25" x14ac:dyDescent="0.25">
      <c r="A520" s="430"/>
      <c r="B520" s="315" t="s">
        <v>414</v>
      </c>
      <c r="C520" s="433"/>
      <c r="D520" s="433"/>
      <c r="E520" s="589"/>
      <c r="F520" s="367"/>
    </row>
    <row r="521" spans="1:6" s="398" customFormat="1" ht="57" x14ac:dyDescent="0.25">
      <c r="A521" s="430"/>
      <c r="B521" s="315" t="s">
        <v>415</v>
      </c>
      <c r="C521" s="433"/>
      <c r="D521" s="433"/>
      <c r="E521" s="589"/>
      <c r="F521" s="367"/>
    </row>
    <row r="522" spans="1:6" s="398" customFormat="1" ht="42.75" x14ac:dyDescent="0.25">
      <c r="A522" s="430"/>
      <c r="B522" s="315" t="s">
        <v>416</v>
      </c>
      <c r="C522" s="433"/>
      <c r="D522" s="433"/>
      <c r="E522" s="589"/>
      <c r="F522" s="367"/>
    </row>
    <row r="523" spans="1:6" s="398" customFormat="1" ht="42.75" x14ac:dyDescent="0.25">
      <c r="A523" s="430"/>
      <c r="B523" s="315" t="s">
        <v>417</v>
      </c>
      <c r="C523" s="433"/>
      <c r="D523" s="433"/>
      <c r="E523" s="589"/>
      <c r="F523" s="367"/>
    </row>
    <row r="524" spans="1:6" s="398" customFormat="1" ht="28.5" x14ac:dyDescent="0.25">
      <c r="A524" s="430"/>
      <c r="B524" s="315" t="s">
        <v>418</v>
      </c>
      <c r="C524" s="433"/>
      <c r="D524" s="433"/>
      <c r="E524" s="589"/>
      <c r="F524" s="367"/>
    </row>
    <row r="525" spans="1:6" s="398" customFormat="1" ht="42.75" x14ac:dyDescent="0.25">
      <c r="A525" s="430"/>
      <c r="B525" s="315" t="s">
        <v>419</v>
      </c>
      <c r="C525" s="433"/>
      <c r="D525" s="433"/>
      <c r="E525" s="589"/>
      <c r="F525" s="367"/>
    </row>
    <row r="526" spans="1:6" s="398" customFormat="1" ht="20.100000000000001" customHeight="1" x14ac:dyDescent="0.25">
      <c r="A526" s="434"/>
      <c r="B526" s="435"/>
      <c r="C526" s="436"/>
      <c r="D526" s="437"/>
      <c r="E526" s="589"/>
      <c r="F526" s="367"/>
    </row>
    <row r="527" spans="1:6" s="398" customFormat="1" ht="20.100000000000001" customHeight="1" x14ac:dyDescent="0.25">
      <c r="A527" s="438">
        <v>16.2</v>
      </c>
      <c r="B527" s="429" t="s">
        <v>476</v>
      </c>
      <c r="C527" s="431"/>
      <c r="D527" s="437"/>
      <c r="E527" s="589"/>
      <c r="F527" s="367"/>
    </row>
    <row r="528" spans="1:6" s="398" customFormat="1" ht="42.75" x14ac:dyDescent="0.25">
      <c r="A528" s="439"/>
      <c r="B528" s="315" t="s">
        <v>420</v>
      </c>
      <c r="C528" s="431"/>
      <c r="D528" s="437"/>
      <c r="E528" s="589"/>
      <c r="F528" s="367"/>
    </row>
    <row r="529" spans="1:6" s="398" customFormat="1" ht="20.100000000000001" customHeight="1" x14ac:dyDescent="0.25">
      <c r="A529" s="434"/>
      <c r="B529" s="315" t="s">
        <v>421</v>
      </c>
      <c r="C529" s="431"/>
      <c r="D529" s="184"/>
      <c r="E529" s="589"/>
      <c r="F529" s="367"/>
    </row>
    <row r="530" spans="1:6" s="398" customFormat="1" ht="20.100000000000001" customHeight="1" x14ac:dyDescent="0.25">
      <c r="A530" s="434">
        <v>1</v>
      </c>
      <c r="B530" s="315" t="s">
        <v>469</v>
      </c>
      <c r="C530" s="125" t="s">
        <v>410</v>
      </c>
      <c r="D530" s="125">
        <v>1</v>
      </c>
      <c r="E530" s="589"/>
      <c r="F530" s="304">
        <f t="shared" ref="F530:F546" si="33">E530*D530</f>
        <v>0</v>
      </c>
    </row>
    <row r="531" spans="1:6" s="398" customFormat="1" ht="20.100000000000001" customHeight="1" x14ac:dyDescent="0.25">
      <c r="A531" s="438">
        <v>16.3</v>
      </c>
      <c r="B531" s="429" t="s">
        <v>424</v>
      </c>
      <c r="C531" s="440"/>
      <c r="D531" s="125"/>
      <c r="E531" s="589"/>
      <c r="F531" s="377"/>
    </row>
    <row r="532" spans="1:6" s="398" customFormat="1" ht="20.100000000000001" customHeight="1" x14ac:dyDescent="0.25">
      <c r="A532" s="434"/>
      <c r="B532" s="315" t="s">
        <v>425</v>
      </c>
      <c r="C532" s="440"/>
      <c r="D532" s="125"/>
      <c r="E532" s="589"/>
      <c r="F532" s="377"/>
    </row>
    <row r="533" spans="1:6" s="398" customFormat="1" ht="20.100000000000001" customHeight="1" x14ac:dyDescent="0.25">
      <c r="A533" s="434">
        <v>1</v>
      </c>
      <c r="B533" s="315" t="s">
        <v>426</v>
      </c>
      <c r="C533" s="125" t="s">
        <v>410</v>
      </c>
      <c r="D533" s="125">
        <v>1</v>
      </c>
      <c r="E533" s="589"/>
      <c r="F533" s="304">
        <f t="shared" si="33"/>
        <v>0</v>
      </c>
    </row>
    <row r="534" spans="1:6" s="398" customFormat="1" ht="20.100000000000001" customHeight="1" x14ac:dyDescent="0.25">
      <c r="A534" s="438">
        <v>16.399999999999999</v>
      </c>
      <c r="B534" s="429" t="s">
        <v>422</v>
      </c>
      <c r="C534" s="440"/>
      <c r="D534" s="125"/>
      <c r="E534" s="589"/>
      <c r="F534" s="377"/>
    </row>
    <row r="535" spans="1:6" s="398" customFormat="1" ht="20.100000000000001" customHeight="1" x14ac:dyDescent="0.25">
      <c r="A535" s="434">
        <v>1</v>
      </c>
      <c r="B535" s="315" t="s">
        <v>423</v>
      </c>
      <c r="C535" s="125" t="s">
        <v>410</v>
      </c>
      <c r="D535" s="125">
        <v>2</v>
      </c>
      <c r="E535" s="589"/>
      <c r="F535" s="304">
        <f t="shared" si="33"/>
        <v>0</v>
      </c>
    </row>
    <row r="536" spans="1:6" s="398" customFormat="1" ht="20.100000000000001" customHeight="1" x14ac:dyDescent="0.25">
      <c r="A536" s="438">
        <v>16.5</v>
      </c>
      <c r="B536" s="429" t="s">
        <v>427</v>
      </c>
      <c r="C536" s="440"/>
      <c r="D536" s="125"/>
      <c r="E536" s="589"/>
      <c r="F536" s="377"/>
    </row>
    <row r="537" spans="1:6" s="398" customFormat="1" ht="20.100000000000001" customHeight="1" x14ac:dyDescent="0.25">
      <c r="A537" s="434"/>
      <c r="B537" s="315" t="s">
        <v>425</v>
      </c>
      <c r="C537" s="440"/>
      <c r="D537" s="125"/>
      <c r="E537" s="589"/>
      <c r="F537" s="377"/>
    </row>
    <row r="538" spans="1:6" s="398" customFormat="1" ht="20.100000000000001" customHeight="1" x14ac:dyDescent="0.25">
      <c r="A538" s="434">
        <v>1</v>
      </c>
      <c r="B538" s="441" t="s">
        <v>428</v>
      </c>
      <c r="C538" s="125" t="s">
        <v>410</v>
      </c>
      <c r="D538" s="125">
        <v>4</v>
      </c>
      <c r="E538" s="589"/>
      <c r="F538" s="304">
        <f t="shared" si="33"/>
        <v>0</v>
      </c>
    </row>
    <row r="539" spans="1:6" s="398" customFormat="1" ht="20.100000000000001" customHeight="1" x14ac:dyDescent="0.25">
      <c r="A539" s="438">
        <v>16.600000000000001</v>
      </c>
      <c r="B539" s="429" t="s">
        <v>433</v>
      </c>
      <c r="C539" s="440"/>
      <c r="D539" s="125"/>
      <c r="E539" s="589"/>
      <c r="F539" s="377"/>
    </row>
    <row r="540" spans="1:6" s="398" customFormat="1" ht="20.100000000000001" customHeight="1" x14ac:dyDescent="0.25">
      <c r="A540" s="434"/>
      <c r="B540" s="315" t="s">
        <v>425</v>
      </c>
      <c r="C540" s="440"/>
      <c r="D540" s="125"/>
      <c r="E540" s="589"/>
      <c r="F540" s="377"/>
    </row>
    <row r="541" spans="1:6" s="398" customFormat="1" ht="20.100000000000001" customHeight="1" x14ac:dyDescent="0.25">
      <c r="A541" s="434">
        <v>1</v>
      </c>
      <c r="B541" s="315" t="s">
        <v>433</v>
      </c>
      <c r="C541" s="125" t="s">
        <v>410</v>
      </c>
      <c r="D541" s="125">
        <v>4</v>
      </c>
      <c r="E541" s="589"/>
      <c r="F541" s="304">
        <f t="shared" si="33"/>
        <v>0</v>
      </c>
    </row>
    <row r="542" spans="1:6" s="398" customFormat="1" ht="20.100000000000001" customHeight="1" x14ac:dyDescent="0.25">
      <c r="A542" s="438">
        <v>16.7</v>
      </c>
      <c r="B542" s="429" t="s">
        <v>434</v>
      </c>
      <c r="C542" s="440"/>
      <c r="D542" s="125"/>
      <c r="E542" s="589"/>
      <c r="F542" s="377"/>
    </row>
    <row r="543" spans="1:6" s="398" customFormat="1" ht="20.100000000000001" customHeight="1" x14ac:dyDescent="0.25">
      <c r="A543" s="434"/>
      <c r="B543" s="315" t="s">
        <v>425</v>
      </c>
      <c r="C543" s="440"/>
      <c r="D543" s="125"/>
      <c r="E543" s="589"/>
      <c r="F543" s="377"/>
    </row>
    <row r="544" spans="1:6" s="398" customFormat="1" ht="20.100000000000001" customHeight="1" x14ac:dyDescent="0.25">
      <c r="A544" s="434">
        <v>1</v>
      </c>
      <c r="B544" s="315" t="s">
        <v>455</v>
      </c>
      <c r="C544" s="442" t="s">
        <v>410</v>
      </c>
      <c r="D544" s="125">
        <v>2</v>
      </c>
      <c r="E544" s="589"/>
      <c r="F544" s="304">
        <f t="shared" si="33"/>
        <v>0</v>
      </c>
    </row>
    <row r="545" spans="1:149" s="398" customFormat="1" ht="20.100000000000001" customHeight="1" x14ac:dyDescent="0.25">
      <c r="A545" s="434">
        <v>2</v>
      </c>
      <c r="B545" s="315" t="s">
        <v>470</v>
      </c>
      <c r="C545" s="442" t="s">
        <v>410</v>
      </c>
      <c r="D545" s="125">
        <v>2</v>
      </c>
      <c r="E545" s="589"/>
      <c r="F545" s="304">
        <f t="shared" si="33"/>
        <v>0</v>
      </c>
    </row>
    <row r="546" spans="1:149" s="398" customFormat="1" ht="20.100000000000001" customHeight="1" x14ac:dyDescent="0.25">
      <c r="A546" s="434">
        <v>3</v>
      </c>
      <c r="B546" s="315" t="s">
        <v>456</v>
      </c>
      <c r="C546" s="125" t="s">
        <v>410</v>
      </c>
      <c r="D546" s="125">
        <v>1</v>
      </c>
      <c r="E546" s="589"/>
      <c r="F546" s="304">
        <f t="shared" si="33"/>
        <v>0</v>
      </c>
    </row>
    <row r="547" spans="1:149" s="398" customFormat="1" ht="20.100000000000001" customHeight="1" x14ac:dyDescent="0.25">
      <c r="A547" s="383"/>
      <c r="B547" s="443" t="s">
        <v>429</v>
      </c>
      <c r="C547" s="444"/>
      <c r="D547" s="387"/>
      <c r="E547" s="619"/>
      <c r="F547" s="388">
        <f>SUM(F530:F546)</f>
        <v>0</v>
      </c>
    </row>
    <row r="548" spans="1:149" s="398" customFormat="1" ht="20.100000000000001" customHeight="1" x14ac:dyDescent="0.25">
      <c r="A548" s="216"/>
      <c r="B548" s="445" t="s">
        <v>430</v>
      </c>
      <c r="C548" s="446"/>
      <c r="D548" s="447"/>
      <c r="E548" s="620"/>
      <c r="F548" s="392">
        <f>F547</f>
        <v>0</v>
      </c>
    </row>
    <row r="549" spans="1:149" s="451" customFormat="1" x14ac:dyDescent="0.2">
      <c r="A549" s="221"/>
      <c r="B549" s="67" t="s">
        <v>432</v>
      </c>
      <c r="C549" s="448"/>
      <c r="D549" s="163"/>
      <c r="E549" s="593"/>
      <c r="F549" s="449"/>
      <c r="G549" s="171"/>
      <c r="H549" s="450"/>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1"/>
      <c r="AL549" s="171"/>
      <c r="AM549" s="171"/>
      <c r="AN549" s="171"/>
      <c r="AO549" s="171"/>
      <c r="AP549" s="171"/>
      <c r="AQ549" s="171"/>
      <c r="AR549" s="171"/>
      <c r="AS549" s="171"/>
      <c r="AT549" s="171"/>
      <c r="AU549" s="171"/>
      <c r="AV549" s="171"/>
      <c r="AW549" s="171"/>
      <c r="AX549" s="171"/>
      <c r="AY549" s="171"/>
      <c r="AZ549" s="171"/>
      <c r="BA549" s="171"/>
      <c r="BB549" s="171"/>
      <c r="BC549" s="171"/>
      <c r="BD549" s="171"/>
      <c r="BE549" s="171"/>
      <c r="BF549" s="171"/>
      <c r="BG549" s="171"/>
      <c r="BH549" s="171"/>
      <c r="BI549" s="171"/>
      <c r="BJ549" s="171"/>
      <c r="BK549" s="171"/>
      <c r="BL549" s="171"/>
      <c r="BM549" s="171"/>
      <c r="BN549" s="171"/>
      <c r="BO549" s="171"/>
      <c r="BP549" s="171"/>
      <c r="BQ549" s="171"/>
      <c r="BR549" s="171"/>
      <c r="BS549" s="171"/>
      <c r="BT549" s="171"/>
      <c r="BU549" s="171"/>
      <c r="BV549" s="171"/>
      <c r="BW549" s="171"/>
      <c r="BX549" s="171"/>
      <c r="BY549" s="171"/>
      <c r="BZ549" s="171"/>
      <c r="CA549" s="171"/>
      <c r="CB549" s="171"/>
      <c r="CC549" s="171"/>
      <c r="CD549" s="171"/>
      <c r="CE549" s="171"/>
      <c r="CF549" s="171"/>
      <c r="CG549" s="171"/>
      <c r="CH549" s="171"/>
      <c r="CI549" s="171"/>
      <c r="CJ549" s="171"/>
      <c r="CK549" s="171"/>
      <c r="CL549" s="171"/>
      <c r="CM549" s="171"/>
      <c r="CN549" s="171"/>
      <c r="CO549" s="171"/>
      <c r="CP549" s="171"/>
      <c r="CQ549" s="171"/>
      <c r="CR549" s="171"/>
      <c r="CS549" s="171"/>
      <c r="CT549" s="171"/>
      <c r="CU549" s="171"/>
      <c r="CV549" s="171"/>
      <c r="CW549" s="171"/>
      <c r="CX549" s="171"/>
      <c r="CY549" s="171"/>
      <c r="CZ549" s="171"/>
      <c r="DA549" s="171"/>
      <c r="DB549" s="171"/>
      <c r="DC549" s="171"/>
      <c r="DD549" s="171"/>
      <c r="DE549" s="171"/>
      <c r="DF549" s="171"/>
      <c r="DG549" s="171"/>
      <c r="DH549" s="171"/>
      <c r="DI549" s="171"/>
      <c r="DJ549" s="171"/>
      <c r="DK549" s="171"/>
      <c r="DL549" s="171"/>
      <c r="DM549" s="171"/>
      <c r="DN549" s="171"/>
      <c r="DO549" s="171"/>
      <c r="DP549" s="171"/>
      <c r="DQ549" s="171"/>
      <c r="DR549" s="171"/>
      <c r="DS549" s="171"/>
      <c r="DT549" s="171"/>
      <c r="DU549" s="171"/>
      <c r="DV549" s="171"/>
      <c r="DW549" s="171"/>
      <c r="DX549" s="171"/>
      <c r="DY549" s="171"/>
      <c r="DZ549" s="171"/>
      <c r="EA549" s="171"/>
      <c r="EB549" s="171"/>
      <c r="EC549" s="171"/>
      <c r="ED549" s="171"/>
      <c r="EE549" s="171"/>
      <c r="EF549" s="171"/>
      <c r="EG549" s="171"/>
      <c r="EH549" s="171"/>
      <c r="EI549" s="171"/>
      <c r="EJ549" s="171"/>
      <c r="EK549" s="171"/>
      <c r="EL549" s="171"/>
      <c r="EM549" s="171"/>
      <c r="EN549" s="171"/>
      <c r="EO549" s="171"/>
      <c r="EP549" s="171"/>
      <c r="EQ549" s="171"/>
      <c r="ER549" s="171"/>
      <c r="ES549" s="171"/>
    </row>
    <row r="550" spans="1:149" x14ac:dyDescent="0.2">
      <c r="A550" s="80"/>
      <c r="B550" s="72" t="s">
        <v>128</v>
      </c>
      <c r="C550" s="259"/>
      <c r="D550" s="129"/>
      <c r="E550" s="591"/>
      <c r="F550" s="198"/>
      <c r="H550" s="450"/>
      <c r="I550" s="171"/>
      <c r="J550" s="171"/>
    </row>
    <row r="551" spans="1:149" s="456" customFormat="1" x14ac:dyDescent="0.2">
      <c r="A551" s="452"/>
      <c r="B551" s="453"/>
      <c r="C551" s="259"/>
      <c r="D551" s="129"/>
      <c r="E551" s="591"/>
      <c r="F551" s="198"/>
      <c r="G551" s="57"/>
      <c r="H551" s="454"/>
      <c r="I551" s="455"/>
      <c r="J551" s="455"/>
    </row>
    <row r="552" spans="1:149" ht="28.5" x14ac:dyDescent="0.2">
      <c r="A552" s="80"/>
      <c r="B552" s="153" t="s">
        <v>129</v>
      </c>
      <c r="C552" s="259"/>
      <c r="D552" s="129"/>
      <c r="E552" s="591"/>
      <c r="F552" s="198"/>
      <c r="H552" s="450"/>
      <c r="I552" s="171"/>
      <c r="J552" s="171"/>
    </row>
    <row r="553" spans="1:149" x14ac:dyDescent="0.2">
      <c r="A553" s="80"/>
      <c r="B553" s="153"/>
      <c r="C553" s="259"/>
      <c r="D553" s="129"/>
      <c r="E553" s="591"/>
      <c r="F553" s="198"/>
      <c r="H553" s="450"/>
      <c r="I553" s="171"/>
      <c r="J553" s="171"/>
    </row>
    <row r="554" spans="1:149" s="458" customFormat="1" x14ac:dyDescent="0.2">
      <c r="A554" s="80">
        <v>16.100000000000001</v>
      </c>
      <c r="B554" s="42" t="s">
        <v>130</v>
      </c>
      <c r="C554" s="259"/>
      <c r="D554" s="129"/>
      <c r="E554" s="591"/>
      <c r="F554" s="198"/>
      <c r="G554" s="57"/>
      <c r="H554" s="450"/>
      <c r="I554" s="171"/>
      <c r="J554" s="457"/>
    </row>
    <row r="555" spans="1:149" s="458" customFormat="1" x14ac:dyDescent="0.2">
      <c r="A555" s="459">
        <v>1</v>
      </c>
      <c r="B555" s="197" t="s">
        <v>131</v>
      </c>
      <c r="C555" s="442" t="s">
        <v>410</v>
      </c>
      <c r="D555" s="129"/>
      <c r="E555" s="591"/>
      <c r="F555" s="304">
        <f t="shared" ref="F555:F570" si="34">E555*D555</f>
        <v>0</v>
      </c>
      <c r="G555" s="57"/>
      <c r="H555" s="450"/>
      <c r="I555" s="171"/>
      <c r="J555" s="457"/>
    </row>
    <row r="556" spans="1:149" s="458" customFormat="1" x14ac:dyDescent="0.2">
      <c r="A556" s="459">
        <v>2</v>
      </c>
      <c r="B556" s="197" t="s">
        <v>134</v>
      </c>
      <c r="C556" s="442" t="s">
        <v>410</v>
      </c>
      <c r="D556" s="129"/>
      <c r="E556" s="591"/>
      <c r="F556" s="304">
        <f t="shared" si="34"/>
        <v>0</v>
      </c>
      <c r="G556" s="57"/>
      <c r="H556" s="450"/>
      <c r="I556" s="171"/>
      <c r="J556" s="457"/>
    </row>
    <row r="557" spans="1:149" x14ac:dyDescent="0.2">
      <c r="A557" s="459">
        <v>3</v>
      </c>
      <c r="B557" s="197" t="s">
        <v>135</v>
      </c>
      <c r="C557" s="442" t="s">
        <v>410</v>
      </c>
      <c r="D557" s="129"/>
      <c r="E557" s="591"/>
      <c r="F557" s="304">
        <f t="shared" si="34"/>
        <v>0</v>
      </c>
      <c r="H557" s="450"/>
      <c r="I557" s="171"/>
      <c r="J557" s="171"/>
    </row>
    <row r="558" spans="1:149" x14ac:dyDescent="0.2">
      <c r="A558" s="459">
        <v>4</v>
      </c>
      <c r="B558" s="197" t="s">
        <v>136</v>
      </c>
      <c r="C558" s="442" t="s">
        <v>410</v>
      </c>
      <c r="D558" s="129"/>
      <c r="E558" s="591"/>
      <c r="F558" s="304">
        <f t="shared" si="34"/>
        <v>0</v>
      </c>
      <c r="H558" s="450"/>
      <c r="I558" s="171"/>
      <c r="J558" s="171"/>
    </row>
    <row r="559" spans="1:149" x14ac:dyDescent="0.2">
      <c r="A559" s="459">
        <v>5</v>
      </c>
      <c r="B559" s="197" t="s">
        <v>137</v>
      </c>
      <c r="C559" s="442" t="s">
        <v>410</v>
      </c>
      <c r="D559" s="129"/>
      <c r="E559" s="591"/>
      <c r="F559" s="304">
        <f t="shared" si="34"/>
        <v>0</v>
      </c>
      <c r="H559" s="450"/>
      <c r="I559" s="171"/>
      <c r="J559" s="171"/>
    </row>
    <row r="560" spans="1:149" x14ac:dyDescent="0.2">
      <c r="A560" s="459">
        <v>6</v>
      </c>
      <c r="B560" s="197" t="s">
        <v>138</v>
      </c>
      <c r="C560" s="442" t="s">
        <v>410</v>
      </c>
      <c r="D560" s="129"/>
      <c r="E560" s="591"/>
      <c r="F560" s="304">
        <f t="shared" si="34"/>
        <v>0</v>
      </c>
      <c r="H560" s="450"/>
      <c r="I560" s="171"/>
      <c r="J560" s="171"/>
    </row>
    <row r="561" spans="1:10" x14ac:dyDescent="0.2">
      <c r="A561" s="459">
        <v>7</v>
      </c>
      <c r="B561" s="197" t="s">
        <v>139</v>
      </c>
      <c r="C561" s="442" t="s">
        <v>410</v>
      </c>
      <c r="D561" s="129"/>
      <c r="E561" s="591"/>
      <c r="F561" s="304">
        <f t="shared" si="34"/>
        <v>0</v>
      </c>
      <c r="H561" s="450"/>
      <c r="I561" s="171"/>
      <c r="J561" s="171"/>
    </row>
    <row r="562" spans="1:10" x14ac:dyDescent="0.2">
      <c r="A562" s="459">
        <v>8</v>
      </c>
      <c r="B562" s="197" t="s">
        <v>179</v>
      </c>
      <c r="C562" s="442" t="s">
        <v>410</v>
      </c>
      <c r="D562" s="129"/>
      <c r="E562" s="591"/>
      <c r="F562" s="304">
        <f t="shared" si="34"/>
        <v>0</v>
      </c>
      <c r="H562" s="450"/>
      <c r="I562" s="171"/>
      <c r="J562" s="171"/>
    </row>
    <row r="563" spans="1:10" x14ac:dyDescent="0.2">
      <c r="A563" s="459">
        <v>9</v>
      </c>
      <c r="B563" s="197" t="s">
        <v>180</v>
      </c>
      <c r="C563" s="442" t="s">
        <v>410</v>
      </c>
      <c r="D563" s="129"/>
      <c r="E563" s="591"/>
      <c r="F563" s="304">
        <f t="shared" si="34"/>
        <v>0</v>
      </c>
      <c r="H563" s="450"/>
      <c r="I563" s="171"/>
      <c r="J563" s="171"/>
    </row>
    <row r="564" spans="1:10" x14ac:dyDescent="0.2">
      <c r="A564" s="459">
        <v>10</v>
      </c>
      <c r="B564" s="197" t="s">
        <v>262</v>
      </c>
      <c r="C564" s="442" t="s">
        <v>410</v>
      </c>
      <c r="D564" s="129"/>
      <c r="E564" s="591"/>
      <c r="F564" s="304">
        <f t="shared" si="34"/>
        <v>0</v>
      </c>
      <c r="H564" s="450"/>
      <c r="I564" s="171"/>
      <c r="J564" s="171"/>
    </row>
    <row r="565" spans="1:10" x14ac:dyDescent="0.2">
      <c r="A565" s="459">
        <v>11</v>
      </c>
      <c r="B565" s="197" t="s">
        <v>263</v>
      </c>
      <c r="C565" s="442" t="s">
        <v>410</v>
      </c>
      <c r="D565" s="129"/>
      <c r="E565" s="591"/>
      <c r="F565" s="304">
        <f t="shared" si="34"/>
        <v>0</v>
      </c>
      <c r="H565" s="450"/>
      <c r="I565" s="171"/>
      <c r="J565" s="171"/>
    </row>
    <row r="566" spans="1:10" x14ac:dyDescent="0.2">
      <c r="A566" s="459">
        <v>12</v>
      </c>
      <c r="B566" s="197" t="s">
        <v>265</v>
      </c>
      <c r="C566" s="442" t="s">
        <v>410</v>
      </c>
      <c r="D566" s="129"/>
      <c r="E566" s="591"/>
      <c r="F566" s="304">
        <f t="shared" si="34"/>
        <v>0</v>
      </c>
      <c r="H566" s="450"/>
      <c r="I566" s="171"/>
      <c r="J566" s="171"/>
    </row>
    <row r="567" spans="1:10" x14ac:dyDescent="0.2">
      <c r="A567" s="459">
        <v>13</v>
      </c>
      <c r="B567" s="197" t="s">
        <v>264</v>
      </c>
      <c r="C567" s="442" t="s">
        <v>410</v>
      </c>
      <c r="D567" s="129"/>
      <c r="E567" s="591"/>
      <c r="F567" s="304">
        <f t="shared" si="34"/>
        <v>0</v>
      </c>
      <c r="H567" s="450"/>
      <c r="I567" s="171"/>
      <c r="J567" s="171"/>
    </row>
    <row r="568" spans="1:10" x14ac:dyDescent="0.2">
      <c r="A568" s="459">
        <v>14</v>
      </c>
      <c r="B568" s="197" t="s">
        <v>359</v>
      </c>
      <c r="C568" s="442" t="s">
        <v>410</v>
      </c>
      <c r="D568" s="129"/>
      <c r="E568" s="591"/>
      <c r="F568" s="304">
        <f t="shared" si="34"/>
        <v>0</v>
      </c>
      <c r="H568" s="450"/>
      <c r="I568" s="171"/>
      <c r="J568" s="171"/>
    </row>
    <row r="569" spans="1:10" x14ac:dyDescent="0.2">
      <c r="A569" s="459">
        <v>15</v>
      </c>
      <c r="B569" s="197" t="s">
        <v>360</v>
      </c>
      <c r="C569" s="442" t="s">
        <v>410</v>
      </c>
      <c r="D569" s="129"/>
      <c r="E569" s="591"/>
      <c r="F569" s="304">
        <f t="shared" si="34"/>
        <v>0</v>
      </c>
      <c r="H569" s="450"/>
      <c r="I569" s="171"/>
      <c r="J569" s="171"/>
    </row>
    <row r="570" spans="1:10" x14ac:dyDescent="0.2">
      <c r="A570" s="459">
        <v>16</v>
      </c>
      <c r="B570" s="197" t="s">
        <v>477</v>
      </c>
      <c r="C570" s="442" t="s">
        <v>410</v>
      </c>
      <c r="D570" s="129"/>
      <c r="E570" s="591"/>
      <c r="F570" s="304">
        <f t="shared" si="34"/>
        <v>0</v>
      </c>
      <c r="H570" s="450"/>
      <c r="I570" s="171"/>
      <c r="J570" s="171"/>
    </row>
    <row r="571" spans="1:10" s="112" customFormat="1" x14ac:dyDescent="0.2">
      <c r="A571" s="460"/>
      <c r="B571" s="42" t="s">
        <v>132</v>
      </c>
      <c r="C571" s="259"/>
      <c r="D571" s="129"/>
      <c r="E571" s="591"/>
      <c r="F571" s="377"/>
      <c r="G571" s="57"/>
      <c r="H571" s="461"/>
      <c r="I571" s="462"/>
      <c r="J571" s="462"/>
    </row>
    <row r="572" spans="1:10" x14ac:dyDescent="0.2">
      <c r="A572" s="80"/>
      <c r="B572" s="149"/>
      <c r="C572" s="259"/>
      <c r="D572" s="129"/>
      <c r="E572" s="591"/>
      <c r="F572" s="377"/>
      <c r="H572" s="450"/>
      <c r="I572" s="171"/>
      <c r="J572" s="171"/>
    </row>
    <row r="573" spans="1:10" s="458" customFormat="1" x14ac:dyDescent="0.2">
      <c r="A573" s="80">
        <v>16.2</v>
      </c>
      <c r="B573" s="42" t="s">
        <v>133</v>
      </c>
      <c r="C573" s="259"/>
      <c r="D573" s="129"/>
      <c r="E573" s="591"/>
      <c r="F573" s="377"/>
      <c r="G573" s="57"/>
      <c r="H573" s="450"/>
      <c r="I573" s="171"/>
      <c r="J573" s="457"/>
    </row>
    <row r="574" spans="1:10" s="458" customFormat="1" x14ac:dyDescent="0.2">
      <c r="A574" s="459">
        <v>1</v>
      </c>
      <c r="B574" s="197" t="s">
        <v>131</v>
      </c>
      <c r="C574" s="442" t="s">
        <v>410</v>
      </c>
      <c r="D574" s="129"/>
      <c r="E574" s="591"/>
      <c r="F574" s="304">
        <f t="shared" ref="F574:F589" si="35">E574*D574</f>
        <v>0</v>
      </c>
      <c r="G574" s="57"/>
      <c r="H574" s="450"/>
      <c r="I574" s="171"/>
      <c r="J574" s="457"/>
    </row>
    <row r="575" spans="1:10" s="458" customFormat="1" x14ac:dyDescent="0.2">
      <c r="A575" s="459">
        <v>2</v>
      </c>
      <c r="B575" s="197" t="s">
        <v>134</v>
      </c>
      <c r="C575" s="442" t="s">
        <v>410</v>
      </c>
      <c r="D575" s="129"/>
      <c r="E575" s="591"/>
      <c r="F575" s="304">
        <f t="shared" si="35"/>
        <v>0</v>
      </c>
      <c r="G575" s="57"/>
      <c r="H575" s="450"/>
      <c r="I575" s="171"/>
      <c r="J575" s="457"/>
    </row>
    <row r="576" spans="1:10" s="458" customFormat="1" x14ac:dyDescent="0.2">
      <c r="A576" s="459">
        <v>3</v>
      </c>
      <c r="B576" s="197" t="s">
        <v>135</v>
      </c>
      <c r="C576" s="442" t="s">
        <v>410</v>
      </c>
      <c r="D576" s="129"/>
      <c r="E576" s="591"/>
      <c r="F576" s="304">
        <f t="shared" si="35"/>
        <v>0</v>
      </c>
      <c r="G576" s="57"/>
      <c r="H576" s="450"/>
      <c r="I576" s="171"/>
      <c r="J576" s="457"/>
    </row>
    <row r="577" spans="1:10" x14ac:dyDescent="0.2">
      <c r="A577" s="459">
        <v>4</v>
      </c>
      <c r="B577" s="197" t="s">
        <v>136</v>
      </c>
      <c r="C577" s="442" t="s">
        <v>410</v>
      </c>
      <c r="D577" s="129"/>
      <c r="E577" s="591"/>
      <c r="F577" s="304">
        <f t="shared" si="35"/>
        <v>0</v>
      </c>
      <c r="H577" s="450"/>
      <c r="I577" s="171"/>
      <c r="J577" s="171"/>
    </row>
    <row r="578" spans="1:10" s="171" customFormat="1" x14ac:dyDescent="0.2">
      <c r="A578" s="459">
        <v>5</v>
      </c>
      <c r="B578" s="197" t="s">
        <v>137</v>
      </c>
      <c r="C578" s="442" t="s">
        <v>410</v>
      </c>
      <c r="D578" s="129"/>
      <c r="E578" s="591"/>
      <c r="F578" s="304">
        <f t="shared" si="35"/>
        <v>0</v>
      </c>
      <c r="H578" s="450"/>
    </row>
    <row r="579" spans="1:10" x14ac:dyDescent="0.2">
      <c r="A579" s="459">
        <v>6</v>
      </c>
      <c r="B579" s="197" t="s">
        <v>138</v>
      </c>
      <c r="C579" s="442" t="s">
        <v>410</v>
      </c>
      <c r="D579" s="129"/>
      <c r="E579" s="591"/>
      <c r="F579" s="304">
        <f t="shared" si="35"/>
        <v>0</v>
      </c>
      <c r="H579" s="450"/>
      <c r="I579" s="171"/>
      <c r="J579" s="171"/>
    </row>
    <row r="580" spans="1:10" x14ac:dyDescent="0.2">
      <c r="A580" s="459">
        <v>7</v>
      </c>
      <c r="B580" s="197" t="s">
        <v>139</v>
      </c>
      <c r="C580" s="442" t="s">
        <v>410</v>
      </c>
      <c r="D580" s="129"/>
      <c r="E580" s="591"/>
      <c r="F580" s="304">
        <f t="shared" si="35"/>
        <v>0</v>
      </c>
      <c r="H580" s="450"/>
      <c r="I580" s="171"/>
      <c r="J580" s="171"/>
    </row>
    <row r="581" spans="1:10" x14ac:dyDescent="0.2">
      <c r="A581" s="459">
        <v>8</v>
      </c>
      <c r="B581" s="197" t="s">
        <v>179</v>
      </c>
      <c r="C581" s="442" t="s">
        <v>410</v>
      </c>
      <c r="D581" s="129"/>
      <c r="E581" s="591"/>
      <c r="F581" s="304">
        <f t="shared" si="35"/>
        <v>0</v>
      </c>
      <c r="H581" s="450"/>
      <c r="I581" s="171"/>
      <c r="J581" s="171"/>
    </row>
    <row r="582" spans="1:10" x14ac:dyDescent="0.2">
      <c r="A582" s="459">
        <v>9</v>
      </c>
      <c r="B582" s="197" t="s">
        <v>180</v>
      </c>
      <c r="C582" s="442" t="s">
        <v>410</v>
      </c>
      <c r="D582" s="129"/>
      <c r="E582" s="591"/>
      <c r="F582" s="304">
        <f t="shared" si="35"/>
        <v>0</v>
      </c>
      <c r="H582" s="450"/>
      <c r="I582" s="171"/>
      <c r="J582" s="171"/>
    </row>
    <row r="583" spans="1:10" x14ac:dyDescent="0.2">
      <c r="A583" s="459">
        <v>10</v>
      </c>
      <c r="B583" s="197" t="s">
        <v>262</v>
      </c>
      <c r="C583" s="442" t="s">
        <v>410</v>
      </c>
      <c r="D583" s="129"/>
      <c r="E583" s="591"/>
      <c r="F583" s="304">
        <f t="shared" si="35"/>
        <v>0</v>
      </c>
      <c r="H583" s="450"/>
      <c r="I583" s="171"/>
      <c r="J583" s="171"/>
    </row>
    <row r="584" spans="1:10" x14ac:dyDescent="0.2">
      <c r="A584" s="459">
        <v>11</v>
      </c>
      <c r="B584" s="197" t="s">
        <v>263</v>
      </c>
      <c r="C584" s="442" t="s">
        <v>410</v>
      </c>
      <c r="D584" s="129"/>
      <c r="E584" s="591"/>
      <c r="F584" s="304">
        <f t="shared" si="35"/>
        <v>0</v>
      </c>
      <c r="H584" s="450"/>
      <c r="I584" s="171"/>
      <c r="J584" s="171"/>
    </row>
    <row r="585" spans="1:10" x14ac:dyDescent="0.2">
      <c r="A585" s="459">
        <v>12</v>
      </c>
      <c r="B585" s="197" t="s">
        <v>265</v>
      </c>
      <c r="C585" s="442" t="s">
        <v>410</v>
      </c>
      <c r="D585" s="129"/>
      <c r="E585" s="591"/>
      <c r="F585" s="304">
        <f t="shared" si="35"/>
        <v>0</v>
      </c>
      <c r="H585" s="450"/>
      <c r="I585" s="171"/>
      <c r="J585" s="171"/>
    </row>
    <row r="586" spans="1:10" s="112" customFormat="1" ht="15.75" customHeight="1" x14ac:dyDescent="0.2">
      <c r="A586" s="459">
        <v>13</v>
      </c>
      <c r="B586" s="260" t="s">
        <v>264</v>
      </c>
      <c r="C586" s="442" t="s">
        <v>410</v>
      </c>
      <c r="D586" s="129"/>
      <c r="E586" s="591"/>
      <c r="F586" s="304">
        <f t="shared" si="35"/>
        <v>0</v>
      </c>
      <c r="G586" s="57"/>
      <c r="H586" s="461"/>
      <c r="I586" s="462"/>
      <c r="J586" s="462"/>
    </row>
    <row r="587" spans="1:10" x14ac:dyDescent="0.2">
      <c r="A587" s="459">
        <v>14</v>
      </c>
      <c r="B587" s="197" t="s">
        <v>359</v>
      </c>
      <c r="C587" s="442" t="s">
        <v>410</v>
      </c>
      <c r="D587" s="129"/>
      <c r="E587" s="591"/>
      <c r="F587" s="304">
        <f t="shared" si="35"/>
        <v>0</v>
      </c>
      <c r="H587" s="450"/>
      <c r="I587" s="171"/>
      <c r="J587" s="171"/>
    </row>
    <row r="588" spans="1:10" x14ac:dyDescent="0.2">
      <c r="A588" s="459">
        <v>15</v>
      </c>
      <c r="B588" s="197" t="s">
        <v>360</v>
      </c>
      <c r="C588" s="442" t="s">
        <v>410</v>
      </c>
      <c r="D588" s="129"/>
      <c r="E588" s="591"/>
      <c r="F588" s="304">
        <f t="shared" si="35"/>
        <v>0</v>
      </c>
      <c r="H588" s="450"/>
      <c r="I588" s="171"/>
      <c r="J588" s="171"/>
    </row>
    <row r="589" spans="1:10" s="112" customFormat="1" x14ac:dyDescent="0.2">
      <c r="A589" s="459">
        <v>16</v>
      </c>
      <c r="B589" s="197" t="s">
        <v>477</v>
      </c>
      <c r="C589" s="442" t="s">
        <v>410</v>
      </c>
      <c r="D589" s="129"/>
      <c r="E589" s="591"/>
      <c r="F589" s="304">
        <f t="shared" si="35"/>
        <v>0</v>
      </c>
      <c r="G589" s="57"/>
      <c r="H589" s="461"/>
      <c r="I589" s="462"/>
      <c r="J589" s="462"/>
    </row>
    <row r="590" spans="1:10" s="112" customFormat="1" ht="20.100000000000001" customHeight="1" x14ac:dyDescent="0.2">
      <c r="A590" s="459"/>
      <c r="B590" s="260"/>
      <c r="C590" s="259"/>
      <c r="D590" s="129"/>
      <c r="E590" s="591"/>
      <c r="F590" s="198"/>
      <c r="G590" s="57"/>
      <c r="H590" s="461"/>
      <c r="I590" s="462"/>
      <c r="J590" s="462"/>
    </row>
    <row r="591" spans="1:10" s="112" customFormat="1" ht="20.100000000000001" customHeight="1" x14ac:dyDescent="0.2">
      <c r="A591" s="460"/>
      <c r="B591" s="42"/>
      <c r="C591" s="259"/>
      <c r="D591" s="129"/>
      <c r="E591" s="591"/>
      <c r="F591" s="198"/>
      <c r="G591" s="57"/>
      <c r="H591" s="461"/>
      <c r="I591" s="462"/>
      <c r="J591" s="462"/>
    </row>
    <row r="592" spans="1:10" x14ac:dyDescent="0.2">
      <c r="A592" s="211"/>
      <c r="B592" s="212" t="s">
        <v>361</v>
      </c>
      <c r="C592" s="213"/>
      <c r="D592" s="214"/>
      <c r="E592" s="599"/>
      <c r="F592" s="388">
        <f>SUM(F553:F591)</f>
        <v>0</v>
      </c>
      <c r="H592" s="450"/>
      <c r="I592" s="171"/>
      <c r="J592" s="171"/>
    </row>
    <row r="593" spans="1:20" x14ac:dyDescent="0.2">
      <c r="A593" s="216"/>
      <c r="B593" s="463" t="s">
        <v>362</v>
      </c>
      <c r="C593" s="218"/>
      <c r="D593" s="219"/>
      <c r="E593" s="600"/>
      <c r="F593" s="220">
        <f>F592</f>
        <v>0</v>
      </c>
      <c r="H593" s="450"/>
      <c r="I593" s="171"/>
      <c r="J593" s="171"/>
    </row>
    <row r="594" spans="1:20" ht="20.100000000000001" customHeight="1" x14ac:dyDescent="0.2">
      <c r="A594" s="464" t="s">
        <v>117</v>
      </c>
      <c r="B594" s="465"/>
      <c r="C594" s="465"/>
      <c r="D594" s="466"/>
      <c r="E594" s="626"/>
      <c r="F594" s="467"/>
      <c r="G594" s="171"/>
      <c r="H594" s="171"/>
      <c r="I594" s="171"/>
      <c r="J594" s="171"/>
      <c r="K594" s="171"/>
      <c r="L594" s="171"/>
      <c r="M594" s="171"/>
      <c r="N594" s="171"/>
      <c r="O594" s="171"/>
      <c r="P594" s="171"/>
      <c r="Q594" s="171"/>
      <c r="R594" s="171"/>
      <c r="S594" s="171"/>
      <c r="T594" s="171"/>
    </row>
    <row r="595" spans="1:20" ht="20.100000000000001" customHeight="1" x14ac:dyDescent="0.2">
      <c r="A595" s="468"/>
      <c r="B595" s="469" t="s">
        <v>5</v>
      </c>
      <c r="C595" s="68"/>
      <c r="D595" s="470"/>
      <c r="E595" s="581"/>
      <c r="F595" s="471"/>
      <c r="G595" s="171"/>
      <c r="H595" s="171"/>
      <c r="I595" s="171"/>
      <c r="J595" s="171"/>
      <c r="K595" s="171"/>
      <c r="L595" s="171"/>
      <c r="M595" s="171"/>
      <c r="N595" s="171"/>
      <c r="O595" s="171"/>
      <c r="P595" s="171"/>
      <c r="Q595" s="171"/>
      <c r="R595" s="171"/>
      <c r="S595" s="171"/>
      <c r="T595" s="171"/>
    </row>
    <row r="596" spans="1:20" x14ac:dyDescent="0.2">
      <c r="A596" s="472"/>
      <c r="B596" s="473" t="s">
        <v>6</v>
      </c>
      <c r="C596" s="73"/>
      <c r="D596" s="474"/>
      <c r="E596" s="582"/>
      <c r="F596" s="186"/>
      <c r="G596" s="171"/>
      <c r="H596" s="171"/>
      <c r="I596" s="171"/>
      <c r="J596" s="171"/>
      <c r="K596" s="171"/>
      <c r="L596" s="171"/>
      <c r="M596" s="171"/>
      <c r="N596" s="171"/>
      <c r="O596" s="171"/>
      <c r="P596" s="171"/>
      <c r="Q596" s="171"/>
      <c r="R596" s="171"/>
      <c r="S596" s="171"/>
      <c r="T596" s="171"/>
    </row>
    <row r="597" spans="1:20" x14ac:dyDescent="0.2">
      <c r="A597" s="472"/>
      <c r="B597" s="475"/>
      <c r="C597" s="73"/>
      <c r="D597" s="474"/>
      <c r="E597" s="582"/>
      <c r="F597" s="186"/>
      <c r="G597" s="171"/>
      <c r="H597" s="171"/>
      <c r="I597" s="171"/>
      <c r="J597" s="171"/>
      <c r="K597" s="171"/>
      <c r="L597" s="171"/>
      <c r="M597" s="171"/>
      <c r="N597" s="171"/>
      <c r="O597" s="171"/>
      <c r="P597" s="171"/>
      <c r="Q597" s="171"/>
      <c r="R597" s="171"/>
      <c r="S597" s="171"/>
      <c r="T597" s="171"/>
    </row>
    <row r="598" spans="1:20" x14ac:dyDescent="0.2">
      <c r="A598" s="472">
        <v>1.1000000000000001</v>
      </c>
      <c r="B598" s="164" t="s">
        <v>7</v>
      </c>
      <c r="C598" s="73"/>
      <c r="D598" s="474"/>
      <c r="E598" s="582"/>
      <c r="F598" s="186"/>
      <c r="G598" s="171"/>
      <c r="H598" s="171"/>
      <c r="I598" s="171"/>
      <c r="J598" s="171"/>
      <c r="K598" s="171"/>
      <c r="L598" s="171"/>
      <c r="M598" s="171"/>
      <c r="N598" s="171"/>
      <c r="O598" s="171"/>
      <c r="P598" s="171"/>
      <c r="Q598" s="171"/>
      <c r="R598" s="171"/>
      <c r="S598" s="171"/>
      <c r="T598" s="171"/>
    </row>
    <row r="599" spans="1:20" x14ac:dyDescent="0.2">
      <c r="A599" s="476" t="s">
        <v>8</v>
      </c>
      <c r="B599" s="477" t="s">
        <v>9</v>
      </c>
      <c r="C599" s="478"/>
      <c r="D599" s="479"/>
      <c r="E599" s="582"/>
      <c r="F599" s="186"/>
      <c r="G599" s="171"/>
      <c r="H599" s="171"/>
      <c r="I599" s="171"/>
      <c r="J599" s="171"/>
      <c r="K599" s="171"/>
      <c r="L599" s="171"/>
      <c r="M599" s="171"/>
      <c r="N599" s="171"/>
      <c r="O599" s="171"/>
      <c r="P599" s="171"/>
      <c r="Q599" s="171"/>
      <c r="R599" s="171"/>
      <c r="S599" s="171"/>
      <c r="T599" s="171"/>
    </row>
    <row r="600" spans="1:20" x14ac:dyDescent="0.2">
      <c r="A600" s="480"/>
      <c r="B600" s="232" t="s">
        <v>10</v>
      </c>
      <c r="C600" s="478"/>
      <c r="D600" s="479"/>
      <c r="E600" s="582"/>
      <c r="F600" s="186"/>
      <c r="G600" s="171"/>
      <c r="H600" s="171"/>
      <c r="I600" s="171"/>
      <c r="J600" s="171"/>
      <c r="K600" s="171"/>
      <c r="L600" s="171"/>
      <c r="M600" s="171"/>
      <c r="N600" s="171"/>
      <c r="O600" s="171"/>
      <c r="P600" s="171"/>
      <c r="Q600" s="171"/>
      <c r="R600" s="171"/>
      <c r="S600" s="171"/>
      <c r="T600" s="171"/>
    </row>
    <row r="601" spans="1:20" x14ac:dyDescent="0.2">
      <c r="A601" s="480"/>
      <c r="B601" s="232" t="s">
        <v>11</v>
      </c>
      <c r="C601" s="478"/>
      <c r="D601" s="479"/>
      <c r="E601" s="582"/>
      <c r="F601" s="186"/>
      <c r="G601" s="171"/>
      <c r="H601" s="171"/>
      <c r="I601" s="171"/>
      <c r="J601" s="171"/>
      <c r="K601" s="171"/>
      <c r="L601" s="171"/>
      <c r="M601" s="171"/>
      <c r="N601" s="171"/>
      <c r="O601" s="171"/>
      <c r="P601" s="171"/>
      <c r="Q601" s="171"/>
      <c r="R601" s="171"/>
      <c r="S601" s="171"/>
      <c r="T601" s="171"/>
    </row>
    <row r="602" spans="1:20" x14ac:dyDescent="0.2">
      <c r="A602" s="480"/>
      <c r="B602" s="232" t="s">
        <v>12</v>
      </c>
      <c r="C602" s="478"/>
      <c r="D602" s="479"/>
      <c r="E602" s="582"/>
      <c r="F602" s="186"/>
      <c r="G602" s="171"/>
      <c r="H602" s="171"/>
      <c r="I602" s="171"/>
      <c r="J602" s="171"/>
      <c r="K602" s="171"/>
      <c r="L602" s="171"/>
      <c r="M602" s="171"/>
      <c r="N602" s="171"/>
      <c r="O602" s="171"/>
      <c r="P602" s="171"/>
      <c r="Q602" s="171"/>
      <c r="R602" s="171"/>
      <c r="S602" s="171"/>
      <c r="T602" s="171"/>
    </row>
    <row r="603" spans="1:20" x14ac:dyDescent="0.2">
      <c r="A603" s="480"/>
      <c r="B603" s="232" t="s">
        <v>13</v>
      </c>
      <c r="C603" s="478"/>
      <c r="D603" s="479"/>
      <c r="E603" s="582"/>
      <c r="F603" s="186"/>
      <c r="G603" s="171"/>
      <c r="H603" s="171"/>
      <c r="I603" s="171"/>
      <c r="J603" s="171"/>
      <c r="K603" s="171"/>
      <c r="L603" s="171"/>
      <c r="M603" s="171"/>
      <c r="N603" s="171"/>
      <c r="O603" s="171"/>
      <c r="P603" s="171"/>
      <c r="Q603" s="171"/>
      <c r="R603" s="171"/>
      <c r="S603" s="171"/>
      <c r="T603" s="171"/>
    </row>
    <row r="604" spans="1:20" x14ac:dyDescent="0.2">
      <c r="A604" s="480"/>
      <c r="B604" s="232" t="s">
        <v>14</v>
      </c>
      <c r="C604" s="478"/>
      <c r="D604" s="479"/>
      <c r="E604" s="582"/>
      <c r="F604" s="186"/>
      <c r="G604" s="171"/>
      <c r="H604" s="171"/>
      <c r="I604" s="171"/>
      <c r="J604" s="171"/>
      <c r="K604" s="171"/>
      <c r="L604" s="171"/>
      <c r="M604" s="171"/>
      <c r="N604" s="171"/>
      <c r="O604" s="171"/>
      <c r="P604" s="171"/>
      <c r="Q604" s="171"/>
      <c r="R604" s="171"/>
      <c r="S604" s="171"/>
      <c r="T604" s="171"/>
    </row>
    <row r="605" spans="1:20" x14ac:dyDescent="0.2">
      <c r="A605" s="480"/>
      <c r="B605" s="232" t="s">
        <v>15</v>
      </c>
      <c r="C605" s="478"/>
      <c r="D605" s="479"/>
      <c r="E605" s="582"/>
      <c r="F605" s="186"/>
      <c r="G605" s="171"/>
      <c r="H605" s="171"/>
      <c r="I605" s="171"/>
      <c r="J605" s="171"/>
      <c r="K605" s="171"/>
      <c r="L605" s="171"/>
      <c r="M605" s="171"/>
      <c r="N605" s="171"/>
      <c r="O605" s="171"/>
      <c r="P605" s="171"/>
      <c r="Q605" s="171"/>
      <c r="R605" s="171"/>
      <c r="S605" s="171"/>
      <c r="T605" s="171"/>
    </row>
    <row r="606" spans="1:20" x14ac:dyDescent="0.2">
      <c r="A606" s="480"/>
      <c r="B606" s="232" t="s">
        <v>16</v>
      </c>
      <c r="C606" s="478"/>
      <c r="D606" s="479"/>
      <c r="E606" s="582"/>
      <c r="F606" s="186"/>
      <c r="G606" s="171"/>
      <c r="H606" s="171"/>
      <c r="I606" s="171"/>
      <c r="J606" s="171"/>
      <c r="K606" s="171"/>
      <c r="L606" s="171"/>
      <c r="M606" s="171"/>
      <c r="N606" s="171"/>
      <c r="O606" s="171"/>
      <c r="P606" s="171"/>
      <c r="Q606" s="171"/>
      <c r="R606" s="171"/>
      <c r="S606" s="171"/>
      <c r="T606" s="171"/>
    </row>
    <row r="607" spans="1:20" x14ac:dyDescent="0.2">
      <c r="A607" s="480"/>
      <c r="B607" s="232" t="s">
        <v>281</v>
      </c>
      <c r="C607" s="478"/>
      <c r="D607" s="479"/>
      <c r="E607" s="582"/>
      <c r="F607" s="186"/>
      <c r="G607" s="171"/>
      <c r="H607" s="171"/>
      <c r="I607" s="171"/>
      <c r="J607" s="171"/>
      <c r="K607" s="171"/>
      <c r="L607" s="171"/>
      <c r="M607" s="171"/>
      <c r="N607" s="171"/>
      <c r="O607" s="171"/>
      <c r="P607" s="171"/>
      <c r="Q607" s="171"/>
      <c r="R607" s="171"/>
      <c r="S607" s="171"/>
      <c r="T607" s="171"/>
    </row>
    <row r="608" spans="1:20" x14ac:dyDescent="0.2">
      <c r="A608" s="480"/>
      <c r="B608" s="232" t="s">
        <v>18</v>
      </c>
      <c r="C608" s="478"/>
      <c r="D608" s="479"/>
      <c r="E608" s="582"/>
      <c r="F608" s="186"/>
      <c r="G608" s="171"/>
      <c r="H608" s="171"/>
      <c r="I608" s="171"/>
      <c r="J608" s="171"/>
      <c r="K608" s="171"/>
      <c r="L608" s="171"/>
      <c r="M608" s="171"/>
      <c r="N608" s="171"/>
      <c r="O608" s="171"/>
      <c r="P608" s="171"/>
      <c r="Q608" s="171"/>
      <c r="R608" s="171"/>
      <c r="S608" s="171"/>
      <c r="T608" s="171"/>
    </row>
    <row r="609" spans="1:20" x14ac:dyDescent="0.2">
      <c r="A609" s="480"/>
      <c r="B609" s="232" t="s">
        <v>19</v>
      </c>
      <c r="C609" s="478"/>
      <c r="D609" s="479"/>
      <c r="E609" s="582"/>
      <c r="F609" s="186"/>
      <c r="G609" s="171"/>
      <c r="H609" s="171"/>
      <c r="I609" s="171"/>
      <c r="J609" s="171"/>
      <c r="K609" s="171"/>
      <c r="L609" s="171"/>
      <c r="M609" s="171"/>
      <c r="N609" s="171"/>
      <c r="O609" s="171"/>
      <c r="P609" s="171"/>
      <c r="Q609" s="171"/>
      <c r="R609" s="171"/>
      <c r="S609" s="171"/>
      <c r="T609" s="171"/>
    </row>
    <row r="610" spans="1:20" x14ac:dyDescent="0.2">
      <c r="A610" s="480"/>
      <c r="B610" s="232" t="s">
        <v>282</v>
      </c>
      <c r="C610" s="478"/>
      <c r="D610" s="479"/>
      <c r="E610" s="582"/>
      <c r="F610" s="186"/>
      <c r="G610" s="171"/>
      <c r="H610" s="171"/>
      <c r="I610" s="171"/>
      <c r="J610" s="171"/>
      <c r="K610" s="171"/>
      <c r="L610" s="171"/>
      <c r="M610" s="171"/>
      <c r="N610" s="171"/>
      <c r="O610" s="171"/>
      <c r="P610" s="171"/>
      <c r="Q610" s="171"/>
      <c r="R610" s="171"/>
      <c r="S610" s="171"/>
      <c r="T610" s="171"/>
    </row>
    <row r="611" spans="1:20" x14ac:dyDescent="0.2">
      <c r="A611" s="480"/>
      <c r="B611" s="481"/>
      <c r="C611" s="478"/>
      <c r="D611" s="479"/>
      <c r="E611" s="582"/>
      <c r="F611" s="186"/>
      <c r="G611" s="171"/>
      <c r="H611" s="171"/>
      <c r="I611" s="171"/>
      <c r="J611" s="171"/>
      <c r="K611" s="171"/>
      <c r="L611" s="171"/>
      <c r="M611" s="171"/>
      <c r="N611" s="171"/>
      <c r="O611" s="171"/>
      <c r="P611" s="171"/>
      <c r="Q611" s="171"/>
      <c r="R611" s="171"/>
      <c r="S611" s="171"/>
      <c r="T611" s="171"/>
    </row>
    <row r="612" spans="1:20" s="98" customFormat="1" x14ac:dyDescent="0.2">
      <c r="A612" s="482">
        <v>1.2</v>
      </c>
      <c r="B612" s="96" t="s">
        <v>27</v>
      </c>
      <c r="C612" s="483"/>
      <c r="D612" s="484"/>
      <c r="E612" s="585"/>
      <c r="F612" s="485"/>
      <c r="G612" s="486"/>
      <c r="H612" s="486"/>
      <c r="I612" s="486"/>
      <c r="J612" s="486"/>
      <c r="K612" s="486"/>
      <c r="L612" s="486"/>
      <c r="M612" s="486"/>
      <c r="N612" s="486"/>
      <c r="O612" s="486"/>
      <c r="P612" s="486"/>
      <c r="Q612" s="486"/>
      <c r="R612" s="486"/>
      <c r="S612" s="486"/>
      <c r="T612" s="486"/>
    </row>
    <row r="613" spans="1:20" ht="28.5" x14ac:dyDescent="0.2">
      <c r="A613" s="487">
        <v>1</v>
      </c>
      <c r="B613" s="99" t="s">
        <v>28</v>
      </c>
      <c r="C613" s="184" t="s">
        <v>23</v>
      </c>
      <c r="D613" s="488">
        <v>1</v>
      </c>
      <c r="E613" s="584"/>
      <c r="F613" s="186">
        <f>E613*D613</f>
        <v>0</v>
      </c>
      <c r="G613" s="171"/>
      <c r="H613" s="171"/>
      <c r="I613" s="171"/>
      <c r="J613" s="171"/>
      <c r="K613" s="171"/>
      <c r="L613" s="171"/>
      <c r="M613" s="171"/>
      <c r="N613" s="171"/>
      <c r="O613" s="171"/>
      <c r="P613" s="171"/>
      <c r="Q613" s="171"/>
      <c r="R613" s="171"/>
      <c r="S613" s="171"/>
      <c r="T613" s="171"/>
    </row>
    <row r="614" spans="1:20" x14ac:dyDescent="0.2">
      <c r="A614" s="489"/>
      <c r="B614" s="50"/>
      <c r="C614" s="184"/>
      <c r="D614" s="490"/>
      <c r="E614" s="583"/>
      <c r="F614" s="186"/>
      <c r="G614" s="171"/>
      <c r="H614" s="171"/>
      <c r="I614" s="171"/>
      <c r="J614" s="171"/>
      <c r="K614" s="171"/>
      <c r="L614" s="171"/>
      <c r="M614" s="171"/>
      <c r="N614" s="171"/>
      <c r="O614" s="171"/>
      <c r="P614" s="171"/>
      <c r="Q614" s="171"/>
      <c r="R614" s="171"/>
      <c r="S614" s="171"/>
      <c r="T614" s="171"/>
    </row>
    <row r="615" spans="1:20" x14ac:dyDescent="0.2">
      <c r="A615" s="489"/>
      <c r="B615" s="50"/>
      <c r="C615" s="184"/>
      <c r="D615" s="490"/>
      <c r="E615" s="583"/>
      <c r="F615" s="186"/>
      <c r="G615" s="171"/>
      <c r="H615" s="171"/>
      <c r="I615" s="171"/>
      <c r="J615" s="171"/>
      <c r="K615" s="171"/>
      <c r="L615" s="171"/>
      <c r="M615" s="171"/>
      <c r="N615" s="171"/>
      <c r="O615" s="171"/>
      <c r="P615" s="171"/>
      <c r="Q615" s="171"/>
      <c r="R615" s="171"/>
      <c r="S615" s="171"/>
      <c r="T615" s="171"/>
    </row>
    <row r="616" spans="1:20" x14ac:dyDescent="0.2">
      <c r="A616" s="489"/>
      <c r="B616" s="50"/>
      <c r="C616" s="184"/>
      <c r="D616" s="490"/>
      <c r="E616" s="583"/>
      <c r="F616" s="186"/>
      <c r="G616" s="171"/>
      <c r="H616" s="171"/>
      <c r="I616" s="171"/>
      <c r="J616" s="171"/>
      <c r="K616" s="171"/>
      <c r="L616" s="171"/>
      <c r="M616" s="171"/>
      <c r="N616" s="171"/>
      <c r="O616" s="171"/>
      <c r="P616" s="171"/>
      <c r="Q616" s="171"/>
      <c r="R616" s="171"/>
      <c r="S616" s="171"/>
      <c r="T616" s="171"/>
    </row>
    <row r="617" spans="1:20" ht="17.25" customHeight="1" x14ac:dyDescent="0.2">
      <c r="A617" s="489"/>
      <c r="B617" s="50"/>
      <c r="C617" s="184"/>
      <c r="D617" s="490"/>
      <c r="E617" s="583"/>
      <c r="F617" s="186"/>
      <c r="G617" s="171"/>
      <c r="H617" s="171"/>
      <c r="I617" s="171"/>
      <c r="J617" s="171"/>
      <c r="K617" s="171"/>
      <c r="L617" s="171"/>
      <c r="M617" s="171"/>
      <c r="N617" s="171"/>
      <c r="O617" s="171"/>
      <c r="P617" s="171"/>
      <c r="Q617" s="171"/>
      <c r="R617" s="171"/>
      <c r="S617" s="171"/>
      <c r="T617" s="171"/>
    </row>
    <row r="618" spans="1:20" ht="17.25" customHeight="1" x14ac:dyDescent="0.2">
      <c r="A618" s="489"/>
      <c r="B618" s="50"/>
      <c r="C618" s="184"/>
      <c r="D618" s="490"/>
      <c r="E618" s="583"/>
      <c r="F618" s="186"/>
      <c r="G618" s="171"/>
      <c r="H618" s="171"/>
      <c r="I618" s="171"/>
      <c r="J618" s="171"/>
      <c r="K618" s="171"/>
      <c r="L618" s="171"/>
      <c r="M618" s="171"/>
      <c r="N618" s="171"/>
      <c r="O618" s="171"/>
      <c r="P618" s="171"/>
      <c r="Q618" s="171"/>
      <c r="R618" s="171"/>
      <c r="S618" s="171"/>
      <c r="T618" s="171"/>
    </row>
    <row r="619" spans="1:20" ht="17.25" customHeight="1" x14ac:dyDescent="0.2">
      <c r="A619" s="489"/>
      <c r="B619" s="50"/>
      <c r="C619" s="184"/>
      <c r="D619" s="490"/>
      <c r="E619" s="583"/>
      <c r="F619" s="186"/>
      <c r="G619" s="171"/>
      <c r="H619" s="171"/>
      <c r="I619" s="171"/>
      <c r="J619" s="171"/>
      <c r="K619" s="171"/>
      <c r="L619" s="171"/>
      <c r="M619" s="171"/>
      <c r="N619" s="171"/>
      <c r="O619" s="171"/>
      <c r="P619" s="171"/>
      <c r="Q619" s="171"/>
      <c r="R619" s="171"/>
      <c r="S619" s="171"/>
      <c r="T619" s="171"/>
    </row>
    <row r="620" spans="1:20" ht="17.25" customHeight="1" x14ac:dyDescent="0.2">
      <c r="A620" s="489"/>
      <c r="B620" s="50"/>
      <c r="C620" s="184"/>
      <c r="D620" s="490"/>
      <c r="E620" s="583"/>
      <c r="F620" s="186"/>
      <c r="G620" s="171"/>
      <c r="H620" s="171"/>
      <c r="I620" s="171"/>
      <c r="J620" s="171"/>
      <c r="K620" s="171"/>
      <c r="L620" s="171"/>
      <c r="M620" s="171"/>
      <c r="N620" s="171"/>
      <c r="O620" s="171"/>
      <c r="P620" s="171"/>
      <c r="Q620" s="171"/>
      <c r="R620" s="171"/>
      <c r="S620" s="171"/>
      <c r="T620" s="171"/>
    </row>
    <row r="621" spans="1:20" ht="17.25" customHeight="1" x14ac:dyDescent="0.2">
      <c r="A621" s="489"/>
      <c r="B621" s="50"/>
      <c r="C621" s="184"/>
      <c r="D621" s="490"/>
      <c r="E621" s="583"/>
      <c r="F621" s="186"/>
      <c r="G621" s="171"/>
      <c r="H621" s="171"/>
      <c r="I621" s="171"/>
      <c r="J621" s="171"/>
      <c r="K621" s="171"/>
      <c r="L621" s="171"/>
      <c r="M621" s="171"/>
      <c r="N621" s="171"/>
      <c r="O621" s="171"/>
      <c r="P621" s="171"/>
      <c r="Q621" s="171"/>
      <c r="R621" s="171"/>
      <c r="S621" s="171"/>
      <c r="T621" s="171"/>
    </row>
    <row r="622" spans="1:20" ht="17.25" customHeight="1" x14ac:dyDescent="0.2">
      <c r="A622" s="489"/>
      <c r="B622" s="50"/>
      <c r="C622" s="184"/>
      <c r="D622" s="490"/>
      <c r="E622" s="583"/>
      <c r="F622" s="186"/>
      <c r="G622" s="171"/>
      <c r="H622" s="171"/>
      <c r="I622" s="171"/>
      <c r="J622" s="171"/>
      <c r="K622" s="171"/>
      <c r="L622" s="171"/>
      <c r="M622" s="171"/>
      <c r="N622" s="171"/>
      <c r="O622" s="171"/>
      <c r="P622" s="171"/>
      <c r="Q622" s="171"/>
      <c r="R622" s="171"/>
      <c r="S622" s="171"/>
      <c r="T622" s="171"/>
    </row>
    <row r="623" spans="1:20" ht="17.25" customHeight="1" x14ac:dyDescent="0.2">
      <c r="A623" s="489"/>
      <c r="B623" s="50"/>
      <c r="C623" s="184"/>
      <c r="D623" s="490"/>
      <c r="E623" s="583"/>
      <c r="F623" s="186"/>
      <c r="G623" s="171"/>
      <c r="H623" s="171"/>
      <c r="I623" s="171"/>
      <c r="J623" s="171"/>
      <c r="K623" s="171"/>
      <c r="L623" s="171"/>
      <c r="M623" s="171"/>
      <c r="N623" s="171"/>
      <c r="O623" s="171"/>
      <c r="P623" s="171"/>
      <c r="Q623" s="171"/>
      <c r="R623" s="171"/>
      <c r="S623" s="171"/>
      <c r="T623" s="171"/>
    </row>
    <row r="624" spans="1:20" ht="17.25" customHeight="1" x14ac:dyDescent="0.2">
      <c r="A624" s="489"/>
      <c r="B624" s="50"/>
      <c r="C624" s="184"/>
      <c r="D624" s="490"/>
      <c r="E624" s="583"/>
      <c r="F624" s="186"/>
      <c r="G624" s="171"/>
      <c r="H624" s="171"/>
      <c r="I624" s="171"/>
      <c r="J624" s="171"/>
      <c r="K624" s="171"/>
      <c r="L624" s="171"/>
      <c r="M624" s="171"/>
      <c r="N624" s="171"/>
      <c r="O624" s="171"/>
      <c r="P624" s="171"/>
      <c r="Q624" s="171"/>
      <c r="R624" s="171"/>
      <c r="S624" s="171"/>
      <c r="T624" s="171"/>
    </row>
    <row r="625" spans="1:20" ht="17.25" customHeight="1" x14ac:dyDescent="0.2">
      <c r="A625" s="489"/>
      <c r="B625" s="50"/>
      <c r="C625" s="184"/>
      <c r="D625" s="490"/>
      <c r="E625" s="583"/>
      <c r="F625" s="186"/>
      <c r="G625" s="171"/>
      <c r="H625" s="171"/>
      <c r="I625" s="171"/>
      <c r="J625" s="171"/>
      <c r="K625" s="171"/>
      <c r="L625" s="171"/>
      <c r="M625" s="171"/>
      <c r="N625" s="171"/>
      <c r="O625" s="171"/>
      <c r="P625" s="171"/>
      <c r="Q625" s="171"/>
      <c r="R625" s="171"/>
      <c r="S625" s="171"/>
      <c r="T625" s="171"/>
    </row>
    <row r="626" spans="1:20" ht="17.25" customHeight="1" x14ac:dyDescent="0.2">
      <c r="A626" s="489"/>
      <c r="B626" s="50"/>
      <c r="C626" s="184"/>
      <c r="D626" s="490"/>
      <c r="E626" s="583"/>
      <c r="F626" s="186"/>
      <c r="G626" s="171"/>
      <c r="H626" s="171"/>
      <c r="I626" s="171"/>
      <c r="J626" s="171"/>
      <c r="K626" s="171"/>
      <c r="L626" s="171"/>
      <c r="M626" s="171"/>
      <c r="N626" s="171"/>
      <c r="O626" s="171"/>
      <c r="P626" s="171"/>
      <c r="Q626" s="171"/>
      <c r="R626" s="171"/>
      <c r="S626" s="171"/>
      <c r="T626" s="171"/>
    </row>
    <row r="627" spans="1:20" ht="17.25" customHeight="1" x14ac:dyDescent="0.2">
      <c r="A627" s="489"/>
      <c r="B627" s="50"/>
      <c r="C627" s="184"/>
      <c r="D627" s="490"/>
      <c r="E627" s="583"/>
      <c r="F627" s="186"/>
      <c r="G627" s="171"/>
      <c r="H627" s="171"/>
      <c r="I627" s="171"/>
      <c r="J627" s="171"/>
      <c r="K627" s="171"/>
      <c r="L627" s="171"/>
      <c r="M627" s="171"/>
      <c r="N627" s="171"/>
      <c r="O627" s="171"/>
      <c r="P627" s="171"/>
      <c r="Q627" s="171"/>
      <c r="R627" s="171"/>
      <c r="S627" s="171"/>
      <c r="T627" s="171"/>
    </row>
    <row r="628" spans="1:20" ht="17.25" customHeight="1" x14ac:dyDescent="0.2">
      <c r="A628" s="491"/>
      <c r="B628" s="492" t="s">
        <v>29</v>
      </c>
      <c r="C628" s="385"/>
      <c r="D628" s="386"/>
      <c r="E628" s="627"/>
      <c r="F628" s="471">
        <f>F613</f>
        <v>0</v>
      </c>
      <c r="G628" s="171"/>
      <c r="H628" s="171"/>
      <c r="I628" s="171"/>
      <c r="J628" s="171"/>
      <c r="K628" s="171"/>
      <c r="L628" s="171"/>
      <c r="M628" s="171"/>
      <c r="N628" s="171"/>
      <c r="O628" s="171"/>
      <c r="P628" s="171"/>
      <c r="Q628" s="171"/>
      <c r="R628" s="171"/>
      <c r="S628" s="171"/>
      <c r="T628" s="171"/>
    </row>
    <row r="629" spans="1:20" s="112" customFormat="1" ht="17.25" customHeight="1" x14ac:dyDescent="0.2">
      <c r="A629" s="493"/>
      <c r="B629" s="494" t="s">
        <v>30</v>
      </c>
      <c r="C629" s="390"/>
      <c r="D629" s="391"/>
      <c r="E629" s="628"/>
      <c r="F629" s="495">
        <f>F628</f>
        <v>0</v>
      </c>
      <c r="G629" s="462"/>
      <c r="H629" s="462"/>
      <c r="I629" s="462"/>
      <c r="J629" s="462"/>
      <c r="K629" s="462"/>
      <c r="L629" s="462"/>
      <c r="M629" s="462"/>
      <c r="N629" s="462"/>
      <c r="O629" s="462"/>
      <c r="P629" s="462"/>
      <c r="Q629" s="462"/>
      <c r="R629" s="462"/>
      <c r="S629" s="462"/>
      <c r="T629" s="462"/>
    </row>
    <row r="630" spans="1:20" ht="17.25" customHeight="1" x14ac:dyDescent="0.2">
      <c r="A630" s="468"/>
      <c r="B630" s="469" t="s">
        <v>31</v>
      </c>
      <c r="C630" s="496"/>
      <c r="D630" s="497"/>
      <c r="E630" s="581"/>
      <c r="F630" s="471"/>
      <c r="G630" s="171"/>
      <c r="H630" s="171"/>
      <c r="I630" s="171"/>
      <c r="J630" s="171"/>
      <c r="K630" s="171"/>
      <c r="L630" s="171"/>
      <c r="M630" s="171"/>
      <c r="N630" s="171"/>
      <c r="O630" s="171"/>
      <c r="P630" s="171"/>
      <c r="Q630" s="171"/>
      <c r="R630" s="171"/>
      <c r="S630" s="171"/>
      <c r="T630" s="171"/>
    </row>
    <row r="631" spans="1:20" s="116" customFormat="1" ht="17.25" customHeight="1" x14ac:dyDescent="0.2">
      <c r="A631" s="472"/>
      <c r="B631" s="473" t="s">
        <v>32</v>
      </c>
      <c r="C631" s="498"/>
      <c r="D631" s="499"/>
      <c r="E631" s="588"/>
      <c r="F631" s="500"/>
      <c r="G631" s="53"/>
      <c r="H631" s="53"/>
      <c r="I631" s="53"/>
      <c r="J631" s="53"/>
      <c r="K631" s="53"/>
      <c r="L631" s="53"/>
      <c r="M631" s="53"/>
      <c r="N631" s="53"/>
      <c r="O631" s="53"/>
      <c r="P631" s="53"/>
      <c r="Q631" s="53"/>
      <c r="R631" s="53"/>
      <c r="S631" s="53"/>
      <c r="T631" s="53"/>
    </row>
    <row r="632" spans="1:20" ht="17.25" customHeight="1" x14ac:dyDescent="0.2">
      <c r="A632" s="472"/>
      <c r="B632" s="475"/>
      <c r="C632" s="478"/>
      <c r="D632" s="479"/>
      <c r="E632" s="582"/>
      <c r="F632" s="186"/>
      <c r="G632" s="171"/>
      <c r="H632" s="171"/>
      <c r="I632" s="171"/>
      <c r="J632" s="171"/>
      <c r="K632" s="171"/>
      <c r="L632" s="171"/>
      <c r="M632" s="171"/>
      <c r="N632" s="171"/>
      <c r="O632" s="171"/>
      <c r="P632" s="171"/>
      <c r="Q632" s="171"/>
      <c r="R632" s="171"/>
      <c r="S632" s="171"/>
      <c r="T632" s="171"/>
    </row>
    <row r="633" spans="1:20" ht="20.100000000000001" customHeight="1" x14ac:dyDescent="0.2">
      <c r="A633" s="472">
        <v>2.1</v>
      </c>
      <c r="B633" s="501" t="s">
        <v>33</v>
      </c>
      <c r="C633" s="478"/>
      <c r="D633" s="479"/>
      <c r="E633" s="582"/>
      <c r="F633" s="186"/>
      <c r="G633" s="171"/>
      <c r="H633" s="171"/>
      <c r="I633" s="171"/>
      <c r="J633" s="171"/>
      <c r="K633" s="171"/>
      <c r="L633" s="171"/>
      <c r="M633" s="171"/>
      <c r="N633" s="171"/>
      <c r="O633" s="171"/>
      <c r="P633" s="171"/>
      <c r="Q633" s="171"/>
      <c r="R633" s="171"/>
      <c r="S633" s="171"/>
      <c r="T633" s="171"/>
    </row>
    <row r="634" spans="1:20" ht="57" x14ac:dyDescent="0.2">
      <c r="A634" s="480"/>
      <c r="B634" s="150" t="s">
        <v>283</v>
      </c>
      <c r="C634" s="184"/>
      <c r="D634" s="479"/>
      <c r="E634" s="582"/>
      <c r="F634" s="186"/>
      <c r="G634" s="171"/>
      <c r="H634" s="171"/>
      <c r="I634" s="171"/>
      <c r="J634" s="171"/>
      <c r="K634" s="171"/>
      <c r="L634" s="171"/>
      <c r="M634" s="171"/>
      <c r="N634" s="171"/>
      <c r="O634" s="171"/>
      <c r="P634" s="171"/>
      <c r="Q634" s="171"/>
      <c r="R634" s="171"/>
      <c r="S634" s="171"/>
      <c r="T634" s="171"/>
    </row>
    <row r="635" spans="1:20" x14ac:dyDescent="0.2">
      <c r="A635" s="480"/>
      <c r="B635" s="427"/>
      <c r="C635" s="184"/>
      <c r="D635" s="479"/>
      <c r="E635" s="582"/>
      <c r="F635" s="186"/>
      <c r="G635" s="171"/>
      <c r="H635" s="171"/>
      <c r="I635" s="171"/>
      <c r="J635" s="171"/>
      <c r="K635" s="171"/>
      <c r="L635" s="171"/>
      <c r="M635" s="171"/>
      <c r="N635" s="171"/>
      <c r="O635" s="171"/>
      <c r="P635" s="171"/>
      <c r="Q635" s="171"/>
      <c r="R635" s="171"/>
      <c r="S635" s="171"/>
      <c r="T635" s="171"/>
    </row>
    <row r="636" spans="1:20" x14ac:dyDescent="0.2">
      <c r="A636" s="482">
        <v>2.2000000000000002</v>
      </c>
      <c r="B636" s="130" t="s">
        <v>37</v>
      </c>
      <c r="C636" s="184"/>
      <c r="D636" s="490"/>
      <c r="E636" s="583"/>
      <c r="F636" s="186"/>
      <c r="G636" s="171"/>
      <c r="H636" s="171"/>
      <c r="I636" s="171"/>
      <c r="J636" s="171"/>
      <c r="K636" s="171"/>
      <c r="L636" s="171"/>
      <c r="M636" s="171"/>
      <c r="N636" s="171"/>
      <c r="O636" s="171"/>
      <c r="P636" s="171"/>
      <c r="Q636" s="171"/>
      <c r="R636" s="171"/>
      <c r="S636" s="171"/>
      <c r="T636" s="171"/>
    </row>
    <row r="637" spans="1:20" ht="66" customHeight="1" x14ac:dyDescent="0.2">
      <c r="A637" s="489"/>
      <c r="B637" s="502" t="s">
        <v>38</v>
      </c>
      <c r="C637" s="184"/>
      <c r="D637" s="380"/>
      <c r="E637" s="583"/>
      <c r="F637" s="186"/>
      <c r="G637" s="171"/>
      <c r="H637" s="171"/>
      <c r="I637" s="171"/>
      <c r="J637" s="171"/>
      <c r="K637" s="171"/>
      <c r="L637" s="171"/>
      <c r="M637" s="171"/>
      <c r="N637" s="171"/>
      <c r="O637" s="171"/>
      <c r="P637" s="171"/>
      <c r="Q637" s="171"/>
      <c r="R637" s="171"/>
      <c r="S637" s="171"/>
      <c r="T637" s="171"/>
    </row>
    <row r="638" spans="1:20" x14ac:dyDescent="0.2">
      <c r="A638" s="503"/>
      <c r="B638" s="504" t="s">
        <v>284</v>
      </c>
      <c r="C638" s="184"/>
      <c r="D638" s="490"/>
      <c r="E638" s="583"/>
      <c r="F638" s="186"/>
      <c r="G638" s="171"/>
      <c r="H638" s="171"/>
      <c r="I638" s="171"/>
      <c r="J638" s="171"/>
      <c r="K638" s="171"/>
      <c r="L638" s="171"/>
      <c r="M638" s="171"/>
      <c r="N638" s="171"/>
      <c r="O638" s="171"/>
      <c r="P638" s="171"/>
      <c r="Q638" s="171"/>
      <c r="R638" s="171"/>
      <c r="S638" s="171"/>
      <c r="T638" s="171"/>
    </row>
    <row r="639" spans="1:20" x14ac:dyDescent="0.2">
      <c r="A639" s="503">
        <v>1</v>
      </c>
      <c r="B639" s="504" t="s">
        <v>285</v>
      </c>
      <c r="C639" s="184" t="s">
        <v>39</v>
      </c>
      <c r="D639" s="185">
        <v>5.42</v>
      </c>
      <c r="E639" s="583"/>
      <c r="F639" s="186">
        <f>E639*D639</f>
        <v>0</v>
      </c>
      <c r="G639" s="171"/>
      <c r="H639" s="171"/>
      <c r="I639" s="171"/>
      <c r="J639" s="171"/>
      <c r="K639" s="171"/>
      <c r="L639" s="171"/>
      <c r="M639" s="171"/>
      <c r="N639" s="171"/>
      <c r="O639" s="171"/>
      <c r="P639" s="171"/>
      <c r="Q639" s="171"/>
      <c r="R639" s="171"/>
      <c r="S639" s="171"/>
      <c r="T639" s="171"/>
    </row>
    <row r="640" spans="1:20" x14ac:dyDescent="0.2">
      <c r="A640" s="503"/>
      <c r="B640" s="135"/>
      <c r="C640" s="184"/>
      <c r="D640" s="490"/>
      <c r="E640" s="583"/>
      <c r="F640" s="186"/>
      <c r="G640" s="171"/>
      <c r="H640" s="171"/>
      <c r="I640" s="171"/>
      <c r="J640" s="171"/>
      <c r="K640" s="171"/>
      <c r="L640" s="505"/>
      <c r="M640" s="171"/>
      <c r="N640" s="171"/>
      <c r="O640" s="171"/>
      <c r="P640" s="171"/>
      <c r="Q640" s="171"/>
      <c r="R640" s="171"/>
      <c r="S640" s="171"/>
      <c r="T640" s="171"/>
    </row>
    <row r="641" spans="1:20" x14ac:dyDescent="0.2">
      <c r="A641" s="503"/>
      <c r="B641" s="135"/>
      <c r="C641" s="184"/>
      <c r="D641" s="490"/>
      <c r="E641" s="584"/>
      <c r="F641" s="186"/>
      <c r="G641" s="171"/>
      <c r="H641" s="171"/>
      <c r="I641" s="171"/>
      <c r="J641" s="171"/>
      <c r="K641" s="171"/>
      <c r="L641" s="505"/>
      <c r="M641" s="171"/>
      <c r="N641" s="171"/>
      <c r="O641" s="171"/>
      <c r="P641" s="171"/>
      <c r="Q641" s="462"/>
      <c r="R641" s="171"/>
      <c r="S641" s="171"/>
      <c r="T641" s="171"/>
    </row>
    <row r="642" spans="1:20" x14ac:dyDescent="0.2">
      <c r="A642" s="503"/>
      <c r="B642" s="135"/>
      <c r="C642" s="184"/>
      <c r="D642" s="490"/>
      <c r="E642" s="584"/>
      <c r="F642" s="186"/>
      <c r="G642" s="171"/>
      <c r="H642" s="171"/>
      <c r="I642" s="171"/>
      <c r="J642" s="171"/>
      <c r="K642" s="171"/>
      <c r="L642" s="505"/>
      <c r="M642" s="171"/>
      <c r="N642" s="171"/>
      <c r="O642" s="171"/>
      <c r="P642" s="171"/>
      <c r="Q642" s="462"/>
      <c r="R642" s="171"/>
      <c r="S642" s="171"/>
      <c r="T642" s="171"/>
    </row>
    <row r="643" spans="1:20" x14ac:dyDescent="0.2">
      <c r="A643" s="503"/>
      <c r="B643" s="135"/>
      <c r="C643" s="184"/>
      <c r="D643" s="490"/>
      <c r="E643" s="584"/>
      <c r="F643" s="186"/>
      <c r="G643" s="171"/>
      <c r="H643" s="171"/>
      <c r="I643" s="171"/>
      <c r="J643" s="171"/>
      <c r="K643" s="171"/>
      <c r="L643" s="505"/>
      <c r="M643" s="171"/>
      <c r="N643" s="171"/>
      <c r="O643" s="171"/>
      <c r="P643" s="171"/>
      <c r="Q643" s="462"/>
      <c r="R643" s="171"/>
      <c r="S643" s="171"/>
      <c r="T643" s="171"/>
    </row>
    <row r="644" spans="1:20" x14ac:dyDescent="0.2">
      <c r="A644" s="503"/>
      <c r="B644" s="135"/>
      <c r="C644" s="184"/>
      <c r="D644" s="490"/>
      <c r="E644" s="584"/>
      <c r="F644" s="186"/>
      <c r="G644" s="171"/>
      <c r="H644" s="171"/>
      <c r="I644" s="171"/>
      <c r="J644" s="171"/>
      <c r="K644" s="171"/>
      <c r="L644" s="505"/>
      <c r="M644" s="171"/>
      <c r="N644" s="171"/>
      <c r="O644" s="171"/>
      <c r="P644" s="171"/>
      <c r="Q644" s="462"/>
      <c r="R644" s="171"/>
      <c r="S644" s="171"/>
      <c r="T644" s="171"/>
    </row>
    <row r="645" spans="1:20" x14ac:dyDescent="0.2">
      <c r="A645" s="503"/>
      <c r="B645" s="135"/>
      <c r="C645" s="184"/>
      <c r="D645" s="490"/>
      <c r="E645" s="584"/>
      <c r="F645" s="186"/>
      <c r="G645" s="171"/>
      <c r="H645" s="171"/>
      <c r="I645" s="171"/>
      <c r="J645" s="171"/>
      <c r="K645" s="171"/>
      <c r="L645" s="505"/>
      <c r="M645" s="171"/>
      <c r="N645" s="171"/>
      <c r="O645" s="171"/>
      <c r="P645" s="171"/>
      <c r="Q645" s="462"/>
      <c r="R645" s="171"/>
      <c r="S645" s="171"/>
      <c r="T645" s="171"/>
    </row>
    <row r="646" spans="1:20" x14ac:dyDescent="0.2">
      <c r="A646" s="503"/>
      <c r="B646" s="135"/>
      <c r="C646" s="184"/>
      <c r="D646" s="490"/>
      <c r="E646" s="584"/>
      <c r="F646" s="186"/>
      <c r="G646" s="171"/>
      <c r="H646" s="171"/>
      <c r="I646" s="171"/>
      <c r="J646" s="171"/>
      <c r="K646" s="171"/>
      <c r="L646" s="505"/>
      <c r="M646" s="171"/>
      <c r="N646" s="171"/>
      <c r="O646" s="171"/>
      <c r="P646" s="171"/>
      <c r="Q646" s="462"/>
      <c r="R646" s="171"/>
      <c r="S646" s="171"/>
      <c r="T646" s="171"/>
    </row>
    <row r="647" spans="1:20" x14ac:dyDescent="0.2">
      <c r="A647" s="503"/>
      <c r="B647" s="135"/>
      <c r="C647" s="184"/>
      <c r="D647" s="490"/>
      <c r="E647" s="584"/>
      <c r="F647" s="186"/>
      <c r="G647" s="171"/>
      <c r="H647" s="171"/>
      <c r="I647" s="171"/>
      <c r="J647" s="171"/>
      <c r="K647" s="171"/>
      <c r="L647" s="505"/>
      <c r="M647" s="171"/>
      <c r="N647" s="171"/>
      <c r="O647" s="171"/>
      <c r="P647" s="171"/>
      <c r="Q647" s="462"/>
      <c r="R647" s="171"/>
      <c r="S647" s="171"/>
      <c r="T647" s="171"/>
    </row>
    <row r="648" spans="1:20" x14ac:dyDescent="0.2">
      <c r="A648" s="503"/>
      <c r="B648" s="135"/>
      <c r="C648" s="184"/>
      <c r="D648" s="490"/>
      <c r="E648" s="584"/>
      <c r="F648" s="186"/>
      <c r="G648" s="171"/>
      <c r="H648" s="171"/>
      <c r="I648" s="171"/>
      <c r="J648" s="171"/>
      <c r="K648" s="171"/>
      <c r="L648" s="505"/>
      <c r="M648" s="171"/>
      <c r="N648" s="171"/>
      <c r="O648" s="171"/>
      <c r="P648" s="171"/>
      <c r="Q648" s="462"/>
      <c r="R648" s="171"/>
      <c r="S648" s="171"/>
      <c r="T648" s="171"/>
    </row>
    <row r="649" spans="1:20" x14ac:dyDescent="0.2">
      <c r="A649" s="503"/>
      <c r="B649" s="135"/>
      <c r="C649" s="184"/>
      <c r="D649" s="490"/>
      <c r="E649" s="584"/>
      <c r="F649" s="186"/>
      <c r="G649" s="171"/>
      <c r="H649" s="171"/>
      <c r="I649" s="171"/>
      <c r="J649" s="171"/>
      <c r="K649" s="171"/>
      <c r="L649" s="505"/>
      <c r="M649" s="171"/>
      <c r="N649" s="171"/>
      <c r="O649" s="171"/>
      <c r="P649" s="171"/>
      <c r="Q649" s="462"/>
      <c r="R649" s="171"/>
      <c r="S649" s="171"/>
      <c r="T649" s="171"/>
    </row>
    <row r="650" spans="1:20" x14ac:dyDescent="0.2">
      <c r="A650" s="503"/>
      <c r="B650" s="135"/>
      <c r="C650" s="184"/>
      <c r="D650" s="490"/>
      <c r="E650" s="584"/>
      <c r="F650" s="186"/>
      <c r="G650" s="171"/>
      <c r="H650" s="171"/>
      <c r="I650" s="171"/>
      <c r="J650" s="171"/>
      <c r="K650" s="171"/>
      <c r="L650" s="505"/>
      <c r="M650" s="171"/>
      <c r="N650" s="171"/>
      <c r="O650" s="171"/>
      <c r="P650" s="171"/>
      <c r="Q650" s="462"/>
      <c r="R650" s="171"/>
      <c r="S650" s="171"/>
      <c r="T650" s="171"/>
    </row>
    <row r="651" spans="1:20" x14ac:dyDescent="0.2">
      <c r="A651" s="503"/>
      <c r="B651" s="135"/>
      <c r="C651" s="184"/>
      <c r="D651" s="490"/>
      <c r="E651" s="584"/>
      <c r="F651" s="186"/>
      <c r="G651" s="171"/>
      <c r="H651" s="171"/>
      <c r="I651" s="171"/>
      <c r="J651" s="171"/>
      <c r="K651" s="171"/>
      <c r="L651" s="505"/>
      <c r="M651" s="171"/>
      <c r="N651" s="171"/>
      <c r="O651" s="171"/>
      <c r="P651" s="171"/>
      <c r="Q651" s="462"/>
      <c r="R651" s="171"/>
      <c r="S651" s="171"/>
      <c r="T651" s="171"/>
    </row>
    <row r="652" spans="1:20" x14ac:dyDescent="0.2">
      <c r="A652" s="503"/>
      <c r="B652" s="135"/>
      <c r="C652" s="184"/>
      <c r="D652" s="490"/>
      <c r="E652" s="584"/>
      <c r="F652" s="186"/>
      <c r="G652" s="171"/>
      <c r="H652" s="171"/>
      <c r="I652" s="171"/>
      <c r="J652" s="171"/>
      <c r="K652" s="171"/>
      <c r="L652" s="505"/>
      <c r="M652" s="171"/>
      <c r="N652" s="171"/>
      <c r="O652" s="171"/>
      <c r="P652" s="171"/>
      <c r="Q652" s="462"/>
      <c r="R652" s="171"/>
      <c r="S652" s="171"/>
      <c r="T652" s="171"/>
    </row>
    <row r="653" spans="1:20" x14ac:dyDescent="0.2">
      <c r="A653" s="503"/>
      <c r="B653" s="135"/>
      <c r="C653" s="184"/>
      <c r="D653" s="490"/>
      <c r="E653" s="584"/>
      <c r="F653" s="186"/>
      <c r="G653" s="171"/>
      <c r="H653" s="171"/>
      <c r="I653" s="171"/>
      <c r="J653" s="171"/>
      <c r="K653" s="171"/>
      <c r="L653" s="505"/>
      <c r="M653" s="171"/>
      <c r="N653" s="171"/>
      <c r="O653" s="171"/>
      <c r="P653" s="171"/>
      <c r="Q653" s="462"/>
      <c r="R653" s="171"/>
      <c r="S653" s="171"/>
      <c r="T653" s="171"/>
    </row>
    <row r="654" spans="1:20" x14ac:dyDescent="0.2">
      <c r="A654" s="503"/>
      <c r="B654" s="135"/>
      <c r="C654" s="184"/>
      <c r="D654" s="490"/>
      <c r="E654" s="584"/>
      <c r="F654" s="186"/>
      <c r="G654" s="171"/>
      <c r="H654" s="171"/>
      <c r="I654" s="171"/>
      <c r="J654" s="171"/>
      <c r="K654" s="171"/>
      <c r="L654" s="505"/>
      <c r="M654" s="171"/>
      <c r="N654" s="171"/>
      <c r="O654" s="171"/>
      <c r="P654" s="171"/>
      <c r="Q654" s="462"/>
      <c r="R654" s="171"/>
      <c r="S654" s="171"/>
      <c r="T654" s="171"/>
    </row>
    <row r="655" spans="1:20" x14ac:dyDescent="0.2">
      <c r="A655" s="503"/>
      <c r="B655" s="135"/>
      <c r="C655" s="184"/>
      <c r="D655" s="490"/>
      <c r="E655" s="584"/>
      <c r="F655" s="186"/>
      <c r="G655" s="171"/>
      <c r="H655" s="171"/>
      <c r="I655" s="171"/>
      <c r="J655" s="171"/>
      <c r="K655" s="171"/>
      <c r="L655" s="505"/>
      <c r="M655" s="171"/>
      <c r="N655" s="171"/>
      <c r="O655" s="171"/>
      <c r="P655" s="171"/>
      <c r="Q655" s="462"/>
      <c r="R655" s="171"/>
      <c r="S655" s="171"/>
      <c r="T655" s="171"/>
    </row>
    <row r="656" spans="1:20" x14ac:dyDescent="0.2">
      <c r="A656" s="503"/>
      <c r="B656" s="135"/>
      <c r="C656" s="184"/>
      <c r="D656" s="490"/>
      <c r="E656" s="584"/>
      <c r="F656" s="186"/>
      <c r="G656" s="171"/>
      <c r="H656" s="171"/>
      <c r="I656" s="171"/>
      <c r="J656" s="171"/>
      <c r="K656" s="171"/>
      <c r="L656" s="505"/>
      <c r="M656" s="171"/>
      <c r="N656" s="171"/>
      <c r="O656" s="171"/>
      <c r="P656" s="171"/>
      <c r="Q656" s="462"/>
      <c r="R656" s="171"/>
      <c r="S656" s="171"/>
      <c r="T656" s="171"/>
    </row>
    <row r="657" spans="1:20" x14ac:dyDescent="0.2">
      <c r="A657" s="503"/>
      <c r="B657" s="135"/>
      <c r="C657" s="184"/>
      <c r="D657" s="490"/>
      <c r="E657" s="584"/>
      <c r="F657" s="186"/>
      <c r="G657" s="171"/>
      <c r="H657" s="171"/>
      <c r="I657" s="171"/>
      <c r="J657" s="171"/>
      <c r="K657" s="171"/>
      <c r="L657" s="505"/>
      <c r="M657" s="171"/>
      <c r="N657" s="171"/>
      <c r="O657" s="171"/>
      <c r="P657" s="171"/>
      <c r="Q657" s="462"/>
      <c r="R657" s="171"/>
      <c r="S657" s="171"/>
      <c r="T657" s="171"/>
    </row>
    <row r="658" spans="1:20" x14ac:dyDescent="0.2">
      <c r="A658" s="503"/>
      <c r="B658" s="135"/>
      <c r="C658" s="184"/>
      <c r="D658" s="490"/>
      <c r="E658" s="584"/>
      <c r="F658" s="186"/>
      <c r="G658" s="171"/>
      <c r="H658" s="171"/>
      <c r="I658" s="171"/>
      <c r="J658" s="171"/>
      <c r="K658" s="171"/>
      <c r="L658" s="505"/>
      <c r="M658" s="171"/>
      <c r="N658" s="171"/>
      <c r="O658" s="171"/>
      <c r="P658" s="171"/>
      <c r="Q658" s="462"/>
      <c r="R658" s="171"/>
      <c r="S658" s="171"/>
      <c r="T658" s="171"/>
    </row>
    <row r="659" spans="1:20" x14ac:dyDescent="0.2">
      <c r="A659" s="503"/>
      <c r="B659" s="135"/>
      <c r="C659" s="184"/>
      <c r="D659" s="490"/>
      <c r="E659" s="584"/>
      <c r="F659" s="186"/>
      <c r="G659" s="171"/>
      <c r="H659" s="171"/>
      <c r="I659" s="171"/>
      <c r="J659" s="171"/>
      <c r="K659" s="171"/>
      <c r="L659" s="171"/>
      <c r="M659" s="171"/>
      <c r="N659" s="171"/>
      <c r="O659" s="171"/>
      <c r="P659" s="171"/>
      <c r="Q659" s="506"/>
      <c r="R659" s="171"/>
      <c r="S659" s="171"/>
      <c r="T659" s="171"/>
    </row>
    <row r="660" spans="1:20" x14ac:dyDescent="0.2">
      <c r="A660" s="503"/>
      <c r="B660" s="135"/>
      <c r="C660" s="184"/>
      <c r="D660" s="490"/>
      <c r="E660" s="584"/>
      <c r="F660" s="186"/>
      <c r="G660" s="171"/>
      <c r="H660" s="171"/>
      <c r="I660" s="171"/>
      <c r="J660" s="171"/>
      <c r="K660" s="171"/>
      <c r="L660" s="171"/>
      <c r="M660" s="171"/>
      <c r="N660" s="171"/>
      <c r="O660" s="171"/>
      <c r="P660" s="171"/>
      <c r="Q660" s="171"/>
      <c r="R660" s="171"/>
      <c r="S660" s="171"/>
      <c r="T660" s="171"/>
    </row>
    <row r="661" spans="1:20" x14ac:dyDescent="0.2">
      <c r="A661" s="503"/>
      <c r="B661" s="135"/>
      <c r="C661" s="184"/>
      <c r="D661" s="490"/>
      <c r="E661" s="584"/>
      <c r="F661" s="186"/>
      <c r="G661" s="171"/>
      <c r="H661" s="171"/>
      <c r="I661" s="171"/>
      <c r="J661" s="171"/>
      <c r="K661" s="171"/>
      <c r="L661" s="171"/>
      <c r="M661" s="171"/>
      <c r="N661" s="171"/>
      <c r="O661" s="171"/>
      <c r="P661" s="171"/>
      <c r="Q661" s="171"/>
      <c r="R661" s="171"/>
      <c r="S661" s="171"/>
      <c r="T661" s="171"/>
    </row>
    <row r="662" spans="1:20" x14ac:dyDescent="0.2">
      <c r="A662" s="503"/>
      <c r="B662" s="135"/>
      <c r="C662" s="184"/>
      <c r="D662" s="490"/>
      <c r="E662" s="584"/>
      <c r="F662" s="186"/>
      <c r="G662" s="171"/>
      <c r="H662" s="171"/>
      <c r="I662" s="171"/>
      <c r="J662" s="171"/>
      <c r="K662" s="171"/>
      <c r="L662" s="171"/>
      <c r="M662" s="171"/>
      <c r="N662" s="171"/>
      <c r="O662" s="171"/>
      <c r="P662" s="171"/>
      <c r="Q662" s="171"/>
      <c r="R662" s="171"/>
      <c r="S662" s="171"/>
      <c r="T662" s="171"/>
    </row>
    <row r="663" spans="1:20" x14ac:dyDescent="0.2">
      <c r="A663" s="503"/>
      <c r="B663" s="135"/>
      <c r="C663" s="184"/>
      <c r="D663" s="490"/>
      <c r="E663" s="584"/>
      <c r="F663" s="186"/>
      <c r="G663" s="171"/>
      <c r="H663" s="171"/>
      <c r="I663" s="171"/>
      <c r="J663" s="171"/>
      <c r="K663" s="171"/>
      <c r="L663" s="171"/>
      <c r="M663" s="171"/>
      <c r="N663" s="171"/>
      <c r="O663" s="171"/>
      <c r="P663" s="171"/>
      <c r="Q663" s="171"/>
      <c r="R663" s="171"/>
      <c r="S663" s="171"/>
      <c r="T663" s="171"/>
    </row>
    <row r="664" spans="1:20" x14ac:dyDescent="0.2">
      <c r="A664" s="503"/>
      <c r="B664" s="135"/>
      <c r="C664" s="184"/>
      <c r="D664" s="490"/>
      <c r="E664" s="584"/>
      <c r="F664" s="186"/>
      <c r="G664" s="171"/>
      <c r="H664" s="171"/>
      <c r="I664" s="171"/>
      <c r="J664" s="171"/>
      <c r="K664" s="171"/>
      <c r="L664" s="171"/>
      <c r="M664" s="171"/>
      <c r="N664" s="171"/>
      <c r="O664" s="171"/>
      <c r="P664" s="171"/>
      <c r="Q664" s="171"/>
      <c r="R664" s="171"/>
      <c r="S664" s="171"/>
      <c r="T664" s="171"/>
    </row>
    <row r="665" spans="1:20" x14ac:dyDescent="0.2">
      <c r="A665" s="503"/>
      <c r="B665" s="135"/>
      <c r="C665" s="184"/>
      <c r="D665" s="490"/>
      <c r="E665" s="584"/>
      <c r="F665" s="186"/>
      <c r="G665" s="171"/>
      <c r="H665" s="171"/>
      <c r="I665" s="171"/>
      <c r="J665" s="171"/>
      <c r="K665" s="171"/>
      <c r="L665" s="171"/>
      <c r="M665" s="171"/>
      <c r="N665" s="171"/>
      <c r="O665" s="171"/>
      <c r="P665" s="171"/>
      <c r="Q665" s="171"/>
      <c r="R665" s="171"/>
      <c r="S665" s="171"/>
      <c r="T665" s="171"/>
    </row>
    <row r="666" spans="1:20" x14ac:dyDescent="0.2">
      <c r="A666" s="503"/>
      <c r="B666" s="135"/>
      <c r="C666" s="184"/>
      <c r="D666" s="490"/>
      <c r="E666" s="584"/>
      <c r="F666" s="186"/>
      <c r="G666" s="171"/>
      <c r="H666" s="171"/>
      <c r="I666" s="171"/>
      <c r="J666" s="171"/>
      <c r="K666" s="171"/>
      <c r="L666" s="171"/>
      <c r="M666" s="171"/>
      <c r="N666" s="171"/>
      <c r="O666" s="171"/>
      <c r="P666" s="171"/>
      <c r="Q666" s="171"/>
      <c r="R666" s="171"/>
      <c r="S666" s="171"/>
      <c r="T666" s="171"/>
    </row>
    <row r="667" spans="1:20" x14ac:dyDescent="0.2">
      <c r="A667" s="503"/>
      <c r="B667" s="128"/>
      <c r="C667" s="184"/>
      <c r="D667" s="490"/>
      <c r="E667" s="583"/>
      <c r="F667" s="186"/>
      <c r="G667" s="171"/>
      <c r="H667" s="171"/>
      <c r="I667" s="171"/>
      <c r="J667" s="171"/>
      <c r="K667" s="171"/>
      <c r="L667" s="171"/>
      <c r="M667" s="171"/>
      <c r="N667" s="171"/>
      <c r="O667" s="171"/>
      <c r="P667" s="171"/>
      <c r="Q667" s="171"/>
      <c r="R667" s="171"/>
      <c r="S667" s="171"/>
      <c r="T667" s="171"/>
    </row>
    <row r="668" spans="1:20" x14ac:dyDescent="0.2">
      <c r="A668" s="491"/>
      <c r="B668" s="492" t="s">
        <v>40</v>
      </c>
      <c r="C668" s="385"/>
      <c r="D668" s="386"/>
      <c r="E668" s="627"/>
      <c r="F668" s="471">
        <f>F639</f>
        <v>0</v>
      </c>
      <c r="G668" s="171"/>
      <c r="H668" s="171"/>
      <c r="I668" s="171"/>
      <c r="J668" s="171"/>
      <c r="K668" s="171"/>
      <c r="L668" s="171"/>
      <c r="M668" s="171"/>
      <c r="N668" s="171"/>
      <c r="O668" s="171"/>
      <c r="P668" s="171"/>
      <c r="Q668" s="171"/>
      <c r="R668" s="171"/>
      <c r="S668" s="171"/>
      <c r="T668" s="171"/>
    </row>
    <row r="669" spans="1:20" s="112" customFormat="1" x14ac:dyDescent="0.2">
      <c r="A669" s="493"/>
      <c r="B669" s="494" t="s">
        <v>41</v>
      </c>
      <c r="C669" s="390"/>
      <c r="D669" s="391"/>
      <c r="E669" s="628"/>
      <c r="F669" s="495">
        <f>F668</f>
        <v>0</v>
      </c>
      <c r="G669" s="462"/>
      <c r="H669" s="462"/>
      <c r="I669" s="462"/>
      <c r="J669" s="462"/>
      <c r="K669" s="462"/>
      <c r="L669" s="462"/>
      <c r="M669" s="462"/>
      <c r="N669" s="462"/>
      <c r="O669" s="462"/>
      <c r="P669" s="462"/>
      <c r="Q669" s="462"/>
      <c r="R669" s="462"/>
      <c r="S669" s="462"/>
      <c r="T669" s="462"/>
    </row>
    <row r="670" spans="1:20" x14ac:dyDescent="0.2">
      <c r="A670" s="468"/>
      <c r="B670" s="469" t="s">
        <v>42</v>
      </c>
      <c r="C670" s="496"/>
      <c r="D670" s="497"/>
      <c r="E670" s="581"/>
      <c r="F670" s="471"/>
      <c r="G670" s="171"/>
      <c r="H670" s="171"/>
      <c r="I670" s="171"/>
      <c r="J670" s="171"/>
      <c r="K670" s="171"/>
      <c r="L670" s="171"/>
      <c r="M670" s="171"/>
      <c r="N670" s="171"/>
      <c r="O670" s="171"/>
      <c r="P670" s="171"/>
      <c r="Q670" s="171"/>
      <c r="R670" s="171"/>
      <c r="S670" s="171"/>
      <c r="T670" s="171"/>
    </row>
    <row r="671" spans="1:20" x14ac:dyDescent="0.2">
      <c r="A671" s="472"/>
      <c r="B671" s="473" t="s">
        <v>43</v>
      </c>
      <c r="C671" s="478"/>
      <c r="D671" s="479"/>
      <c r="E671" s="582"/>
      <c r="F671" s="186"/>
      <c r="G671" s="171"/>
      <c r="H671" s="171"/>
      <c r="I671" s="171"/>
      <c r="J671" s="171"/>
      <c r="K671" s="171"/>
      <c r="L671" s="171"/>
      <c r="M671" s="171"/>
      <c r="N671" s="171"/>
      <c r="O671" s="171"/>
      <c r="P671" s="171"/>
      <c r="Q671" s="171"/>
      <c r="R671" s="171"/>
      <c r="S671" s="171"/>
      <c r="T671" s="171"/>
    </row>
    <row r="672" spans="1:20" ht="10.5" customHeight="1" x14ac:dyDescent="0.2">
      <c r="A672" s="472"/>
      <c r="B672" s="475"/>
      <c r="C672" s="478"/>
      <c r="D672" s="479"/>
      <c r="E672" s="582"/>
      <c r="F672" s="186"/>
      <c r="G672" s="171"/>
      <c r="H672" s="171"/>
      <c r="I672" s="171"/>
      <c r="J672" s="171"/>
      <c r="K672" s="171"/>
      <c r="L672" s="171"/>
      <c r="M672" s="171"/>
      <c r="N672" s="171"/>
      <c r="O672" s="171"/>
      <c r="P672" s="171"/>
      <c r="Q672" s="171"/>
      <c r="R672" s="171"/>
      <c r="S672" s="171"/>
      <c r="T672" s="171"/>
    </row>
    <row r="673" spans="1:20" x14ac:dyDescent="0.2">
      <c r="A673" s="482">
        <v>3.1</v>
      </c>
      <c r="B673" s="143" t="s">
        <v>33</v>
      </c>
      <c r="C673" s="184"/>
      <c r="D673" s="490"/>
      <c r="E673" s="584"/>
      <c r="F673" s="186"/>
      <c r="G673" s="171"/>
      <c r="H673" s="171"/>
      <c r="I673" s="171"/>
      <c r="J673" s="171"/>
      <c r="K673" s="171"/>
      <c r="L673" s="171"/>
      <c r="M673" s="171"/>
      <c r="N673" s="171"/>
      <c r="O673" s="171"/>
      <c r="P673" s="171"/>
      <c r="Q673" s="171"/>
      <c r="R673" s="171"/>
      <c r="S673" s="171"/>
      <c r="T673" s="171"/>
    </row>
    <row r="674" spans="1:20" ht="83.25" customHeight="1" x14ac:dyDescent="0.2">
      <c r="A674" s="489"/>
      <c r="B674" s="507" t="s">
        <v>44</v>
      </c>
      <c r="C674" s="184"/>
      <c r="D674" s="380"/>
      <c r="E674" s="584"/>
      <c r="F674" s="186"/>
      <c r="G674" s="171"/>
      <c r="H674" s="171"/>
      <c r="I674" s="171"/>
      <c r="J674" s="171"/>
      <c r="K674" s="171"/>
      <c r="L674" s="171"/>
      <c r="M674" s="171"/>
      <c r="N674" s="171"/>
      <c r="O674" s="171"/>
      <c r="P674" s="171"/>
      <c r="Q674" s="171"/>
      <c r="R674" s="171"/>
      <c r="S674" s="171"/>
      <c r="T674" s="171"/>
    </row>
    <row r="675" spans="1:20" ht="28.5" x14ac:dyDescent="0.2">
      <c r="A675" s="489"/>
      <c r="B675" s="135" t="s">
        <v>45</v>
      </c>
      <c r="C675" s="184"/>
      <c r="D675" s="380"/>
      <c r="E675" s="584"/>
      <c r="F675" s="186"/>
      <c r="G675" s="171"/>
      <c r="H675" s="171"/>
      <c r="I675" s="171"/>
      <c r="J675" s="171"/>
      <c r="K675" s="171"/>
      <c r="L675" s="171"/>
      <c r="M675" s="171"/>
      <c r="N675" s="171"/>
      <c r="O675" s="171"/>
      <c r="P675" s="171"/>
      <c r="Q675" s="171"/>
      <c r="R675" s="171"/>
      <c r="S675" s="171"/>
      <c r="T675" s="171"/>
    </row>
    <row r="676" spans="1:20" ht="14.25" customHeight="1" x14ac:dyDescent="0.2">
      <c r="A676" s="489"/>
      <c r="B676" s="136"/>
      <c r="C676" s="184"/>
      <c r="D676" s="380"/>
      <c r="E676" s="584"/>
      <c r="F676" s="186"/>
      <c r="G676" s="171"/>
      <c r="H676" s="171"/>
      <c r="I676" s="171"/>
      <c r="J676" s="171"/>
      <c r="K676" s="171"/>
      <c r="L676" s="171"/>
      <c r="M676" s="171"/>
      <c r="N676" s="171"/>
      <c r="O676" s="171"/>
      <c r="P676" s="171"/>
      <c r="Q676" s="171"/>
      <c r="R676" s="171"/>
      <c r="S676" s="171"/>
      <c r="T676" s="171"/>
    </row>
    <row r="677" spans="1:20" x14ac:dyDescent="0.2">
      <c r="A677" s="482">
        <v>3.2</v>
      </c>
      <c r="B677" s="143" t="s">
        <v>286</v>
      </c>
      <c r="C677" s="380"/>
      <c r="D677" s="380"/>
      <c r="E677" s="584"/>
      <c r="F677" s="186"/>
      <c r="G677" s="171"/>
      <c r="H677" s="171"/>
      <c r="I677" s="171"/>
      <c r="J677" s="171"/>
      <c r="K677" s="171"/>
      <c r="L677" s="171"/>
      <c r="M677" s="171"/>
      <c r="N677" s="171"/>
      <c r="O677" s="171"/>
      <c r="P677" s="171"/>
      <c r="Q677" s="171"/>
      <c r="R677" s="171"/>
      <c r="S677" s="171"/>
      <c r="T677" s="171"/>
    </row>
    <row r="678" spans="1:20" ht="64.5" customHeight="1" x14ac:dyDescent="0.2">
      <c r="A678" s="489"/>
      <c r="B678" s="507" t="s">
        <v>47</v>
      </c>
      <c r="C678" s="508"/>
      <c r="D678" s="380"/>
      <c r="E678" s="584"/>
      <c r="F678" s="186"/>
      <c r="G678" s="171"/>
      <c r="H678" s="171"/>
      <c r="I678" s="171"/>
      <c r="J678" s="171"/>
      <c r="K678" s="171"/>
      <c r="L678" s="171"/>
      <c r="M678" s="171"/>
      <c r="N678" s="171"/>
      <c r="O678" s="171"/>
      <c r="P678" s="171"/>
      <c r="Q678" s="171"/>
      <c r="R678" s="171"/>
      <c r="S678" s="171"/>
      <c r="T678" s="171"/>
    </row>
    <row r="679" spans="1:20" ht="28.5" x14ac:dyDescent="0.2">
      <c r="A679" s="183">
        <v>1</v>
      </c>
      <c r="B679" s="509" t="s">
        <v>287</v>
      </c>
      <c r="C679" s="184" t="s">
        <v>39</v>
      </c>
      <c r="D679" s="185">
        <v>0.8</v>
      </c>
      <c r="E679" s="584"/>
      <c r="F679" s="186">
        <f>E679*D679</f>
        <v>0</v>
      </c>
      <c r="G679" s="171"/>
      <c r="H679" s="171"/>
      <c r="I679" s="171"/>
      <c r="J679" s="171"/>
      <c r="K679" s="171"/>
      <c r="L679" s="171"/>
      <c r="M679" s="171"/>
      <c r="N679" s="171"/>
      <c r="O679" s="171"/>
      <c r="P679" s="171"/>
      <c r="Q679" s="171"/>
      <c r="R679" s="171"/>
      <c r="S679" s="171"/>
      <c r="T679" s="171"/>
    </row>
    <row r="680" spans="1:20" x14ac:dyDescent="0.2">
      <c r="A680" s="510"/>
      <c r="B680" s="128"/>
      <c r="C680" s="184"/>
      <c r="D680" s="490"/>
      <c r="E680" s="584"/>
      <c r="F680" s="186"/>
      <c r="G680" s="171"/>
      <c r="H680" s="171"/>
      <c r="I680" s="171"/>
      <c r="J680" s="171"/>
      <c r="K680" s="171"/>
      <c r="L680" s="171"/>
      <c r="M680" s="171"/>
      <c r="N680" s="171"/>
      <c r="O680" s="171"/>
      <c r="P680" s="171"/>
      <c r="Q680" s="171"/>
      <c r="R680" s="171"/>
      <c r="S680" s="171"/>
      <c r="T680" s="171"/>
    </row>
    <row r="681" spans="1:20" x14ac:dyDescent="0.2">
      <c r="A681" s="511">
        <v>3.3</v>
      </c>
      <c r="B681" s="148" t="s">
        <v>181</v>
      </c>
      <c r="C681" s="184"/>
      <c r="D681" s="380"/>
      <c r="E681" s="584"/>
      <c r="F681" s="186"/>
      <c r="G681" s="171"/>
      <c r="H681" s="171"/>
      <c r="I681" s="171"/>
      <c r="J681" s="171"/>
      <c r="K681" s="171"/>
      <c r="L681" s="171"/>
      <c r="M681" s="171"/>
      <c r="N681" s="171"/>
      <c r="O681" s="171"/>
      <c r="P681" s="171"/>
      <c r="Q681" s="171"/>
      <c r="R681" s="171"/>
      <c r="S681" s="171"/>
      <c r="T681" s="171"/>
    </row>
    <row r="682" spans="1:20" x14ac:dyDescent="0.2">
      <c r="A682" s="480" t="s">
        <v>48</v>
      </c>
      <c r="B682" s="150" t="s">
        <v>49</v>
      </c>
      <c r="C682" s="184"/>
      <c r="D682" s="380"/>
      <c r="E682" s="584"/>
      <c r="F682" s="186"/>
      <c r="G682" s="171"/>
      <c r="H682" s="171"/>
      <c r="I682" s="171"/>
      <c r="J682" s="171"/>
      <c r="K682" s="171"/>
      <c r="L682" s="171"/>
      <c r="M682" s="505"/>
      <c r="N682" s="171"/>
      <c r="O682" s="171"/>
      <c r="P682" s="171"/>
      <c r="Q682" s="171"/>
      <c r="R682" s="171"/>
      <c r="S682" s="171"/>
      <c r="T682" s="171"/>
    </row>
    <row r="683" spans="1:20" x14ac:dyDescent="0.2">
      <c r="A683" s="480"/>
      <c r="B683" s="150"/>
      <c r="C683" s="512"/>
      <c r="D683" s="380"/>
      <c r="E683" s="584"/>
      <c r="F683" s="186"/>
      <c r="G683" s="171"/>
      <c r="H683" s="171"/>
      <c r="I683" s="171"/>
      <c r="J683" s="171"/>
      <c r="K683" s="171"/>
      <c r="L683" s="171"/>
      <c r="M683" s="171"/>
      <c r="N683" s="171"/>
      <c r="O683" s="171"/>
      <c r="P683" s="171"/>
      <c r="Q683" s="171"/>
      <c r="R683" s="171"/>
      <c r="S683" s="171"/>
      <c r="T683" s="171"/>
    </row>
    <row r="684" spans="1:20" ht="20.25" customHeight="1" x14ac:dyDescent="0.2">
      <c r="A684" s="480" t="s">
        <v>50</v>
      </c>
      <c r="B684" s="151" t="s">
        <v>51</v>
      </c>
      <c r="C684" s="184"/>
      <c r="D684" s="380"/>
      <c r="E684" s="584"/>
      <c r="F684" s="186"/>
      <c r="G684" s="171"/>
      <c r="H684" s="171"/>
      <c r="I684" s="171"/>
      <c r="J684" s="171"/>
      <c r="K684" s="171"/>
      <c r="L684" s="171"/>
      <c r="M684" s="171"/>
      <c r="N684" s="171"/>
      <c r="O684" s="171"/>
      <c r="P684" s="171"/>
      <c r="Q684" s="171"/>
      <c r="R684" s="171"/>
      <c r="S684" s="171"/>
      <c r="T684" s="171"/>
    </row>
    <row r="685" spans="1:20" ht="20.25" customHeight="1" x14ac:dyDescent="0.2">
      <c r="A685" s="503">
        <v>1</v>
      </c>
      <c r="B685" s="128" t="s">
        <v>288</v>
      </c>
      <c r="C685" s="184" t="s">
        <v>39</v>
      </c>
      <c r="D685" s="185">
        <v>3.1</v>
      </c>
      <c r="E685" s="584"/>
      <c r="F685" s="186">
        <f>E685*D685</f>
        <v>0</v>
      </c>
      <c r="G685" s="171"/>
      <c r="H685" s="171"/>
      <c r="I685" s="171"/>
      <c r="J685" s="171"/>
      <c r="K685" s="171"/>
      <c r="L685" s="171"/>
      <c r="M685" s="171"/>
      <c r="N685" s="171"/>
      <c r="O685" s="171"/>
      <c r="P685" s="171"/>
      <c r="Q685" s="171"/>
      <c r="R685" s="171"/>
      <c r="S685" s="171"/>
      <c r="T685" s="171"/>
    </row>
    <row r="686" spans="1:20" ht="20.25" customHeight="1" x14ac:dyDescent="0.2">
      <c r="A686" s="480" t="s">
        <v>52</v>
      </c>
      <c r="B686" s="151" t="s">
        <v>289</v>
      </c>
      <c r="C686" s="184"/>
      <c r="D686" s="488"/>
      <c r="E686" s="584"/>
      <c r="F686" s="186"/>
      <c r="G686" s="513"/>
      <c r="H686" s="171"/>
      <c r="I686" s="171"/>
      <c r="J686" s="171"/>
      <c r="K686" s="171"/>
      <c r="L686" s="171"/>
      <c r="M686" s="171"/>
      <c r="N686" s="171"/>
      <c r="O686" s="171"/>
      <c r="P686" s="171"/>
      <c r="Q686" s="171"/>
      <c r="R686" s="171"/>
      <c r="S686" s="171"/>
      <c r="T686" s="171"/>
    </row>
    <row r="687" spans="1:20" ht="20.25" customHeight="1" x14ac:dyDescent="0.2">
      <c r="A687" s="503">
        <v>1</v>
      </c>
      <c r="B687" s="153" t="s">
        <v>290</v>
      </c>
      <c r="C687" s="184" t="s">
        <v>39</v>
      </c>
      <c r="D687" s="488">
        <v>0.82</v>
      </c>
      <c r="E687" s="584"/>
      <c r="F687" s="186">
        <f t="shared" ref="F687:F716" si="36">E687*D687</f>
        <v>0</v>
      </c>
      <c r="G687" s="171"/>
      <c r="H687" s="171"/>
      <c r="I687" s="171"/>
      <c r="J687" s="171"/>
      <c r="K687" s="171"/>
      <c r="L687" s="171"/>
      <c r="M687" s="171"/>
      <c r="N687" s="171"/>
      <c r="O687" s="171"/>
      <c r="P687" s="171"/>
      <c r="Q687" s="171"/>
      <c r="R687" s="171"/>
      <c r="S687" s="171"/>
      <c r="T687" s="171"/>
    </row>
    <row r="688" spans="1:20" ht="20.25" customHeight="1" x14ac:dyDescent="0.2">
      <c r="A688" s="503">
        <v>2</v>
      </c>
      <c r="B688" s="153" t="s">
        <v>291</v>
      </c>
      <c r="C688" s="184" t="s">
        <v>39</v>
      </c>
      <c r="D688" s="488">
        <v>1.1599999999999999</v>
      </c>
      <c r="E688" s="584"/>
      <c r="F688" s="186">
        <f t="shared" si="36"/>
        <v>0</v>
      </c>
      <c r="G688" s="513"/>
      <c r="H688" s="171"/>
      <c r="I688" s="171"/>
      <c r="J688" s="171"/>
      <c r="K688" s="171"/>
      <c r="L688" s="171"/>
      <c r="M688" s="171"/>
      <c r="N688" s="171"/>
      <c r="O688" s="171"/>
      <c r="P688" s="171"/>
      <c r="Q688" s="171"/>
      <c r="R688" s="171"/>
      <c r="S688" s="171"/>
      <c r="T688" s="171"/>
    </row>
    <row r="689" spans="1:20" ht="20.25" customHeight="1" x14ac:dyDescent="0.2">
      <c r="A689" s="503"/>
      <c r="B689" s="153"/>
      <c r="C689" s="184"/>
      <c r="D689" s="380"/>
      <c r="E689" s="584"/>
      <c r="F689" s="186"/>
      <c r="G689" s="171"/>
      <c r="H689" s="171"/>
      <c r="I689" s="171"/>
      <c r="J689" s="171"/>
      <c r="K689" s="171"/>
      <c r="L689" s="171"/>
      <c r="M689" s="171"/>
      <c r="N689" s="171"/>
      <c r="O689" s="171"/>
      <c r="P689" s="171"/>
      <c r="Q689" s="171"/>
      <c r="R689" s="171"/>
      <c r="S689" s="171"/>
      <c r="T689" s="171"/>
    </row>
    <row r="690" spans="1:20" x14ac:dyDescent="0.2">
      <c r="A690" s="472">
        <v>3.4</v>
      </c>
      <c r="B690" s="164" t="s">
        <v>56</v>
      </c>
      <c r="C690" s="184"/>
      <c r="D690" s="380"/>
      <c r="E690" s="584"/>
      <c r="F690" s="186"/>
      <c r="G690" s="171"/>
      <c r="H690" s="171"/>
      <c r="I690" s="171"/>
      <c r="J690" s="171"/>
      <c r="K690" s="171"/>
      <c r="L690" s="171"/>
      <c r="M690" s="171"/>
      <c r="N690" s="171"/>
      <c r="O690" s="171"/>
      <c r="P690" s="171"/>
      <c r="Q690" s="171"/>
      <c r="R690" s="171"/>
      <c r="S690" s="171"/>
      <c r="T690" s="171"/>
    </row>
    <row r="691" spans="1:20" ht="82.5" customHeight="1" x14ac:dyDescent="0.2">
      <c r="A691" s="480"/>
      <c r="B691" s="46" t="s">
        <v>57</v>
      </c>
      <c r="C691" s="184"/>
      <c r="D691" s="380"/>
      <c r="E691" s="584"/>
      <c r="F691" s="186"/>
      <c r="G691" s="171"/>
      <c r="H691" s="171"/>
      <c r="I691" s="171"/>
      <c r="J691" s="171"/>
      <c r="K691" s="462"/>
      <c r="L691" s="171"/>
      <c r="M691" s="171"/>
      <c r="N691" s="171"/>
      <c r="O691" s="171"/>
      <c r="P691" s="171"/>
      <c r="Q691" s="171"/>
      <c r="R691" s="171"/>
      <c r="S691" s="171"/>
      <c r="T691" s="171"/>
    </row>
    <row r="692" spans="1:20" ht="21" customHeight="1" x14ac:dyDescent="0.2">
      <c r="A692" s="480" t="s">
        <v>58</v>
      </c>
      <c r="B692" s="151" t="s">
        <v>51</v>
      </c>
      <c r="C692" s="184"/>
      <c r="D692" s="380"/>
      <c r="E692" s="584"/>
      <c r="F692" s="186"/>
      <c r="G692" s="171"/>
      <c r="H692" s="171"/>
      <c r="I692" s="77"/>
      <c r="J692" s="171"/>
      <c r="K692" s="171"/>
      <c r="L692" s="505"/>
      <c r="M692" s="171"/>
      <c r="N692" s="171"/>
      <c r="O692" s="171"/>
      <c r="P692" s="171"/>
      <c r="Q692" s="171"/>
      <c r="R692" s="171"/>
      <c r="S692" s="171"/>
      <c r="T692" s="171"/>
    </row>
    <row r="693" spans="1:20" ht="21" customHeight="1" x14ac:dyDescent="0.2">
      <c r="A693" s="503">
        <v>1</v>
      </c>
      <c r="B693" s="128" t="s">
        <v>288</v>
      </c>
      <c r="C693" s="184" t="s">
        <v>36</v>
      </c>
      <c r="D693" s="185">
        <v>30.98</v>
      </c>
      <c r="E693" s="584"/>
      <c r="F693" s="186">
        <f t="shared" si="36"/>
        <v>0</v>
      </c>
      <c r="G693" s="171"/>
      <c r="H693" s="171"/>
      <c r="I693" s="171"/>
      <c r="J693" s="171"/>
      <c r="K693" s="171"/>
      <c r="L693" s="171"/>
      <c r="M693" s="171"/>
      <c r="N693" s="171"/>
      <c r="O693" s="171"/>
      <c r="P693" s="171"/>
      <c r="Q693" s="171"/>
      <c r="R693" s="171"/>
      <c r="S693" s="171"/>
      <c r="T693" s="171"/>
    </row>
    <row r="694" spans="1:20" ht="21" customHeight="1" x14ac:dyDescent="0.2">
      <c r="A694" s="480" t="s">
        <v>59</v>
      </c>
      <c r="B694" s="153" t="s">
        <v>289</v>
      </c>
      <c r="C694" s="184"/>
      <c r="D694" s="488"/>
      <c r="E694" s="584"/>
      <c r="F694" s="186"/>
      <c r="G694" s="171"/>
      <c r="H694" s="171"/>
      <c r="I694" s="171"/>
      <c r="J694" s="171"/>
      <c r="K694" s="171"/>
      <c r="L694" s="505"/>
      <c r="M694" s="171"/>
      <c r="N694" s="171"/>
      <c r="O694" s="171"/>
      <c r="P694" s="171"/>
      <c r="Q694" s="171"/>
      <c r="R694" s="171"/>
      <c r="S694" s="171"/>
      <c r="T694" s="171"/>
    </row>
    <row r="695" spans="1:20" ht="20.25" customHeight="1" x14ac:dyDescent="0.2">
      <c r="A695" s="503">
        <v>1</v>
      </c>
      <c r="B695" s="153" t="s">
        <v>290</v>
      </c>
      <c r="C695" s="184" t="s">
        <v>36</v>
      </c>
      <c r="D695" s="488">
        <v>23.23</v>
      </c>
      <c r="E695" s="584"/>
      <c r="F695" s="186">
        <f t="shared" si="36"/>
        <v>0</v>
      </c>
      <c r="G695" s="171"/>
      <c r="H695" s="171"/>
      <c r="I695" s="171"/>
      <c r="J695" s="171"/>
      <c r="K695" s="171"/>
      <c r="L695" s="171"/>
      <c r="M695" s="171"/>
      <c r="N695" s="171"/>
      <c r="O695" s="171"/>
      <c r="P695" s="171"/>
      <c r="Q695" s="171"/>
      <c r="R695" s="171"/>
      <c r="S695" s="171"/>
      <c r="T695" s="171"/>
    </row>
    <row r="696" spans="1:20" ht="20.25" customHeight="1" x14ac:dyDescent="0.2">
      <c r="A696" s="514">
        <v>2</v>
      </c>
      <c r="B696" s="515" t="s">
        <v>291</v>
      </c>
      <c r="C696" s="516" t="s">
        <v>36</v>
      </c>
      <c r="D696" s="517">
        <v>15.5</v>
      </c>
      <c r="E696" s="629"/>
      <c r="F696" s="186">
        <f t="shared" si="36"/>
        <v>0</v>
      </c>
      <c r="G696" s="171"/>
      <c r="H696" s="171"/>
      <c r="I696" s="171"/>
      <c r="J696" s="171"/>
      <c r="K696" s="171"/>
      <c r="L696" s="171"/>
      <c r="M696" s="171"/>
      <c r="N696" s="171"/>
      <c r="O696" s="171"/>
      <c r="P696" s="171"/>
      <c r="Q696" s="171"/>
      <c r="R696" s="171"/>
      <c r="S696" s="171"/>
      <c r="T696" s="171"/>
    </row>
    <row r="697" spans="1:20" x14ac:dyDescent="0.2">
      <c r="A697" s="468">
        <v>3.5</v>
      </c>
      <c r="B697" s="518" t="s">
        <v>61</v>
      </c>
      <c r="C697" s="519"/>
      <c r="D697" s="520"/>
      <c r="E697" s="630"/>
      <c r="F697" s="186"/>
      <c r="M697" s="171"/>
      <c r="N697" s="171"/>
      <c r="O697" s="171"/>
      <c r="P697" s="171"/>
      <c r="Q697" s="171"/>
      <c r="R697" s="171"/>
      <c r="S697" s="171"/>
      <c r="T697" s="171"/>
    </row>
    <row r="698" spans="1:20" ht="82.5" customHeight="1" x14ac:dyDescent="0.2">
      <c r="A698" s="480"/>
      <c r="B698" s="46" t="s">
        <v>292</v>
      </c>
      <c r="C698" s="184"/>
      <c r="D698" s="380"/>
      <c r="E698" s="584"/>
      <c r="F698" s="186"/>
      <c r="G698" s="171"/>
      <c r="H698" s="171"/>
      <c r="I698" s="171"/>
      <c r="J698" s="171"/>
      <c r="K698" s="171"/>
      <c r="L698" s="171"/>
      <c r="M698" s="171"/>
      <c r="N698" s="171"/>
      <c r="O698" s="171"/>
      <c r="P698" s="171"/>
      <c r="Q698" s="171"/>
      <c r="R698" s="171"/>
      <c r="S698" s="171"/>
      <c r="T698" s="171"/>
    </row>
    <row r="699" spans="1:20" ht="28.5" x14ac:dyDescent="0.2">
      <c r="A699" s="480"/>
      <c r="B699" s="165" t="s">
        <v>62</v>
      </c>
      <c r="C699" s="184"/>
      <c r="D699" s="380"/>
      <c r="E699" s="584"/>
      <c r="F699" s="186"/>
      <c r="G699" s="171"/>
      <c r="H699" s="171"/>
      <c r="I699" s="171"/>
      <c r="J699" s="171"/>
      <c r="K699" s="171"/>
      <c r="L699" s="171"/>
      <c r="M699" s="171"/>
      <c r="N699" s="171"/>
      <c r="O699" s="171"/>
      <c r="P699" s="171"/>
      <c r="Q699" s="171"/>
      <c r="R699" s="171"/>
      <c r="S699" s="171"/>
      <c r="T699" s="171"/>
    </row>
    <row r="700" spans="1:20" x14ac:dyDescent="0.2">
      <c r="A700" s="480"/>
      <c r="B700" s="165"/>
      <c r="C700" s="184"/>
      <c r="D700" s="380"/>
      <c r="E700" s="584"/>
      <c r="F700" s="186"/>
      <c r="G700" s="171"/>
      <c r="H700" s="171"/>
      <c r="I700" s="171"/>
      <c r="J700" s="171"/>
      <c r="K700" s="171"/>
      <c r="L700" s="171"/>
      <c r="M700" s="171"/>
      <c r="N700" s="171"/>
      <c r="O700" s="171"/>
      <c r="P700" s="171"/>
      <c r="Q700" s="171"/>
      <c r="R700" s="171"/>
      <c r="S700" s="171"/>
      <c r="T700" s="171"/>
    </row>
    <row r="701" spans="1:20" ht="21" customHeight="1" x14ac:dyDescent="0.2">
      <c r="A701" s="480" t="s">
        <v>63</v>
      </c>
      <c r="B701" s="151" t="s">
        <v>64</v>
      </c>
      <c r="C701" s="184"/>
      <c r="D701" s="380"/>
      <c r="E701" s="584"/>
      <c r="F701" s="186"/>
      <c r="G701" s="171"/>
      <c r="H701" s="171"/>
      <c r="I701" s="171"/>
      <c r="J701" s="171"/>
      <c r="K701" s="171"/>
      <c r="L701" s="171"/>
      <c r="M701" s="171"/>
      <c r="N701" s="171"/>
      <c r="O701" s="171"/>
      <c r="P701" s="171"/>
      <c r="Q701" s="171"/>
      <c r="R701" s="171"/>
      <c r="S701" s="171"/>
      <c r="T701" s="171"/>
    </row>
    <row r="702" spans="1:20" x14ac:dyDescent="0.2">
      <c r="A702" s="503">
        <v>1</v>
      </c>
      <c r="B702" s="128" t="s">
        <v>288</v>
      </c>
      <c r="C702" s="184"/>
      <c r="D702" s="490"/>
      <c r="E702" s="584"/>
      <c r="F702" s="186"/>
      <c r="G702" s="171"/>
      <c r="H702" s="171"/>
      <c r="I702" s="171"/>
      <c r="J702" s="171"/>
      <c r="K702" s="171"/>
      <c r="L702" s="171"/>
      <c r="M702" s="171"/>
      <c r="N702" s="171"/>
      <c r="O702" s="171"/>
      <c r="P702" s="171"/>
      <c r="Q702" s="171"/>
      <c r="R702" s="171"/>
      <c r="S702" s="171"/>
      <c r="T702" s="171"/>
    </row>
    <row r="703" spans="1:20" x14ac:dyDescent="0.2">
      <c r="A703" s="503"/>
      <c r="B703" s="165" t="s">
        <v>293</v>
      </c>
      <c r="C703" s="184" t="s">
        <v>192</v>
      </c>
      <c r="D703" s="185">
        <v>192</v>
      </c>
      <c r="E703" s="584"/>
      <c r="F703" s="186">
        <f t="shared" si="36"/>
        <v>0</v>
      </c>
      <c r="G703" s="171"/>
      <c r="H703" s="171"/>
      <c r="I703" s="171"/>
      <c r="J703" s="171"/>
      <c r="K703" s="171"/>
      <c r="L703" s="171"/>
      <c r="M703" s="171"/>
      <c r="N703" s="171"/>
      <c r="O703" s="171"/>
      <c r="P703" s="171"/>
      <c r="Q703" s="171"/>
      <c r="R703" s="171"/>
      <c r="S703" s="171"/>
      <c r="T703" s="171"/>
    </row>
    <row r="704" spans="1:20" x14ac:dyDescent="0.2">
      <c r="A704" s="503"/>
      <c r="B704" s="165" t="s">
        <v>294</v>
      </c>
      <c r="C704" s="184" t="s">
        <v>192</v>
      </c>
      <c r="D704" s="185">
        <v>70</v>
      </c>
      <c r="E704" s="584"/>
      <c r="F704" s="186">
        <f t="shared" si="36"/>
        <v>0</v>
      </c>
      <c r="G704" s="171"/>
      <c r="H704" s="171"/>
      <c r="I704" s="171"/>
      <c r="J704" s="171"/>
      <c r="K704" s="171"/>
      <c r="L704" s="171"/>
      <c r="M704" s="171"/>
      <c r="N704" s="171"/>
      <c r="O704" s="171"/>
      <c r="P704" s="171"/>
      <c r="Q704" s="171"/>
      <c r="R704" s="171"/>
      <c r="S704" s="171"/>
      <c r="T704" s="171"/>
    </row>
    <row r="705" spans="1:20" ht="21" customHeight="1" x14ac:dyDescent="0.2">
      <c r="A705" s="503"/>
      <c r="B705" s="165"/>
      <c r="C705" s="184"/>
      <c r="D705" s="380"/>
      <c r="E705" s="584"/>
      <c r="F705" s="186"/>
      <c r="G705" s="513"/>
      <c r="H705" s="279"/>
      <c r="I705" s="506"/>
      <c r="J705" s="521"/>
      <c r="K705" s="171"/>
      <c r="L705" s="522"/>
      <c r="M705" s="171"/>
      <c r="N705" s="171"/>
      <c r="O705" s="171"/>
      <c r="P705" s="171"/>
      <c r="Q705" s="171"/>
      <c r="R705" s="171"/>
      <c r="S705" s="171"/>
      <c r="T705" s="171"/>
    </row>
    <row r="706" spans="1:20" ht="21" customHeight="1" x14ac:dyDescent="0.2">
      <c r="A706" s="480" t="s">
        <v>65</v>
      </c>
      <c r="B706" s="151" t="s">
        <v>289</v>
      </c>
      <c r="C706" s="184"/>
      <c r="D706" s="380"/>
      <c r="E706" s="584"/>
      <c r="F706" s="186"/>
      <c r="G706" s="513"/>
      <c r="H706" s="279"/>
      <c r="I706" s="506"/>
      <c r="J706" s="521"/>
      <c r="K706" s="171"/>
      <c r="L706" s="522"/>
      <c r="M706" s="171"/>
      <c r="N706" s="171"/>
      <c r="O706" s="171"/>
      <c r="P706" s="171"/>
      <c r="Q706" s="171"/>
      <c r="R706" s="171"/>
      <c r="S706" s="171"/>
      <c r="T706" s="171"/>
    </row>
    <row r="707" spans="1:20" ht="15.75" customHeight="1" x14ac:dyDescent="0.2">
      <c r="A707" s="503">
        <v>1</v>
      </c>
      <c r="B707" s="153" t="s">
        <v>291</v>
      </c>
      <c r="C707" s="184"/>
      <c r="D707" s="380"/>
      <c r="E707" s="584"/>
      <c r="F707" s="186"/>
      <c r="G707" s="171"/>
      <c r="H707" s="171"/>
      <c r="I707" s="171"/>
      <c r="J707" s="171"/>
      <c r="K707" s="171"/>
      <c r="L707" s="171"/>
      <c r="M707" s="171"/>
      <c r="N707" s="171"/>
      <c r="O707" s="171"/>
      <c r="P707" s="171"/>
      <c r="Q707" s="171"/>
      <c r="R707" s="171"/>
      <c r="S707" s="171"/>
      <c r="T707" s="171"/>
    </row>
    <row r="708" spans="1:20" ht="15.75" customHeight="1" x14ac:dyDescent="0.2">
      <c r="A708" s="503"/>
      <c r="B708" s="165" t="s">
        <v>295</v>
      </c>
      <c r="C708" s="184" t="s">
        <v>192</v>
      </c>
      <c r="D708" s="185">
        <v>96</v>
      </c>
      <c r="E708" s="584"/>
      <c r="F708" s="186">
        <f t="shared" si="36"/>
        <v>0</v>
      </c>
      <c r="G708" s="171"/>
      <c r="H708" s="171"/>
      <c r="I708" s="171"/>
      <c r="J708" s="171"/>
      <c r="K708" s="171"/>
      <c r="L708" s="171"/>
      <c r="M708" s="171"/>
      <c r="N708" s="171"/>
      <c r="O708" s="171"/>
      <c r="P708" s="171"/>
      <c r="Q708" s="171"/>
      <c r="R708" s="171"/>
      <c r="S708" s="171"/>
      <c r="T708" s="171"/>
    </row>
    <row r="709" spans="1:20" ht="15.75" customHeight="1" x14ac:dyDescent="0.2">
      <c r="A709" s="503"/>
      <c r="B709" s="165" t="s">
        <v>296</v>
      </c>
      <c r="C709" s="184" t="s">
        <v>192</v>
      </c>
      <c r="D709" s="185">
        <v>25</v>
      </c>
      <c r="E709" s="584"/>
      <c r="F709" s="186">
        <f t="shared" si="36"/>
        <v>0</v>
      </c>
      <c r="G709" s="171"/>
      <c r="H709" s="171"/>
      <c r="I709" s="171"/>
      <c r="J709" s="171"/>
      <c r="K709" s="171"/>
      <c r="L709" s="171"/>
      <c r="M709" s="171"/>
      <c r="N709" s="171"/>
      <c r="O709" s="171"/>
      <c r="P709" s="171"/>
      <c r="Q709" s="171"/>
      <c r="R709" s="171"/>
      <c r="S709" s="171"/>
      <c r="T709" s="171"/>
    </row>
    <row r="710" spans="1:20" ht="15.75" customHeight="1" x14ac:dyDescent="0.2">
      <c r="A710" s="503"/>
      <c r="B710" s="165"/>
      <c r="C710" s="184"/>
      <c r="D710" s="490"/>
      <c r="E710" s="584"/>
      <c r="F710" s="186"/>
      <c r="G710" s="171"/>
      <c r="H710" s="171"/>
      <c r="I710" s="171"/>
      <c r="J710" s="171"/>
      <c r="K710" s="171"/>
      <c r="L710" s="171"/>
      <c r="M710" s="171"/>
      <c r="N710" s="171"/>
      <c r="O710" s="171"/>
      <c r="P710" s="171"/>
      <c r="Q710" s="171"/>
      <c r="R710" s="171"/>
      <c r="S710" s="171"/>
      <c r="T710" s="171"/>
    </row>
    <row r="711" spans="1:20" x14ac:dyDescent="0.2">
      <c r="A711" s="472">
        <v>3.6</v>
      </c>
      <c r="B711" s="148" t="s">
        <v>297</v>
      </c>
      <c r="C711" s="184"/>
      <c r="D711" s="380"/>
      <c r="E711" s="584"/>
      <c r="F711" s="186"/>
      <c r="G711" s="523"/>
      <c r="H711" s="54"/>
      <c r="I711" s="54"/>
      <c r="J711" s="318"/>
      <c r="K711" s="171"/>
      <c r="L711" s="171"/>
      <c r="M711" s="171"/>
      <c r="N711" s="522"/>
      <c r="O711" s="171"/>
      <c r="P711" s="171"/>
      <c r="Q711" s="171"/>
      <c r="R711" s="171"/>
      <c r="S711" s="171"/>
      <c r="T711" s="171"/>
    </row>
    <row r="712" spans="1:20" ht="15" customHeight="1" x14ac:dyDescent="0.2">
      <c r="A712" s="480"/>
      <c r="B712" s="153"/>
      <c r="C712" s="184"/>
      <c r="D712" s="380"/>
      <c r="E712" s="584"/>
      <c r="F712" s="186"/>
      <c r="G712" s="523"/>
      <c r="H712" s="54"/>
      <c r="I712" s="54"/>
      <c r="J712" s="318"/>
      <c r="K712" s="171"/>
      <c r="L712" s="171"/>
      <c r="M712" s="171"/>
      <c r="N712" s="522"/>
      <c r="O712" s="171"/>
      <c r="P712" s="171"/>
      <c r="Q712" s="171"/>
      <c r="R712" s="171"/>
      <c r="S712" s="171"/>
      <c r="T712" s="171"/>
    </row>
    <row r="713" spans="1:20" x14ac:dyDescent="0.2">
      <c r="A713" s="489" t="s">
        <v>298</v>
      </c>
      <c r="B713" s="172" t="s">
        <v>109</v>
      </c>
      <c r="C713" s="184"/>
      <c r="D713" s="490"/>
      <c r="E713" s="584"/>
      <c r="F713" s="186"/>
      <c r="G713" s="171"/>
      <c r="H713" s="171"/>
      <c r="I713" s="171"/>
      <c r="J713" s="171"/>
      <c r="K713" s="171"/>
      <c r="L713" s="171"/>
      <c r="M713" s="171"/>
      <c r="N713" s="171"/>
      <c r="O713" s="171"/>
      <c r="P713" s="171"/>
      <c r="Q713" s="171"/>
      <c r="R713" s="171"/>
      <c r="S713" s="171"/>
      <c r="T713" s="171"/>
    </row>
    <row r="714" spans="1:20" ht="28.5" x14ac:dyDescent="0.2">
      <c r="A714" s="489"/>
      <c r="B714" s="173" t="s">
        <v>299</v>
      </c>
      <c r="C714" s="184"/>
      <c r="D714" s="380"/>
      <c r="E714" s="584"/>
      <c r="F714" s="186"/>
      <c r="G714" s="171"/>
      <c r="H714" s="171"/>
      <c r="I714" s="171"/>
      <c r="J714" s="171"/>
      <c r="K714" s="171"/>
      <c r="L714" s="171"/>
      <c r="M714" s="171"/>
      <c r="N714" s="171"/>
      <c r="O714" s="171"/>
      <c r="P714" s="171"/>
      <c r="Q714" s="171"/>
      <c r="R714" s="171"/>
      <c r="S714" s="171"/>
      <c r="T714" s="171"/>
    </row>
    <row r="715" spans="1:20" ht="12" customHeight="1" x14ac:dyDescent="0.2">
      <c r="A715" s="489"/>
      <c r="B715" s="128"/>
      <c r="C715" s="184"/>
      <c r="D715" s="380"/>
      <c r="E715" s="584"/>
      <c r="F715" s="186"/>
      <c r="G715" s="171"/>
      <c r="H715" s="171"/>
      <c r="I715" s="171"/>
      <c r="J715" s="171"/>
      <c r="K715" s="171"/>
      <c r="L715" s="171"/>
      <c r="M715" s="171"/>
      <c r="N715" s="171"/>
      <c r="O715" s="171"/>
      <c r="P715" s="171"/>
      <c r="Q715" s="171"/>
      <c r="R715" s="171"/>
      <c r="S715" s="171"/>
      <c r="T715" s="171"/>
    </row>
    <row r="716" spans="1:20" ht="28.5" x14ac:dyDescent="0.2">
      <c r="A716" s="183">
        <v>1</v>
      </c>
      <c r="B716" s="173" t="s">
        <v>396</v>
      </c>
      <c r="C716" s="184" t="s">
        <v>36</v>
      </c>
      <c r="D716" s="185">
        <v>47</v>
      </c>
      <c r="E716" s="584"/>
      <c r="F716" s="186">
        <f t="shared" si="36"/>
        <v>0</v>
      </c>
      <c r="G716" s="171"/>
      <c r="H716" s="171"/>
      <c r="I716" s="171"/>
      <c r="J716" s="171"/>
      <c r="K716" s="171"/>
      <c r="L716" s="171"/>
      <c r="M716" s="171"/>
      <c r="N716" s="171"/>
      <c r="O716" s="171"/>
      <c r="P716" s="171"/>
      <c r="Q716" s="171"/>
      <c r="R716" s="171"/>
      <c r="S716" s="171"/>
      <c r="T716" s="171"/>
    </row>
    <row r="717" spans="1:20" ht="18.75" customHeight="1" x14ac:dyDescent="0.2">
      <c r="A717" s="503"/>
      <c r="B717" s="153"/>
      <c r="C717" s="184"/>
      <c r="D717" s="380"/>
      <c r="E717" s="584"/>
      <c r="F717" s="186"/>
      <c r="G717" s="513"/>
      <c r="H717" s="54"/>
      <c r="I717" s="54"/>
      <c r="J717" s="318"/>
      <c r="K717" s="171"/>
      <c r="L717" s="171"/>
      <c r="M717" s="171"/>
      <c r="N717" s="171"/>
      <c r="O717" s="171"/>
      <c r="P717" s="171"/>
      <c r="Q717" s="171"/>
      <c r="R717" s="171"/>
      <c r="S717" s="171"/>
      <c r="T717" s="171"/>
    </row>
    <row r="718" spans="1:20" x14ac:dyDescent="0.2">
      <c r="A718" s="503"/>
      <c r="B718" s="153"/>
      <c r="C718" s="184"/>
      <c r="D718" s="380"/>
      <c r="E718" s="584"/>
      <c r="F718" s="186"/>
      <c r="G718" s="171"/>
      <c r="H718" s="171"/>
      <c r="I718" s="171"/>
      <c r="J718" s="171"/>
      <c r="K718" s="171"/>
      <c r="L718" s="171"/>
      <c r="M718" s="171"/>
      <c r="N718" s="171"/>
      <c r="O718" s="171"/>
      <c r="P718" s="171"/>
      <c r="Q718" s="171"/>
      <c r="R718" s="171"/>
      <c r="S718" s="171"/>
      <c r="T718" s="171"/>
    </row>
    <row r="719" spans="1:20" x14ac:dyDescent="0.2">
      <c r="A719" s="503"/>
      <c r="B719" s="153"/>
      <c r="C719" s="184"/>
      <c r="D719" s="380"/>
      <c r="E719" s="584"/>
      <c r="F719" s="186"/>
      <c r="G719" s="171"/>
      <c r="H719" s="171"/>
      <c r="I719" s="171"/>
      <c r="J719" s="171"/>
      <c r="K719" s="171"/>
      <c r="L719" s="171"/>
      <c r="M719" s="171"/>
      <c r="N719" s="171"/>
      <c r="O719" s="171"/>
      <c r="P719" s="171"/>
      <c r="Q719" s="171"/>
      <c r="R719" s="171"/>
      <c r="S719" s="171"/>
      <c r="T719" s="171"/>
    </row>
    <row r="720" spans="1:20" x14ac:dyDescent="0.2">
      <c r="A720" s="503"/>
      <c r="B720" s="153"/>
      <c r="C720" s="184"/>
      <c r="D720" s="380"/>
      <c r="E720" s="584"/>
      <c r="F720" s="186"/>
      <c r="G720" s="171"/>
      <c r="H720" s="171"/>
      <c r="I720" s="171"/>
      <c r="J720" s="171"/>
      <c r="K720" s="171"/>
      <c r="L720" s="171"/>
      <c r="M720" s="171"/>
      <c r="N720" s="171"/>
      <c r="O720" s="171"/>
      <c r="P720" s="171"/>
      <c r="Q720" s="171"/>
      <c r="R720" s="171"/>
      <c r="S720" s="171"/>
      <c r="T720" s="171"/>
    </row>
    <row r="721" spans="1:20" x14ac:dyDescent="0.2">
      <c r="A721" s="503"/>
      <c r="B721" s="153"/>
      <c r="C721" s="184"/>
      <c r="D721" s="380"/>
      <c r="E721" s="584"/>
      <c r="F721" s="186"/>
      <c r="G721" s="171"/>
      <c r="H721" s="171"/>
      <c r="I721" s="171"/>
      <c r="J721" s="171"/>
      <c r="K721" s="171"/>
      <c r="L721" s="171"/>
      <c r="M721" s="171"/>
      <c r="N721" s="171"/>
      <c r="O721" s="171"/>
      <c r="P721" s="171"/>
      <c r="Q721" s="171"/>
      <c r="R721" s="171"/>
      <c r="S721" s="171"/>
      <c r="T721" s="171"/>
    </row>
    <row r="722" spans="1:20" x14ac:dyDescent="0.2">
      <c r="A722" s="503"/>
      <c r="B722" s="153"/>
      <c r="C722" s="184"/>
      <c r="D722" s="380"/>
      <c r="E722" s="584"/>
      <c r="F722" s="186"/>
      <c r="G722" s="171"/>
      <c r="H722" s="171"/>
      <c r="I722" s="171"/>
      <c r="J722" s="171"/>
      <c r="K722" s="171"/>
      <c r="L722" s="171"/>
      <c r="M722" s="171"/>
      <c r="N722" s="171"/>
      <c r="O722" s="171"/>
      <c r="P722" s="171"/>
      <c r="Q722" s="171"/>
      <c r="R722" s="171"/>
      <c r="S722" s="171"/>
      <c r="T722" s="171"/>
    </row>
    <row r="723" spans="1:20" x14ac:dyDescent="0.2">
      <c r="A723" s="503"/>
      <c r="B723" s="153"/>
      <c r="C723" s="184"/>
      <c r="D723" s="380"/>
      <c r="E723" s="584"/>
      <c r="F723" s="186"/>
      <c r="G723" s="171"/>
      <c r="H723" s="171"/>
      <c r="I723" s="171"/>
      <c r="J723" s="171"/>
      <c r="K723" s="171"/>
      <c r="L723" s="171"/>
      <c r="M723" s="171"/>
      <c r="N723" s="171"/>
      <c r="O723" s="171"/>
      <c r="P723" s="171"/>
      <c r="Q723" s="171"/>
      <c r="R723" s="171"/>
      <c r="S723" s="171"/>
      <c r="T723" s="171"/>
    </row>
    <row r="724" spans="1:20" x14ac:dyDescent="0.2">
      <c r="A724" s="503"/>
      <c r="B724" s="153"/>
      <c r="C724" s="184"/>
      <c r="D724" s="380"/>
      <c r="E724" s="584"/>
      <c r="F724" s="186"/>
      <c r="G724" s="171"/>
      <c r="H724" s="171"/>
      <c r="I724" s="171"/>
      <c r="J724" s="171"/>
      <c r="K724" s="171"/>
      <c r="L724" s="171"/>
      <c r="M724" s="171"/>
      <c r="N724" s="171"/>
      <c r="O724" s="171"/>
      <c r="P724" s="171"/>
      <c r="Q724" s="171"/>
      <c r="R724" s="171"/>
      <c r="S724" s="171"/>
      <c r="T724" s="171"/>
    </row>
    <row r="725" spans="1:20" x14ac:dyDescent="0.2">
      <c r="A725" s="503"/>
      <c r="B725" s="153"/>
      <c r="C725" s="184"/>
      <c r="D725" s="380"/>
      <c r="E725" s="584"/>
      <c r="F725" s="186"/>
      <c r="G725" s="171"/>
      <c r="H725" s="171"/>
      <c r="I725" s="171"/>
      <c r="J725" s="171"/>
      <c r="K725" s="171"/>
      <c r="L725" s="171"/>
      <c r="M725" s="171"/>
      <c r="N725" s="171"/>
      <c r="O725" s="171"/>
      <c r="P725" s="171"/>
      <c r="Q725" s="171"/>
      <c r="R725" s="171"/>
      <c r="S725" s="171"/>
      <c r="T725" s="171"/>
    </row>
    <row r="726" spans="1:20" x14ac:dyDescent="0.2">
      <c r="A726" s="503"/>
      <c r="B726" s="153"/>
      <c r="C726" s="184"/>
      <c r="D726" s="380"/>
      <c r="E726" s="584"/>
      <c r="F726" s="186"/>
      <c r="G726" s="171"/>
      <c r="H726" s="171"/>
      <c r="I726" s="171"/>
      <c r="J726" s="171"/>
      <c r="K726" s="171"/>
      <c r="L726" s="171"/>
      <c r="M726" s="171"/>
      <c r="N726" s="171"/>
      <c r="O726" s="171"/>
      <c r="P726" s="171"/>
      <c r="Q726" s="171"/>
      <c r="R726" s="171"/>
      <c r="S726" s="171"/>
      <c r="T726" s="171"/>
    </row>
    <row r="727" spans="1:20" x14ac:dyDescent="0.2">
      <c r="A727" s="503"/>
      <c r="B727" s="153"/>
      <c r="C727" s="184"/>
      <c r="D727" s="380"/>
      <c r="E727" s="584"/>
      <c r="F727" s="186"/>
      <c r="G727" s="171"/>
      <c r="H727" s="171"/>
      <c r="I727" s="171"/>
      <c r="J727" s="171"/>
      <c r="K727" s="171"/>
      <c r="L727" s="171"/>
      <c r="M727" s="171"/>
      <c r="N727" s="171"/>
      <c r="O727" s="171"/>
      <c r="P727" s="171"/>
      <c r="Q727" s="171"/>
      <c r="R727" s="171"/>
      <c r="S727" s="171"/>
      <c r="T727" s="171"/>
    </row>
    <row r="728" spans="1:20" x14ac:dyDescent="0.2">
      <c r="A728" s="503"/>
      <c r="B728" s="153"/>
      <c r="C728" s="184"/>
      <c r="D728" s="380"/>
      <c r="E728" s="584"/>
      <c r="F728" s="186"/>
      <c r="G728" s="171"/>
      <c r="H728" s="171"/>
      <c r="I728" s="171"/>
      <c r="J728" s="171"/>
      <c r="K728" s="171"/>
      <c r="L728" s="171"/>
      <c r="M728" s="171"/>
      <c r="N728" s="171"/>
      <c r="O728" s="171"/>
      <c r="P728" s="171"/>
      <c r="Q728" s="171"/>
      <c r="R728" s="171"/>
      <c r="S728" s="171"/>
      <c r="T728" s="171"/>
    </row>
    <row r="729" spans="1:20" x14ac:dyDescent="0.2">
      <c r="A729" s="503"/>
      <c r="B729" s="153"/>
      <c r="C729" s="184"/>
      <c r="D729" s="380"/>
      <c r="E729" s="584"/>
      <c r="F729" s="186"/>
      <c r="G729" s="171"/>
      <c r="H729" s="171"/>
      <c r="I729" s="171"/>
      <c r="J729" s="171"/>
      <c r="K729" s="171"/>
      <c r="L729" s="171"/>
      <c r="M729" s="171"/>
      <c r="N729" s="171"/>
      <c r="O729" s="171"/>
      <c r="P729" s="171"/>
      <c r="Q729" s="171"/>
      <c r="R729" s="171"/>
      <c r="S729" s="171"/>
      <c r="T729" s="171"/>
    </row>
    <row r="730" spans="1:20" x14ac:dyDescent="0.2">
      <c r="A730" s="503"/>
      <c r="B730" s="153"/>
      <c r="C730" s="184"/>
      <c r="D730" s="380"/>
      <c r="E730" s="584"/>
      <c r="F730" s="186"/>
      <c r="G730" s="53"/>
      <c r="H730" s="53"/>
      <c r="I730" s="53"/>
      <c r="J730" s="53"/>
      <c r="K730" s="53"/>
      <c r="L730" s="53"/>
      <c r="M730" s="53"/>
      <c r="N730" s="171"/>
      <c r="O730" s="171"/>
      <c r="P730" s="171"/>
      <c r="Q730" s="171"/>
      <c r="R730" s="171"/>
      <c r="S730" s="171"/>
      <c r="T730" s="171"/>
    </row>
    <row r="731" spans="1:20" x14ac:dyDescent="0.2">
      <c r="A731" s="503"/>
      <c r="B731" s="153"/>
      <c r="C731" s="184"/>
      <c r="D731" s="380"/>
      <c r="E731" s="591"/>
      <c r="F731" s="186"/>
      <c r="G731" s="171"/>
      <c r="H731" s="171"/>
      <c r="I731" s="171"/>
      <c r="J731" s="171"/>
      <c r="K731" s="171"/>
      <c r="L731" s="171"/>
      <c r="M731" s="171"/>
      <c r="N731" s="171"/>
      <c r="O731" s="171"/>
      <c r="P731" s="171"/>
      <c r="Q731" s="171"/>
      <c r="R731" s="171"/>
      <c r="S731" s="171"/>
      <c r="T731" s="171"/>
    </row>
    <row r="732" spans="1:20" x14ac:dyDescent="0.2">
      <c r="A732" s="491"/>
      <c r="B732" s="492" t="s">
        <v>67</v>
      </c>
      <c r="C732" s="385"/>
      <c r="D732" s="386"/>
      <c r="E732" s="627"/>
      <c r="F732" s="471">
        <f>SUM(F678:F727)</f>
        <v>0</v>
      </c>
      <c r="G732" s="171"/>
      <c r="H732" s="171"/>
      <c r="I732" s="171"/>
      <c r="J732" s="171"/>
      <c r="K732" s="171"/>
      <c r="L732" s="171"/>
      <c r="M732" s="171"/>
      <c r="N732" s="171"/>
      <c r="O732" s="171"/>
      <c r="P732" s="171"/>
      <c r="Q732" s="171"/>
      <c r="R732" s="171"/>
      <c r="S732" s="171"/>
      <c r="T732" s="171"/>
    </row>
    <row r="733" spans="1:20" s="112" customFormat="1" x14ac:dyDescent="0.2">
      <c r="A733" s="493"/>
      <c r="B733" s="494" t="s">
        <v>68</v>
      </c>
      <c r="C733" s="390"/>
      <c r="D733" s="391"/>
      <c r="E733" s="628"/>
      <c r="F733" s="495">
        <f>F732</f>
        <v>0</v>
      </c>
      <c r="G733" s="462"/>
      <c r="H733" s="462"/>
      <c r="I733" s="462"/>
      <c r="J733" s="462"/>
      <c r="K733" s="462"/>
      <c r="L733" s="462"/>
      <c r="M733" s="462"/>
      <c r="N733" s="462"/>
      <c r="O733" s="462"/>
      <c r="P733" s="462"/>
      <c r="Q733" s="462"/>
      <c r="R733" s="462"/>
      <c r="S733" s="462"/>
      <c r="T733" s="462"/>
    </row>
    <row r="734" spans="1:20" x14ac:dyDescent="0.2">
      <c r="A734" s="491"/>
      <c r="B734" s="469" t="s">
        <v>69</v>
      </c>
      <c r="C734" s="519"/>
      <c r="D734" s="524"/>
      <c r="E734" s="631"/>
      <c r="F734" s="471"/>
      <c r="G734" s="171"/>
      <c r="H734" s="171"/>
      <c r="I734" s="171"/>
      <c r="J734" s="171"/>
      <c r="K734" s="171"/>
      <c r="L734" s="171"/>
      <c r="M734" s="171"/>
      <c r="N734" s="171"/>
      <c r="O734" s="171"/>
      <c r="P734" s="171"/>
      <c r="Q734" s="171"/>
      <c r="R734" s="171"/>
      <c r="S734" s="171"/>
      <c r="T734" s="171"/>
    </row>
    <row r="735" spans="1:20" x14ac:dyDescent="0.2">
      <c r="A735" s="489"/>
      <c r="B735" s="473" t="s">
        <v>70</v>
      </c>
      <c r="C735" s="184"/>
      <c r="D735" s="490"/>
      <c r="E735" s="583"/>
      <c r="F735" s="186"/>
      <c r="G735" s="171"/>
      <c r="H735" s="171"/>
      <c r="I735" s="171"/>
      <c r="J735" s="171"/>
      <c r="K735" s="171"/>
      <c r="L735" s="171"/>
      <c r="M735" s="171"/>
      <c r="N735" s="171"/>
      <c r="O735" s="171"/>
      <c r="P735" s="171"/>
      <c r="Q735" s="171"/>
      <c r="R735" s="171"/>
      <c r="S735" s="171"/>
      <c r="T735" s="171"/>
    </row>
    <row r="736" spans="1:20" x14ac:dyDescent="0.2">
      <c r="A736" s="489"/>
      <c r="B736" s="473"/>
      <c r="C736" s="184"/>
      <c r="D736" s="490"/>
      <c r="E736" s="583"/>
      <c r="F736" s="186"/>
      <c r="G736" s="171"/>
      <c r="H736" s="171"/>
      <c r="I736" s="171"/>
      <c r="J736" s="171"/>
      <c r="K736" s="171"/>
      <c r="L736" s="171"/>
      <c r="M736" s="171"/>
      <c r="N736" s="171"/>
      <c r="O736" s="171"/>
      <c r="P736" s="171"/>
      <c r="Q736" s="171"/>
      <c r="R736" s="171"/>
      <c r="S736" s="171"/>
      <c r="T736" s="171"/>
    </row>
    <row r="737" spans="1:20" x14ac:dyDescent="0.2">
      <c r="A737" s="482">
        <v>4.0999999999999996</v>
      </c>
      <c r="B737" s="277" t="s">
        <v>33</v>
      </c>
      <c r="C737" s="184"/>
      <c r="D737" s="380"/>
      <c r="E737" s="583"/>
      <c r="F737" s="186"/>
      <c r="G737" s="171"/>
      <c r="H737" s="171"/>
      <c r="I737" s="171"/>
      <c r="J737" s="171"/>
      <c r="K737" s="171"/>
      <c r="L737" s="171"/>
      <c r="M737" s="171"/>
      <c r="N737" s="171"/>
      <c r="O737" s="171"/>
      <c r="P737" s="171"/>
      <c r="Q737" s="171"/>
      <c r="R737" s="171"/>
      <c r="S737" s="171"/>
      <c r="T737" s="171"/>
    </row>
    <row r="738" spans="1:20" ht="96.75" customHeight="1" x14ac:dyDescent="0.2">
      <c r="A738" s="489"/>
      <c r="B738" s="46" t="s">
        <v>71</v>
      </c>
      <c r="C738" s="184"/>
      <c r="D738" s="380"/>
      <c r="E738" s="583"/>
      <c r="F738" s="186"/>
      <c r="G738" s="171"/>
      <c r="H738" s="171"/>
      <c r="I738" s="171"/>
      <c r="J738" s="171"/>
      <c r="K738" s="171"/>
      <c r="L738" s="171"/>
      <c r="M738" s="171"/>
      <c r="N738" s="171"/>
      <c r="O738" s="171"/>
      <c r="P738" s="171"/>
      <c r="Q738" s="171"/>
      <c r="R738" s="171"/>
      <c r="S738" s="171"/>
      <c r="T738" s="171"/>
    </row>
    <row r="739" spans="1:20" ht="97.5" customHeight="1" x14ac:dyDescent="0.2">
      <c r="A739" s="489"/>
      <c r="B739" s="46" t="s">
        <v>72</v>
      </c>
      <c r="C739" s="184"/>
      <c r="D739" s="380"/>
      <c r="E739" s="583"/>
      <c r="F739" s="186"/>
      <c r="G739" s="171"/>
      <c r="H739" s="171"/>
      <c r="I739" s="171"/>
      <c r="J739" s="171"/>
      <c r="K739" s="171"/>
      <c r="L739" s="171"/>
      <c r="M739" s="171"/>
      <c r="N739" s="171"/>
      <c r="O739" s="171"/>
      <c r="P739" s="171"/>
      <c r="Q739" s="171"/>
      <c r="R739" s="171"/>
      <c r="S739" s="171"/>
      <c r="T739" s="171"/>
    </row>
    <row r="740" spans="1:20" ht="67.5" customHeight="1" x14ac:dyDescent="0.2">
      <c r="A740" s="489"/>
      <c r="B740" s="46" t="s">
        <v>73</v>
      </c>
      <c r="C740" s="184"/>
      <c r="D740" s="380"/>
      <c r="E740" s="584"/>
      <c r="F740" s="186"/>
      <c r="G740" s="171"/>
      <c r="H740" s="171"/>
      <c r="I740" s="171"/>
      <c r="J740" s="171"/>
      <c r="K740" s="171"/>
      <c r="L740" s="171"/>
      <c r="M740" s="171"/>
      <c r="N740" s="171"/>
      <c r="O740" s="171"/>
      <c r="P740" s="171"/>
      <c r="Q740" s="171"/>
      <c r="R740" s="171"/>
      <c r="S740" s="171"/>
      <c r="T740" s="171"/>
    </row>
    <row r="741" spans="1:20" ht="9.75" customHeight="1" x14ac:dyDescent="0.2">
      <c r="A741" s="489"/>
      <c r="B741" s="165"/>
      <c r="C741" s="184"/>
      <c r="D741" s="380"/>
      <c r="E741" s="584"/>
      <c r="F741" s="186"/>
      <c r="G741" s="171"/>
      <c r="H741" s="171"/>
      <c r="I741" s="171"/>
      <c r="J741" s="171"/>
      <c r="K741" s="171"/>
      <c r="L741" s="171"/>
      <c r="M741" s="171"/>
      <c r="N741" s="171"/>
      <c r="O741" s="171"/>
      <c r="P741" s="171"/>
      <c r="Q741" s="171"/>
      <c r="R741" s="171"/>
      <c r="S741" s="171"/>
      <c r="T741" s="171"/>
    </row>
    <row r="742" spans="1:20" x14ac:dyDescent="0.2">
      <c r="A742" s="482">
        <v>4.2</v>
      </c>
      <c r="B742" s="525" t="s">
        <v>74</v>
      </c>
      <c r="C742" s="184"/>
      <c r="D742" s="380"/>
      <c r="E742" s="584"/>
      <c r="F742" s="186"/>
      <c r="G742" s="171"/>
      <c r="H742" s="171"/>
      <c r="I742" s="171"/>
      <c r="J742" s="171"/>
      <c r="K742" s="171"/>
      <c r="L742" s="171"/>
      <c r="M742" s="171"/>
      <c r="N742" s="171"/>
      <c r="O742" s="171"/>
      <c r="P742" s="171"/>
      <c r="Q742" s="171"/>
      <c r="R742" s="171"/>
      <c r="S742" s="171"/>
      <c r="T742" s="171"/>
    </row>
    <row r="743" spans="1:20" ht="42.75" x14ac:dyDescent="0.2">
      <c r="A743" s="526" t="s">
        <v>75</v>
      </c>
      <c r="B743" s="527" t="s">
        <v>300</v>
      </c>
      <c r="C743" s="184"/>
      <c r="D743" s="528"/>
      <c r="E743" s="584"/>
      <c r="F743" s="186"/>
      <c r="G743" s="171"/>
      <c r="H743" s="171"/>
      <c r="I743" s="171"/>
      <c r="J743" s="171"/>
      <c r="K743" s="171"/>
      <c r="L743" s="171"/>
      <c r="M743" s="171"/>
      <c r="N743" s="171"/>
      <c r="O743" s="171"/>
      <c r="P743" s="171"/>
      <c r="Q743" s="171"/>
      <c r="R743" s="171"/>
      <c r="S743" s="171"/>
      <c r="T743" s="171"/>
    </row>
    <row r="744" spans="1:20" x14ac:dyDescent="0.2">
      <c r="A744" s="529">
        <v>1</v>
      </c>
      <c r="B744" s="153" t="s">
        <v>289</v>
      </c>
      <c r="C744" s="184" t="s">
        <v>36</v>
      </c>
      <c r="D744" s="488">
        <v>100</v>
      </c>
      <c r="E744" s="584"/>
      <c r="F744" s="186">
        <f>E744*D744</f>
        <v>0</v>
      </c>
      <c r="G744" s="171"/>
      <c r="H744" s="171"/>
      <c r="I744" s="171"/>
      <c r="J744" s="171"/>
      <c r="K744" s="171"/>
      <c r="L744" s="171"/>
      <c r="M744" s="171"/>
      <c r="N744" s="171"/>
      <c r="O744" s="171"/>
      <c r="P744" s="171"/>
      <c r="Q744" s="171"/>
      <c r="R744" s="171"/>
      <c r="S744" s="171"/>
      <c r="T744" s="171"/>
    </row>
    <row r="745" spans="1:20" x14ac:dyDescent="0.2">
      <c r="A745" s="529"/>
      <c r="B745" s="153"/>
      <c r="C745" s="184"/>
      <c r="D745" s="380"/>
      <c r="E745" s="584"/>
      <c r="F745" s="186"/>
      <c r="G745" s="171"/>
      <c r="H745" s="171"/>
      <c r="I745" s="171"/>
      <c r="J745" s="171"/>
      <c r="K745" s="171"/>
      <c r="L745" s="171"/>
      <c r="M745" s="171"/>
      <c r="N745" s="171"/>
      <c r="O745" s="171"/>
      <c r="P745" s="171"/>
      <c r="Q745" s="171"/>
      <c r="R745" s="171"/>
      <c r="S745" s="171"/>
      <c r="T745" s="171"/>
    </row>
    <row r="746" spans="1:20" s="127" customFormat="1" x14ac:dyDescent="0.2">
      <c r="A746" s="93">
        <v>4.3</v>
      </c>
      <c r="B746" s="530" t="s">
        <v>76</v>
      </c>
      <c r="C746" s="184"/>
      <c r="D746" s="531"/>
      <c r="E746" s="584"/>
      <c r="F746" s="304"/>
      <c r="G746" s="178"/>
      <c r="H746" s="178"/>
      <c r="I746" s="178"/>
      <c r="J746" s="178"/>
      <c r="K746" s="178"/>
      <c r="L746" s="178"/>
      <c r="M746" s="178"/>
      <c r="N746" s="178"/>
      <c r="O746" s="178"/>
      <c r="P746" s="178"/>
      <c r="Q746" s="178"/>
      <c r="R746" s="178"/>
      <c r="S746" s="178"/>
      <c r="T746" s="178"/>
    </row>
    <row r="747" spans="1:20" s="178" customFormat="1" ht="66.75" customHeight="1" x14ac:dyDescent="0.2">
      <c r="A747" s="91"/>
      <c r="B747" s="128" t="s">
        <v>77</v>
      </c>
      <c r="C747" s="184"/>
      <c r="D747" s="531"/>
      <c r="E747" s="584"/>
      <c r="F747" s="304"/>
    </row>
    <row r="748" spans="1:20" s="178" customFormat="1" ht="33.75" customHeight="1" x14ac:dyDescent="0.2">
      <c r="A748" s="526" t="s">
        <v>78</v>
      </c>
      <c r="B748" s="153" t="s">
        <v>301</v>
      </c>
      <c r="C748" s="184"/>
      <c r="D748" s="531"/>
      <c r="E748" s="584"/>
      <c r="F748" s="304"/>
    </row>
    <row r="749" spans="1:20" s="178" customFormat="1" x14ac:dyDescent="0.2">
      <c r="A749" s="183">
        <v>1</v>
      </c>
      <c r="B749" s="153" t="s">
        <v>302</v>
      </c>
      <c r="C749" s="184" t="s">
        <v>36</v>
      </c>
      <c r="D749" s="177">
        <v>233</v>
      </c>
      <c r="E749" s="584"/>
      <c r="F749" s="186">
        <f>E749*D749</f>
        <v>0</v>
      </c>
    </row>
    <row r="750" spans="1:20" s="127" customFormat="1" x14ac:dyDescent="0.2">
      <c r="A750" s="133"/>
      <c r="B750" s="427"/>
      <c r="C750" s="184"/>
      <c r="D750" s="532"/>
      <c r="E750" s="584"/>
      <c r="F750" s="304"/>
      <c r="G750" s="178"/>
      <c r="H750" s="178"/>
      <c r="I750" s="178"/>
      <c r="J750" s="178"/>
      <c r="K750" s="178"/>
      <c r="L750" s="178"/>
      <c r="M750" s="178"/>
      <c r="N750" s="178"/>
      <c r="O750" s="178"/>
      <c r="P750" s="178"/>
      <c r="Q750" s="178"/>
      <c r="R750" s="178"/>
      <c r="S750" s="178"/>
      <c r="T750" s="178"/>
    </row>
    <row r="751" spans="1:20" s="127" customFormat="1" x14ac:dyDescent="0.2">
      <c r="A751" s="133"/>
      <c r="B751" s="427"/>
      <c r="C751" s="184"/>
      <c r="D751" s="532"/>
      <c r="E751" s="584"/>
      <c r="F751" s="304"/>
      <c r="G751" s="178"/>
      <c r="H751" s="178"/>
      <c r="I751" s="178"/>
      <c r="J751" s="178"/>
      <c r="K751" s="178"/>
      <c r="L751" s="178"/>
      <c r="M751" s="178"/>
      <c r="N751" s="178"/>
      <c r="O751" s="178"/>
      <c r="P751" s="178"/>
      <c r="Q751" s="178"/>
      <c r="R751" s="178"/>
      <c r="S751" s="178"/>
      <c r="T751" s="178"/>
    </row>
    <row r="752" spans="1:20" s="127" customFormat="1" x14ac:dyDescent="0.2">
      <c r="A752" s="133"/>
      <c r="B752" s="427"/>
      <c r="C752" s="184"/>
      <c r="D752" s="532"/>
      <c r="E752" s="584"/>
      <c r="F752" s="304"/>
      <c r="G752" s="178"/>
      <c r="H752" s="178"/>
      <c r="I752" s="178"/>
      <c r="J752" s="178"/>
      <c r="K752" s="178"/>
      <c r="L752" s="178"/>
      <c r="M752" s="178"/>
      <c r="N752" s="178"/>
      <c r="O752" s="178"/>
      <c r="P752" s="178"/>
      <c r="Q752" s="178"/>
      <c r="R752" s="178"/>
      <c r="S752" s="178"/>
      <c r="T752" s="178"/>
    </row>
    <row r="753" spans="1:92" s="127" customFormat="1" x14ac:dyDescent="0.2">
      <c r="A753" s="133"/>
      <c r="B753" s="427"/>
      <c r="C753" s="184"/>
      <c r="D753" s="532"/>
      <c r="E753" s="584"/>
      <c r="F753" s="304"/>
      <c r="G753" s="178"/>
      <c r="H753" s="178"/>
      <c r="I753" s="178"/>
      <c r="J753" s="178"/>
      <c r="K753" s="178"/>
      <c r="L753" s="178"/>
      <c r="M753" s="178"/>
      <c r="N753" s="178"/>
      <c r="O753" s="178"/>
      <c r="P753" s="178"/>
      <c r="Q753" s="178"/>
      <c r="R753" s="178"/>
      <c r="S753" s="178"/>
      <c r="T753" s="178"/>
    </row>
    <row r="754" spans="1:92" s="178" customFormat="1" ht="18" customHeight="1" x14ac:dyDescent="0.2">
      <c r="A754" s="183"/>
      <c r="B754" s="270"/>
      <c r="C754" s="533"/>
      <c r="D754" s="534"/>
      <c r="E754" s="584"/>
      <c r="F754" s="304"/>
    </row>
    <row r="755" spans="1:92" s="171" customFormat="1" x14ac:dyDescent="0.2">
      <c r="A755" s="487"/>
      <c r="B755" s="481"/>
      <c r="C755" s="184"/>
      <c r="D755" s="535"/>
      <c r="E755" s="591"/>
      <c r="F755" s="186"/>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57"/>
      <c r="AY755" s="57"/>
      <c r="AZ755" s="57"/>
      <c r="BA755" s="57"/>
      <c r="BB755" s="57"/>
      <c r="BC755" s="57"/>
      <c r="BD755" s="57"/>
      <c r="BE755" s="57"/>
      <c r="BF755" s="57"/>
      <c r="BG755" s="57"/>
      <c r="BH755" s="57"/>
      <c r="BI755" s="57"/>
      <c r="BJ755" s="57"/>
      <c r="BK755" s="57"/>
      <c r="BL755" s="57"/>
      <c r="BM755" s="57"/>
      <c r="BN755" s="57"/>
      <c r="BO755" s="57"/>
      <c r="BP755" s="57"/>
      <c r="BQ755" s="57"/>
      <c r="BR755" s="57"/>
      <c r="BS755" s="57"/>
      <c r="BT755" s="57"/>
      <c r="BU755" s="57"/>
      <c r="BV755" s="57"/>
      <c r="BW755" s="57"/>
      <c r="BX755" s="57"/>
      <c r="BY755" s="57"/>
      <c r="BZ755" s="57"/>
      <c r="CA755" s="57"/>
      <c r="CB755" s="57"/>
      <c r="CC755" s="57"/>
      <c r="CD755" s="57"/>
      <c r="CE755" s="57"/>
      <c r="CF755" s="57"/>
      <c r="CG755" s="57"/>
      <c r="CH755" s="57"/>
      <c r="CI755" s="57"/>
      <c r="CJ755" s="57"/>
      <c r="CK755" s="57"/>
      <c r="CL755" s="57"/>
      <c r="CM755" s="57"/>
      <c r="CN755" s="57"/>
    </row>
    <row r="756" spans="1:92" x14ac:dyDescent="0.2">
      <c r="A756" s="536"/>
      <c r="B756" s="537" t="s">
        <v>80</v>
      </c>
      <c r="C756" s="385"/>
      <c r="D756" s="386"/>
      <c r="E756" s="632"/>
      <c r="F756" s="471">
        <f>SUM(F744:F750)</f>
        <v>0</v>
      </c>
      <c r="G756" s="171"/>
      <c r="H756" s="171"/>
      <c r="I756" s="171"/>
      <c r="J756" s="171"/>
      <c r="K756" s="171"/>
      <c r="L756" s="171"/>
      <c r="M756" s="171"/>
      <c r="N756" s="171"/>
      <c r="O756" s="171"/>
      <c r="P756" s="171"/>
      <c r="Q756" s="171"/>
      <c r="R756" s="171"/>
      <c r="S756" s="171"/>
      <c r="T756" s="171"/>
      <c r="U756" s="171"/>
      <c r="V756" s="171"/>
      <c r="W756" s="171"/>
      <c r="X756" s="171"/>
      <c r="Y756" s="171"/>
      <c r="Z756" s="171"/>
      <c r="AA756" s="171"/>
      <c r="AB756" s="171"/>
      <c r="AC756" s="171"/>
      <c r="AD756" s="171"/>
      <c r="AE756" s="171"/>
      <c r="AF756" s="171"/>
      <c r="AG756" s="171"/>
      <c r="AH756" s="171"/>
      <c r="AI756" s="171"/>
      <c r="AJ756" s="171"/>
      <c r="AK756" s="171"/>
      <c r="AL756" s="171"/>
      <c r="AM756" s="171"/>
      <c r="AN756" s="171"/>
      <c r="AO756" s="171"/>
      <c r="AP756" s="171"/>
      <c r="AQ756" s="171"/>
      <c r="AR756" s="171"/>
      <c r="AS756" s="171"/>
      <c r="AT756" s="171"/>
      <c r="AU756" s="171"/>
      <c r="AV756" s="171"/>
      <c r="AW756" s="171"/>
      <c r="AX756" s="171"/>
      <c r="AY756" s="171"/>
      <c r="AZ756" s="171"/>
      <c r="BA756" s="171"/>
      <c r="BB756" s="171"/>
      <c r="BC756" s="171"/>
      <c r="BD756" s="171"/>
      <c r="BE756" s="171"/>
      <c r="BF756" s="171"/>
      <c r="BG756" s="171"/>
      <c r="BH756" s="171"/>
      <c r="BI756" s="171"/>
      <c r="BJ756" s="171"/>
      <c r="BK756" s="171"/>
      <c r="BL756" s="171"/>
      <c r="BM756" s="171"/>
      <c r="BN756" s="171"/>
      <c r="BO756" s="171"/>
      <c r="BP756" s="171"/>
      <c r="BQ756" s="171"/>
      <c r="BR756" s="171"/>
      <c r="BS756" s="171"/>
      <c r="BT756" s="171"/>
      <c r="BU756" s="171"/>
      <c r="BV756" s="171"/>
      <c r="BW756" s="171"/>
      <c r="BX756" s="171"/>
      <c r="BY756" s="171"/>
      <c r="BZ756" s="171"/>
      <c r="CA756" s="171"/>
      <c r="CB756" s="171"/>
      <c r="CC756" s="171"/>
      <c r="CD756" s="171"/>
      <c r="CE756" s="171"/>
      <c r="CF756" s="171"/>
      <c r="CG756" s="171"/>
      <c r="CH756" s="171"/>
      <c r="CI756" s="171"/>
      <c r="CJ756" s="171"/>
      <c r="CK756" s="171"/>
      <c r="CL756" s="171"/>
      <c r="CM756" s="171"/>
      <c r="CN756" s="171"/>
    </row>
    <row r="757" spans="1:92" s="112" customFormat="1" x14ac:dyDescent="0.2">
      <c r="A757" s="538"/>
      <c r="B757" s="494" t="s">
        <v>81</v>
      </c>
      <c r="C757" s="390"/>
      <c r="D757" s="391"/>
      <c r="E757" s="633"/>
      <c r="F757" s="495">
        <f>F756</f>
        <v>0</v>
      </c>
      <c r="G757" s="171"/>
      <c r="H757" s="171"/>
      <c r="I757" s="171"/>
      <c r="J757" s="171"/>
      <c r="K757" s="171"/>
      <c r="L757" s="171"/>
      <c r="M757" s="171"/>
      <c r="N757" s="171"/>
      <c r="O757" s="171"/>
      <c r="P757" s="171"/>
      <c r="Q757" s="171"/>
      <c r="R757" s="171"/>
      <c r="S757" s="171"/>
      <c r="T757" s="171"/>
      <c r="U757" s="171"/>
      <c r="V757" s="171"/>
      <c r="W757" s="171"/>
      <c r="X757" s="171"/>
      <c r="Y757" s="171"/>
      <c r="Z757" s="171"/>
      <c r="AA757" s="171"/>
      <c r="AB757" s="171"/>
      <c r="AC757" s="171"/>
      <c r="AD757" s="171"/>
      <c r="AE757" s="171"/>
      <c r="AF757" s="171"/>
      <c r="AG757" s="171"/>
      <c r="AH757" s="171"/>
      <c r="AI757" s="171"/>
      <c r="AJ757" s="171"/>
      <c r="AK757" s="171"/>
      <c r="AL757" s="171"/>
      <c r="AM757" s="171"/>
      <c r="AN757" s="171"/>
      <c r="AO757" s="171"/>
      <c r="AP757" s="171"/>
      <c r="AQ757" s="171"/>
      <c r="AR757" s="171"/>
      <c r="AS757" s="171"/>
      <c r="AT757" s="171"/>
      <c r="AU757" s="171"/>
      <c r="AV757" s="171"/>
      <c r="AW757" s="171"/>
      <c r="AX757" s="171"/>
      <c r="AY757" s="171"/>
      <c r="AZ757" s="171"/>
      <c r="BA757" s="171"/>
      <c r="BB757" s="171"/>
      <c r="BC757" s="171"/>
      <c r="BD757" s="171"/>
      <c r="BE757" s="171"/>
      <c r="BF757" s="171"/>
      <c r="BG757" s="171"/>
      <c r="BH757" s="171"/>
      <c r="BI757" s="171"/>
      <c r="BJ757" s="171"/>
      <c r="BK757" s="171"/>
      <c r="BL757" s="171"/>
      <c r="BM757" s="171"/>
      <c r="BN757" s="171"/>
      <c r="BO757" s="171"/>
      <c r="BP757" s="171"/>
      <c r="BQ757" s="171"/>
      <c r="BR757" s="171"/>
      <c r="BS757" s="171"/>
      <c r="BT757" s="171"/>
      <c r="BU757" s="171"/>
      <c r="BV757" s="171"/>
      <c r="BW757" s="171"/>
      <c r="BX757" s="171"/>
      <c r="BY757" s="171"/>
      <c r="BZ757" s="171"/>
      <c r="CA757" s="171"/>
      <c r="CB757" s="171"/>
      <c r="CC757" s="171"/>
      <c r="CD757" s="171"/>
      <c r="CE757" s="171"/>
      <c r="CF757" s="171"/>
      <c r="CG757" s="171"/>
      <c r="CH757" s="171"/>
      <c r="CI757" s="171"/>
      <c r="CJ757" s="171"/>
      <c r="CK757" s="171"/>
      <c r="CL757" s="171"/>
      <c r="CM757" s="171"/>
      <c r="CN757" s="171"/>
    </row>
    <row r="758" spans="1:92" s="127" customFormat="1" x14ac:dyDescent="0.2">
      <c r="A758" s="221"/>
      <c r="B758" s="539" t="s">
        <v>82</v>
      </c>
      <c r="C758" s="519"/>
      <c r="D758" s="540"/>
      <c r="E758" s="634"/>
      <c r="F758" s="541"/>
      <c r="G758" s="178"/>
      <c r="H758" s="178"/>
      <c r="I758" s="178"/>
      <c r="J758" s="178"/>
      <c r="K758" s="178"/>
      <c r="L758" s="178"/>
      <c r="M758" s="178"/>
      <c r="N758" s="178"/>
      <c r="O758" s="178"/>
      <c r="P758" s="178"/>
      <c r="Q758" s="178"/>
      <c r="R758" s="178"/>
      <c r="S758" s="178"/>
      <c r="T758" s="178"/>
    </row>
    <row r="759" spans="1:92" s="127" customFormat="1" x14ac:dyDescent="0.2">
      <c r="A759" s="80"/>
      <c r="B759" s="542" t="s">
        <v>303</v>
      </c>
      <c r="C759" s="184"/>
      <c r="D759" s="543"/>
      <c r="E759" s="635"/>
      <c r="F759" s="304"/>
      <c r="G759" s="178"/>
      <c r="H759" s="178"/>
      <c r="I759" s="178"/>
      <c r="J759" s="178"/>
      <c r="K759" s="178"/>
      <c r="L759" s="178"/>
      <c r="M759" s="178"/>
      <c r="N759" s="178"/>
      <c r="O759" s="178"/>
      <c r="P759" s="178"/>
      <c r="Q759" s="178"/>
      <c r="R759" s="178"/>
      <c r="S759" s="178"/>
      <c r="T759" s="178"/>
    </row>
    <row r="760" spans="1:92" s="127" customFormat="1" ht="12.75" customHeight="1" x14ac:dyDescent="0.2">
      <c r="A760" s="80"/>
      <c r="B760" s="542"/>
      <c r="C760" s="184"/>
      <c r="D760" s="543"/>
      <c r="E760" s="590"/>
      <c r="F760" s="304"/>
      <c r="G760" s="178"/>
      <c r="H760" s="178"/>
      <c r="I760" s="178"/>
      <c r="J760" s="178"/>
      <c r="K760" s="178"/>
      <c r="L760" s="178"/>
      <c r="M760" s="178"/>
      <c r="N760" s="178"/>
      <c r="O760" s="178"/>
      <c r="P760" s="178"/>
      <c r="Q760" s="178"/>
      <c r="R760" s="178"/>
      <c r="S760" s="178"/>
      <c r="T760" s="178"/>
    </row>
    <row r="761" spans="1:92" s="127" customFormat="1" x14ac:dyDescent="0.2">
      <c r="A761" s="71">
        <v>5.0999999999999996</v>
      </c>
      <c r="B761" s="148" t="s">
        <v>33</v>
      </c>
      <c r="C761" s="184"/>
      <c r="D761" s="543"/>
      <c r="E761" s="590"/>
      <c r="F761" s="304"/>
      <c r="G761" s="178"/>
      <c r="H761" s="178"/>
      <c r="I761" s="178"/>
      <c r="J761" s="178"/>
      <c r="K761" s="178"/>
      <c r="L761" s="178"/>
      <c r="M761" s="178"/>
      <c r="N761" s="178"/>
      <c r="O761" s="178"/>
      <c r="P761" s="178"/>
      <c r="Q761" s="178"/>
      <c r="R761" s="178"/>
      <c r="S761" s="178"/>
      <c r="T761" s="178"/>
    </row>
    <row r="762" spans="1:92" s="127" customFormat="1" ht="95.25" customHeight="1" x14ac:dyDescent="0.2">
      <c r="A762" s="80"/>
      <c r="B762" s="46" t="s">
        <v>153</v>
      </c>
      <c r="C762" s="184"/>
      <c r="D762" s="543"/>
      <c r="E762" s="590"/>
      <c r="F762" s="304"/>
      <c r="G762" s="178"/>
      <c r="H762" s="178"/>
      <c r="I762" s="178"/>
      <c r="J762" s="178"/>
      <c r="K762" s="178"/>
      <c r="L762" s="178"/>
      <c r="M762" s="178"/>
      <c r="N762" s="178"/>
      <c r="O762" s="178"/>
      <c r="P762" s="178"/>
      <c r="Q762" s="178"/>
      <c r="R762" s="178"/>
      <c r="S762" s="178"/>
      <c r="T762" s="178"/>
    </row>
    <row r="763" spans="1:92" s="127" customFormat="1" ht="33.75" customHeight="1" x14ac:dyDescent="0.2">
      <c r="A763" s="80"/>
      <c r="B763" s="46" t="s">
        <v>304</v>
      </c>
      <c r="C763" s="184"/>
      <c r="D763" s="543"/>
      <c r="E763" s="590"/>
      <c r="F763" s="304"/>
      <c r="G763" s="178"/>
      <c r="H763" s="178"/>
      <c r="I763" s="178"/>
      <c r="J763" s="178"/>
      <c r="K763" s="178"/>
      <c r="L763" s="178"/>
      <c r="M763" s="178"/>
      <c r="N763" s="178"/>
      <c r="O763" s="178"/>
      <c r="P763" s="178"/>
      <c r="Q763" s="178"/>
      <c r="R763" s="178"/>
      <c r="S763" s="178"/>
      <c r="T763" s="178"/>
    </row>
    <row r="764" spans="1:92" s="127" customFormat="1" ht="50.25" customHeight="1" x14ac:dyDescent="0.2">
      <c r="A764" s="80"/>
      <c r="B764" s="46" t="s">
        <v>305</v>
      </c>
      <c r="C764" s="184"/>
      <c r="D764" s="543"/>
      <c r="E764" s="590"/>
      <c r="F764" s="304"/>
      <c r="G764" s="178"/>
      <c r="H764" s="178"/>
      <c r="I764" s="178"/>
      <c r="J764" s="178"/>
      <c r="K764" s="178"/>
      <c r="L764" s="178"/>
      <c r="M764" s="178"/>
      <c r="N764" s="178"/>
      <c r="O764" s="178"/>
      <c r="P764" s="178"/>
      <c r="Q764" s="178"/>
      <c r="R764" s="178"/>
      <c r="S764" s="178"/>
      <c r="T764" s="178"/>
    </row>
    <row r="765" spans="1:92" s="127" customFormat="1" x14ac:dyDescent="0.2">
      <c r="A765" s="80"/>
      <c r="B765" s="46"/>
      <c r="C765" s="184"/>
      <c r="D765" s="543"/>
      <c r="E765" s="590"/>
      <c r="F765" s="304"/>
      <c r="G765" s="178"/>
      <c r="H765" s="178"/>
      <c r="I765" s="178"/>
      <c r="J765" s="178"/>
      <c r="K765" s="178"/>
      <c r="L765" s="178"/>
      <c r="M765" s="178"/>
      <c r="N765" s="178"/>
      <c r="O765" s="178"/>
      <c r="P765" s="178"/>
      <c r="Q765" s="178"/>
      <c r="R765" s="178"/>
      <c r="S765" s="178"/>
      <c r="T765" s="178"/>
    </row>
    <row r="766" spans="1:92" s="178" customFormat="1" x14ac:dyDescent="0.2">
      <c r="A766" s="133"/>
      <c r="B766" s="153"/>
      <c r="C766" s="184"/>
      <c r="D766" s="543"/>
      <c r="E766" s="589"/>
      <c r="F766" s="304"/>
    </row>
    <row r="767" spans="1:92" s="178" customFormat="1" x14ac:dyDescent="0.2">
      <c r="A767" s="544">
        <v>5.2</v>
      </c>
      <c r="B767" s="45" t="s">
        <v>306</v>
      </c>
      <c r="C767" s="184"/>
      <c r="D767" s="545"/>
      <c r="E767" s="589"/>
      <c r="F767" s="304"/>
    </row>
    <row r="768" spans="1:92" s="178" customFormat="1" ht="48" customHeight="1" x14ac:dyDescent="0.2">
      <c r="A768" s="546">
        <v>1</v>
      </c>
      <c r="B768" s="338" t="s">
        <v>502</v>
      </c>
      <c r="C768" s="184" t="s">
        <v>23</v>
      </c>
      <c r="D768" s="639">
        <v>2</v>
      </c>
      <c r="E768" s="589"/>
      <c r="F768" s="186">
        <f>E768*D768</f>
        <v>0</v>
      </c>
    </row>
    <row r="769" spans="1:6" s="178" customFormat="1" x14ac:dyDescent="0.2">
      <c r="A769" s="546"/>
      <c r="B769" s="46"/>
      <c r="C769" s="533"/>
      <c r="D769" s="543"/>
      <c r="E769" s="589"/>
      <c r="F769" s="304"/>
    </row>
    <row r="770" spans="1:6" s="178" customFormat="1" x14ac:dyDescent="0.2">
      <c r="A770" s="546"/>
      <c r="B770" s="46"/>
      <c r="C770" s="533"/>
      <c r="D770" s="543"/>
      <c r="E770" s="589"/>
      <c r="F770" s="304"/>
    </row>
    <row r="771" spans="1:6" s="178" customFormat="1" x14ac:dyDescent="0.2">
      <c r="A771" s="546"/>
      <c r="B771" s="46"/>
      <c r="C771" s="533"/>
      <c r="D771" s="543"/>
      <c r="E771" s="589"/>
      <c r="F771" s="304"/>
    </row>
    <row r="772" spans="1:6" s="178" customFormat="1" x14ac:dyDescent="0.2">
      <c r="A772" s="546"/>
      <c r="B772" s="46"/>
      <c r="C772" s="533"/>
      <c r="D772" s="543"/>
      <c r="E772" s="589"/>
      <c r="F772" s="304"/>
    </row>
    <row r="773" spans="1:6" s="178" customFormat="1" x14ac:dyDescent="0.2">
      <c r="A773" s="546"/>
      <c r="B773" s="46"/>
      <c r="C773" s="533"/>
      <c r="D773" s="543"/>
      <c r="E773" s="589"/>
      <c r="F773" s="304"/>
    </row>
    <row r="774" spans="1:6" s="178" customFormat="1" x14ac:dyDescent="0.2">
      <c r="A774" s="546"/>
      <c r="B774" s="46"/>
      <c r="C774" s="533"/>
      <c r="D774" s="543"/>
      <c r="E774" s="589"/>
      <c r="F774" s="304"/>
    </row>
    <row r="775" spans="1:6" s="178" customFormat="1" x14ac:dyDescent="0.2">
      <c r="A775" s="546"/>
      <c r="B775" s="46"/>
      <c r="C775" s="533"/>
      <c r="D775" s="543"/>
      <c r="E775" s="589"/>
      <c r="F775" s="304"/>
    </row>
    <row r="776" spans="1:6" s="178" customFormat="1" x14ac:dyDescent="0.2">
      <c r="A776" s="546"/>
      <c r="B776" s="46"/>
      <c r="C776" s="533"/>
      <c r="D776" s="543"/>
      <c r="E776" s="589"/>
      <c r="F776" s="304"/>
    </row>
    <row r="777" spans="1:6" s="178" customFormat="1" x14ac:dyDescent="0.2">
      <c r="A777" s="546"/>
      <c r="B777" s="46"/>
      <c r="C777" s="533"/>
      <c r="D777" s="543"/>
      <c r="E777" s="589"/>
      <c r="F777" s="304"/>
    </row>
    <row r="778" spans="1:6" s="178" customFormat="1" x14ac:dyDescent="0.2">
      <c r="A778" s="546"/>
      <c r="B778" s="46"/>
      <c r="C778" s="533"/>
      <c r="D778" s="543"/>
      <c r="E778" s="589"/>
      <c r="F778" s="304"/>
    </row>
    <row r="779" spans="1:6" s="178" customFormat="1" x14ac:dyDescent="0.2">
      <c r="A779" s="546"/>
      <c r="B779" s="46"/>
      <c r="C779" s="533"/>
      <c r="D779" s="543"/>
      <c r="E779" s="589"/>
      <c r="F779" s="304"/>
    </row>
    <row r="780" spans="1:6" s="178" customFormat="1" x14ac:dyDescent="0.2">
      <c r="A780" s="546"/>
      <c r="B780" s="46"/>
      <c r="C780" s="533"/>
      <c r="D780" s="543"/>
      <c r="E780" s="589"/>
      <c r="F780" s="304"/>
    </row>
    <row r="781" spans="1:6" s="178" customFormat="1" x14ac:dyDescent="0.2">
      <c r="A781" s="546"/>
      <c r="B781" s="46"/>
      <c r="C781" s="533"/>
      <c r="D781" s="543"/>
      <c r="E781" s="589"/>
      <c r="F781" s="304"/>
    </row>
    <row r="782" spans="1:6" s="178" customFormat="1" x14ac:dyDescent="0.2">
      <c r="A782" s="546"/>
      <c r="B782" s="46"/>
      <c r="C782" s="533"/>
      <c r="D782" s="543"/>
      <c r="E782" s="589"/>
      <c r="F782" s="304"/>
    </row>
    <row r="783" spans="1:6" s="178" customFormat="1" x14ac:dyDescent="0.2">
      <c r="A783" s="546"/>
      <c r="B783" s="46"/>
      <c r="C783" s="533"/>
      <c r="D783" s="543"/>
      <c r="E783" s="589"/>
      <c r="F783" s="304"/>
    </row>
    <row r="784" spans="1:6" s="178" customFormat="1" x14ac:dyDescent="0.2">
      <c r="A784" s="546"/>
      <c r="B784" s="46"/>
      <c r="C784" s="533"/>
      <c r="D784" s="543"/>
      <c r="E784" s="589"/>
      <c r="F784" s="304"/>
    </row>
    <row r="785" spans="1:20" s="178" customFormat="1" x14ac:dyDescent="0.2">
      <c r="A785" s="546"/>
      <c r="B785" s="46"/>
      <c r="C785" s="533"/>
      <c r="D785" s="543"/>
      <c r="E785" s="589"/>
      <c r="F785" s="304"/>
    </row>
    <row r="786" spans="1:20" s="178" customFormat="1" x14ac:dyDescent="0.2">
      <c r="A786" s="546"/>
      <c r="B786" s="46"/>
      <c r="C786" s="533"/>
      <c r="D786" s="543"/>
      <c r="E786" s="589"/>
      <c r="F786" s="304"/>
    </row>
    <row r="787" spans="1:20" s="178" customFormat="1" x14ac:dyDescent="0.2">
      <c r="A787" s="546"/>
      <c r="B787" s="46"/>
      <c r="C787" s="533"/>
      <c r="D787" s="543"/>
      <c r="E787" s="589"/>
      <c r="F787" s="304"/>
    </row>
    <row r="788" spans="1:20" s="178" customFormat="1" x14ac:dyDescent="0.2">
      <c r="A788" s="546"/>
      <c r="B788" s="46"/>
      <c r="C788" s="533"/>
      <c r="D788" s="543"/>
      <c r="E788" s="589"/>
      <c r="F788" s="304"/>
    </row>
    <row r="789" spans="1:20" s="178" customFormat="1" x14ac:dyDescent="0.2">
      <c r="A789" s="546"/>
      <c r="B789" s="46"/>
      <c r="C789" s="533"/>
      <c r="D789" s="543"/>
      <c r="E789" s="589"/>
      <c r="F789" s="304"/>
    </row>
    <row r="790" spans="1:20" s="178" customFormat="1" x14ac:dyDescent="0.2">
      <c r="A790" s="546"/>
      <c r="B790" s="46"/>
      <c r="C790" s="533"/>
      <c r="D790" s="543"/>
      <c r="E790" s="589"/>
      <c r="F790" s="304"/>
    </row>
    <row r="791" spans="1:20" s="127" customFormat="1" x14ac:dyDescent="0.2">
      <c r="A791" s="221"/>
      <c r="B791" s="537" t="s">
        <v>307</v>
      </c>
      <c r="C791" s="385"/>
      <c r="D791" s="547"/>
      <c r="E791" s="636"/>
      <c r="F791" s="541">
        <f>F768</f>
        <v>0</v>
      </c>
      <c r="G791" s="178"/>
      <c r="H791" s="178"/>
      <c r="I791" s="178"/>
      <c r="J791" s="178"/>
      <c r="K791" s="178"/>
      <c r="L791" s="178"/>
      <c r="M791" s="178"/>
      <c r="N791" s="178"/>
      <c r="O791" s="178"/>
      <c r="P791" s="178"/>
      <c r="Q791" s="178"/>
      <c r="R791" s="178"/>
      <c r="S791" s="178"/>
      <c r="T791" s="178"/>
    </row>
    <row r="792" spans="1:20" s="127" customFormat="1" x14ac:dyDescent="0.2">
      <c r="A792" s="80"/>
      <c r="B792" s="494" t="s">
        <v>83</v>
      </c>
      <c r="C792" s="640"/>
      <c r="D792" s="641"/>
      <c r="E792" s="642"/>
      <c r="F792" s="643">
        <f>F791</f>
        <v>0</v>
      </c>
      <c r="G792" s="178"/>
      <c r="H792" s="178"/>
      <c r="I792" s="178"/>
      <c r="J792" s="178"/>
      <c r="K792" s="178"/>
      <c r="L792" s="178"/>
      <c r="M792" s="178"/>
      <c r="N792" s="178"/>
      <c r="O792" s="178"/>
      <c r="P792" s="178"/>
      <c r="Q792" s="178"/>
      <c r="R792" s="178"/>
      <c r="S792" s="178"/>
      <c r="T792" s="178"/>
    </row>
    <row r="793" spans="1:20" s="127" customFormat="1" x14ac:dyDescent="0.2">
      <c r="A793" s="221"/>
      <c r="B793" s="469" t="s">
        <v>84</v>
      </c>
      <c r="C793" s="519"/>
      <c r="D793" s="540"/>
      <c r="E793" s="634"/>
      <c r="F793" s="541"/>
      <c r="G793" s="178"/>
      <c r="H793" s="178"/>
      <c r="I793" s="178"/>
      <c r="J793" s="178"/>
      <c r="K793" s="178"/>
      <c r="L793" s="178"/>
      <c r="M793" s="178"/>
      <c r="N793" s="178"/>
      <c r="O793" s="178"/>
      <c r="P793" s="178"/>
      <c r="Q793" s="178"/>
      <c r="R793" s="178"/>
      <c r="S793" s="178"/>
      <c r="T793" s="178"/>
    </row>
    <row r="794" spans="1:20" s="127" customFormat="1" x14ac:dyDescent="0.2">
      <c r="A794" s="80"/>
      <c r="B794" s="473" t="s">
        <v>98</v>
      </c>
      <c r="C794" s="184"/>
      <c r="D794" s="543"/>
      <c r="E794" s="590"/>
      <c r="F794" s="304"/>
      <c r="G794" s="178"/>
      <c r="H794" s="178"/>
      <c r="I794" s="178"/>
      <c r="J794" s="178"/>
      <c r="K794" s="178"/>
      <c r="L794" s="178"/>
      <c r="M794" s="178"/>
      <c r="N794" s="178"/>
      <c r="O794" s="178"/>
      <c r="P794" s="178"/>
      <c r="Q794" s="178"/>
      <c r="R794" s="178"/>
      <c r="S794" s="178"/>
      <c r="T794" s="178"/>
    </row>
    <row r="795" spans="1:20" s="127" customFormat="1" x14ac:dyDescent="0.2">
      <c r="A795" s="80"/>
      <c r="B795" s="473"/>
      <c r="C795" s="184"/>
      <c r="D795" s="543"/>
      <c r="E795" s="590"/>
      <c r="F795" s="304"/>
      <c r="G795" s="178"/>
      <c r="H795" s="178"/>
      <c r="I795" s="178"/>
      <c r="J795" s="178"/>
      <c r="K795" s="178"/>
      <c r="L795" s="178"/>
      <c r="M795" s="178"/>
      <c r="N795" s="178"/>
      <c r="O795" s="178"/>
      <c r="P795" s="178"/>
      <c r="Q795" s="178"/>
      <c r="R795" s="178"/>
      <c r="S795" s="178"/>
      <c r="T795" s="178"/>
    </row>
    <row r="796" spans="1:20" s="127" customFormat="1" x14ac:dyDescent="0.2">
      <c r="A796" s="273">
        <v>6.1</v>
      </c>
      <c r="B796" s="274" t="s">
        <v>33</v>
      </c>
      <c r="C796" s="184" t="s">
        <v>48</v>
      </c>
      <c r="D796" s="543"/>
      <c r="E796" s="590"/>
      <c r="F796" s="304"/>
      <c r="G796" s="178"/>
      <c r="H796" s="178"/>
      <c r="I796" s="178"/>
      <c r="J796" s="178"/>
      <c r="K796" s="178"/>
      <c r="L796" s="178"/>
      <c r="M796" s="178"/>
      <c r="N796" s="178"/>
      <c r="O796" s="178"/>
      <c r="P796" s="178"/>
      <c r="Q796" s="178"/>
      <c r="R796" s="178"/>
      <c r="S796" s="178"/>
      <c r="T796" s="178"/>
    </row>
    <row r="797" spans="1:20" s="127" customFormat="1" ht="98.25" customHeight="1" x14ac:dyDescent="0.2">
      <c r="A797" s="80"/>
      <c r="B797" s="153" t="s">
        <v>99</v>
      </c>
      <c r="C797" s="184"/>
      <c r="D797" s="543"/>
      <c r="E797" s="590"/>
      <c r="F797" s="304"/>
      <c r="G797" s="178"/>
      <c r="H797" s="178"/>
      <c r="I797" s="178"/>
      <c r="J797" s="178"/>
      <c r="K797" s="178"/>
      <c r="L797" s="178"/>
      <c r="M797" s="178"/>
      <c r="N797" s="178"/>
      <c r="O797" s="178"/>
      <c r="P797" s="178"/>
      <c r="Q797" s="178"/>
      <c r="R797" s="178"/>
      <c r="S797" s="178"/>
      <c r="T797" s="178"/>
    </row>
    <row r="798" spans="1:20" s="127" customFormat="1" ht="28.5" x14ac:dyDescent="0.2">
      <c r="A798" s="80"/>
      <c r="B798" s="153" t="s">
        <v>100</v>
      </c>
      <c r="C798" s="184"/>
      <c r="D798" s="543"/>
      <c r="E798" s="590"/>
      <c r="F798" s="304"/>
      <c r="G798" s="178"/>
      <c r="H798" s="178"/>
      <c r="I798" s="178"/>
      <c r="J798" s="178"/>
      <c r="K798" s="178"/>
      <c r="L798" s="178"/>
      <c r="M798" s="178"/>
      <c r="N798" s="178"/>
      <c r="O798" s="178"/>
      <c r="P798" s="178"/>
      <c r="Q798" s="178"/>
      <c r="R798" s="178"/>
      <c r="S798" s="178"/>
      <c r="T798" s="178"/>
    </row>
    <row r="799" spans="1:20" s="127" customFormat="1" x14ac:dyDescent="0.2">
      <c r="A799" s="80"/>
      <c r="B799" s="153" t="s">
        <v>308</v>
      </c>
      <c r="C799" s="184"/>
      <c r="D799" s="543"/>
      <c r="E799" s="590"/>
      <c r="F799" s="304"/>
      <c r="G799" s="178"/>
      <c r="H799" s="178"/>
      <c r="I799" s="178"/>
      <c r="J799" s="178"/>
      <c r="K799" s="178"/>
      <c r="L799" s="178"/>
      <c r="M799" s="178"/>
      <c r="N799" s="178"/>
      <c r="O799" s="178"/>
      <c r="P799" s="178"/>
      <c r="Q799" s="178"/>
      <c r="R799" s="178"/>
      <c r="S799" s="178"/>
      <c r="T799" s="178"/>
    </row>
    <row r="800" spans="1:20" s="127" customFormat="1" x14ac:dyDescent="0.2">
      <c r="A800" s="80"/>
      <c r="B800" s="153"/>
      <c r="C800" s="184"/>
      <c r="D800" s="543"/>
      <c r="E800" s="590"/>
      <c r="F800" s="304"/>
      <c r="G800" s="178"/>
      <c r="H800" s="178"/>
      <c r="I800" s="178"/>
      <c r="J800" s="178"/>
      <c r="K800" s="178"/>
      <c r="L800" s="178"/>
      <c r="M800" s="178"/>
      <c r="N800" s="178"/>
      <c r="O800" s="178"/>
      <c r="P800" s="178"/>
      <c r="Q800" s="178"/>
      <c r="R800" s="178"/>
      <c r="S800" s="178"/>
      <c r="T800" s="178"/>
    </row>
    <row r="801" spans="1:20" s="387" customFormat="1" x14ac:dyDescent="0.2">
      <c r="A801" s="71">
        <v>6.2</v>
      </c>
      <c r="B801" s="550" t="s">
        <v>309</v>
      </c>
      <c r="C801" s="184"/>
      <c r="D801" s="543"/>
      <c r="E801" s="590"/>
      <c r="F801" s="304"/>
      <c r="G801" s="178"/>
      <c r="H801" s="178"/>
      <c r="I801" s="178"/>
      <c r="J801" s="178"/>
      <c r="K801" s="178"/>
      <c r="L801" s="178"/>
      <c r="M801" s="178"/>
      <c r="N801" s="178"/>
      <c r="O801" s="178"/>
      <c r="P801" s="178"/>
      <c r="Q801" s="178"/>
      <c r="R801" s="178"/>
      <c r="S801" s="178"/>
      <c r="T801" s="178"/>
    </row>
    <row r="802" spans="1:20" s="127" customFormat="1" ht="34.5" customHeight="1" x14ac:dyDescent="0.2">
      <c r="A802" s="133" t="s">
        <v>310</v>
      </c>
      <c r="B802" s="153" t="s">
        <v>311</v>
      </c>
      <c r="C802" s="184"/>
      <c r="D802" s="543"/>
      <c r="E802" s="589"/>
      <c r="F802" s="304"/>
      <c r="G802" s="178"/>
      <c r="H802" s="178"/>
      <c r="I802" s="178"/>
      <c r="J802" s="178"/>
      <c r="K802" s="178"/>
      <c r="L802" s="178"/>
      <c r="M802" s="178"/>
      <c r="N802" s="178"/>
      <c r="O802" s="178"/>
      <c r="P802" s="178"/>
      <c r="Q802" s="178"/>
      <c r="R802" s="178"/>
      <c r="S802" s="178"/>
      <c r="T802" s="178"/>
    </row>
    <row r="803" spans="1:20" s="127" customFormat="1" x14ac:dyDescent="0.2">
      <c r="A803" s="133">
        <v>1</v>
      </c>
      <c r="B803" s="551" t="s">
        <v>266</v>
      </c>
      <c r="C803" s="184" t="s">
        <v>36</v>
      </c>
      <c r="D803" s="177">
        <f>D749</f>
        <v>233</v>
      </c>
      <c r="E803" s="584"/>
      <c r="F803" s="304">
        <f>E803*D803</f>
        <v>0</v>
      </c>
      <c r="G803" s="178"/>
      <c r="H803" s="178"/>
      <c r="I803" s="178"/>
      <c r="J803" s="178"/>
      <c r="K803" s="178"/>
      <c r="L803" s="178"/>
      <c r="M803" s="178"/>
      <c r="N803" s="178"/>
      <c r="O803" s="178"/>
      <c r="P803" s="178"/>
      <c r="Q803" s="178"/>
      <c r="R803" s="178"/>
      <c r="S803" s="178"/>
      <c r="T803" s="178"/>
    </row>
    <row r="804" spans="1:20" s="127" customFormat="1" x14ac:dyDescent="0.2">
      <c r="A804" s="133"/>
      <c r="B804" s="551"/>
      <c r="C804" s="184"/>
      <c r="D804" s="531"/>
      <c r="E804" s="584"/>
      <c r="F804" s="304"/>
      <c r="G804" s="178"/>
      <c r="H804" s="178"/>
      <c r="I804" s="178"/>
      <c r="J804" s="178"/>
      <c r="K804" s="178"/>
      <c r="L804" s="178"/>
      <c r="M804" s="178"/>
      <c r="N804" s="178"/>
      <c r="O804" s="178"/>
      <c r="P804" s="178"/>
      <c r="Q804" s="178"/>
      <c r="R804" s="178"/>
      <c r="S804" s="178"/>
      <c r="T804" s="178"/>
    </row>
    <row r="805" spans="1:20" s="178" customFormat="1" x14ac:dyDescent="0.2">
      <c r="A805" s="88"/>
      <c r="B805" s="155"/>
      <c r="C805" s="184"/>
      <c r="D805" s="552"/>
      <c r="E805" s="589"/>
      <c r="F805" s="304"/>
    </row>
    <row r="806" spans="1:20" s="178" customFormat="1" x14ac:dyDescent="0.2">
      <c r="A806" s="80"/>
      <c r="B806" s="153"/>
      <c r="C806" s="184"/>
      <c r="D806" s="543"/>
      <c r="E806" s="589"/>
      <c r="F806" s="304"/>
    </row>
    <row r="807" spans="1:20" s="178" customFormat="1" x14ac:dyDescent="0.2">
      <c r="A807" s="80"/>
      <c r="B807" s="153"/>
      <c r="C807" s="184"/>
      <c r="D807" s="543"/>
      <c r="E807" s="589"/>
      <c r="F807" s="304"/>
    </row>
    <row r="808" spans="1:20" s="178" customFormat="1" x14ac:dyDescent="0.2">
      <c r="A808" s="80"/>
      <c r="B808" s="153"/>
      <c r="C808" s="184"/>
      <c r="D808" s="543"/>
      <c r="E808" s="589"/>
      <c r="F808" s="304"/>
    </row>
    <row r="809" spans="1:20" s="178" customFormat="1" x14ac:dyDescent="0.2">
      <c r="A809" s="80"/>
      <c r="B809" s="153"/>
      <c r="C809" s="184"/>
      <c r="D809" s="543"/>
      <c r="E809" s="589"/>
      <c r="F809" s="304"/>
    </row>
    <row r="810" spans="1:20" s="178" customFormat="1" x14ac:dyDescent="0.2">
      <c r="A810" s="80"/>
      <c r="B810" s="153"/>
      <c r="C810" s="184"/>
      <c r="D810" s="543"/>
      <c r="E810" s="589"/>
      <c r="F810" s="304"/>
    </row>
    <row r="811" spans="1:20" s="178" customFormat="1" x14ac:dyDescent="0.2">
      <c r="A811" s="80"/>
      <c r="B811" s="153"/>
      <c r="C811" s="184"/>
      <c r="D811" s="543"/>
      <c r="E811" s="589"/>
      <c r="F811" s="304"/>
    </row>
    <row r="812" spans="1:20" s="178" customFormat="1" x14ac:dyDescent="0.2">
      <c r="A812" s="80"/>
      <c r="B812" s="153"/>
      <c r="C812" s="184"/>
      <c r="D812" s="543"/>
      <c r="E812" s="589"/>
      <c r="F812" s="304"/>
    </row>
    <row r="813" spans="1:20" s="178" customFormat="1" x14ac:dyDescent="0.2">
      <c r="A813" s="80"/>
      <c r="B813" s="153"/>
      <c r="C813" s="184"/>
      <c r="D813" s="543"/>
      <c r="E813" s="589"/>
      <c r="F813" s="304"/>
    </row>
    <row r="814" spans="1:20" s="178" customFormat="1" x14ac:dyDescent="0.2">
      <c r="A814" s="80"/>
      <c r="B814" s="153"/>
      <c r="C814" s="184"/>
      <c r="D814" s="543"/>
      <c r="E814" s="589"/>
      <c r="F814" s="304"/>
    </row>
    <row r="815" spans="1:20" s="178" customFormat="1" x14ac:dyDescent="0.2">
      <c r="A815" s="80"/>
      <c r="B815" s="153"/>
      <c r="C815" s="184"/>
      <c r="D815" s="543"/>
      <c r="E815" s="589"/>
      <c r="F815" s="304"/>
    </row>
    <row r="816" spans="1:20" s="178" customFormat="1" x14ac:dyDescent="0.2">
      <c r="A816" s="80"/>
      <c r="B816" s="153"/>
      <c r="C816" s="184"/>
      <c r="D816" s="543"/>
      <c r="E816" s="589"/>
      <c r="F816" s="304"/>
    </row>
    <row r="817" spans="1:20" s="178" customFormat="1" x14ac:dyDescent="0.2">
      <c r="A817" s="80"/>
      <c r="B817" s="153"/>
      <c r="C817" s="184"/>
      <c r="D817" s="543"/>
      <c r="E817" s="589"/>
      <c r="F817" s="304"/>
    </row>
    <row r="818" spans="1:20" s="178" customFormat="1" x14ac:dyDescent="0.2">
      <c r="A818" s="80"/>
      <c r="B818" s="153"/>
      <c r="C818" s="184"/>
      <c r="D818" s="543"/>
      <c r="E818" s="589"/>
      <c r="F818" s="304"/>
    </row>
    <row r="819" spans="1:20" s="178" customFormat="1" x14ac:dyDescent="0.2">
      <c r="A819" s="80"/>
      <c r="B819" s="153"/>
      <c r="C819" s="184"/>
      <c r="D819" s="543"/>
      <c r="E819" s="589"/>
      <c r="F819" s="304"/>
    </row>
    <row r="820" spans="1:20" s="178" customFormat="1" x14ac:dyDescent="0.2">
      <c r="A820" s="80"/>
      <c r="B820" s="153"/>
      <c r="C820" s="184"/>
      <c r="D820" s="543"/>
      <c r="E820" s="589"/>
      <c r="F820" s="304"/>
    </row>
    <row r="821" spans="1:20" s="178" customFormat="1" x14ac:dyDescent="0.2">
      <c r="A821" s="80"/>
      <c r="B821" s="153"/>
      <c r="C821" s="184"/>
      <c r="D821" s="543"/>
      <c r="E821" s="589"/>
      <c r="F821" s="304"/>
    </row>
    <row r="822" spans="1:20" s="178" customFormat="1" x14ac:dyDescent="0.2">
      <c r="A822" s="80"/>
      <c r="B822" s="153"/>
      <c r="C822" s="184"/>
      <c r="D822" s="543"/>
      <c r="E822" s="589"/>
      <c r="F822" s="304"/>
    </row>
    <row r="823" spans="1:20" s="178" customFormat="1" x14ac:dyDescent="0.2">
      <c r="A823" s="80"/>
      <c r="B823" s="153"/>
      <c r="C823" s="184"/>
      <c r="D823" s="543"/>
      <c r="E823" s="589"/>
      <c r="F823" s="304"/>
    </row>
    <row r="824" spans="1:20" s="178" customFormat="1" x14ac:dyDescent="0.2">
      <c r="A824" s="80"/>
      <c r="B824" s="153"/>
      <c r="C824" s="184"/>
      <c r="D824" s="543"/>
      <c r="E824" s="589"/>
      <c r="F824" s="304"/>
    </row>
    <row r="825" spans="1:20" s="178" customFormat="1" x14ac:dyDescent="0.2">
      <c r="A825" s="80"/>
      <c r="B825" s="153"/>
      <c r="C825" s="184"/>
      <c r="D825" s="543"/>
      <c r="E825" s="589"/>
      <c r="F825" s="304"/>
    </row>
    <row r="826" spans="1:20" s="178" customFormat="1" x14ac:dyDescent="0.2">
      <c r="A826" s="80"/>
      <c r="B826" s="153"/>
      <c r="C826" s="184"/>
      <c r="D826" s="543"/>
      <c r="E826" s="589"/>
      <c r="F826" s="304"/>
    </row>
    <row r="827" spans="1:20" s="127" customFormat="1" x14ac:dyDescent="0.2">
      <c r="A827" s="133"/>
      <c r="B827" s="553"/>
      <c r="C827" s="184"/>
      <c r="D827" s="543"/>
      <c r="E827" s="589"/>
      <c r="F827" s="304"/>
      <c r="G827" s="178"/>
      <c r="H827" s="178"/>
      <c r="I827" s="178"/>
      <c r="J827" s="178"/>
      <c r="K827" s="178"/>
      <c r="L827" s="178"/>
      <c r="M827" s="178"/>
      <c r="N827" s="178"/>
      <c r="O827" s="178"/>
      <c r="P827" s="178"/>
      <c r="Q827" s="178"/>
      <c r="R827" s="178"/>
      <c r="S827" s="178"/>
      <c r="T827" s="178"/>
    </row>
    <row r="828" spans="1:20" s="127" customFormat="1" x14ac:dyDescent="0.2">
      <c r="A828" s="133"/>
      <c r="B828" s="153"/>
      <c r="C828" s="184"/>
      <c r="D828" s="543"/>
      <c r="E828" s="590"/>
      <c r="F828" s="304"/>
      <c r="G828" s="178"/>
      <c r="H828" s="178"/>
      <c r="I828" s="178"/>
      <c r="J828" s="178"/>
      <c r="K828" s="178"/>
      <c r="L828" s="178"/>
      <c r="M828" s="178"/>
      <c r="N828" s="178"/>
      <c r="O828" s="178"/>
      <c r="P828" s="178"/>
      <c r="Q828" s="178"/>
      <c r="R828" s="178"/>
      <c r="S828" s="178"/>
      <c r="T828" s="178"/>
    </row>
    <row r="829" spans="1:20" s="127" customFormat="1" x14ac:dyDescent="0.2">
      <c r="A829" s="554"/>
      <c r="B829" s="555" t="s">
        <v>312</v>
      </c>
      <c r="C829" s="556"/>
      <c r="D829" s="557"/>
      <c r="E829" s="609"/>
      <c r="F829" s="327">
        <f>F803</f>
        <v>0</v>
      </c>
      <c r="G829" s="178"/>
      <c r="H829" s="178"/>
      <c r="I829" s="178"/>
      <c r="J829" s="178"/>
      <c r="K829" s="178"/>
      <c r="L829" s="178"/>
      <c r="M829" s="178"/>
      <c r="N829" s="178"/>
      <c r="O829" s="178"/>
      <c r="P829" s="178"/>
      <c r="Q829" s="178"/>
      <c r="R829" s="178"/>
      <c r="S829" s="178"/>
      <c r="T829" s="178"/>
    </row>
    <row r="830" spans="1:20" s="127" customFormat="1" x14ac:dyDescent="0.2">
      <c r="A830" s="548"/>
      <c r="B830" s="494" t="s">
        <v>87</v>
      </c>
      <c r="C830" s="390"/>
      <c r="D830" s="549"/>
      <c r="E830" s="610"/>
      <c r="F830" s="332">
        <f>F829</f>
        <v>0</v>
      </c>
      <c r="G830" s="178"/>
      <c r="H830" s="178"/>
      <c r="I830" s="178"/>
      <c r="J830" s="178"/>
      <c r="K830" s="178"/>
      <c r="L830" s="178"/>
      <c r="M830" s="178"/>
      <c r="N830" s="178"/>
      <c r="O830" s="178"/>
      <c r="P830" s="178"/>
      <c r="Q830" s="178"/>
      <c r="R830" s="178"/>
      <c r="S830" s="178"/>
      <c r="T830" s="178"/>
    </row>
    <row r="831" spans="1:20" s="127" customFormat="1" x14ac:dyDescent="0.2">
      <c r="A831" s="221"/>
      <c r="B831" s="558" t="s">
        <v>313</v>
      </c>
      <c r="C831" s="162"/>
      <c r="D831" s="540"/>
      <c r="E831" s="634"/>
      <c r="F831" s="541"/>
      <c r="G831" s="178"/>
      <c r="H831" s="319"/>
      <c r="I831" s="178"/>
      <c r="J831" s="178"/>
      <c r="K831" s="178"/>
      <c r="L831" s="178"/>
      <c r="M831" s="178"/>
      <c r="N831" s="178"/>
      <c r="O831" s="178"/>
      <c r="P831" s="178"/>
      <c r="Q831" s="178"/>
      <c r="R831" s="178"/>
      <c r="S831" s="178"/>
      <c r="T831" s="178"/>
    </row>
    <row r="832" spans="1:20" s="127" customFormat="1" x14ac:dyDescent="0.2">
      <c r="A832" s="80"/>
      <c r="B832" s="559" t="s">
        <v>162</v>
      </c>
      <c r="C832" s="119"/>
      <c r="D832" s="543"/>
      <c r="E832" s="590"/>
      <c r="F832" s="304"/>
      <c r="G832" s="178"/>
      <c r="H832" s="319"/>
      <c r="I832" s="178"/>
      <c r="J832" s="178"/>
      <c r="K832" s="178"/>
      <c r="L832" s="178"/>
      <c r="M832" s="178"/>
      <c r="N832" s="178"/>
      <c r="O832" s="178"/>
      <c r="P832" s="178"/>
      <c r="Q832" s="178"/>
      <c r="R832" s="178"/>
      <c r="S832" s="178"/>
      <c r="T832" s="178"/>
    </row>
    <row r="833" spans="1:20" s="127" customFormat="1" x14ac:dyDescent="0.2">
      <c r="A833" s="80"/>
      <c r="B833" s="270"/>
      <c r="C833" s="119"/>
      <c r="D833" s="543"/>
      <c r="E833" s="590"/>
      <c r="F833" s="304"/>
      <c r="G833" s="178"/>
      <c r="H833" s="319"/>
      <c r="I833" s="178"/>
      <c r="J833" s="178"/>
      <c r="K833" s="178"/>
      <c r="L833" s="178"/>
      <c r="M833" s="178"/>
      <c r="N833" s="178"/>
      <c r="O833" s="178"/>
      <c r="P833" s="178"/>
      <c r="Q833" s="178"/>
      <c r="R833" s="178"/>
      <c r="S833" s="178"/>
      <c r="T833" s="178"/>
    </row>
    <row r="834" spans="1:20" s="127" customFormat="1" x14ac:dyDescent="0.2">
      <c r="A834" s="71">
        <v>7.1</v>
      </c>
      <c r="B834" s="274" t="s">
        <v>33</v>
      </c>
      <c r="C834" s="119"/>
      <c r="D834" s="543"/>
      <c r="E834" s="590"/>
      <c r="F834" s="304"/>
      <c r="G834" s="178"/>
      <c r="H834" s="319"/>
      <c r="I834" s="178"/>
      <c r="J834" s="178"/>
      <c r="K834" s="178"/>
      <c r="L834" s="178"/>
      <c r="M834" s="178"/>
      <c r="N834" s="178"/>
      <c r="O834" s="178"/>
      <c r="P834" s="178"/>
      <c r="Q834" s="178"/>
      <c r="R834" s="178"/>
      <c r="S834" s="178"/>
      <c r="T834" s="178"/>
    </row>
    <row r="835" spans="1:20" s="127" customFormat="1" ht="66.75" customHeight="1" x14ac:dyDescent="0.2">
      <c r="A835" s="80"/>
      <c r="B835" s="153" t="s">
        <v>163</v>
      </c>
      <c r="C835" s="119"/>
      <c r="D835" s="543"/>
      <c r="E835" s="590"/>
      <c r="F835" s="304"/>
      <c r="G835" s="178"/>
      <c r="H835" s="319"/>
      <c r="I835" s="178"/>
      <c r="J835" s="178"/>
      <c r="K835" s="178"/>
      <c r="L835" s="178"/>
      <c r="M835" s="178"/>
      <c r="N835" s="178"/>
      <c r="O835" s="178"/>
      <c r="P835" s="178"/>
      <c r="Q835" s="178"/>
      <c r="R835" s="178"/>
      <c r="S835" s="178"/>
      <c r="T835" s="178"/>
    </row>
    <row r="836" spans="1:20" s="127" customFormat="1" ht="81.75" customHeight="1" x14ac:dyDescent="0.2">
      <c r="A836" s="80"/>
      <c r="B836" s="153" t="s">
        <v>164</v>
      </c>
      <c r="C836" s="119"/>
      <c r="D836" s="543"/>
      <c r="E836" s="590"/>
      <c r="F836" s="304"/>
      <c r="G836" s="178"/>
      <c r="H836" s="319"/>
      <c r="I836" s="178"/>
      <c r="J836" s="178"/>
      <c r="K836" s="178"/>
      <c r="L836" s="178"/>
      <c r="M836" s="178"/>
      <c r="N836" s="178"/>
      <c r="O836" s="178"/>
      <c r="P836" s="178"/>
      <c r="Q836" s="178"/>
      <c r="R836" s="178"/>
      <c r="S836" s="178"/>
      <c r="T836" s="178"/>
    </row>
    <row r="837" spans="1:20" s="127" customFormat="1" ht="42.75" x14ac:dyDescent="0.2">
      <c r="A837" s="80"/>
      <c r="B837" s="153" t="s">
        <v>165</v>
      </c>
      <c r="C837" s="119"/>
      <c r="D837" s="543"/>
      <c r="E837" s="590"/>
      <c r="F837" s="304"/>
      <c r="G837" s="178"/>
      <c r="H837" s="319"/>
      <c r="I837" s="178"/>
      <c r="J837" s="178"/>
      <c r="K837" s="178"/>
      <c r="L837" s="178"/>
      <c r="M837" s="178"/>
      <c r="N837" s="178"/>
      <c r="O837" s="178"/>
      <c r="P837" s="178"/>
      <c r="Q837" s="178"/>
      <c r="R837" s="178"/>
      <c r="S837" s="178"/>
      <c r="T837" s="178"/>
    </row>
    <row r="838" spans="1:20" s="127" customFormat="1" ht="42.75" x14ac:dyDescent="0.2">
      <c r="A838" s="80"/>
      <c r="B838" s="153" t="s">
        <v>314</v>
      </c>
      <c r="C838" s="119"/>
      <c r="D838" s="316"/>
      <c r="E838" s="590"/>
      <c r="F838" s="304"/>
      <c r="G838" s="178"/>
      <c r="H838" s="319"/>
      <c r="I838" s="178"/>
      <c r="J838" s="178"/>
      <c r="K838" s="178"/>
      <c r="L838" s="178"/>
      <c r="M838" s="178"/>
      <c r="N838" s="178"/>
      <c r="O838" s="178"/>
      <c r="P838" s="178"/>
      <c r="Q838" s="178"/>
      <c r="R838" s="178"/>
      <c r="S838" s="178"/>
      <c r="T838" s="178"/>
    </row>
    <row r="839" spans="1:20" s="387" customFormat="1" ht="28.5" x14ac:dyDescent="0.2">
      <c r="A839" s="80"/>
      <c r="B839" s="153" t="s">
        <v>167</v>
      </c>
      <c r="C839" s="119"/>
      <c r="D839" s="316"/>
      <c r="E839" s="590"/>
      <c r="F839" s="304"/>
      <c r="G839" s="178"/>
      <c r="H839" s="319"/>
      <c r="I839" s="178"/>
      <c r="J839" s="178"/>
      <c r="K839" s="178"/>
      <c r="L839" s="178"/>
      <c r="M839" s="178"/>
      <c r="N839" s="178"/>
      <c r="O839" s="178"/>
      <c r="P839" s="178"/>
      <c r="Q839" s="178"/>
      <c r="R839" s="178"/>
      <c r="S839" s="178"/>
      <c r="T839" s="178"/>
    </row>
    <row r="840" spans="1:20" s="127" customFormat="1" ht="12.75" customHeight="1" x14ac:dyDescent="0.2">
      <c r="A840" s="80"/>
      <c r="B840" s="153"/>
      <c r="C840" s="119"/>
      <c r="D840" s="316"/>
      <c r="E840" s="589"/>
      <c r="F840" s="304"/>
      <c r="G840" s="178"/>
      <c r="H840" s="319"/>
      <c r="I840" s="178"/>
      <c r="J840" s="178"/>
      <c r="K840" s="178"/>
      <c r="L840" s="178"/>
      <c r="M840" s="178"/>
      <c r="N840" s="178"/>
      <c r="O840" s="178"/>
      <c r="P840" s="178"/>
      <c r="Q840" s="178"/>
      <c r="R840" s="178"/>
      <c r="S840" s="178"/>
      <c r="T840" s="178"/>
    </row>
    <row r="841" spans="1:20" s="178" customFormat="1" x14ac:dyDescent="0.2">
      <c r="A841" s="175">
        <v>7.2</v>
      </c>
      <c r="B841" s="339" t="s">
        <v>171</v>
      </c>
      <c r="C841" s="125"/>
      <c r="D841" s="560"/>
      <c r="E841" s="590"/>
      <c r="F841" s="304"/>
      <c r="H841" s="319"/>
    </row>
    <row r="842" spans="1:20" s="178" customFormat="1" ht="42.75" x14ac:dyDescent="0.2">
      <c r="A842" s="137"/>
      <c r="B842" s="124" t="s">
        <v>172</v>
      </c>
      <c r="C842" s="125"/>
      <c r="D842" s="560"/>
      <c r="E842" s="590"/>
      <c r="F842" s="304"/>
      <c r="H842" s="319"/>
    </row>
    <row r="843" spans="1:20" s="178" customFormat="1" ht="21" customHeight="1" x14ac:dyDescent="0.2">
      <c r="A843" s="137">
        <v>1</v>
      </c>
      <c r="B843" s="138" t="s">
        <v>315</v>
      </c>
      <c r="C843" s="125" t="s">
        <v>173</v>
      </c>
      <c r="D843" s="560">
        <v>4</v>
      </c>
      <c r="E843" s="590"/>
      <c r="F843" s="304">
        <f>E843*D843</f>
        <v>0</v>
      </c>
      <c r="H843" s="319"/>
    </row>
    <row r="844" spans="1:20" s="178" customFormat="1" x14ac:dyDescent="0.2">
      <c r="A844" s="137"/>
      <c r="B844" s="138"/>
      <c r="C844" s="125"/>
      <c r="D844" s="560"/>
      <c r="E844" s="590"/>
      <c r="F844" s="304"/>
      <c r="H844" s="319"/>
    </row>
    <row r="845" spans="1:20" s="127" customFormat="1" ht="21" customHeight="1" x14ac:dyDescent="0.2">
      <c r="A845" s="175">
        <v>7.3</v>
      </c>
      <c r="B845" s="339" t="s">
        <v>174</v>
      </c>
      <c r="C845" s="125"/>
      <c r="D845" s="560"/>
      <c r="E845" s="590"/>
      <c r="F845" s="304"/>
      <c r="G845" s="178"/>
      <c r="H845" s="319"/>
      <c r="I845" s="178"/>
      <c r="J845" s="178"/>
      <c r="K845" s="178"/>
      <c r="L845" s="178"/>
      <c r="M845" s="178"/>
      <c r="N845" s="178"/>
      <c r="O845" s="178"/>
      <c r="P845" s="178"/>
      <c r="Q845" s="178"/>
      <c r="R845" s="178"/>
      <c r="S845" s="178"/>
      <c r="T845" s="178"/>
    </row>
    <row r="846" spans="1:20" s="178" customFormat="1" x14ac:dyDescent="0.2">
      <c r="A846" s="137">
        <v>1</v>
      </c>
      <c r="B846" s="561" t="s">
        <v>316</v>
      </c>
      <c r="C846" s="125" t="s">
        <v>26</v>
      </c>
      <c r="D846" s="560">
        <v>4</v>
      </c>
      <c r="E846" s="590"/>
      <c r="F846" s="304">
        <f>E846*D846</f>
        <v>0</v>
      </c>
      <c r="H846" s="319"/>
    </row>
    <row r="847" spans="1:20" s="296" customFormat="1" x14ac:dyDescent="0.2">
      <c r="A847" s="137"/>
      <c r="B847" s="138"/>
      <c r="C847" s="125"/>
      <c r="D847" s="560"/>
      <c r="E847" s="590"/>
      <c r="F847" s="304"/>
      <c r="G847" s="178"/>
      <c r="H847" s="319"/>
      <c r="I847" s="178"/>
      <c r="J847" s="178"/>
      <c r="K847" s="178"/>
      <c r="L847" s="178"/>
      <c r="M847" s="178"/>
      <c r="N847" s="178"/>
      <c r="O847" s="178"/>
      <c r="P847" s="178"/>
      <c r="Q847" s="178"/>
      <c r="R847" s="178"/>
      <c r="S847" s="178"/>
      <c r="T847" s="178"/>
    </row>
    <row r="848" spans="1:20" s="387" customFormat="1" x14ac:dyDescent="0.2">
      <c r="A848" s="175">
        <v>7.4</v>
      </c>
      <c r="B848" s="339" t="s">
        <v>175</v>
      </c>
      <c r="C848" s="352"/>
      <c r="D848" s="560"/>
      <c r="E848" s="590"/>
      <c r="F848" s="304"/>
      <c r="G848" s="178"/>
      <c r="H848" s="319"/>
      <c r="I848" s="178"/>
      <c r="J848" s="178"/>
      <c r="K848" s="178"/>
      <c r="L848" s="178"/>
      <c r="M848" s="178"/>
      <c r="N848" s="178"/>
      <c r="O848" s="178"/>
      <c r="P848" s="178"/>
      <c r="Q848" s="178"/>
      <c r="R848" s="178"/>
      <c r="S848" s="178"/>
      <c r="T848" s="178"/>
    </row>
    <row r="849" spans="1:20" s="178" customFormat="1" ht="28.5" x14ac:dyDescent="0.2">
      <c r="A849" s="179"/>
      <c r="B849" s="138" t="s">
        <v>176</v>
      </c>
      <c r="C849" s="352"/>
      <c r="D849" s="560"/>
      <c r="E849" s="590"/>
      <c r="F849" s="304"/>
      <c r="H849" s="319"/>
    </row>
    <row r="850" spans="1:20" s="178" customFormat="1" ht="21" customHeight="1" x14ac:dyDescent="0.2">
      <c r="A850" s="137">
        <v>1</v>
      </c>
      <c r="B850" s="138" t="s">
        <v>177</v>
      </c>
      <c r="C850" s="125" t="s">
        <v>26</v>
      </c>
      <c r="D850" s="560">
        <v>2</v>
      </c>
      <c r="E850" s="590"/>
      <c r="F850" s="304">
        <f>E850*D850</f>
        <v>0</v>
      </c>
      <c r="H850" s="319"/>
    </row>
    <row r="851" spans="1:20" s="178" customFormat="1" x14ac:dyDescent="0.2">
      <c r="A851" s="459"/>
      <c r="B851" s="153"/>
      <c r="C851" s="119"/>
      <c r="D851" s="560"/>
      <c r="E851" s="584"/>
      <c r="F851" s="304"/>
      <c r="H851" s="319"/>
    </row>
    <row r="852" spans="1:20" s="178" customFormat="1" x14ac:dyDescent="0.2">
      <c r="A852" s="459"/>
      <c r="B852" s="153"/>
      <c r="C852" s="119"/>
      <c r="D852" s="560"/>
      <c r="E852" s="584"/>
      <c r="F852" s="304"/>
      <c r="H852" s="319"/>
    </row>
    <row r="853" spans="1:20" s="178" customFormat="1" x14ac:dyDescent="0.2">
      <c r="A853" s="459"/>
      <c r="B853" s="153"/>
      <c r="C853" s="119"/>
      <c r="D853" s="560"/>
      <c r="E853" s="584"/>
      <c r="F853" s="304"/>
      <c r="H853" s="319"/>
    </row>
    <row r="854" spans="1:20" s="178" customFormat="1" x14ac:dyDescent="0.2">
      <c r="A854" s="459"/>
      <c r="B854" s="153"/>
      <c r="C854" s="119"/>
      <c r="D854" s="316"/>
      <c r="E854" s="584"/>
      <c r="F854" s="304"/>
      <c r="H854" s="319"/>
    </row>
    <row r="855" spans="1:20" s="178" customFormat="1" x14ac:dyDescent="0.2">
      <c r="A855" s="459"/>
      <c r="B855" s="153"/>
      <c r="C855" s="119"/>
      <c r="D855" s="316"/>
      <c r="E855" s="584"/>
      <c r="F855" s="304"/>
      <c r="H855" s="319"/>
    </row>
    <row r="856" spans="1:20" s="178" customFormat="1" x14ac:dyDescent="0.2">
      <c r="A856" s="459"/>
      <c r="B856" s="153"/>
      <c r="C856" s="119"/>
      <c r="D856" s="316"/>
      <c r="E856" s="584"/>
      <c r="F856" s="304"/>
      <c r="H856" s="319"/>
    </row>
    <row r="857" spans="1:20" s="127" customFormat="1" x14ac:dyDescent="0.2">
      <c r="A857" s="133"/>
      <c r="B857" s="153"/>
      <c r="C857" s="119"/>
      <c r="D857" s="562"/>
      <c r="E857" s="590"/>
      <c r="F857" s="304"/>
      <c r="G857" s="178"/>
      <c r="H857" s="319"/>
      <c r="I857" s="178"/>
      <c r="J857" s="178"/>
      <c r="K857" s="178"/>
      <c r="L857" s="178"/>
      <c r="M857" s="178"/>
      <c r="N857" s="178"/>
      <c r="O857" s="178"/>
      <c r="P857" s="178"/>
      <c r="Q857" s="178"/>
      <c r="R857" s="178"/>
      <c r="S857" s="178"/>
      <c r="T857" s="178"/>
    </row>
    <row r="858" spans="1:20" s="127" customFormat="1" x14ac:dyDescent="0.2">
      <c r="A858" s="221"/>
      <c r="B858" s="537" t="s">
        <v>317</v>
      </c>
      <c r="C858" s="563"/>
      <c r="D858" s="547"/>
      <c r="E858" s="636"/>
      <c r="F858" s="541">
        <f>SUM(F843:F850)</f>
        <v>0</v>
      </c>
      <c r="G858" s="178"/>
      <c r="H858" s="319"/>
      <c r="I858" s="178"/>
      <c r="J858" s="178"/>
      <c r="K858" s="178"/>
      <c r="L858" s="178"/>
      <c r="M858" s="178"/>
      <c r="N858" s="178"/>
      <c r="O858" s="178"/>
      <c r="P858" s="178"/>
      <c r="Q858" s="178"/>
      <c r="R858" s="178"/>
      <c r="S858" s="178"/>
      <c r="T858" s="178"/>
    </row>
    <row r="859" spans="1:20" s="127" customFormat="1" x14ac:dyDescent="0.2">
      <c r="A859" s="548"/>
      <c r="B859" s="494" t="s">
        <v>116</v>
      </c>
      <c r="C859" s="218"/>
      <c r="D859" s="549"/>
      <c r="E859" s="610"/>
      <c r="F859" s="332">
        <f>F858</f>
        <v>0</v>
      </c>
      <c r="G859" s="178"/>
      <c r="H859" s="319"/>
      <c r="I859" s="178"/>
      <c r="J859" s="178"/>
      <c r="K859" s="178"/>
      <c r="L859" s="178"/>
      <c r="M859" s="178"/>
      <c r="N859" s="178"/>
      <c r="O859" s="178"/>
      <c r="P859" s="178"/>
      <c r="Q859" s="178"/>
      <c r="R859" s="178"/>
      <c r="S859" s="178"/>
      <c r="T859" s="178"/>
    </row>
    <row r="860" spans="1:20" x14ac:dyDescent="0.2">
      <c r="A860" s="536"/>
      <c r="B860" s="425" t="s">
        <v>318</v>
      </c>
      <c r="C860" s="519"/>
      <c r="D860" s="520"/>
      <c r="E860" s="593"/>
      <c r="F860" s="471"/>
      <c r="G860" s="171"/>
      <c r="H860" s="564"/>
      <c r="I860" s="565"/>
      <c r="J860" s="171"/>
      <c r="K860" s="171"/>
      <c r="L860" s="171"/>
      <c r="M860" s="171"/>
      <c r="N860" s="171"/>
      <c r="O860" s="171"/>
      <c r="P860" s="171"/>
      <c r="Q860" s="171"/>
      <c r="R860" s="171"/>
      <c r="S860" s="171"/>
      <c r="T860" s="171"/>
    </row>
    <row r="861" spans="1:20" x14ac:dyDescent="0.2">
      <c r="A861" s="480"/>
      <c r="B861" s="426" t="s">
        <v>319</v>
      </c>
      <c r="C861" s="184"/>
      <c r="D861" s="380"/>
      <c r="E861" s="591"/>
      <c r="F861" s="186"/>
      <c r="G861" s="171"/>
      <c r="H861" s="564"/>
      <c r="I861" s="565"/>
      <c r="J861" s="171"/>
      <c r="K861" s="171"/>
      <c r="L861" s="171"/>
      <c r="M861" s="171"/>
      <c r="N861" s="171"/>
      <c r="O861" s="171"/>
      <c r="P861" s="171"/>
      <c r="Q861" s="171"/>
      <c r="R861" s="171"/>
      <c r="S861" s="171"/>
      <c r="T861" s="171"/>
    </row>
    <row r="862" spans="1:20" x14ac:dyDescent="0.2">
      <c r="A862" s="480"/>
      <c r="B862" s="427"/>
      <c r="C862" s="184"/>
      <c r="D862" s="380"/>
      <c r="E862" s="591"/>
      <c r="F862" s="186"/>
      <c r="G862" s="171"/>
      <c r="H862" s="564"/>
      <c r="I862" s="565"/>
      <c r="J862" s="171"/>
      <c r="K862" s="171"/>
      <c r="L862" s="171"/>
      <c r="M862" s="171"/>
      <c r="N862" s="171"/>
      <c r="O862" s="171"/>
      <c r="P862" s="171"/>
      <c r="Q862" s="171"/>
      <c r="R862" s="171"/>
      <c r="S862" s="171"/>
      <c r="T862" s="171"/>
    </row>
    <row r="863" spans="1:20" ht="20.25" customHeight="1" x14ac:dyDescent="0.2">
      <c r="A863" s="472">
        <v>8.1</v>
      </c>
      <c r="B863" s="429" t="s">
        <v>130</v>
      </c>
      <c r="C863" s="184"/>
      <c r="D863" s="380"/>
      <c r="E863" s="591"/>
      <c r="F863" s="186"/>
      <c r="G863" s="171"/>
      <c r="H863" s="564"/>
      <c r="I863" s="565"/>
      <c r="J863" s="171"/>
      <c r="K863" s="171"/>
      <c r="L863" s="171"/>
      <c r="M863" s="171"/>
      <c r="N863" s="171"/>
      <c r="O863" s="171"/>
      <c r="P863" s="171"/>
      <c r="Q863" s="171"/>
      <c r="R863" s="171"/>
      <c r="S863" s="171"/>
      <c r="T863" s="171"/>
    </row>
    <row r="864" spans="1:20" ht="24.75" customHeight="1" x14ac:dyDescent="0.2">
      <c r="A864" s="566">
        <v>1</v>
      </c>
      <c r="B864" s="165" t="s">
        <v>320</v>
      </c>
      <c r="C864" s="184"/>
      <c r="D864" s="380"/>
      <c r="E864" s="591"/>
      <c r="F864" s="304">
        <f>E864*D864</f>
        <v>0</v>
      </c>
      <c r="G864" s="171"/>
      <c r="H864" s="564"/>
      <c r="I864" s="565"/>
      <c r="J864" s="171"/>
      <c r="K864" s="171"/>
      <c r="L864" s="171"/>
      <c r="M864" s="171"/>
      <c r="N864" s="171"/>
      <c r="O864" s="171"/>
      <c r="P864" s="171"/>
      <c r="Q864" s="171"/>
      <c r="R864" s="171"/>
      <c r="S864" s="171"/>
      <c r="T864" s="171"/>
    </row>
    <row r="865" spans="1:20" ht="24.75" customHeight="1" x14ac:dyDescent="0.2">
      <c r="A865" s="566">
        <v>2</v>
      </c>
      <c r="B865" s="165" t="s">
        <v>321</v>
      </c>
      <c r="C865" s="184"/>
      <c r="D865" s="380"/>
      <c r="E865" s="591"/>
      <c r="F865" s="304">
        <f t="shared" ref="F865:F880" si="37">E865*D865</f>
        <v>0</v>
      </c>
      <c r="G865" s="171"/>
      <c r="H865" s="564"/>
      <c r="I865" s="565"/>
      <c r="J865" s="171"/>
      <c r="K865" s="171"/>
      <c r="L865" s="171"/>
      <c r="M865" s="171"/>
      <c r="N865" s="171"/>
      <c r="O865" s="171"/>
      <c r="P865" s="171"/>
      <c r="Q865" s="171"/>
      <c r="R865" s="171"/>
      <c r="S865" s="171"/>
      <c r="T865" s="171"/>
    </row>
    <row r="866" spans="1:20" ht="24.75" customHeight="1" x14ac:dyDescent="0.2">
      <c r="A866" s="566">
        <v>3</v>
      </c>
      <c r="B866" s="165" t="s">
        <v>322</v>
      </c>
      <c r="C866" s="184"/>
      <c r="D866" s="380"/>
      <c r="E866" s="591"/>
      <c r="F866" s="304">
        <f t="shared" si="37"/>
        <v>0</v>
      </c>
      <c r="G866" s="171"/>
      <c r="H866" s="564"/>
      <c r="I866" s="565"/>
      <c r="J866" s="171"/>
      <c r="K866" s="171"/>
      <c r="L866" s="171"/>
      <c r="M866" s="171"/>
      <c r="N866" s="171"/>
      <c r="O866" s="171"/>
      <c r="P866" s="171"/>
      <c r="Q866" s="171"/>
      <c r="R866" s="171"/>
      <c r="S866" s="171"/>
      <c r="T866" s="171"/>
    </row>
    <row r="867" spans="1:20" ht="24.75" customHeight="1" x14ac:dyDescent="0.2">
      <c r="A867" s="566">
        <v>4</v>
      </c>
      <c r="B867" s="165" t="s">
        <v>323</v>
      </c>
      <c r="C867" s="184"/>
      <c r="D867" s="380"/>
      <c r="E867" s="591"/>
      <c r="F867" s="304">
        <f t="shared" si="37"/>
        <v>0</v>
      </c>
      <c r="G867" s="171"/>
      <c r="H867" s="564"/>
      <c r="I867" s="565"/>
      <c r="J867" s="171"/>
      <c r="K867" s="171"/>
      <c r="L867" s="171"/>
      <c r="M867" s="171"/>
      <c r="N867" s="171"/>
      <c r="O867" s="171"/>
      <c r="P867" s="171"/>
      <c r="Q867" s="171"/>
      <c r="R867" s="171"/>
      <c r="S867" s="171"/>
      <c r="T867" s="171"/>
    </row>
    <row r="868" spans="1:20" ht="24.75" customHeight="1" x14ac:dyDescent="0.2">
      <c r="A868" s="566">
        <v>5</v>
      </c>
      <c r="B868" s="165" t="s">
        <v>324</v>
      </c>
      <c r="C868" s="184"/>
      <c r="D868" s="380"/>
      <c r="E868" s="591"/>
      <c r="F868" s="304">
        <f t="shared" si="37"/>
        <v>0</v>
      </c>
      <c r="G868" s="171"/>
      <c r="H868" s="564"/>
      <c r="I868" s="565"/>
      <c r="J868" s="171"/>
      <c r="K868" s="171"/>
      <c r="L868" s="171"/>
      <c r="M868" s="171"/>
      <c r="N868" s="171"/>
      <c r="O868" s="171"/>
      <c r="P868" s="171"/>
      <c r="Q868" s="171"/>
      <c r="R868" s="171"/>
      <c r="S868" s="171"/>
      <c r="T868" s="171"/>
    </row>
    <row r="869" spans="1:20" ht="24.75" customHeight="1" x14ac:dyDescent="0.2">
      <c r="A869" s="566">
        <v>6</v>
      </c>
      <c r="B869" s="165" t="s">
        <v>325</v>
      </c>
      <c r="C869" s="184"/>
      <c r="D869" s="380"/>
      <c r="E869" s="591"/>
      <c r="F869" s="304">
        <f t="shared" si="37"/>
        <v>0</v>
      </c>
      <c r="G869" s="171"/>
      <c r="H869" s="564"/>
      <c r="I869" s="565"/>
      <c r="J869" s="171"/>
      <c r="K869" s="171"/>
      <c r="L869" s="171"/>
      <c r="M869" s="171"/>
      <c r="N869" s="171"/>
      <c r="O869" s="171"/>
      <c r="P869" s="171"/>
      <c r="Q869" s="171"/>
      <c r="R869" s="171"/>
      <c r="S869" s="171"/>
      <c r="T869" s="171"/>
    </row>
    <row r="870" spans="1:20" ht="24.75" customHeight="1" x14ac:dyDescent="0.2">
      <c r="A870" s="566">
        <v>7</v>
      </c>
      <c r="B870" s="165" t="s">
        <v>326</v>
      </c>
      <c r="C870" s="184"/>
      <c r="D870" s="380"/>
      <c r="E870" s="591"/>
      <c r="F870" s="304">
        <f t="shared" si="37"/>
        <v>0</v>
      </c>
      <c r="G870" s="171"/>
      <c r="H870" s="564"/>
      <c r="I870" s="565"/>
      <c r="J870" s="171"/>
      <c r="K870" s="171"/>
      <c r="L870" s="171"/>
      <c r="M870" s="171"/>
      <c r="N870" s="171"/>
      <c r="O870" s="171"/>
      <c r="P870" s="171"/>
      <c r="Q870" s="171"/>
      <c r="R870" s="171"/>
      <c r="S870" s="171"/>
      <c r="T870" s="171"/>
    </row>
    <row r="871" spans="1:20" ht="24.75" customHeight="1" x14ac:dyDescent="0.2">
      <c r="A871" s="566"/>
      <c r="B871" s="165"/>
      <c r="C871" s="184"/>
      <c r="D871" s="380"/>
      <c r="E871" s="591"/>
      <c r="F871" s="304"/>
      <c r="G871" s="171"/>
      <c r="H871" s="564"/>
      <c r="I871" s="565"/>
      <c r="J871" s="171"/>
      <c r="K871" s="171"/>
      <c r="L871" s="171"/>
      <c r="M871" s="171"/>
      <c r="N871" s="171"/>
      <c r="O871" s="171"/>
      <c r="P871" s="171"/>
      <c r="Q871" s="171"/>
      <c r="R871" s="171"/>
      <c r="S871" s="171"/>
      <c r="T871" s="171"/>
    </row>
    <row r="872" spans="1:20" ht="24.75" customHeight="1" x14ac:dyDescent="0.2">
      <c r="A872" s="566"/>
      <c r="B872" s="153"/>
      <c r="C872" s="119"/>
      <c r="D872" s="380"/>
      <c r="E872" s="591"/>
      <c r="F872" s="304"/>
      <c r="G872" s="171"/>
      <c r="H872" s="564"/>
      <c r="I872" s="565"/>
      <c r="J872" s="171"/>
      <c r="K872" s="171"/>
      <c r="L872" s="171"/>
      <c r="M872" s="171"/>
      <c r="N872" s="171"/>
      <c r="O872" s="171"/>
      <c r="P872" s="171"/>
      <c r="Q872" s="171"/>
      <c r="R872" s="171"/>
      <c r="S872" s="171"/>
      <c r="T872" s="171"/>
    </row>
    <row r="873" spans="1:20" ht="24.75" customHeight="1" x14ac:dyDescent="0.2">
      <c r="A873" s="472">
        <v>8.1999999999999993</v>
      </c>
      <c r="B873" s="429" t="s">
        <v>133</v>
      </c>
      <c r="C873" s="119"/>
      <c r="D873" s="380"/>
      <c r="E873" s="591"/>
      <c r="F873" s="304"/>
      <c r="G873" s="171"/>
      <c r="H873" s="564"/>
      <c r="I873" s="565"/>
      <c r="J873" s="171"/>
      <c r="K873" s="171"/>
      <c r="L873" s="171"/>
      <c r="M873" s="171"/>
      <c r="N873" s="171"/>
      <c r="O873" s="171"/>
      <c r="P873" s="171"/>
      <c r="Q873" s="171"/>
      <c r="R873" s="171"/>
      <c r="S873" s="171"/>
      <c r="T873" s="171"/>
    </row>
    <row r="874" spans="1:20" ht="24.75" customHeight="1" x14ac:dyDescent="0.2">
      <c r="A874" s="566">
        <v>1</v>
      </c>
      <c r="B874" s="165" t="s">
        <v>320</v>
      </c>
      <c r="C874" s="119"/>
      <c r="D874" s="380"/>
      <c r="E874" s="591"/>
      <c r="F874" s="304">
        <f t="shared" si="37"/>
        <v>0</v>
      </c>
      <c r="G874" s="171"/>
      <c r="H874" s="564"/>
      <c r="I874" s="565"/>
      <c r="J874" s="171"/>
      <c r="K874" s="171"/>
      <c r="L874" s="171"/>
      <c r="M874" s="171"/>
      <c r="N874" s="171"/>
      <c r="O874" s="171"/>
      <c r="P874" s="171"/>
      <c r="Q874" s="171"/>
      <c r="R874" s="171"/>
      <c r="S874" s="171"/>
      <c r="T874" s="171"/>
    </row>
    <row r="875" spans="1:20" ht="24.75" customHeight="1" x14ac:dyDescent="0.2">
      <c r="A875" s="566">
        <v>2</v>
      </c>
      <c r="B875" s="165" t="s">
        <v>321</v>
      </c>
      <c r="C875" s="119"/>
      <c r="D875" s="380"/>
      <c r="E875" s="591"/>
      <c r="F875" s="304">
        <f t="shared" si="37"/>
        <v>0</v>
      </c>
      <c r="G875" s="171"/>
      <c r="H875" s="564"/>
      <c r="I875" s="565"/>
      <c r="J875" s="171"/>
      <c r="K875" s="171"/>
      <c r="L875" s="171"/>
      <c r="M875" s="171"/>
      <c r="N875" s="171"/>
      <c r="O875" s="171"/>
      <c r="P875" s="171"/>
      <c r="Q875" s="171"/>
      <c r="R875" s="171"/>
      <c r="S875" s="171"/>
      <c r="T875" s="171"/>
    </row>
    <row r="876" spans="1:20" ht="24.75" customHeight="1" x14ac:dyDescent="0.2">
      <c r="A876" s="566">
        <v>3</v>
      </c>
      <c r="B876" s="165" t="s">
        <v>322</v>
      </c>
      <c r="C876" s="119"/>
      <c r="D876" s="380"/>
      <c r="E876" s="591"/>
      <c r="F876" s="304">
        <f t="shared" si="37"/>
        <v>0</v>
      </c>
      <c r="G876" s="171"/>
      <c r="H876" s="564"/>
      <c r="I876" s="565"/>
      <c r="J876" s="171"/>
      <c r="K876" s="171"/>
      <c r="L876" s="171"/>
      <c r="M876" s="171"/>
      <c r="N876" s="171"/>
      <c r="O876" s="171"/>
      <c r="P876" s="171"/>
      <c r="Q876" s="171"/>
      <c r="R876" s="171"/>
      <c r="S876" s="171"/>
      <c r="T876" s="171"/>
    </row>
    <row r="877" spans="1:20" ht="24.75" customHeight="1" x14ac:dyDescent="0.2">
      <c r="A877" s="566">
        <v>4</v>
      </c>
      <c r="B877" s="165" t="s">
        <v>323</v>
      </c>
      <c r="C877" s="119"/>
      <c r="D877" s="380"/>
      <c r="E877" s="591"/>
      <c r="F877" s="304">
        <f t="shared" si="37"/>
        <v>0</v>
      </c>
      <c r="G877" s="171"/>
      <c r="H877" s="564"/>
      <c r="I877" s="565"/>
      <c r="J877" s="171"/>
      <c r="K877" s="171"/>
      <c r="L877" s="171"/>
      <c r="M877" s="171"/>
      <c r="N877" s="171"/>
      <c r="O877" s="171"/>
      <c r="P877" s="171"/>
      <c r="Q877" s="171"/>
      <c r="R877" s="171"/>
      <c r="S877" s="171"/>
      <c r="T877" s="171"/>
    </row>
    <row r="878" spans="1:20" ht="24.75" customHeight="1" x14ac:dyDescent="0.2">
      <c r="A878" s="566">
        <v>5</v>
      </c>
      <c r="B878" s="165" t="s">
        <v>324</v>
      </c>
      <c r="C878" s="119"/>
      <c r="D878" s="380"/>
      <c r="E878" s="591"/>
      <c r="F878" s="304">
        <f t="shared" si="37"/>
        <v>0</v>
      </c>
      <c r="G878" s="171"/>
      <c r="H878" s="564"/>
      <c r="I878" s="565"/>
      <c r="J878" s="171"/>
      <c r="K878" s="171"/>
      <c r="L878" s="171"/>
      <c r="M878" s="171"/>
      <c r="N878" s="171"/>
      <c r="O878" s="171"/>
      <c r="P878" s="171"/>
      <c r="Q878" s="171"/>
      <c r="R878" s="171"/>
      <c r="S878" s="171"/>
      <c r="T878" s="171"/>
    </row>
    <row r="879" spans="1:20" ht="24.75" customHeight="1" x14ac:dyDescent="0.2">
      <c r="A879" s="566">
        <v>6</v>
      </c>
      <c r="B879" s="165" t="s">
        <v>325</v>
      </c>
      <c r="C879" s="119"/>
      <c r="D879" s="380"/>
      <c r="E879" s="591"/>
      <c r="F879" s="304">
        <f t="shared" si="37"/>
        <v>0</v>
      </c>
      <c r="G879" s="171"/>
      <c r="H879" s="564"/>
      <c r="I879" s="565"/>
      <c r="J879" s="171"/>
      <c r="K879" s="171"/>
      <c r="L879" s="171"/>
      <c r="M879" s="171"/>
      <c r="N879" s="171"/>
      <c r="O879" s="171"/>
      <c r="P879" s="171"/>
      <c r="Q879" s="171"/>
      <c r="R879" s="171"/>
      <c r="S879" s="171"/>
      <c r="T879" s="171"/>
    </row>
    <row r="880" spans="1:20" ht="24.75" customHeight="1" x14ac:dyDescent="0.2">
      <c r="A880" s="566">
        <v>7</v>
      </c>
      <c r="B880" s="165" t="s">
        <v>326</v>
      </c>
      <c r="C880" s="119"/>
      <c r="D880" s="380"/>
      <c r="E880" s="591"/>
      <c r="F880" s="304">
        <f t="shared" si="37"/>
        <v>0</v>
      </c>
      <c r="G880" s="171"/>
      <c r="H880" s="564"/>
      <c r="I880" s="565"/>
      <c r="J880" s="171"/>
      <c r="K880" s="171"/>
      <c r="L880" s="171"/>
      <c r="M880" s="171"/>
      <c r="N880" s="171"/>
      <c r="O880" s="171"/>
      <c r="P880" s="171"/>
      <c r="Q880" s="171"/>
      <c r="R880" s="171"/>
      <c r="S880" s="171"/>
      <c r="T880" s="171"/>
    </row>
    <row r="881" spans="1:20" x14ac:dyDescent="0.2">
      <c r="A881" s="566"/>
      <c r="B881" s="165"/>
      <c r="C881" s="119"/>
      <c r="D881" s="380"/>
      <c r="E881" s="591"/>
      <c r="F881" s="304"/>
      <c r="G881" s="171"/>
      <c r="H881" s="564"/>
      <c r="I881" s="565"/>
      <c r="J881" s="171"/>
      <c r="K881" s="171"/>
      <c r="L881" s="171"/>
      <c r="M881" s="171"/>
      <c r="N881" s="171"/>
      <c r="O881" s="171"/>
      <c r="P881" s="171"/>
      <c r="Q881" s="171"/>
      <c r="R881" s="171"/>
      <c r="S881" s="171"/>
      <c r="T881" s="171"/>
    </row>
    <row r="882" spans="1:20" x14ac:dyDescent="0.2">
      <c r="A882" s="566"/>
      <c r="B882" s="165"/>
      <c r="C882" s="119"/>
      <c r="D882" s="380"/>
      <c r="E882" s="591"/>
      <c r="F882" s="304"/>
      <c r="G882" s="171"/>
      <c r="H882" s="564"/>
      <c r="I882" s="565"/>
      <c r="J882" s="171"/>
      <c r="K882" s="171"/>
      <c r="L882" s="171"/>
      <c r="M882" s="171"/>
      <c r="N882" s="171"/>
      <c r="O882" s="171"/>
      <c r="P882" s="171"/>
      <c r="Q882" s="171"/>
      <c r="R882" s="171"/>
      <c r="S882" s="171"/>
      <c r="T882" s="171"/>
    </row>
    <row r="883" spans="1:20" x14ac:dyDescent="0.2">
      <c r="A883" s="566"/>
      <c r="B883" s="165"/>
      <c r="C883" s="119"/>
      <c r="D883" s="380"/>
      <c r="E883" s="591"/>
      <c r="F883" s="186"/>
      <c r="G883" s="171"/>
      <c r="H883" s="564"/>
      <c r="I883" s="565"/>
      <c r="J883" s="171"/>
      <c r="K883" s="171"/>
      <c r="L883" s="171"/>
      <c r="M883" s="171"/>
      <c r="N883" s="171"/>
      <c r="O883" s="171"/>
      <c r="P883" s="171"/>
      <c r="Q883" s="171"/>
      <c r="R883" s="171"/>
      <c r="S883" s="171"/>
      <c r="T883" s="171"/>
    </row>
    <row r="884" spans="1:20" x14ac:dyDescent="0.2">
      <c r="A884" s="566"/>
      <c r="B884" s="165"/>
      <c r="C884" s="119"/>
      <c r="D884" s="380"/>
      <c r="E884" s="591"/>
      <c r="F884" s="186"/>
      <c r="G884" s="171"/>
      <c r="H884" s="564"/>
      <c r="I884" s="565"/>
      <c r="J884" s="171"/>
      <c r="K884" s="171"/>
      <c r="L884" s="171"/>
      <c r="M884" s="171"/>
      <c r="N884" s="171"/>
      <c r="O884" s="171"/>
      <c r="P884" s="171"/>
      <c r="Q884" s="171"/>
      <c r="R884" s="171"/>
      <c r="S884" s="171"/>
      <c r="T884" s="171"/>
    </row>
    <row r="885" spans="1:20" x14ac:dyDescent="0.2">
      <c r="A885" s="566"/>
      <c r="B885" s="165"/>
      <c r="C885" s="119"/>
      <c r="D885" s="380"/>
      <c r="E885" s="591"/>
      <c r="F885" s="186"/>
      <c r="G885" s="171"/>
      <c r="H885" s="564"/>
      <c r="I885" s="565"/>
      <c r="J885" s="171"/>
      <c r="K885" s="171"/>
      <c r="L885" s="171"/>
      <c r="M885" s="171"/>
      <c r="N885" s="171"/>
      <c r="O885" s="171"/>
      <c r="P885" s="171"/>
      <c r="Q885" s="171"/>
      <c r="R885" s="171"/>
      <c r="S885" s="171"/>
      <c r="T885" s="171"/>
    </row>
    <row r="886" spans="1:20" x14ac:dyDescent="0.2">
      <c r="A886" s="566"/>
      <c r="B886" s="165"/>
      <c r="C886" s="119"/>
      <c r="D886" s="380"/>
      <c r="E886" s="591"/>
      <c r="F886" s="186"/>
      <c r="G886" s="171"/>
      <c r="H886" s="564"/>
      <c r="I886" s="565"/>
      <c r="J886" s="171"/>
      <c r="K886" s="171"/>
      <c r="L886" s="171"/>
      <c r="M886" s="171"/>
      <c r="N886" s="171"/>
      <c r="O886" s="171"/>
      <c r="P886" s="171"/>
      <c r="Q886" s="171"/>
      <c r="R886" s="171"/>
      <c r="S886" s="171"/>
      <c r="T886" s="171"/>
    </row>
    <row r="887" spans="1:20" x14ac:dyDescent="0.2">
      <c r="A887" s="566"/>
      <c r="B887" s="165"/>
      <c r="C887" s="119"/>
      <c r="D887" s="380"/>
      <c r="E887" s="591"/>
      <c r="F887" s="186"/>
      <c r="G887" s="171"/>
      <c r="H887" s="564"/>
      <c r="I887" s="565"/>
      <c r="J887" s="171"/>
      <c r="K887" s="171"/>
      <c r="L887" s="171"/>
      <c r="M887" s="171"/>
      <c r="N887" s="171"/>
      <c r="O887" s="171"/>
      <c r="P887" s="171"/>
      <c r="Q887" s="171"/>
      <c r="R887" s="171"/>
      <c r="S887" s="171"/>
      <c r="T887" s="171"/>
    </row>
    <row r="888" spans="1:20" x14ac:dyDescent="0.2">
      <c r="A888" s="566"/>
      <c r="B888" s="165"/>
      <c r="C888" s="119"/>
      <c r="D888" s="380"/>
      <c r="E888" s="591"/>
      <c r="F888" s="186"/>
      <c r="G888" s="171"/>
      <c r="H888" s="564"/>
      <c r="I888" s="565"/>
      <c r="J888" s="171"/>
      <c r="K888" s="171"/>
      <c r="L888" s="171"/>
      <c r="M888" s="171"/>
      <c r="N888" s="171"/>
      <c r="O888" s="171"/>
      <c r="P888" s="171"/>
      <c r="Q888" s="171"/>
      <c r="R888" s="171"/>
      <c r="S888" s="171"/>
      <c r="T888" s="171"/>
    </row>
    <row r="889" spans="1:20" x14ac:dyDescent="0.2">
      <c r="A889" s="566"/>
      <c r="B889" s="165"/>
      <c r="C889" s="119"/>
      <c r="D889" s="380"/>
      <c r="E889" s="591"/>
      <c r="F889" s="186"/>
      <c r="G889" s="171"/>
      <c r="H889" s="564"/>
      <c r="I889" s="565"/>
      <c r="J889" s="171"/>
      <c r="K889" s="171"/>
      <c r="L889" s="171"/>
      <c r="M889" s="171"/>
      <c r="N889" s="171"/>
      <c r="O889" s="171"/>
      <c r="P889" s="171"/>
      <c r="Q889" s="171"/>
      <c r="R889" s="171"/>
      <c r="S889" s="171"/>
      <c r="T889" s="171"/>
    </row>
    <row r="890" spans="1:20" x14ac:dyDescent="0.2">
      <c r="A890" s="566"/>
      <c r="B890" s="165"/>
      <c r="C890" s="119"/>
      <c r="D890" s="380"/>
      <c r="E890" s="591"/>
      <c r="F890" s="186"/>
      <c r="G890" s="171"/>
      <c r="H890" s="564"/>
      <c r="I890" s="565"/>
      <c r="J890" s="171"/>
      <c r="K890" s="171"/>
      <c r="L890" s="171"/>
      <c r="M890" s="171"/>
      <c r="N890" s="171"/>
      <c r="O890" s="171"/>
      <c r="P890" s="171"/>
      <c r="Q890" s="171"/>
      <c r="R890" s="171"/>
      <c r="S890" s="171"/>
      <c r="T890" s="171"/>
    </row>
    <row r="891" spans="1:20" x14ac:dyDescent="0.2">
      <c r="A891" s="567"/>
      <c r="B891" s="515"/>
      <c r="C891" s="568"/>
      <c r="D891" s="569"/>
      <c r="E891" s="592"/>
      <c r="F891" s="186"/>
      <c r="G891" s="171"/>
      <c r="H891" s="564"/>
      <c r="I891" s="565"/>
      <c r="J891" s="171"/>
      <c r="K891" s="171"/>
      <c r="L891" s="171"/>
      <c r="M891" s="171"/>
      <c r="N891" s="171"/>
      <c r="O891" s="171"/>
      <c r="P891" s="171"/>
      <c r="Q891" s="171"/>
      <c r="R891" s="171"/>
      <c r="S891" s="171"/>
      <c r="T891" s="171"/>
    </row>
    <row r="892" spans="1:20" x14ac:dyDescent="0.2">
      <c r="A892" s="536"/>
      <c r="B892" s="537" t="s">
        <v>327</v>
      </c>
      <c r="C892" s="563"/>
      <c r="D892" s="570"/>
      <c r="E892" s="632"/>
      <c r="F892" s="541">
        <f>SUM(F864:F884)</f>
        <v>0</v>
      </c>
      <c r="G892" s="171"/>
      <c r="H892" s="564"/>
      <c r="I892" s="565"/>
      <c r="J892" s="171"/>
      <c r="K892" s="171"/>
      <c r="L892" s="171"/>
      <c r="M892" s="171"/>
      <c r="N892" s="171"/>
      <c r="O892" s="171"/>
      <c r="P892" s="171"/>
      <c r="Q892" s="171"/>
      <c r="R892" s="171"/>
      <c r="S892" s="171"/>
      <c r="T892" s="171"/>
    </row>
    <row r="893" spans="1:20" s="112" customFormat="1" x14ac:dyDescent="0.2">
      <c r="A893" s="538"/>
      <c r="B893" s="494" t="s">
        <v>160</v>
      </c>
      <c r="C893" s="218"/>
      <c r="D893" s="571"/>
      <c r="E893" s="633"/>
      <c r="F893" s="495">
        <f>F892</f>
        <v>0</v>
      </c>
      <c r="G893" s="462"/>
      <c r="H893" s="572"/>
      <c r="I893" s="573"/>
      <c r="J893" s="462"/>
      <c r="K893" s="462"/>
      <c r="L893" s="462"/>
      <c r="M893" s="462"/>
      <c r="N893" s="462"/>
      <c r="O893" s="462"/>
      <c r="P893" s="462"/>
      <c r="Q893" s="462"/>
      <c r="R893" s="462"/>
      <c r="S893" s="462"/>
      <c r="T893" s="462"/>
    </row>
    <row r="894" spans="1:20" x14ac:dyDescent="0.2">
      <c r="D894" s="302"/>
    </row>
  </sheetData>
  <phoneticPr fontId="0" type="noConversion"/>
  <pageMargins left="0.65" right="0.27" top="0.8" bottom="0.95" header="0.5" footer="0.5"/>
  <pageSetup paperSize="9" scale="55" orientation="portrait" horizontalDpi="4294967295" r:id="rId1"/>
  <headerFooter alignWithMargins="0">
    <oddHeader>&amp;RBills of Quantities</oddHeader>
    <oddFooter>Page &amp;P of &amp;N</oddFooter>
  </headerFooter>
  <rowBreaks count="25" manualBreakCount="25">
    <brk id="45" max="5" man="1"/>
    <brk id="81" max="5" man="1"/>
    <brk id="111" max="5" man="1"/>
    <brk id="143" max="5" man="1"/>
    <brk id="175" max="5" man="1"/>
    <brk id="201" max="5" man="1"/>
    <brk id="235" max="5" man="1"/>
    <brk id="255" max="6" man="1"/>
    <brk id="291" max="5" man="1"/>
    <brk id="321" max="6" man="1"/>
    <brk id="343" max="5" man="1"/>
    <brk id="360" max="5" man="1"/>
    <brk id="412" max="6" man="1"/>
    <brk id="440" max="5" man="1"/>
    <brk id="476" max="6" man="1"/>
    <brk id="501" max="5" man="1"/>
    <brk id="546" max="5" man="1"/>
    <brk id="593" max="5" man="1"/>
    <brk id="669" max="6" man="1"/>
    <brk id="696" max="6" man="1"/>
    <brk id="733" max="5" man="1"/>
    <brk id="757" max="6" man="1"/>
    <brk id="792" max="5" man="1"/>
    <brk id="830" max="6" man="1"/>
    <brk id="85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J18" sqref="J18"/>
    </sheetView>
  </sheetViews>
  <sheetFormatPr defaultRowHeight="12.75" x14ac:dyDescent="0.2"/>
  <cols>
    <col min="1" max="1" width="15.42578125" customWidth="1"/>
  </cols>
  <sheetData>
    <row r="1" spans="1:11" x14ac:dyDescent="0.2">
      <c r="A1" s="651" t="s">
        <v>484</v>
      </c>
      <c r="B1">
        <v>77.45</v>
      </c>
      <c r="C1" s="652" t="s">
        <v>485</v>
      </c>
      <c r="D1" s="655" t="s">
        <v>486</v>
      </c>
    </row>
    <row r="2" spans="1:11" x14ac:dyDescent="0.2">
      <c r="B2">
        <f>B1*0.2*0.2</f>
        <v>3.0980000000000008</v>
      </c>
      <c r="D2" s="656">
        <v>77.45</v>
      </c>
    </row>
    <row r="3" spans="1:11" x14ac:dyDescent="0.2">
      <c r="D3" s="655" t="s">
        <v>487</v>
      </c>
      <c r="J3" s="652" t="s">
        <v>192</v>
      </c>
    </row>
    <row r="4" spans="1:11" x14ac:dyDescent="0.2">
      <c r="D4" s="659">
        <f>0.2*0.35*D2</f>
        <v>5.4215</v>
      </c>
      <c r="G4" s="654">
        <v>10</v>
      </c>
      <c r="H4" s="652" t="s">
        <v>493</v>
      </c>
      <c r="I4">
        <f>4*D2</f>
        <v>309.8</v>
      </c>
      <c r="J4">
        <f>I4*0.62</f>
        <v>192.07599999999999</v>
      </c>
    </row>
    <row r="5" spans="1:11" x14ac:dyDescent="0.2">
      <c r="D5" s="658" t="s">
        <v>494</v>
      </c>
      <c r="G5" s="654">
        <v>6</v>
      </c>
      <c r="H5" s="652" t="s">
        <v>493</v>
      </c>
      <c r="I5">
        <f>(D2/0.15)*0.6</f>
        <v>309.8</v>
      </c>
      <c r="J5">
        <f>I5*0.22</f>
        <v>68.156000000000006</v>
      </c>
    </row>
    <row r="6" spans="1:11" x14ac:dyDescent="0.2">
      <c r="D6" s="659">
        <f>0.05*0.2*D2</f>
        <v>0.77450000000000019</v>
      </c>
      <c r="G6" s="654">
        <v>10</v>
      </c>
      <c r="H6" s="652" t="s">
        <v>498</v>
      </c>
      <c r="I6">
        <f>2*D2</f>
        <v>154.9</v>
      </c>
      <c r="J6">
        <f>I6*0.62</f>
        <v>96.037999999999997</v>
      </c>
      <c r="K6">
        <f>(D2/0.2)*28*0.2</f>
        <v>2168.6</v>
      </c>
    </row>
    <row r="7" spans="1:11" x14ac:dyDescent="0.2">
      <c r="D7" s="658" t="s">
        <v>488</v>
      </c>
      <c r="G7" s="654">
        <v>6</v>
      </c>
      <c r="H7" s="652" t="s">
        <v>498</v>
      </c>
      <c r="I7">
        <f>(D2/0.2)*0.3</f>
        <v>116.175</v>
      </c>
      <c r="J7">
        <f>I7*0.22</f>
        <v>25.558499999999999</v>
      </c>
    </row>
    <row r="8" spans="1:11" x14ac:dyDescent="0.2">
      <c r="D8" s="659">
        <f>0.2*0.2*D2</f>
        <v>3.0980000000000008</v>
      </c>
    </row>
    <row r="9" spans="1:11" x14ac:dyDescent="0.2">
      <c r="D9" s="657" t="s">
        <v>489</v>
      </c>
    </row>
    <row r="10" spans="1:11" x14ac:dyDescent="0.2">
      <c r="D10" s="659">
        <f>0.15*0.15*28*1.3</f>
        <v>0.81900000000000006</v>
      </c>
    </row>
    <row r="11" spans="1:11" x14ac:dyDescent="0.2">
      <c r="D11" s="658" t="s">
        <v>490</v>
      </c>
    </row>
    <row r="12" spans="1:11" x14ac:dyDescent="0.2">
      <c r="D12" s="659">
        <f>0.075*0.2*D2</f>
        <v>1.1617500000000001</v>
      </c>
      <c r="F12" s="652" t="s">
        <v>495</v>
      </c>
      <c r="G12">
        <f>0.4*D2</f>
        <v>30.980000000000004</v>
      </c>
    </row>
    <row r="13" spans="1:11" x14ac:dyDescent="0.2">
      <c r="D13" s="657" t="s">
        <v>491</v>
      </c>
      <c r="F13" s="652" t="s">
        <v>496</v>
      </c>
      <c r="G13">
        <f>0.3*D2</f>
        <v>23.234999999999999</v>
      </c>
      <c r="I13" s="652" t="s">
        <v>499</v>
      </c>
      <c r="J13">
        <f>0.6*D2</f>
        <v>46.47</v>
      </c>
    </row>
    <row r="14" spans="1:11" x14ac:dyDescent="0.2">
      <c r="D14" s="659">
        <v>464</v>
      </c>
      <c r="F14" s="652" t="s">
        <v>497</v>
      </c>
      <c r="G14">
        <f>0.2*D2</f>
        <v>15.490000000000002</v>
      </c>
    </row>
    <row r="15" spans="1:11" x14ac:dyDescent="0.2">
      <c r="D15" s="658" t="s">
        <v>492</v>
      </c>
      <c r="I15" s="652" t="s">
        <v>500</v>
      </c>
      <c r="J15">
        <f>1.3*D2</f>
        <v>100.685</v>
      </c>
    </row>
    <row r="16" spans="1:11" x14ac:dyDescent="0.2">
      <c r="D16" s="659">
        <v>109.00178666666669</v>
      </c>
      <c r="I16" s="652" t="s">
        <v>501</v>
      </c>
      <c r="J16">
        <f>3*D2</f>
        <v>232.35000000000002</v>
      </c>
    </row>
    <row r="17" spans="4:4" x14ac:dyDescent="0.2">
      <c r="D17" s="65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summary1</vt:lpstr>
      <vt:lpstr>BOQ</vt:lpstr>
      <vt:lpstr>Sheet1</vt:lpstr>
      <vt:lpstr>BOQ!Print_Area</vt:lpstr>
      <vt:lpstr>'COVER PAGE'!Print_Area</vt:lpstr>
      <vt:lpstr>BOQ!Print_Titles</vt:lpstr>
      <vt:lpstr>summary1!Print_Titles</vt:lpstr>
    </vt:vector>
  </TitlesOfParts>
  <Company>CPPS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dc:creator>
  <cp:lastModifiedBy>Wahid</cp:lastModifiedBy>
  <cp:lastPrinted>2020-02-22T07:51:32Z</cp:lastPrinted>
  <dcterms:created xsi:type="dcterms:W3CDTF">1999-08-05T02:34:29Z</dcterms:created>
  <dcterms:modified xsi:type="dcterms:W3CDTF">2021-05-27T06:44:34Z</dcterms:modified>
</cp:coreProperties>
</file>