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0" yWindow="-75" windowWidth="19440" windowHeight="12585" tabRatio="270"/>
  </bookViews>
  <sheets>
    <sheet name="BOQ" sheetId="14" r:id="rId1"/>
    <sheet name="Sheet1" sheetId="13" state="hidden" r:id="rId2"/>
    <sheet name="Sheet2" sheetId="15" r:id="rId3"/>
  </sheets>
  <definedNames>
    <definedName name="_xlnm.Print_Area" localSheetId="0">BOQ!$A$1:$F$503</definedName>
  </definedNames>
  <calcPr calcId="145621"/>
</workbook>
</file>

<file path=xl/calcChain.xml><?xml version="1.0" encoding="utf-8"?>
<calcChain xmlns="http://schemas.openxmlformats.org/spreadsheetml/2006/main">
  <c r="F474" i="14" l="1"/>
  <c r="F476" i="14"/>
  <c r="F475" i="14"/>
  <c r="F374" i="14" l="1"/>
  <c r="C377" i="14"/>
  <c r="F377" i="14" s="1"/>
  <c r="F376" i="14"/>
  <c r="C374" i="14"/>
  <c r="C373" i="14"/>
  <c r="F386" i="14" l="1"/>
  <c r="F353" i="14"/>
  <c r="F177" i="14"/>
  <c r="F235" i="14" l="1"/>
  <c r="F484" i="14" l="1"/>
  <c r="F481" i="14"/>
  <c r="F480" i="14"/>
  <c r="F437" i="14"/>
  <c r="F436" i="14"/>
  <c r="F435" i="14"/>
  <c r="F434" i="14"/>
  <c r="F433" i="14"/>
  <c r="F432" i="14"/>
  <c r="F431" i="14"/>
  <c r="F400" i="14"/>
  <c r="F397" i="14"/>
  <c r="F385" i="14"/>
  <c r="F384" i="14"/>
  <c r="F383" i="14"/>
  <c r="F350" i="14"/>
  <c r="F345" i="14"/>
  <c r="F344" i="14"/>
  <c r="F343" i="14"/>
  <c r="F342" i="14"/>
  <c r="F340" i="14"/>
  <c r="F339" i="14"/>
  <c r="F338" i="14"/>
  <c r="F337" i="14"/>
  <c r="F331" i="14"/>
  <c r="F330" i="14"/>
  <c r="F326" i="14"/>
  <c r="F325" i="14"/>
  <c r="F324" i="14"/>
  <c r="F322" i="14"/>
  <c r="F321" i="14"/>
  <c r="F316" i="14"/>
  <c r="F251" i="14"/>
  <c r="F248" i="14"/>
  <c r="F245" i="14"/>
  <c r="F244" i="14"/>
  <c r="F240" i="14"/>
  <c r="F239" i="14"/>
  <c r="F234" i="14"/>
  <c r="F233" i="14"/>
  <c r="F180" i="14"/>
  <c r="F165" i="14"/>
  <c r="F159" i="14"/>
  <c r="F115" i="14"/>
  <c r="F311" i="14"/>
  <c r="F299" i="14"/>
  <c r="F301" i="14"/>
  <c r="F320" i="14"/>
  <c r="F297" i="14"/>
  <c r="F296" i="14"/>
  <c r="C175" i="14" l="1"/>
  <c r="F175" i="14" s="1"/>
  <c r="C171" i="14"/>
  <c r="F171" i="14" s="1"/>
  <c r="F389" i="14"/>
  <c r="C363" i="14"/>
  <c r="C173" i="14" l="1"/>
  <c r="F173" i="14" s="1"/>
  <c r="F440" i="14" l="1"/>
  <c r="F470" i="14" s="1"/>
  <c r="F20" i="14" s="1"/>
  <c r="C396" i="14" l="1"/>
  <c r="F396" i="14" s="1"/>
  <c r="C395" i="14"/>
  <c r="F395" i="14" s="1"/>
  <c r="F312" i="14"/>
  <c r="F310" i="14"/>
  <c r="F308" i="14"/>
  <c r="F298" i="14"/>
  <c r="F427" i="14" l="1"/>
  <c r="F19" i="14" s="1"/>
  <c r="F334" i="14"/>
  <c r="C111" i="14" l="1"/>
  <c r="F107" i="14" l="1"/>
  <c r="C367" i="14" l="1"/>
  <c r="F373" i="14" l="1"/>
  <c r="T12" i="13"/>
  <c r="C380" i="14" l="1"/>
  <c r="F380" i="14" s="1"/>
  <c r="F158" i="14"/>
  <c r="F300" i="14"/>
  <c r="F303" i="14"/>
  <c r="F295" i="14"/>
  <c r="F229" i="14"/>
  <c r="F283" i="14" s="1"/>
  <c r="F17" i="14" s="1"/>
  <c r="C193" i="14"/>
  <c r="F193" i="14" s="1"/>
  <c r="F192" i="14"/>
  <c r="F191" i="14"/>
  <c r="F188" i="14"/>
  <c r="C368" i="14"/>
  <c r="F368" i="14" s="1"/>
  <c r="F367" i="14"/>
  <c r="F169" i="14"/>
  <c r="F363" i="14"/>
  <c r="F163" i="14"/>
  <c r="F111" i="14"/>
  <c r="F104" i="14"/>
  <c r="F69" i="14"/>
  <c r="F66" i="14"/>
  <c r="F98" i="14" s="1"/>
  <c r="F13" i="14" s="1"/>
  <c r="R10" i="13"/>
  <c r="T10" i="13"/>
  <c r="T9" i="13"/>
  <c r="T8" i="13"/>
  <c r="P13" i="13"/>
  <c r="P12" i="13"/>
  <c r="P11" i="13"/>
  <c r="P10" i="13"/>
  <c r="P9" i="13"/>
  <c r="P8" i="13"/>
  <c r="F155" i="14" l="1"/>
  <c r="F14" i="14" s="1"/>
  <c r="F358" i="14"/>
  <c r="F18" i="14" s="1"/>
  <c r="F503" i="14"/>
  <c r="F21" i="14" s="1"/>
  <c r="F226" i="14"/>
  <c r="F16" i="14" s="1"/>
  <c r="F391" i="14"/>
  <c r="F185" i="14"/>
  <c r="F15" i="14" s="1"/>
  <c r="P15" i="13"/>
  <c r="F22" i="14" l="1"/>
  <c r="F32" i="14" s="1"/>
  <c r="F33" i="14" s="1"/>
  <c r="F34" i="14" s="1"/>
  <c r="L15" i="13"/>
  <c r="L14" i="13"/>
  <c r="H32" i="13"/>
  <c r="H9" i="13"/>
  <c r="H10" i="13"/>
  <c r="H11" i="13"/>
  <c r="H12" i="13"/>
  <c r="H13" i="13"/>
  <c r="H14" i="13"/>
  <c r="H15" i="13"/>
  <c r="H16" i="13"/>
  <c r="H17" i="13"/>
  <c r="H18" i="13"/>
  <c r="H19" i="13"/>
  <c r="H20" i="13"/>
  <c r="H21" i="13"/>
  <c r="H22" i="13"/>
  <c r="H23" i="13"/>
  <c r="H24" i="13"/>
  <c r="H25" i="13"/>
  <c r="H26" i="13"/>
  <c r="H27" i="13"/>
  <c r="H28" i="13"/>
  <c r="H29" i="13"/>
  <c r="H30" i="13"/>
  <c r="L13" i="13"/>
  <c r="L12" i="13"/>
  <c r="L11" i="13"/>
  <c r="L10" i="13"/>
  <c r="L32" i="13" s="1"/>
  <c r="L9" i="13"/>
  <c r="L8" i="13"/>
  <c r="H8" i="13"/>
  <c r="D15" i="13"/>
  <c r="D9" i="13"/>
  <c r="D10" i="13"/>
  <c r="D11" i="13"/>
  <c r="D12" i="13"/>
  <c r="D13" i="13"/>
  <c r="D8" i="13"/>
</calcChain>
</file>

<file path=xl/sharedStrings.xml><?xml version="1.0" encoding="utf-8"?>
<sst xmlns="http://schemas.openxmlformats.org/spreadsheetml/2006/main" count="364" uniqueCount="224">
  <si>
    <t>DESCRIPTION</t>
  </si>
  <si>
    <t>QTY.</t>
  </si>
  <si>
    <t>UNIT</t>
  </si>
  <si>
    <t>nos</t>
  </si>
  <si>
    <t>Maldives Police Service</t>
  </si>
  <si>
    <t>item</t>
  </si>
  <si>
    <t>m</t>
  </si>
  <si>
    <r>
      <t>m</t>
    </r>
    <r>
      <rPr>
        <vertAlign val="superscript"/>
        <sz val="12"/>
        <rFont val="Arial Narrow"/>
        <family val="2"/>
      </rPr>
      <t>2</t>
    </r>
  </si>
  <si>
    <t>BILL</t>
  </si>
  <si>
    <t>Lysaght Gutter</t>
  </si>
  <si>
    <t>RATE</t>
  </si>
  <si>
    <t>AMOUNT</t>
  </si>
  <si>
    <t>TOTAL (MVR)</t>
  </si>
  <si>
    <t>GRAND TOTAL (MVR)</t>
  </si>
  <si>
    <t>a) Rate shall include for: placing in position; making good after removal of formwork and casting in all required items; additional concrete required to conform to structural and excavated tolerances.</t>
  </si>
  <si>
    <t>b) Mix ratio for reinforced concrete shall be 1:2:4</t>
  </si>
  <si>
    <t>EXTERNAL WALLS</t>
  </si>
  <si>
    <t>INTERNAL WALLS</t>
  </si>
  <si>
    <t>Wall Cracks</t>
  </si>
  <si>
    <t>Stain (Fungus), Chalking &amp; Lose Paint</t>
  </si>
  <si>
    <t>EXTERNAL CEILING</t>
  </si>
  <si>
    <t>INTERNAL CEILING</t>
  </si>
  <si>
    <t>WASH BASIN COUNTER</t>
  </si>
  <si>
    <t>FIXTURES &amp; FITTINGS</t>
  </si>
  <si>
    <t>ROOFING</t>
  </si>
  <si>
    <t>BOUNDARY WALL</t>
  </si>
  <si>
    <t>CELL BLOCK</t>
  </si>
  <si>
    <t>Routing and Sealing of Cracks using Acrylic or Polyurethane Sealant as per manufacturer’s specifications</t>
  </si>
  <si>
    <t>External Walls</t>
  </si>
  <si>
    <t>Length</t>
  </si>
  <si>
    <t>Height</t>
  </si>
  <si>
    <t>Area</t>
  </si>
  <si>
    <t>Internal Walls</t>
  </si>
  <si>
    <t>Ground Floor</t>
  </si>
  <si>
    <t>First Floor</t>
  </si>
  <si>
    <t>BILL NO 2: CONCRETE WORKS</t>
  </si>
  <si>
    <t>BILL NO 1: PRELIMINARIES</t>
  </si>
  <si>
    <t>3.2.1</t>
  </si>
  <si>
    <t>3.2.2</t>
  </si>
  <si>
    <t>SITE MANAGEMENT COST</t>
  </si>
  <si>
    <t>CLEAN - UP</t>
  </si>
  <si>
    <t>Boundary Wall</t>
  </si>
  <si>
    <t>DOORS AND WINDOWS</t>
  </si>
  <si>
    <t>Cell Block</t>
  </si>
  <si>
    <t>TOTAL (BILL NO 01:PRELIMINARIES)</t>
  </si>
  <si>
    <t>TOTAL (BILL NO 02: CONCRETE WORKS)</t>
  </si>
  <si>
    <t>BILL NO 06: DOORS AND WINDOWS</t>
  </si>
  <si>
    <t>TOTAL (BILL NO 06: DOORS AND WINDOWS)</t>
  </si>
  <si>
    <t>ADD 6% GST</t>
  </si>
  <si>
    <t>PRELIMINARIES</t>
  </si>
  <si>
    <t>CONCRETE WORKS</t>
  </si>
  <si>
    <t>DEMOLITION WORKS</t>
  </si>
  <si>
    <t>REINFORCED CONCRETE</t>
  </si>
  <si>
    <t>Reinforced concrete as per the drawing in gutter slab.</t>
  </si>
  <si>
    <t>Refer to attached drawing for more details.</t>
  </si>
  <si>
    <t>Note: (a) Minor cracked and rusted areas shall be chipped to expose rebars, cut and clean-up rusted rebars to receive Structural repair mortar MasterEmaco S 488 or equivalent.
(b) If the cracking is severe, remove concrete, clean and wire brush re-bars to remove rusts, place fresh concrete. Rate shall include for provision of shuttering and formworks for new concrete.</t>
  </si>
  <si>
    <t>Removal of gypsum ceiling, provide 6mm thick cement board ceiling in first floor balcony.</t>
  </si>
  <si>
    <t>Wall Cracks and Defects</t>
  </si>
  <si>
    <r>
      <t>m</t>
    </r>
    <r>
      <rPr>
        <vertAlign val="superscript"/>
        <sz val="10"/>
        <rFont val="Arial Narrow"/>
        <family val="2"/>
      </rPr>
      <t>2</t>
    </r>
  </si>
  <si>
    <r>
      <t>m</t>
    </r>
    <r>
      <rPr>
        <vertAlign val="superscript"/>
        <sz val="10"/>
        <rFont val="Arial Narrow"/>
        <family val="2"/>
      </rPr>
      <t>3</t>
    </r>
  </si>
  <si>
    <t>Allow for clean- up of completed works and site up on completion. Allow for removal of debris away from the site.</t>
  </si>
  <si>
    <t>Auxiliary Services</t>
  </si>
  <si>
    <t>Project:  Renovation of B.Eydafushi Police Station</t>
  </si>
  <si>
    <t>Location: B. Eydafushi</t>
  </si>
  <si>
    <t>Date:  10 February 2022</t>
  </si>
  <si>
    <t>Infrastructure &amp; Building Development</t>
  </si>
  <si>
    <t>BILL OF QUANTITIES</t>
  </si>
  <si>
    <t>Muslim Shower</t>
  </si>
  <si>
    <t>Head Shower</t>
  </si>
  <si>
    <t>Floor Drain</t>
  </si>
  <si>
    <t>Wall hung Mirror</t>
  </si>
  <si>
    <t>Towel Bar, 2 feet</t>
  </si>
  <si>
    <t>Towel Bar, 4 feet</t>
  </si>
  <si>
    <t>(a) Rates shall include for locks, latches, closures, push plates, pull handles, bolts, kick plates, hinges, door closer, door stoppers and all door &amp; window hardware.</t>
  </si>
  <si>
    <t>(b) Rates shall include for door frames, mullions, transoms, trims, glazing, tinting, timber panels, boarding, framing, lining, fastenings and all fixings.</t>
  </si>
  <si>
    <t>(c) All Aluminum door and windows shall be 60-80 micron aluminum.</t>
  </si>
  <si>
    <t>(d) All Timber doors shall Solid timber paneled door with paint finish.</t>
  </si>
  <si>
    <t>(e) Rates shall include application of wood putty in all timber door units to receive 2 coats of painting.</t>
  </si>
  <si>
    <t>(f) All Windows Glazing shall be 6-12mm blue reflective glass. (see door and window schedule)</t>
  </si>
  <si>
    <t xml:space="preserve">Replacing casement window handles where necessary. </t>
  </si>
  <si>
    <t>6.2.2</t>
  </si>
  <si>
    <t>WINDOW ACCESSORIES</t>
  </si>
  <si>
    <t>Water Tap (1 nos in Laundry, Ground Floor)</t>
  </si>
  <si>
    <t xml:space="preserve">Routing and Sealing of Cracks in external masonry walls and decorations using Acrylic or Polyurethane Sealant (PU 25 or equivalent) as per manufacturer’s specifications. </t>
  </si>
  <si>
    <t>WOODEN DOORS &amp; ACCESSORIES</t>
  </si>
  <si>
    <t>D1 (1400x2100mm)</t>
  </si>
  <si>
    <t>D2 (1200x2100mm)</t>
  </si>
  <si>
    <t>D4 (800x2100mm)</t>
  </si>
  <si>
    <t>D6 (700x2100mm)</t>
  </si>
  <si>
    <t>Wooden Door Accessories</t>
  </si>
  <si>
    <t>BILL NO 03: MASONRY WALLS / PARTITION</t>
  </si>
  <si>
    <t>PARTITION WORKS</t>
  </si>
  <si>
    <t>3.3.1</t>
  </si>
  <si>
    <t>Removal of existing wooden partition wall  and wooden door in IT room at first floor level, provide wooden framed (50x50mm timber) gypsum (12mm thick)  partition. Rates shall include for installation of wooden door as size same as D5.</t>
  </si>
  <si>
    <t>W3 (2400x1200mm)</t>
  </si>
  <si>
    <t>W4 (2400x600mm)</t>
  </si>
  <si>
    <t>W6 (1200x1200mm)</t>
  </si>
  <si>
    <t>W8 (1200x800mm)</t>
  </si>
  <si>
    <t>W1 (3200x1200mm)</t>
  </si>
  <si>
    <t>W5 (1800x1200mm)</t>
  </si>
  <si>
    <t>CLADDING</t>
  </si>
  <si>
    <t>6.2.3</t>
  </si>
  <si>
    <t>Change Door Locks</t>
  </si>
  <si>
    <t>Removal of Wooden Doors and frames, replace with aluminum doors. Note: For all doors measure size at site before fabrication and delivery.</t>
  </si>
  <si>
    <t>CURTAIN ,  BLINDS &amp; STICKER</t>
  </si>
  <si>
    <t>GENERAL</t>
  </si>
  <si>
    <t>6.3.1</t>
  </si>
  <si>
    <r>
      <t xml:space="preserve">Note: Supply and fixing of </t>
    </r>
    <r>
      <rPr>
        <sz val="12"/>
        <color rgb="FFFF0000"/>
        <rFont val="Arial Narrow"/>
        <family val="2"/>
      </rPr>
      <t xml:space="preserve"> </t>
    </r>
    <r>
      <rPr>
        <sz val="12"/>
        <rFont val="Arial Narrow"/>
        <family val="2"/>
      </rPr>
      <t>blind and curtain. Rates shall include for all accessories and completion of all necessary works.</t>
    </r>
  </si>
  <si>
    <t>Removal of window sealant (external &amp; internal) between frame and wall from all windows and ventilations, clean the area thoroughly and provide new weather proof sealant.</t>
  </si>
  <si>
    <t>6.3.2</t>
  </si>
  <si>
    <t>6.4.1</t>
  </si>
  <si>
    <t>Removal of existing paint from roofing sheets, apply 2 coats of enamel paint. Works shall include removal of rust and cleaning.</t>
  </si>
  <si>
    <t>Installation of Lysaght gutter and connection to existing down pipes. Replace fascia board.</t>
  </si>
  <si>
    <t>Removal of existing paint, clean the masonry surface to receive 1 coat of primer and 2 coats of paint. Rates shall include for surface treatments to prevent future chalking or flaking of paint.</t>
  </si>
  <si>
    <t>DOORS</t>
  </si>
  <si>
    <t>Replacing of wooden door at exercise yard and replace with a grill door - Refer to the drawing.</t>
  </si>
  <si>
    <t>Remove swollen plastering, re-plastering where necessary.</t>
  </si>
  <si>
    <t>Fascia Board</t>
  </si>
  <si>
    <t>Aluminum composite cladding, including GI 25x25mm square pipe framing to cover Lysaght gutter, as per the drawing. Works shall include for all necessary works required for completion.</t>
  </si>
  <si>
    <t>Allow for all on and off site management cost including cost of certified site engineer, foreman and assistants, temporary services, telephone, fax, hoardings, guards, temporary fencing inside and outside the premises and similar.</t>
  </si>
  <si>
    <t>Rates shall include for provision of scaffolding and other necessary works to carryout the described works.</t>
  </si>
  <si>
    <t>Demolition of concrete gutter. Rates shall include for placing of scaffolds, provision of safety measures and removal of debris away from the site.</t>
  </si>
  <si>
    <t>Controlled demolition of gutter slab concrete. Demolition should be carried out with care not to damage top reinforcement of the slab. Rates shall include for placing of scaffolds, provision of safety measures and removal of debris away from the site.</t>
  </si>
  <si>
    <r>
      <rPr>
        <u/>
        <sz val="12"/>
        <rFont val="Arial Narrow"/>
        <family val="2"/>
      </rPr>
      <t>Note:</t>
    </r>
    <r>
      <rPr>
        <sz val="12"/>
        <rFont val="Arial Narrow"/>
        <family val="2"/>
      </rPr>
      <t xml:space="preserve">
Slab thickness 150mm.
Top reinforcement shall be cleaned of concrete debris, damaged or corroded bars shall be replaced.
Rusted rebars shall be cut and removed, usable rebars free from rust and damaged should be kept and cleaned. Bottom reinforcement T10@150c/c both ways. Where ever required, bottom bars should be anchored into existing roof beams. (Effective embedment depth: 90mm)</t>
    </r>
  </si>
  <si>
    <t>Removal of loose, stained and fungus infected paint, clean the masonry surface to receive 1 coat of primer and 2 coats of paint. Rates shall include for application of 2 coats surface treatment (MasterCure 181 or equivalent) to prevent future chalking, fungus infection or flaking of paint.
Rates shall include for filling defects such as voids in masonry walls prior to paint works.</t>
  </si>
  <si>
    <t>Stripping of tile works in toilet walls and floors with mortar. and removal of debris. Tiles shall be stripped together with mortar, while brick surface shall be cleaned with a wire brush.</t>
  </si>
  <si>
    <t xml:space="preserve">300x600 ceramic wall tiles up to 2.1m height in toilets.  Rates shall include for repairing of wall cracks by method of routing and sealing using Polyurethane Sealant (PU 25 or equivalent) as per manufacturer’s specifications. </t>
  </si>
  <si>
    <t>Installation of fixtures and fittings. Rates shall include for all necessary connection and relevant works required for complete installation of fixtures.</t>
  </si>
  <si>
    <t>Restoration of concrete in window sill and parapet wall decoration.</t>
  </si>
  <si>
    <t>SUMMARY</t>
  </si>
  <si>
    <r>
      <t xml:space="preserve">Project:  </t>
    </r>
    <r>
      <rPr>
        <b/>
        <sz val="12"/>
        <rFont val="Arial Narrow"/>
        <family val="2"/>
      </rPr>
      <t>Renovation of B.Eydafushi Police Station</t>
    </r>
  </si>
  <si>
    <t>D4 (2100x900mm)</t>
  </si>
  <si>
    <r>
      <rPr>
        <u/>
        <sz val="12"/>
        <rFont val="Arial Narrow"/>
        <family val="2"/>
      </rPr>
      <t>Note:</t>
    </r>
    <r>
      <rPr>
        <sz val="12"/>
        <rFont val="Arial Narrow"/>
        <family val="2"/>
      </rPr>
      <t xml:space="preserve">
Existing rebars of gutter slab and continuous bars from beams shall be cut from a distance of 25mm from the adjacent roof beams.
Gutter Length: 56.80m
Total demolition Area: 102.24sqm
Refer attached drawings for cross section and details of RC gutter.</t>
    </r>
  </si>
  <si>
    <r>
      <rPr>
        <u/>
        <sz val="12"/>
        <rFont val="Arial Narrow"/>
        <family val="2"/>
      </rPr>
      <t>Note:</t>
    </r>
    <r>
      <rPr>
        <sz val="12"/>
        <rFont val="Arial Narrow"/>
        <family val="2"/>
      </rPr>
      <t xml:space="preserve">
Gutter Length: 22.40m
Total demolition Area: 33.60sqm
Refer attached drawings for cross section and details of RC gutter.</t>
    </r>
  </si>
  <si>
    <t>50x75mm (length:1.2m) masonry kicker, including tile works (First floor balconies).</t>
  </si>
  <si>
    <t>ALUMINUM DOORS</t>
  </si>
  <si>
    <t>Vertical Blids</t>
  </si>
  <si>
    <t>Replacing Lysaght Gutter/Flahing near overhead water tank.</t>
  </si>
  <si>
    <t>Steel Grill Door, GD1 (2100x900mm). Rates shall include fabrication, 1 coat of redoxide and 2 coats of enamel paint, and sliding lock system and lock.</t>
  </si>
  <si>
    <t>FLAG POST</t>
  </si>
  <si>
    <t>Removal of tiles and motar, clean and level the surface to receive 600x600mm homogeneous tiles.</t>
  </si>
  <si>
    <t>ELECTRICAL WORKS</t>
  </si>
  <si>
    <t>Instalation of wall mount exhaust fan, KDK or equivalent. (350x350mm). Rates shall include for provision of wall opening, edge plastering, electrical connection and paint works required.</t>
  </si>
  <si>
    <t>ELECTRICAL</t>
  </si>
  <si>
    <t>Relocation (to other side of current location) of Distribution board in Barracks 2. Rates shall include for DB Boxwith cover and any other required works during relocation.</t>
  </si>
  <si>
    <t>Door Lock (Morise Lock) - Ground Floor</t>
  </si>
  <si>
    <t>Door Lock (Morise Lock) - First Floor</t>
  </si>
  <si>
    <t>(a) Rates shall include for: the provision, erection and removal of scaffolding, preparation, rubbing down between coats and similar work, the protection and/or masking floors, fittings and similar work, removing and replacing door window furniture</t>
  </si>
  <si>
    <t>BILL NO 07: PAINTING</t>
  </si>
  <si>
    <t>TOTAL (BILL NO 07: PAINTING)</t>
  </si>
  <si>
    <t>BUILDING EXTERNAL WALLS</t>
  </si>
  <si>
    <t>BUILDING INTERNAL WALLS</t>
  </si>
  <si>
    <t>GATE</t>
  </si>
  <si>
    <t>Steel Gate (1700x3000mm)</t>
  </si>
  <si>
    <t>Steel Gate (1700x2000mm)</t>
  </si>
  <si>
    <t>Steel Gate (1700x1000mm)</t>
  </si>
  <si>
    <t>Removal paint and rusts from existing steel gates, clean the surface to receive 1 coats of primer and 2 coats of marine grade enamel paint.</t>
  </si>
  <si>
    <t>ROOF COVER</t>
  </si>
  <si>
    <t>LYSAGHT GUTTER</t>
  </si>
  <si>
    <t>150mm thick masonry wall, including 15mm thick plastering on both sides in investigation room. Rate shall include for removal of existing wooden door.</t>
  </si>
  <si>
    <t>150mm thick masonry wall, including 15mm thick plastering on both sides.</t>
  </si>
  <si>
    <t>BOUNDAY WALL</t>
  </si>
  <si>
    <t>3.3.2</t>
  </si>
  <si>
    <t>3.3.3</t>
  </si>
  <si>
    <t>3.3.4</t>
  </si>
  <si>
    <t>3.4.1</t>
  </si>
  <si>
    <t>BILL NO 05: TILING</t>
  </si>
  <si>
    <t>BILL NO 04: CEILING</t>
  </si>
  <si>
    <t>BARRACKS 1</t>
  </si>
  <si>
    <t>BARRACKS 2</t>
  </si>
  <si>
    <t>ATOLL COMMANDER ROOM</t>
  </si>
  <si>
    <t>STORE ROOM</t>
  </si>
  <si>
    <t>Removal of tiles and motar, clean and level the surface to receive 600x600mm PORCELAIN tiles.</t>
  </si>
  <si>
    <t>300x300mm CERAMIC tiles. Rates shall include for stripping of wash basin counter tiles with mortar, chipping of concrete along cracks. Expose rebars if corrosion has occurred. Clean up the rusts with wire brush, repair cracked areas using chemical (MasterEmaco S 488 or equivalent).</t>
  </si>
  <si>
    <t xml:space="preserve">300x600 CERAMIC wall tiles up to 2.1m height in toilets.  Rates shall include for repairing of wall cracks by method of routing and sealing using Polyurethane Sealant (PU 25 or equivalent) as per manufacturer’s specifications. </t>
  </si>
  <si>
    <t>300x300mm anti-slip CERAMIC tiles on floor. Rates shall include application of 2 coats of water proofing membrane, (MasterSeal 550 or similar).</t>
  </si>
  <si>
    <t>D3 (1200x2100mm)</t>
  </si>
  <si>
    <t>FG1 (600X400mm)</t>
  </si>
  <si>
    <t>D5a (700x2100mm)</t>
  </si>
  <si>
    <t>D6a (600x2100mm)</t>
  </si>
  <si>
    <t>FIBER/WPC DOORS</t>
  </si>
  <si>
    <t>Removal of Wooden Doors and frames, replace with fiber/wpc doors. Note: For all doors measure size at site before fabrication and delivery.</t>
  </si>
  <si>
    <t>Demolition of masonry walls. Rates shall include for removal of debris away from site. Rates shall include for removal of existing grill doors.</t>
  </si>
  <si>
    <t>Removal of loose paint, clean the masonry surface to receive 1 coat of primer and 2 coats of paint. Rates shall include for surface treatments to prevent future chalking or flaking of paint. Rates shall include for filling defects such as voids in masonry walls prior to paint works.
Note: Remove the paint layer fully where chalking has occurred prior to the application primer.</t>
  </si>
  <si>
    <t>D4a (800x2100mm)</t>
  </si>
  <si>
    <t>Re-furbish existing wooden doors. Application of clear varnish on wooden doors, rates shall include sanding and cleaning prior to varnish. Rates shall include for resolving sagging doors.</t>
  </si>
  <si>
    <t>Solid panel wooden doors as per drawing.</t>
  </si>
  <si>
    <t xml:space="preserve">D5 (700x2100mm) </t>
  </si>
  <si>
    <t xml:space="preserve">D5a (700x2100mm) </t>
  </si>
  <si>
    <t>D7 (800x2100mm)</t>
  </si>
  <si>
    <t>D9 (700x2100mm)</t>
  </si>
  <si>
    <t>D8 (1200x2100mm)</t>
  </si>
  <si>
    <t>6.4.2</t>
  </si>
  <si>
    <t>Frosted Sticker in Wooden Door Glazing</t>
  </si>
  <si>
    <t>Sliding Gate</t>
  </si>
  <si>
    <t>3.3.5</t>
  </si>
  <si>
    <t>Provision of 1" GI Pipe (2.3m) anchored on both sides at 600mm c/c to masonry wall in laundry area for cloth hanging.</t>
  </si>
  <si>
    <t>450x450mm PORCELAIN tiles on floor. Rates shall include application of 2 coats of water proofing membrane, (MasterSeal 550 or similar).</t>
  </si>
  <si>
    <t>BILL NO 08: ROOFING</t>
  </si>
  <si>
    <t>TOTAL (BILL NO 08: ROOFING)</t>
  </si>
  <si>
    <t xml:space="preserve">BILL NO 09: SANITARY &amp; ELECTRICAL </t>
  </si>
  <si>
    <t>BILL NO 10: CELL BLOCK</t>
  </si>
  <si>
    <t>MASONRY WALLS / PARTITION</t>
  </si>
  <si>
    <t>CEILING</t>
  </si>
  <si>
    <t>TILING</t>
  </si>
  <si>
    <t>PAINTING</t>
  </si>
  <si>
    <t xml:space="preserve">SANITARY &amp; ELECTRICAL </t>
  </si>
  <si>
    <t>TOTAL (BILL NO 09: SANITARY &amp; ELECTRICAL )</t>
  </si>
  <si>
    <t>TOTAL (BILL NO 03: MASONRY WALLS / PARTITION)</t>
  </si>
  <si>
    <t>TOTAL (BILL NO 04: CEILING)</t>
  </si>
  <si>
    <t>TOTAL (BILL NO 05: TILING)</t>
  </si>
  <si>
    <t>TOTAL (BILL NO 10: CELL BLOCK)</t>
  </si>
  <si>
    <t>Repair damaged gypsum ceiling (Atoll Commander Room). Provision of 9mm thick Gypsum ceiling including putty works and 1 coat of primer coat.</t>
  </si>
  <si>
    <t>Repair damaged gypsum ceiling (Ground Floor - OPS Room). Provision of 9mm thick Gypsum ceiling including putty works and 1 coat of primer coat.</t>
  </si>
  <si>
    <t>Removal of fungus infected ceiling. Provision of 9mm thick Gypsum ceiling including putty works and 1 coat of primer coat.</t>
  </si>
  <si>
    <t>Removal of loose paint, and application of 2 coats of paint in ceiling.</t>
  </si>
  <si>
    <t>7.3.1</t>
  </si>
  <si>
    <t>External Ceiling</t>
  </si>
  <si>
    <t>Internal Ceiling</t>
  </si>
  <si>
    <t>7.3.2</t>
  </si>
  <si>
    <t>Epoxy Paint on roof slab.</t>
  </si>
  <si>
    <t>Removal of loose paint, clean the masonry surface to receive 1 coat of paint.</t>
  </si>
  <si>
    <t>Internal Walls (Cells)</t>
  </si>
  <si>
    <t>Ceiling (Cells)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</si>
</sst>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B1dd\-mmm\-yy"/>
    <numFmt numFmtId="165" formatCode="0.0"/>
    <numFmt numFmtId="166" formatCode="\(0\)"/>
  </numFmts>
  <fonts count="14" x14ac:knownFonts="1">
    <font>
      <sz val="10"/>
      <name val="Arial"/>
      <family val="2"/>
    </font>
    <font>
      <sz val="10"/>
      <name val="MS Sans Serif"/>
      <family val="2"/>
    </font>
    <font>
      <sz val="10"/>
      <name val="Arial"/>
      <family val="2"/>
    </font>
    <font>
      <b/>
      <sz val="12"/>
      <name val="Arial Narrow"/>
      <family val="2"/>
    </font>
    <font>
      <sz val="12"/>
      <name val="Arial Narrow"/>
      <family val="2"/>
    </font>
    <font>
      <b/>
      <u/>
      <sz val="12"/>
      <name val="Arial Narrow"/>
      <family val="2"/>
    </font>
    <font>
      <vertAlign val="superscript"/>
      <sz val="12"/>
      <name val="Arial Narrow"/>
      <family val="2"/>
    </font>
    <font>
      <b/>
      <u/>
      <sz val="16"/>
      <name val="Arial Narrow"/>
      <family val="2"/>
    </font>
    <font>
      <sz val="11"/>
      <name val="Arial Narrow"/>
      <family val="2"/>
    </font>
    <font>
      <u/>
      <sz val="12"/>
      <name val="Arial Narrow"/>
      <family val="2"/>
    </font>
    <font>
      <b/>
      <sz val="10"/>
      <name val="Arial"/>
      <family val="2"/>
    </font>
    <font>
      <sz val="12"/>
      <color rgb="FFFF0000"/>
      <name val="Arial Narrow"/>
      <family val="2"/>
    </font>
    <font>
      <vertAlign val="superscript"/>
      <sz val="10"/>
      <name val="Arial Narrow"/>
      <family val="2"/>
    </font>
    <font>
      <b/>
      <sz val="11"/>
      <name val="Arial Narrow"/>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bottom/>
      <diagonal/>
    </border>
    <border>
      <left style="thin">
        <color indexed="64"/>
      </left>
      <right/>
      <top/>
      <bottom/>
      <diagonal/>
    </border>
    <border>
      <left/>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diagonal/>
    </border>
  </borders>
  <cellStyleXfs count="3">
    <xf numFmtId="0" fontId="0" fillId="0" borderId="0"/>
    <xf numFmtId="0" fontId="1" fillId="0" borderId="0"/>
    <xf numFmtId="43" fontId="2" fillId="0" borderId="0" applyFont="0" applyFill="0" applyBorder="0" applyAlignment="0" applyProtection="0"/>
  </cellStyleXfs>
  <cellXfs count="89">
    <xf numFmtId="0" fontId="0" fillId="0" borderId="0" xfId="0"/>
    <xf numFmtId="0" fontId="3" fillId="2" borderId="0" xfId="0" applyFont="1" applyFill="1" applyAlignment="1">
      <alignment vertical="center"/>
    </xf>
    <xf numFmtId="0" fontId="4" fillId="2" borderId="0" xfId="0" applyFont="1" applyFill="1" applyAlignment="1">
      <alignment vertical="center"/>
    </xf>
    <xf numFmtId="0" fontId="4" fillId="2" borderId="0" xfId="0" applyFont="1" applyFill="1" applyAlignment="1">
      <alignment horizontal="left" vertical="center"/>
    </xf>
    <xf numFmtId="0" fontId="4" fillId="2" borderId="0" xfId="0" applyFont="1" applyFill="1" applyAlignment="1">
      <alignment horizontal="right"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4" fillId="2" borderId="0" xfId="0" quotePrefix="1" applyFont="1" applyFill="1" applyBorder="1" applyAlignment="1">
      <alignment horizontal="left" vertical="center"/>
    </xf>
    <xf numFmtId="164" fontId="4" fillId="2" borderId="0" xfId="0" applyNumberFormat="1" applyFont="1" applyFill="1" applyBorder="1" applyAlignment="1">
      <alignment horizontal="left" vertical="center"/>
    </xf>
    <xf numFmtId="0" fontId="4" fillId="2" borderId="0" xfId="1" applyFont="1" applyFill="1" applyBorder="1" applyAlignment="1">
      <alignment horizontal="center" vertical="center"/>
    </xf>
    <xf numFmtId="0" fontId="5" fillId="2" borderId="7" xfId="0" applyFont="1" applyFill="1" applyBorder="1" applyAlignment="1">
      <alignment horizontal="left" vertical="top" wrapText="1"/>
    </xf>
    <xf numFmtId="0" fontId="4" fillId="2" borderId="5" xfId="0" applyFont="1" applyFill="1" applyBorder="1" applyAlignment="1">
      <alignment horizontal="center" vertical="top"/>
    </xf>
    <xf numFmtId="0" fontId="4" fillId="2" borderId="5" xfId="0" applyFont="1" applyFill="1" applyBorder="1" applyAlignment="1">
      <alignment horizontal="left" vertical="top" wrapText="1"/>
    </xf>
    <xf numFmtId="0" fontId="5" fillId="2" borderId="5" xfId="0" applyFont="1" applyFill="1" applyBorder="1" applyAlignment="1">
      <alignment horizontal="left" vertical="top" wrapText="1"/>
    </xf>
    <xf numFmtId="0" fontId="3" fillId="2" borderId="5" xfId="0" applyFont="1" applyFill="1" applyBorder="1" applyAlignment="1">
      <alignment horizontal="left" vertical="top"/>
    </xf>
    <xf numFmtId="0" fontId="4" fillId="2" borderId="5" xfId="0" applyFont="1" applyFill="1" applyBorder="1" applyAlignment="1">
      <alignment horizontal="left" vertical="top"/>
    </xf>
    <xf numFmtId="0" fontId="3" fillId="3" borderId="1" xfId="0" applyFont="1" applyFill="1" applyBorder="1" applyAlignment="1">
      <alignment horizontal="center" vertical="center"/>
    </xf>
    <xf numFmtId="43" fontId="4" fillId="2" borderId="0" xfId="2" applyFont="1" applyFill="1" applyAlignment="1">
      <alignment vertical="center"/>
    </xf>
    <xf numFmtId="43" fontId="3" fillId="2" borderId="0" xfId="2" applyFont="1" applyFill="1" applyAlignment="1">
      <alignment vertical="center"/>
    </xf>
    <xf numFmtId="43" fontId="4" fillId="2" borderId="7" xfId="2" applyFont="1" applyFill="1" applyBorder="1" applyAlignment="1">
      <alignment horizontal="center" vertical="top"/>
    </xf>
    <xf numFmtId="43" fontId="3" fillId="2" borderId="5" xfId="2" applyFont="1" applyFill="1" applyBorder="1" applyAlignment="1">
      <alignment horizontal="center" vertical="top"/>
    </xf>
    <xf numFmtId="43" fontId="4" fillId="2" borderId="5" xfId="2" applyFont="1" applyFill="1" applyBorder="1" applyAlignment="1">
      <alignment horizontal="center" vertical="top"/>
    </xf>
    <xf numFmtId="43" fontId="4" fillId="2" borderId="0" xfId="0" applyNumberFormat="1" applyFont="1" applyFill="1" applyAlignment="1">
      <alignment vertical="center"/>
    </xf>
    <xf numFmtId="43" fontId="4" fillId="2" borderId="0" xfId="2" applyFont="1" applyFill="1" applyAlignment="1">
      <alignment vertical="top"/>
    </xf>
    <xf numFmtId="0" fontId="9" fillId="2" borderId="5" xfId="0" applyFont="1" applyFill="1" applyBorder="1" applyAlignment="1">
      <alignment horizontal="left" vertical="top" wrapText="1"/>
    </xf>
    <xf numFmtId="43" fontId="0" fillId="0" borderId="0" xfId="2" applyFont="1"/>
    <xf numFmtId="43" fontId="10" fillId="4" borderId="10" xfId="2" applyFont="1" applyFill="1" applyBorder="1"/>
    <xf numFmtId="43" fontId="4" fillId="2" borderId="7" xfId="2" applyFont="1" applyFill="1" applyBorder="1" applyAlignment="1">
      <alignment horizontal="right" vertical="top"/>
    </xf>
    <xf numFmtId="43" fontId="4" fillId="2" borderId="5" xfId="2" applyFont="1" applyFill="1" applyBorder="1" applyAlignment="1">
      <alignment horizontal="right" vertical="top"/>
    </xf>
    <xf numFmtId="43" fontId="3" fillId="2" borderId="5" xfId="2" applyFont="1" applyFill="1" applyBorder="1" applyAlignment="1">
      <alignment horizontal="right" vertical="top"/>
    </xf>
    <xf numFmtId="43" fontId="4" fillId="2" borderId="0" xfId="2" applyFont="1" applyFill="1" applyAlignment="1">
      <alignment horizontal="center" vertical="top"/>
    </xf>
    <xf numFmtId="43" fontId="4" fillId="2" borderId="0" xfId="2" applyFont="1" applyFill="1" applyAlignment="1">
      <alignment horizontal="right" vertical="top"/>
    </xf>
    <xf numFmtId="43" fontId="4" fillId="2" borderId="0" xfId="2" applyFont="1" applyFill="1" applyBorder="1" applyAlignment="1">
      <alignment horizontal="center" vertical="top"/>
    </xf>
    <xf numFmtId="43" fontId="4" fillId="2" borderId="0" xfId="2" applyFont="1" applyFill="1" applyBorder="1" applyAlignment="1">
      <alignment horizontal="right" vertical="top"/>
    </xf>
    <xf numFmtId="43" fontId="3" fillId="3" borderId="1" xfId="2" applyFont="1" applyFill="1" applyBorder="1" applyAlignment="1">
      <alignment horizontal="center" vertical="top"/>
    </xf>
    <xf numFmtId="43" fontId="3" fillId="2" borderId="1" xfId="2" applyFont="1" applyFill="1" applyBorder="1" applyAlignment="1">
      <alignment horizontal="right" vertical="top"/>
    </xf>
    <xf numFmtId="43" fontId="3" fillId="2" borderId="2" xfId="2" applyFont="1" applyFill="1" applyBorder="1" applyAlignment="1">
      <alignment horizontal="right" vertical="top"/>
    </xf>
    <xf numFmtId="2" fontId="4" fillId="2" borderId="5" xfId="2" applyNumberFormat="1" applyFont="1" applyFill="1" applyBorder="1" applyAlignment="1">
      <alignment horizontal="center" vertical="top"/>
    </xf>
    <xf numFmtId="2" fontId="4" fillId="2" borderId="0" xfId="2" applyNumberFormat="1" applyFont="1" applyFill="1" applyAlignment="1">
      <alignment horizontal="center" vertical="top"/>
    </xf>
    <xf numFmtId="2" fontId="4" fillId="2" borderId="0" xfId="2" applyNumberFormat="1" applyFont="1" applyFill="1" applyBorder="1" applyAlignment="1">
      <alignment horizontal="center" vertical="top"/>
    </xf>
    <xf numFmtId="2" fontId="3" fillId="3" borderId="1" xfId="2" applyNumberFormat="1" applyFont="1" applyFill="1" applyBorder="1" applyAlignment="1">
      <alignment horizontal="center" vertical="top"/>
    </xf>
    <xf numFmtId="2" fontId="4" fillId="2" borderId="7" xfId="2" applyNumberFormat="1" applyFont="1" applyFill="1" applyBorder="1" applyAlignment="1">
      <alignment horizontal="center" vertical="top"/>
    </xf>
    <xf numFmtId="2" fontId="3" fillId="2" borderId="5" xfId="2" applyNumberFormat="1" applyFont="1" applyFill="1" applyBorder="1" applyAlignment="1">
      <alignment horizontal="center" vertical="top"/>
    </xf>
    <xf numFmtId="43" fontId="4" fillId="2" borderId="1" xfId="2" applyFont="1" applyFill="1" applyBorder="1" applyAlignment="1">
      <alignment horizontal="right" vertical="top"/>
    </xf>
    <xf numFmtId="165" fontId="4" fillId="2" borderId="7" xfId="0" applyNumberFormat="1" applyFont="1" applyFill="1" applyBorder="1" applyAlignment="1">
      <alignment horizontal="center" vertical="top"/>
    </xf>
    <xf numFmtId="165" fontId="4" fillId="2" borderId="5" xfId="0" applyNumberFormat="1" applyFont="1" applyFill="1" applyBorder="1" applyAlignment="1">
      <alignment horizontal="center" vertical="top"/>
    </xf>
    <xf numFmtId="43" fontId="4" fillId="2" borderId="11" xfId="2" applyFont="1" applyFill="1" applyBorder="1" applyAlignment="1">
      <alignment horizontal="right" vertical="top"/>
    </xf>
    <xf numFmtId="0" fontId="3" fillId="2" borderId="5" xfId="0" applyFont="1" applyFill="1" applyBorder="1" applyAlignment="1">
      <alignment horizontal="left" vertical="top" wrapText="1"/>
    </xf>
    <xf numFmtId="43" fontId="3" fillId="2" borderId="0" xfId="2" applyFont="1" applyFill="1" applyAlignment="1">
      <alignment vertical="top"/>
    </xf>
    <xf numFmtId="43" fontId="3" fillId="2" borderId="0" xfId="2" applyFont="1" applyFill="1" applyBorder="1" applyAlignment="1">
      <alignment horizontal="center" vertical="top"/>
    </xf>
    <xf numFmtId="0" fontId="4" fillId="2" borderId="0" xfId="0" applyFont="1" applyFill="1" applyBorder="1" applyAlignment="1">
      <alignment horizontal="right" vertical="center"/>
    </xf>
    <xf numFmtId="0" fontId="3" fillId="3" borderId="1" xfId="0" applyFont="1" applyFill="1" applyBorder="1" applyAlignment="1">
      <alignment horizontal="right" vertical="center"/>
    </xf>
    <xf numFmtId="165" fontId="3" fillId="2" borderId="7" xfId="0" applyNumberFormat="1" applyFont="1" applyFill="1" applyBorder="1" applyAlignment="1">
      <alignment horizontal="right" vertical="top"/>
    </xf>
    <xf numFmtId="165" fontId="3" fillId="2" borderId="5" xfId="0" applyNumberFormat="1" applyFont="1" applyFill="1" applyBorder="1" applyAlignment="1">
      <alignment horizontal="right" vertical="top"/>
    </xf>
    <xf numFmtId="165" fontId="3" fillId="2" borderId="1" xfId="0" applyNumberFormat="1" applyFont="1" applyFill="1" applyBorder="1" applyAlignment="1">
      <alignment horizontal="right" vertical="top"/>
    </xf>
    <xf numFmtId="0" fontId="3" fillId="2" borderId="5" xfId="0" applyFont="1" applyFill="1" applyBorder="1" applyAlignment="1">
      <alignment horizontal="right" vertical="top"/>
    </xf>
    <xf numFmtId="166" fontId="8" fillId="2" borderId="8" xfId="2" applyNumberFormat="1" applyFont="1" applyFill="1" applyBorder="1" applyAlignment="1" applyProtection="1">
      <alignment horizontal="right" vertical="top" wrapText="1"/>
    </xf>
    <xf numFmtId="166" fontId="8" fillId="2" borderId="9" xfId="2" applyNumberFormat="1" applyFont="1" applyFill="1" applyBorder="1" applyAlignment="1" applyProtection="1">
      <alignment horizontal="right" vertical="top" wrapText="1"/>
    </xf>
    <xf numFmtId="0" fontId="4" fillId="2" borderId="9" xfId="0" applyFont="1" applyFill="1" applyBorder="1" applyAlignment="1">
      <alignment horizontal="right" vertical="top"/>
    </xf>
    <xf numFmtId="0" fontId="3" fillId="2" borderId="9" xfId="0" applyFont="1" applyFill="1" applyBorder="1" applyAlignment="1">
      <alignment horizontal="right" vertical="top"/>
    </xf>
    <xf numFmtId="0" fontId="4" fillId="2" borderId="5" xfId="0" applyFont="1" applyFill="1" applyBorder="1" applyAlignment="1">
      <alignment horizontal="right" vertical="top"/>
    </xf>
    <xf numFmtId="0" fontId="3" fillId="2" borderId="0" xfId="0" applyFont="1" applyFill="1" applyAlignment="1">
      <alignment horizontal="left" vertical="center"/>
    </xf>
    <xf numFmtId="0" fontId="4" fillId="2" borderId="0" xfId="1" applyFont="1" applyFill="1" applyBorder="1" applyAlignment="1">
      <alignment horizontal="left" vertical="center"/>
    </xf>
    <xf numFmtId="166" fontId="13" fillId="2" borderId="9" xfId="2" applyNumberFormat="1" applyFont="1" applyFill="1" applyBorder="1" applyAlignment="1" applyProtection="1">
      <alignment horizontal="right" vertical="top" wrapText="1"/>
    </xf>
    <xf numFmtId="43" fontId="0" fillId="0" borderId="0" xfId="2" applyFont="1" applyAlignment="1">
      <alignment vertical="top"/>
    </xf>
    <xf numFmtId="165" fontId="3" fillId="2" borderId="9" xfId="0" applyNumberFormat="1" applyFont="1" applyFill="1" applyBorder="1" applyAlignment="1">
      <alignment horizontal="right" vertical="top"/>
    </xf>
    <xf numFmtId="166" fontId="8" fillId="0" borderId="8" xfId="2" applyNumberFormat="1" applyFont="1" applyFill="1" applyBorder="1" applyAlignment="1" applyProtection="1">
      <alignment horizontal="right" vertical="top" wrapText="1"/>
    </xf>
    <xf numFmtId="0" fontId="4" fillId="0" borderId="5" xfId="0" applyFont="1" applyFill="1" applyBorder="1" applyAlignment="1">
      <alignment horizontal="left" vertical="top" wrapText="1"/>
    </xf>
    <xf numFmtId="43" fontId="4" fillId="0" borderId="5" xfId="2" applyFont="1" applyFill="1" applyBorder="1" applyAlignment="1">
      <alignment horizontal="center" vertical="top"/>
    </xf>
    <xf numFmtId="2" fontId="4" fillId="0" borderId="5" xfId="2" applyNumberFormat="1" applyFont="1" applyFill="1" applyBorder="1" applyAlignment="1">
      <alignment horizontal="center" vertical="top"/>
    </xf>
    <xf numFmtId="43" fontId="4" fillId="0" borderId="5" xfId="2" applyFont="1" applyFill="1" applyBorder="1" applyAlignment="1">
      <alignment horizontal="right" vertical="top"/>
    </xf>
    <xf numFmtId="0" fontId="4" fillId="0" borderId="0" xfId="0" applyFont="1" applyFill="1" applyAlignment="1">
      <alignment vertical="center"/>
    </xf>
    <xf numFmtId="43" fontId="4" fillId="0" borderId="0" xfId="2" applyFont="1" applyFill="1" applyAlignment="1">
      <alignment vertical="center"/>
    </xf>
    <xf numFmtId="0" fontId="3" fillId="2" borderId="9" xfId="0" applyFont="1" applyFill="1" applyBorder="1" applyAlignment="1">
      <alignment horizontal="left" vertical="top" wrapText="1"/>
    </xf>
    <xf numFmtId="0" fontId="3" fillId="2" borderId="12" xfId="0" applyFont="1" applyFill="1" applyBorder="1" applyAlignment="1">
      <alignment horizontal="left" vertical="top" wrapText="1"/>
    </xf>
    <xf numFmtId="0" fontId="4" fillId="2" borderId="9" xfId="0" applyFont="1" applyFill="1" applyBorder="1" applyAlignment="1">
      <alignment horizontal="left" vertical="top" wrapText="1"/>
    </xf>
    <xf numFmtId="0" fontId="4"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9" xfId="0" applyFont="1" applyFill="1" applyBorder="1" applyAlignment="1">
      <alignment horizontal="left" vertical="top" wrapText="1"/>
    </xf>
    <xf numFmtId="0" fontId="4" fillId="2" borderId="0" xfId="0" applyFont="1" applyFill="1" applyBorder="1" applyAlignment="1">
      <alignment horizontal="left" vertical="top" wrapText="1"/>
    </xf>
    <xf numFmtId="0" fontId="4" fillId="2" borderId="12" xfId="0" applyFont="1" applyFill="1" applyBorder="1" applyAlignment="1">
      <alignment horizontal="left" vertical="top" wrapText="1"/>
    </xf>
    <xf numFmtId="0" fontId="4" fillId="2" borderId="9" xfId="0" applyFont="1" applyFill="1" applyBorder="1" applyAlignment="1">
      <alignment horizontal="center" vertical="top" wrapText="1"/>
    </xf>
    <xf numFmtId="0" fontId="4" fillId="2" borderId="0" xfId="0" applyFont="1" applyFill="1" applyBorder="1" applyAlignment="1">
      <alignment horizontal="center" vertical="top" wrapText="1"/>
    </xf>
    <xf numFmtId="0" fontId="4" fillId="2" borderId="12" xfId="0" applyFont="1" applyFill="1" applyBorder="1" applyAlignment="1">
      <alignment horizontal="center" vertical="top" wrapText="1"/>
    </xf>
    <xf numFmtId="0" fontId="7" fillId="2" borderId="0" xfId="0" applyFont="1" applyFill="1" applyBorder="1" applyAlignment="1">
      <alignment horizontal="center" vertical="center"/>
    </xf>
    <xf numFmtId="0" fontId="3" fillId="3" borderId="1" xfId="0" applyFont="1" applyFill="1" applyBorder="1" applyAlignment="1">
      <alignment horizontal="center" vertical="center"/>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6" xfId="0" applyFont="1" applyFill="1" applyBorder="1" applyAlignment="1">
      <alignment horizontal="left" vertical="top" wrapText="1"/>
    </xf>
  </cellXfs>
  <cellStyles count="3">
    <cellStyle name="Comma" xfId="2" builtinId="3"/>
    <cellStyle name="Normal" xfId="0" builtinId="0"/>
    <cellStyle name="Normal_Sheet2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3"/>
  <sheetViews>
    <sheetView tabSelected="1" view="pageBreakPreview" topLeftCell="A460" zoomScaleNormal="100" zoomScaleSheetLayoutView="100" workbookViewId="0">
      <selection activeCell="C475" sqref="C475"/>
    </sheetView>
  </sheetViews>
  <sheetFormatPr defaultRowHeight="15.75" x14ac:dyDescent="0.2"/>
  <cols>
    <col min="1" max="1" width="7.7109375" style="4" customWidth="1"/>
    <col min="2" max="2" width="44.28515625" style="2" customWidth="1"/>
    <col min="3" max="3" width="9.42578125" style="30" bestFit="1" customWidth="1"/>
    <col min="4" max="4" width="5.28515625" style="38" bestFit="1" customWidth="1"/>
    <col min="5" max="5" width="9.5703125" style="30" customWidth="1"/>
    <col min="6" max="6" width="18.140625" style="31" bestFit="1" customWidth="1"/>
    <col min="7" max="8" width="9.140625" style="2"/>
    <col min="9" max="9" width="9.28515625" style="17" bestFit="1" customWidth="1"/>
    <col min="10" max="10" width="10.28515625" style="17" bestFit="1" customWidth="1"/>
    <col min="11" max="11" width="19.28515625" style="2" customWidth="1"/>
    <col min="12" max="16384" width="9.140625" style="2"/>
  </cols>
  <sheetData>
    <row r="1" spans="1:10" x14ac:dyDescent="0.2">
      <c r="A1" s="61" t="s">
        <v>65</v>
      </c>
      <c r="C1" s="31"/>
      <c r="D1" s="2"/>
      <c r="E1" s="2"/>
      <c r="F1" s="17"/>
      <c r="G1" s="17"/>
      <c r="I1" s="2"/>
      <c r="J1" s="2"/>
    </row>
    <row r="2" spans="1:10" x14ac:dyDescent="0.2">
      <c r="A2" s="3" t="s">
        <v>61</v>
      </c>
      <c r="C2" s="31"/>
      <c r="D2" s="2"/>
      <c r="E2" s="2"/>
      <c r="F2" s="17"/>
      <c r="G2" s="17"/>
      <c r="I2" s="2"/>
      <c r="J2" s="2"/>
    </row>
    <row r="3" spans="1:10" x14ac:dyDescent="0.2">
      <c r="A3" s="3" t="s">
        <v>4</v>
      </c>
      <c r="C3" s="31"/>
      <c r="D3" s="2"/>
      <c r="E3" s="2"/>
      <c r="F3" s="17"/>
      <c r="G3" s="17"/>
      <c r="I3" s="2"/>
      <c r="J3" s="2"/>
    </row>
    <row r="4" spans="1:10" ht="5.25" customHeight="1" x14ac:dyDescent="0.2">
      <c r="A4" s="3"/>
      <c r="C4" s="31"/>
      <c r="D4" s="2"/>
      <c r="E4" s="2"/>
      <c r="F4" s="17"/>
      <c r="G4" s="17"/>
      <c r="I4" s="2"/>
      <c r="J4" s="2"/>
    </row>
    <row r="5" spans="1:10" x14ac:dyDescent="0.2">
      <c r="A5" s="7" t="s">
        <v>130</v>
      </c>
      <c r="C5" s="33"/>
      <c r="D5" s="2"/>
      <c r="E5" s="2"/>
      <c r="F5" s="17"/>
      <c r="G5" s="17"/>
      <c r="I5" s="2"/>
      <c r="J5" s="2"/>
    </row>
    <row r="6" spans="1:10" x14ac:dyDescent="0.2">
      <c r="A6" s="7" t="s">
        <v>63</v>
      </c>
      <c r="B6" s="6"/>
      <c r="C6" s="33"/>
      <c r="D6" s="2"/>
      <c r="E6" s="2"/>
      <c r="F6" s="17"/>
      <c r="G6" s="17"/>
      <c r="I6" s="2"/>
      <c r="J6" s="2"/>
    </row>
    <row r="7" spans="1:10" x14ac:dyDescent="0.2">
      <c r="A7" s="7" t="s">
        <v>64</v>
      </c>
      <c r="B7" s="8"/>
      <c r="C7" s="33"/>
      <c r="D7" s="2"/>
      <c r="E7" s="2"/>
      <c r="F7" s="17"/>
      <c r="G7" s="17"/>
      <c r="I7" s="2"/>
      <c r="J7" s="2"/>
    </row>
    <row r="8" spans="1:10" x14ac:dyDescent="0.2">
      <c r="A8" s="9"/>
      <c r="B8" s="5"/>
      <c r="C8" s="33"/>
      <c r="D8" s="2"/>
      <c r="E8" s="2"/>
      <c r="F8" s="17"/>
      <c r="G8" s="17"/>
      <c r="I8" s="2"/>
      <c r="J8" s="2"/>
    </row>
    <row r="9" spans="1:10" x14ac:dyDescent="0.2">
      <c r="A9" s="9"/>
      <c r="B9" s="5"/>
      <c r="C9" s="33"/>
      <c r="D9" s="2"/>
      <c r="E9" s="2"/>
      <c r="F9" s="17"/>
      <c r="G9" s="17"/>
      <c r="I9" s="2"/>
      <c r="J9" s="2"/>
    </row>
    <row r="10" spans="1:10" ht="18" customHeight="1" x14ac:dyDescent="0.2">
      <c r="A10" s="84" t="s">
        <v>129</v>
      </c>
      <c r="B10" s="84"/>
      <c r="C10" s="84"/>
      <c r="D10" s="2"/>
      <c r="E10" s="2"/>
      <c r="F10" s="17"/>
      <c r="G10" s="17"/>
      <c r="I10" s="2"/>
      <c r="J10" s="2"/>
    </row>
    <row r="11" spans="1:10" ht="18" customHeight="1" x14ac:dyDescent="0.2">
      <c r="A11" s="6"/>
      <c r="B11" s="5"/>
      <c r="C11" s="23"/>
      <c r="D11" s="2"/>
      <c r="E11" s="2"/>
      <c r="F11" s="17"/>
      <c r="G11" s="17"/>
      <c r="I11" s="2"/>
      <c r="J11" s="2"/>
    </row>
    <row r="12" spans="1:10" x14ac:dyDescent="0.2">
      <c r="A12" s="16" t="s">
        <v>8</v>
      </c>
      <c r="B12" s="85" t="s">
        <v>0</v>
      </c>
      <c r="C12" s="85"/>
      <c r="D12" s="85"/>
      <c r="E12" s="85"/>
      <c r="F12" s="34" t="s">
        <v>11</v>
      </c>
      <c r="G12" s="17"/>
      <c r="I12" s="2"/>
      <c r="J12" s="2"/>
    </row>
    <row r="13" spans="1:10" x14ac:dyDescent="0.2">
      <c r="A13" s="44">
        <v>1</v>
      </c>
      <c r="B13" s="78" t="s">
        <v>49</v>
      </c>
      <c r="C13" s="79"/>
      <c r="D13" s="79"/>
      <c r="E13" s="80"/>
      <c r="F13" s="27">
        <f>BOQ!F98</f>
        <v>0</v>
      </c>
      <c r="G13" s="17"/>
      <c r="I13" s="2"/>
      <c r="J13" s="2"/>
    </row>
    <row r="14" spans="1:10" x14ac:dyDescent="0.2">
      <c r="A14" s="45">
        <v>2</v>
      </c>
      <c r="B14" s="78" t="s">
        <v>50</v>
      </c>
      <c r="C14" s="79"/>
      <c r="D14" s="79"/>
      <c r="E14" s="80"/>
      <c r="F14" s="28">
        <f>BOQ!F155</f>
        <v>0</v>
      </c>
      <c r="G14" s="17"/>
      <c r="I14" s="2"/>
      <c r="J14" s="2"/>
    </row>
    <row r="15" spans="1:10" s="1" customFormat="1" x14ac:dyDescent="0.2">
      <c r="A15" s="45">
        <v>3</v>
      </c>
      <c r="B15" s="78" t="s">
        <v>202</v>
      </c>
      <c r="C15" s="79"/>
      <c r="D15" s="79"/>
      <c r="E15" s="80"/>
      <c r="F15" s="28">
        <f>BOQ!F185</f>
        <v>0</v>
      </c>
      <c r="G15" s="18"/>
      <c r="H15" s="2"/>
    </row>
    <row r="16" spans="1:10" s="1" customFormat="1" x14ac:dyDescent="0.2">
      <c r="A16" s="45">
        <v>4</v>
      </c>
      <c r="B16" s="78" t="s">
        <v>203</v>
      </c>
      <c r="C16" s="79"/>
      <c r="D16" s="79"/>
      <c r="E16" s="80"/>
      <c r="F16" s="28">
        <f>BOQ!F226</f>
        <v>0</v>
      </c>
      <c r="G16" s="18"/>
      <c r="H16" s="2"/>
    </row>
    <row r="17" spans="1:10" s="1" customFormat="1" x14ac:dyDescent="0.2">
      <c r="A17" s="45">
        <v>5</v>
      </c>
      <c r="B17" s="78" t="s">
        <v>204</v>
      </c>
      <c r="C17" s="79"/>
      <c r="D17" s="79"/>
      <c r="E17" s="80"/>
      <c r="F17" s="28">
        <f>BOQ!F283</f>
        <v>0</v>
      </c>
      <c r="G17" s="18"/>
      <c r="H17" s="2"/>
    </row>
    <row r="18" spans="1:10" s="1" customFormat="1" x14ac:dyDescent="0.2">
      <c r="A18" s="45">
        <v>6</v>
      </c>
      <c r="B18" s="78" t="s">
        <v>42</v>
      </c>
      <c r="C18" s="79"/>
      <c r="D18" s="79"/>
      <c r="E18" s="80"/>
      <c r="F18" s="28">
        <f>BOQ!F358</f>
        <v>0</v>
      </c>
      <c r="G18" s="18"/>
      <c r="H18" s="2"/>
    </row>
    <row r="19" spans="1:10" s="1" customFormat="1" x14ac:dyDescent="0.2">
      <c r="A19" s="45">
        <v>7</v>
      </c>
      <c r="B19" s="78" t="s">
        <v>205</v>
      </c>
      <c r="C19" s="79"/>
      <c r="D19" s="79"/>
      <c r="E19" s="80"/>
      <c r="F19" s="28">
        <f>BOQ!F427</f>
        <v>0</v>
      </c>
      <c r="G19" s="18"/>
      <c r="H19" s="2"/>
    </row>
    <row r="20" spans="1:10" s="1" customFormat="1" x14ac:dyDescent="0.2">
      <c r="A20" s="45">
        <v>8</v>
      </c>
      <c r="B20" s="78" t="s">
        <v>24</v>
      </c>
      <c r="C20" s="79"/>
      <c r="D20" s="79"/>
      <c r="E20" s="80"/>
      <c r="F20" s="28">
        <f>BOQ!F470</f>
        <v>0</v>
      </c>
      <c r="G20" s="18"/>
      <c r="H20" s="2"/>
    </row>
    <row r="21" spans="1:10" s="1" customFormat="1" x14ac:dyDescent="0.2">
      <c r="A21" s="45">
        <v>9</v>
      </c>
      <c r="B21" s="78" t="s">
        <v>206</v>
      </c>
      <c r="C21" s="79"/>
      <c r="D21" s="79"/>
      <c r="E21" s="80"/>
      <c r="F21" s="28">
        <f>BOQ!F503</f>
        <v>0</v>
      </c>
      <c r="G21" s="18"/>
      <c r="H21" s="2"/>
    </row>
    <row r="22" spans="1:10" s="1" customFormat="1" x14ac:dyDescent="0.2">
      <c r="A22" s="45">
        <v>10</v>
      </c>
      <c r="B22" s="78" t="s">
        <v>26</v>
      </c>
      <c r="C22" s="79"/>
      <c r="D22" s="79"/>
      <c r="E22" s="80"/>
      <c r="F22" s="28">
        <f>BOQ!F503</f>
        <v>0</v>
      </c>
      <c r="G22" s="18"/>
      <c r="H22" s="2"/>
    </row>
    <row r="23" spans="1:10" s="1" customFormat="1" x14ac:dyDescent="0.2">
      <c r="A23" s="45"/>
      <c r="B23" s="78"/>
      <c r="C23" s="79"/>
      <c r="D23" s="79"/>
      <c r="E23" s="80"/>
      <c r="F23" s="28"/>
      <c r="G23" s="18"/>
      <c r="H23" s="2"/>
    </row>
    <row r="24" spans="1:10" s="1" customFormat="1" x14ac:dyDescent="0.2">
      <c r="A24" s="45"/>
      <c r="B24" s="78"/>
      <c r="C24" s="79"/>
      <c r="D24" s="79"/>
      <c r="E24" s="80"/>
      <c r="F24" s="28"/>
      <c r="G24" s="18"/>
      <c r="H24" s="2"/>
    </row>
    <row r="25" spans="1:10" s="1" customFormat="1" x14ac:dyDescent="0.2">
      <c r="A25" s="45"/>
      <c r="B25" s="81"/>
      <c r="C25" s="82"/>
      <c r="D25" s="82"/>
      <c r="E25" s="83"/>
      <c r="F25" s="28"/>
      <c r="G25" s="18"/>
      <c r="H25" s="2"/>
    </row>
    <row r="26" spans="1:10" s="1" customFormat="1" x14ac:dyDescent="0.2">
      <c r="A26" s="45"/>
      <c r="B26" s="81"/>
      <c r="C26" s="82"/>
      <c r="D26" s="82"/>
      <c r="E26" s="83"/>
      <c r="F26" s="28"/>
      <c r="G26" s="18"/>
      <c r="H26" s="2"/>
    </row>
    <row r="27" spans="1:10" s="1" customFormat="1" x14ac:dyDescent="0.2">
      <c r="A27" s="45"/>
      <c r="B27" s="81"/>
      <c r="C27" s="82"/>
      <c r="D27" s="82"/>
      <c r="E27" s="83"/>
      <c r="F27" s="28"/>
      <c r="G27" s="18"/>
      <c r="H27" s="2"/>
    </row>
    <row r="28" spans="1:10" s="1" customFormat="1" x14ac:dyDescent="0.2">
      <c r="A28" s="45"/>
      <c r="B28" s="81"/>
      <c r="C28" s="82"/>
      <c r="D28" s="82"/>
      <c r="E28" s="83"/>
      <c r="F28" s="28"/>
      <c r="G28" s="18"/>
      <c r="H28" s="2"/>
    </row>
    <row r="29" spans="1:10" s="1" customFormat="1" x14ac:dyDescent="0.2">
      <c r="A29" s="45"/>
      <c r="B29" s="81"/>
      <c r="C29" s="82"/>
      <c r="D29" s="82"/>
      <c r="E29" s="83"/>
      <c r="F29" s="28"/>
      <c r="G29" s="18"/>
      <c r="H29" s="2"/>
    </row>
    <row r="30" spans="1:10" x14ac:dyDescent="0.2">
      <c r="A30" s="11"/>
      <c r="B30" s="81"/>
      <c r="C30" s="82"/>
      <c r="D30" s="82"/>
      <c r="E30" s="83"/>
      <c r="F30" s="28"/>
      <c r="G30" s="17"/>
      <c r="I30" s="2"/>
      <c r="J30" s="2"/>
    </row>
    <row r="31" spans="1:10" x14ac:dyDescent="0.2">
      <c r="A31" s="11"/>
      <c r="B31" s="81"/>
      <c r="C31" s="82"/>
      <c r="D31" s="82"/>
      <c r="E31" s="83"/>
      <c r="F31" s="28"/>
      <c r="G31" s="17"/>
      <c r="I31" s="2"/>
      <c r="J31" s="2"/>
    </row>
    <row r="32" spans="1:10" x14ac:dyDescent="0.2">
      <c r="A32" s="76" t="s">
        <v>12</v>
      </c>
      <c r="B32" s="76"/>
      <c r="C32" s="76"/>
      <c r="D32" s="76"/>
      <c r="E32" s="76"/>
      <c r="F32" s="43">
        <f>SUM(F13:F31)</f>
        <v>0</v>
      </c>
      <c r="G32" s="17"/>
      <c r="I32" s="2"/>
      <c r="J32" s="2"/>
    </row>
    <row r="33" spans="1:10" x14ac:dyDescent="0.2">
      <c r="A33" s="76" t="s">
        <v>48</v>
      </c>
      <c r="B33" s="76"/>
      <c r="C33" s="76"/>
      <c r="D33" s="76"/>
      <c r="E33" s="76"/>
      <c r="F33" s="46">
        <f>F32*0.06</f>
        <v>0</v>
      </c>
      <c r="G33" s="17"/>
      <c r="I33" s="2"/>
      <c r="J33" s="2"/>
    </row>
    <row r="34" spans="1:10" x14ac:dyDescent="0.2">
      <c r="A34" s="77" t="s">
        <v>13</v>
      </c>
      <c r="B34" s="77"/>
      <c r="C34" s="77"/>
      <c r="D34" s="77"/>
      <c r="E34" s="77"/>
      <c r="F34" s="36">
        <f>F33+F32</f>
        <v>0</v>
      </c>
      <c r="G34" s="17"/>
      <c r="I34" s="2"/>
      <c r="J34" s="2"/>
    </row>
    <row r="35" spans="1:10" x14ac:dyDescent="0.2">
      <c r="A35" s="2"/>
      <c r="C35" s="31"/>
      <c r="D35" s="2"/>
      <c r="E35" s="2"/>
      <c r="F35" s="17"/>
      <c r="G35" s="17"/>
      <c r="I35" s="2"/>
      <c r="J35" s="2"/>
    </row>
    <row r="36" spans="1:10" x14ac:dyDescent="0.2">
      <c r="A36" s="2"/>
      <c r="C36" s="31"/>
      <c r="D36" s="2"/>
      <c r="E36" s="2"/>
      <c r="F36" s="17"/>
      <c r="G36" s="17"/>
      <c r="I36" s="2"/>
      <c r="J36" s="2"/>
    </row>
    <row r="37" spans="1:10" x14ac:dyDescent="0.2">
      <c r="A37" s="2"/>
      <c r="C37" s="31"/>
      <c r="D37" s="2"/>
      <c r="E37" s="2"/>
      <c r="F37" s="17"/>
      <c r="G37" s="17"/>
      <c r="I37" s="2"/>
      <c r="J37" s="2"/>
    </row>
    <row r="38" spans="1:10" x14ac:dyDescent="0.2">
      <c r="A38" s="2"/>
      <c r="C38" s="31"/>
      <c r="D38" s="2"/>
      <c r="E38" s="2"/>
      <c r="F38" s="17"/>
      <c r="G38" s="17"/>
      <c r="I38" s="2"/>
      <c r="J38" s="2"/>
    </row>
    <row r="39" spans="1:10" x14ac:dyDescent="0.2">
      <c r="A39" s="2"/>
      <c r="C39" s="31"/>
      <c r="D39" s="2"/>
      <c r="E39" s="2"/>
      <c r="F39" s="17"/>
      <c r="G39" s="17"/>
      <c r="I39" s="2"/>
      <c r="J39" s="2"/>
    </row>
    <row r="40" spans="1:10" x14ac:dyDescent="0.2">
      <c r="A40" s="2"/>
      <c r="C40" s="31"/>
      <c r="D40" s="2"/>
      <c r="E40" s="2"/>
      <c r="F40" s="17"/>
      <c r="G40" s="17"/>
      <c r="I40" s="2"/>
      <c r="J40" s="2"/>
    </row>
    <row r="41" spans="1:10" x14ac:dyDescent="0.2">
      <c r="A41" s="2"/>
      <c r="C41" s="31"/>
      <c r="D41" s="2"/>
      <c r="E41" s="2"/>
      <c r="F41" s="17"/>
      <c r="G41" s="17"/>
      <c r="I41" s="2"/>
      <c r="J41" s="2"/>
    </row>
    <row r="42" spans="1:10" x14ac:dyDescent="0.2">
      <c r="A42" s="2"/>
      <c r="C42" s="31"/>
      <c r="D42" s="2"/>
      <c r="E42" s="2"/>
      <c r="F42" s="17"/>
      <c r="G42" s="17"/>
      <c r="I42" s="2"/>
      <c r="J42" s="2"/>
    </row>
    <row r="43" spans="1:10" x14ac:dyDescent="0.2">
      <c r="A43" s="2"/>
      <c r="C43" s="31"/>
      <c r="D43" s="2"/>
      <c r="E43" s="2"/>
      <c r="F43" s="17"/>
      <c r="G43" s="17"/>
      <c r="I43" s="2"/>
      <c r="J43" s="2"/>
    </row>
    <row r="44" spans="1:10" x14ac:dyDescent="0.2">
      <c r="A44" s="2"/>
      <c r="C44" s="31"/>
      <c r="D44" s="2"/>
      <c r="E44" s="2"/>
      <c r="F44" s="17"/>
      <c r="G44" s="17"/>
      <c r="I44" s="2"/>
      <c r="J44" s="2"/>
    </row>
    <row r="45" spans="1:10" x14ac:dyDescent="0.2">
      <c r="A45" s="2"/>
      <c r="C45" s="31"/>
      <c r="D45" s="2"/>
      <c r="E45" s="2"/>
      <c r="F45" s="17"/>
      <c r="G45" s="17"/>
      <c r="I45" s="2"/>
      <c r="J45" s="2"/>
    </row>
    <row r="46" spans="1:10" x14ac:dyDescent="0.2">
      <c r="A46" s="2"/>
      <c r="C46" s="31"/>
      <c r="D46" s="2"/>
      <c r="E46" s="2"/>
      <c r="F46" s="17"/>
      <c r="G46" s="17"/>
      <c r="I46" s="2"/>
      <c r="J46" s="2"/>
    </row>
    <row r="47" spans="1:10" x14ac:dyDescent="0.2">
      <c r="A47" s="2"/>
      <c r="C47" s="31"/>
      <c r="D47" s="2"/>
      <c r="E47" s="2"/>
      <c r="F47" s="17"/>
      <c r="G47" s="17"/>
      <c r="I47" s="2"/>
      <c r="J47" s="2"/>
    </row>
    <row r="48" spans="1:10" x14ac:dyDescent="0.2">
      <c r="A48" s="2"/>
      <c r="C48" s="31"/>
      <c r="D48" s="2"/>
      <c r="E48" s="2"/>
      <c r="F48" s="17"/>
      <c r="G48" s="17"/>
      <c r="I48" s="2"/>
      <c r="J48" s="2"/>
    </row>
    <row r="49" spans="1:10" x14ac:dyDescent="0.2">
      <c r="A49" s="2"/>
      <c r="C49" s="31"/>
      <c r="D49" s="2"/>
      <c r="E49" s="2"/>
      <c r="F49" s="17"/>
      <c r="G49" s="17"/>
      <c r="I49" s="2"/>
      <c r="J49" s="2"/>
    </row>
    <row r="50" spans="1:10" x14ac:dyDescent="0.2">
      <c r="A50" s="2"/>
      <c r="C50" s="31"/>
      <c r="D50" s="2"/>
      <c r="E50" s="2"/>
      <c r="F50" s="17"/>
      <c r="G50" s="17"/>
      <c r="I50" s="2"/>
      <c r="J50" s="2"/>
    </row>
    <row r="51" spans="1:10" x14ac:dyDescent="0.2">
      <c r="A51" s="2"/>
      <c r="C51" s="31"/>
      <c r="D51" s="2"/>
      <c r="E51" s="2"/>
      <c r="F51" s="17"/>
      <c r="G51" s="17"/>
      <c r="I51" s="2"/>
      <c r="J51" s="2"/>
    </row>
    <row r="52" spans="1:10" x14ac:dyDescent="0.2">
      <c r="A52" s="2"/>
      <c r="C52" s="31"/>
      <c r="D52" s="2"/>
      <c r="E52" s="2"/>
      <c r="F52" s="17"/>
      <c r="G52" s="17"/>
      <c r="I52" s="2"/>
      <c r="J52" s="2"/>
    </row>
    <row r="53" spans="1:10" x14ac:dyDescent="0.2">
      <c r="A53" s="61" t="s">
        <v>65</v>
      </c>
    </row>
    <row r="54" spans="1:10" x14ac:dyDescent="0.2">
      <c r="A54" s="3" t="s">
        <v>61</v>
      </c>
    </row>
    <row r="55" spans="1:10" x14ac:dyDescent="0.2">
      <c r="A55" s="3" t="s">
        <v>4</v>
      </c>
    </row>
    <row r="56" spans="1:10" ht="5.25" customHeight="1" x14ac:dyDescent="0.2">
      <c r="A56" s="3"/>
    </row>
    <row r="57" spans="1:10" x14ac:dyDescent="0.2">
      <c r="A57" s="7" t="s">
        <v>62</v>
      </c>
      <c r="E57" s="32"/>
      <c r="F57" s="33"/>
    </row>
    <row r="58" spans="1:10" x14ac:dyDescent="0.2">
      <c r="A58" s="7" t="s">
        <v>63</v>
      </c>
      <c r="B58" s="6"/>
      <c r="C58" s="32"/>
      <c r="D58" s="39"/>
      <c r="E58" s="32"/>
      <c r="F58" s="33"/>
    </row>
    <row r="59" spans="1:10" x14ac:dyDescent="0.2">
      <c r="A59" s="7" t="s">
        <v>64</v>
      </c>
      <c r="B59" s="8"/>
      <c r="C59" s="32"/>
      <c r="D59" s="39"/>
      <c r="E59" s="32"/>
      <c r="F59" s="33"/>
    </row>
    <row r="60" spans="1:10" x14ac:dyDescent="0.2">
      <c r="A60" s="62"/>
      <c r="B60" s="5"/>
      <c r="C60" s="32"/>
      <c r="D60" s="39"/>
      <c r="E60" s="32"/>
      <c r="F60" s="33"/>
    </row>
    <row r="61" spans="1:10" ht="18" customHeight="1" x14ac:dyDescent="0.2">
      <c r="A61" s="84" t="s">
        <v>66</v>
      </c>
      <c r="B61" s="84"/>
      <c r="C61" s="84"/>
      <c r="D61" s="84"/>
      <c r="E61" s="84"/>
      <c r="F61" s="84"/>
    </row>
    <row r="62" spans="1:10" ht="18" customHeight="1" x14ac:dyDescent="0.2">
      <c r="A62" s="50"/>
      <c r="B62" s="5"/>
      <c r="E62" s="23"/>
      <c r="F62" s="23"/>
    </row>
    <row r="63" spans="1:10" x14ac:dyDescent="0.2">
      <c r="A63" s="51" t="s">
        <v>8</v>
      </c>
      <c r="B63" s="16" t="s">
        <v>0</v>
      </c>
      <c r="C63" s="34" t="s">
        <v>1</v>
      </c>
      <c r="D63" s="40" t="s">
        <v>2</v>
      </c>
      <c r="E63" s="34" t="s">
        <v>10</v>
      </c>
      <c r="F63" s="34" t="s">
        <v>11</v>
      </c>
    </row>
    <row r="64" spans="1:10" x14ac:dyDescent="0.2">
      <c r="A64" s="52">
        <v>1</v>
      </c>
      <c r="B64" s="10" t="s">
        <v>36</v>
      </c>
      <c r="C64" s="19"/>
      <c r="D64" s="41"/>
      <c r="E64" s="19"/>
      <c r="F64" s="27"/>
    </row>
    <row r="65" spans="1:6" x14ac:dyDescent="0.2">
      <c r="A65" s="53">
        <v>1.1000000000000001</v>
      </c>
      <c r="B65" s="12" t="s">
        <v>39</v>
      </c>
      <c r="C65" s="21"/>
      <c r="D65" s="37"/>
      <c r="E65" s="21"/>
      <c r="F65" s="28"/>
    </row>
    <row r="66" spans="1:6" ht="78.75" x14ac:dyDescent="0.2">
      <c r="A66" s="53"/>
      <c r="B66" s="12" t="s">
        <v>119</v>
      </c>
      <c r="C66" s="21">
        <v>1</v>
      </c>
      <c r="D66" s="37" t="s">
        <v>5</v>
      </c>
      <c r="E66" s="21"/>
      <c r="F66" s="28">
        <f>E66*C66</f>
        <v>0</v>
      </c>
    </row>
    <row r="67" spans="1:6" x14ac:dyDescent="0.2">
      <c r="A67" s="53"/>
      <c r="B67" s="12"/>
      <c r="C67" s="21"/>
      <c r="D67" s="37"/>
      <c r="E67" s="21"/>
      <c r="F67" s="28"/>
    </row>
    <row r="68" spans="1:6" x14ac:dyDescent="0.2">
      <c r="A68" s="53">
        <v>1.2</v>
      </c>
      <c r="B68" s="12" t="s">
        <v>40</v>
      </c>
      <c r="C68" s="21"/>
      <c r="D68" s="37"/>
      <c r="E68" s="21"/>
      <c r="F68" s="28"/>
    </row>
    <row r="69" spans="1:6" ht="47.25" x14ac:dyDescent="0.2">
      <c r="A69" s="53"/>
      <c r="B69" s="12" t="s">
        <v>60</v>
      </c>
      <c r="C69" s="21">
        <v>1</v>
      </c>
      <c r="D69" s="37" t="s">
        <v>5</v>
      </c>
      <c r="E69" s="21"/>
      <c r="F69" s="28">
        <f t="shared" ref="F69" si="0">E69*C69</f>
        <v>0</v>
      </c>
    </row>
    <row r="70" spans="1:6" x14ac:dyDescent="0.2">
      <c r="A70" s="53"/>
      <c r="B70" s="12"/>
      <c r="C70" s="21"/>
      <c r="D70" s="37"/>
      <c r="E70" s="21"/>
      <c r="F70" s="28"/>
    </row>
    <row r="71" spans="1:6" x14ac:dyDescent="0.2">
      <c r="A71" s="53"/>
      <c r="B71" s="12"/>
      <c r="C71" s="21"/>
      <c r="D71" s="37"/>
      <c r="E71" s="21"/>
      <c r="F71" s="28"/>
    </row>
    <row r="72" spans="1:6" x14ac:dyDescent="0.2">
      <c r="A72" s="53"/>
      <c r="B72" s="12"/>
      <c r="C72" s="21"/>
      <c r="D72" s="37"/>
      <c r="E72" s="21"/>
      <c r="F72" s="28"/>
    </row>
    <row r="73" spans="1:6" x14ac:dyDescent="0.2">
      <c r="A73" s="53"/>
      <c r="B73" s="12"/>
      <c r="C73" s="21"/>
      <c r="D73" s="37"/>
      <c r="E73" s="21"/>
      <c r="F73" s="28"/>
    </row>
    <row r="74" spans="1:6" x14ac:dyDescent="0.2">
      <c r="A74" s="53"/>
      <c r="B74" s="12"/>
      <c r="C74" s="21"/>
      <c r="D74" s="37"/>
      <c r="E74" s="21"/>
      <c r="F74" s="28"/>
    </row>
    <row r="75" spans="1:6" x14ac:dyDescent="0.2">
      <c r="A75" s="53"/>
      <c r="B75" s="12"/>
      <c r="C75" s="21"/>
      <c r="D75" s="37"/>
      <c r="E75" s="21"/>
      <c r="F75" s="28"/>
    </row>
    <row r="76" spans="1:6" x14ac:dyDescent="0.2">
      <c r="A76" s="53"/>
      <c r="B76" s="12"/>
      <c r="C76" s="21"/>
      <c r="D76" s="37"/>
      <c r="E76" s="21"/>
      <c r="F76" s="28"/>
    </row>
    <row r="77" spans="1:6" x14ac:dyDescent="0.2">
      <c r="A77" s="53"/>
      <c r="B77" s="12"/>
      <c r="C77" s="21"/>
      <c r="D77" s="37"/>
      <c r="E77" s="21"/>
      <c r="F77" s="28"/>
    </row>
    <row r="78" spans="1:6" x14ac:dyDescent="0.2">
      <c r="A78" s="53"/>
      <c r="B78" s="12"/>
      <c r="C78" s="21"/>
      <c r="D78" s="37"/>
      <c r="E78" s="21"/>
      <c r="F78" s="28"/>
    </row>
    <row r="79" spans="1:6" x14ac:dyDescent="0.2">
      <c r="A79" s="53"/>
      <c r="B79" s="12"/>
      <c r="C79" s="21"/>
      <c r="D79" s="37"/>
      <c r="E79" s="21"/>
      <c r="F79" s="28"/>
    </row>
    <row r="80" spans="1:6" x14ac:dyDescent="0.2">
      <c r="A80" s="53"/>
      <c r="B80" s="12"/>
      <c r="C80" s="21"/>
      <c r="D80" s="37"/>
      <c r="E80" s="21"/>
      <c r="F80" s="28"/>
    </row>
    <row r="81" spans="1:6" x14ac:dyDescent="0.2">
      <c r="A81" s="53"/>
      <c r="B81" s="12"/>
      <c r="C81" s="21"/>
      <c r="D81" s="37"/>
      <c r="E81" s="21"/>
      <c r="F81" s="28"/>
    </row>
    <row r="82" spans="1:6" x14ac:dyDescent="0.2">
      <c r="A82" s="53"/>
      <c r="B82" s="12"/>
      <c r="C82" s="21"/>
      <c r="D82" s="37"/>
      <c r="E82" s="21"/>
      <c r="F82" s="28"/>
    </row>
    <row r="83" spans="1:6" x14ac:dyDescent="0.2">
      <c r="A83" s="53"/>
      <c r="B83" s="12"/>
      <c r="C83" s="21"/>
      <c r="D83" s="37"/>
      <c r="E83" s="21"/>
      <c r="F83" s="28"/>
    </row>
    <row r="84" spans="1:6" x14ac:dyDescent="0.2">
      <c r="A84" s="53"/>
      <c r="B84" s="12"/>
      <c r="C84" s="21"/>
      <c r="D84" s="37"/>
      <c r="E84" s="21"/>
      <c r="F84" s="28"/>
    </row>
    <row r="85" spans="1:6" x14ac:dyDescent="0.2">
      <c r="A85" s="53"/>
      <c r="B85" s="12"/>
      <c r="C85" s="21"/>
      <c r="D85" s="37"/>
      <c r="E85" s="21"/>
      <c r="F85" s="28"/>
    </row>
    <row r="86" spans="1:6" x14ac:dyDescent="0.2">
      <c r="A86" s="53"/>
      <c r="B86" s="12"/>
      <c r="C86" s="21"/>
      <c r="D86" s="37"/>
      <c r="E86" s="21"/>
      <c r="F86" s="28"/>
    </row>
    <row r="87" spans="1:6" x14ac:dyDescent="0.2">
      <c r="A87" s="53"/>
      <c r="B87" s="12"/>
      <c r="C87" s="21"/>
      <c r="D87" s="37"/>
      <c r="E87" s="21"/>
      <c r="F87" s="28"/>
    </row>
    <row r="88" spans="1:6" x14ac:dyDescent="0.2">
      <c r="A88" s="53"/>
      <c r="B88" s="12"/>
      <c r="C88" s="21"/>
      <c r="D88" s="37"/>
      <c r="E88" s="21"/>
      <c r="F88" s="28"/>
    </row>
    <row r="89" spans="1:6" x14ac:dyDescent="0.2">
      <c r="A89" s="53"/>
      <c r="B89" s="12"/>
      <c r="C89" s="21"/>
      <c r="D89" s="37"/>
      <c r="E89" s="21"/>
      <c r="F89" s="28"/>
    </row>
    <row r="90" spans="1:6" x14ac:dyDescent="0.2">
      <c r="A90" s="53"/>
      <c r="B90" s="12"/>
      <c r="C90" s="21"/>
      <c r="D90" s="37"/>
      <c r="E90" s="21"/>
      <c r="F90" s="28"/>
    </row>
    <row r="91" spans="1:6" x14ac:dyDescent="0.2">
      <c r="A91" s="53"/>
      <c r="B91" s="12"/>
      <c r="C91" s="21"/>
      <c r="D91" s="37"/>
      <c r="E91" s="21"/>
      <c r="F91" s="28"/>
    </row>
    <row r="92" spans="1:6" x14ac:dyDescent="0.2">
      <c r="A92" s="53"/>
      <c r="B92" s="12"/>
      <c r="C92" s="21"/>
      <c r="D92" s="37"/>
      <c r="E92" s="21"/>
      <c r="F92" s="28"/>
    </row>
    <row r="93" spans="1:6" x14ac:dyDescent="0.2">
      <c r="A93" s="53"/>
      <c r="B93" s="12"/>
      <c r="C93" s="21"/>
      <c r="D93" s="37"/>
      <c r="E93" s="21"/>
      <c r="F93" s="28"/>
    </row>
    <row r="94" spans="1:6" x14ac:dyDescent="0.2">
      <c r="A94" s="53"/>
      <c r="B94" s="12"/>
      <c r="C94" s="21"/>
      <c r="D94" s="37"/>
      <c r="E94" s="21"/>
      <c r="F94" s="28"/>
    </row>
    <row r="95" spans="1:6" x14ac:dyDescent="0.2">
      <c r="A95" s="53"/>
      <c r="B95" s="12"/>
      <c r="C95" s="21"/>
      <c r="D95" s="37"/>
      <c r="E95" s="21"/>
      <c r="F95" s="28"/>
    </row>
    <row r="96" spans="1:6" x14ac:dyDescent="0.2">
      <c r="A96" s="53"/>
      <c r="B96" s="12"/>
      <c r="C96" s="21"/>
      <c r="D96" s="37"/>
      <c r="E96" s="21"/>
      <c r="F96" s="28"/>
    </row>
    <row r="97" spans="1:10" x14ac:dyDescent="0.2">
      <c r="A97" s="53"/>
      <c r="B97" s="12"/>
      <c r="C97" s="21"/>
      <c r="D97" s="37"/>
      <c r="E97" s="21"/>
      <c r="F97" s="28"/>
    </row>
    <row r="98" spans="1:10" s="1" customFormat="1" x14ac:dyDescent="0.2">
      <c r="A98" s="54"/>
      <c r="B98" s="86" t="s">
        <v>44</v>
      </c>
      <c r="C98" s="87"/>
      <c r="D98" s="87"/>
      <c r="E98" s="88"/>
      <c r="F98" s="35">
        <f>SUM(F64:F97)</f>
        <v>0</v>
      </c>
      <c r="I98" s="18"/>
      <c r="J98" s="18"/>
    </row>
    <row r="99" spans="1:10" x14ac:dyDescent="0.2">
      <c r="A99" s="53">
        <v>2</v>
      </c>
      <c r="B99" s="13" t="s">
        <v>35</v>
      </c>
      <c r="C99" s="21"/>
      <c r="D99" s="37"/>
      <c r="E99" s="21"/>
      <c r="F99" s="28"/>
    </row>
    <row r="100" spans="1:10" ht="47.25" x14ac:dyDescent="0.2">
      <c r="A100" s="53"/>
      <c r="B100" s="12" t="s">
        <v>120</v>
      </c>
      <c r="C100" s="21"/>
      <c r="D100" s="37"/>
      <c r="E100" s="21"/>
      <c r="F100" s="28"/>
    </row>
    <row r="101" spans="1:10" ht="78.75" x14ac:dyDescent="0.2">
      <c r="A101" s="53"/>
      <c r="B101" s="12" t="s">
        <v>14</v>
      </c>
      <c r="C101" s="21"/>
      <c r="D101" s="37"/>
      <c r="E101" s="21"/>
      <c r="F101" s="28"/>
    </row>
    <row r="102" spans="1:10" x14ac:dyDescent="0.2">
      <c r="A102" s="53"/>
      <c r="B102" s="12" t="s">
        <v>15</v>
      </c>
      <c r="C102" s="21"/>
      <c r="D102" s="37"/>
      <c r="E102" s="21"/>
      <c r="F102" s="28"/>
    </row>
    <row r="103" spans="1:10" s="1" customFormat="1" x14ac:dyDescent="0.2">
      <c r="A103" s="55">
        <v>2.1</v>
      </c>
      <c r="B103" s="47" t="s">
        <v>51</v>
      </c>
      <c r="C103" s="20"/>
      <c r="D103" s="42"/>
      <c r="E103" s="20"/>
      <c r="F103" s="29"/>
      <c r="I103" s="18"/>
      <c r="J103" s="18"/>
    </row>
    <row r="104" spans="1:10" ht="63" x14ac:dyDescent="0.2">
      <c r="A104" s="56">
        <v>1</v>
      </c>
      <c r="B104" s="12" t="s">
        <v>121</v>
      </c>
      <c r="C104" s="21">
        <v>1</v>
      </c>
      <c r="D104" s="37" t="s">
        <v>5</v>
      </c>
      <c r="E104" s="21"/>
      <c r="F104" s="28">
        <f>E104*C104</f>
        <v>0</v>
      </c>
    </row>
    <row r="105" spans="1:10" ht="126" x14ac:dyDescent="0.2">
      <c r="A105" s="56"/>
      <c r="B105" s="12" t="s">
        <v>132</v>
      </c>
      <c r="C105" s="21"/>
      <c r="D105" s="37"/>
      <c r="E105" s="21"/>
      <c r="F105" s="28"/>
    </row>
    <row r="106" spans="1:10" ht="16.5" x14ac:dyDescent="0.2">
      <c r="A106" s="56"/>
      <c r="B106" s="12"/>
      <c r="C106" s="21"/>
      <c r="D106" s="37"/>
      <c r="E106" s="21"/>
      <c r="F106" s="28"/>
    </row>
    <row r="107" spans="1:10" ht="94.5" x14ac:dyDescent="0.2">
      <c r="A107" s="56">
        <v>2</v>
      </c>
      <c r="B107" s="12" t="s">
        <v>122</v>
      </c>
      <c r="C107" s="21">
        <v>1</v>
      </c>
      <c r="D107" s="37" t="s">
        <v>5</v>
      </c>
      <c r="E107" s="21"/>
      <c r="F107" s="28">
        <f>E107*C107</f>
        <v>0</v>
      </c>
    </row>
    <row r="108" spans="1:10" ht="78.75" x14ac:dyDescent="0.2">
      <c r="A108" s="56"/>
      <c r="B108" s="12" t="s">
        <v>133</v>
      </c>
      <c r="C108" s="21"/>
      <c r="D108" s="37"/>
      <c r="E108" s="21"/>
      <c r="F108" s="28"/>
    </row>
    <row r="109" spans="1:10" ht="16.5" x14ac:dyDescent="0.2">
      <c r="A109" s="57"/>
      <c r="B109" s="12"/>
      <c r="C109" s="21"/>
      <c r="D109" s="37"/>
      <c r="E109" s="21"/>
      <c r="F109" s="28"/>
    </row>
    <row r="110" spans="1:10" s="1" customFormat="1" x14ac:dyDescent="0.2">
      <c r="A110" s="55">
        <v>2.2000000000000002</v>
      </c>
      <c r="B110" s="47" t="s">
        <v>52</v>
      </c>
      <c r="C110" s="20"/>
      <c r="D110" s="42"/>
      <c r="E110" s="20"/>
      <c r="F110" s="29"/>
      <c r="I110" s="18"/>
      <c r="J110" s="18"/>
    </row>
    <row r="111" spans="1:10" ht="31.5" x14ac:dyDescent="0.2">
      <c r="A111" s="56">
        <v>1</v>
      </c>
      <c r="B111" s="12" t="s">
        <v>53</v>
      </c>
      <c r="C111" s="21">
        <f>(1.5*20)*0.15</f>
        <v>4.5</v>
      </c>
      <c r="D111" s="37" t="s">
        <v>59</v>
      </c>
      <c r="E111" s="21"/>
      <c r="F111" s="28">
        <f>E111*C111</f>
        <v>0</v>
      </c>
    </row>
    <row r="112" spans="1:10" ht="173.25" x14ac:dyDescent="0.2">
      <c r="A112" s="57"/>
      <c r="B112" s="12" t="s">
        <v>123</v>
      </c>
      <c r="C112" s="21"/>
      <c r="D112" s="37"/>
      <c r="E112" s="21"/>
      <c r="F112" s="28"/>
    </row>
    <row r="113" spans="1:6" ht="16.5" x14ac:dyDescent="0.2">
      <c r="A113" s="57"/>
      <c r="B113" s="12" t="s">
        <v>54</v>
      </c>
      <c r="C113" s="21"/>
      <c r="D113" s="37"/>
      <c r="E113" s="21"/>
      <c r="F113" s="28"/>
    </row>
    <row r="114" spans="1:6" ht="16.5" x14ac:dyDescent="0.2">
      <c r="A114" s="57"/>
      <c r="B114" s="12"/>
      <c r="C114" s="21"/>
      <c r="D114" s="37"/>
      <c r="E114" s="21"/>
      <c r="F114" s="28"/>
    </row>
    <row r="115" spans="1:6" ht="31.5" x14ac:dyDescent="0.2">
      <c r="A115" s="57">
        <v>2</v>
      </c>
      <c r="B115" s="12" t="s">
        <v>128</v>
      </c>
      <c r="C115" s="21">
        <v>1</v>
      </c>
      <c r="D115" s="37" t="s">
        <v>5</v>
      </c>
      <c r="E115" s="21"/>
      <c r="F115" s="28">
        <f>E115*C115</f>
        <v>0</v>
      </c>
    </row>
    <row r="116" spans="1:6" ht="141.75" x14ac:dyDescent="0.2">
      <c r="A116" s="57"/>
      <c r="B116" s="12" t="s">
        <v>55</v>
      </c>
      <c r="C116" s="21"/>
      <c r="D116" s="37"/>
      <c r="E116" s="21"/>
      <c r="F116" s="28"/>
    </row>
    <row r="117" spans="1:6" ht="16.5" x14ac:dyDescent="0.2">
      <c r="A117" s="57"/>
      <c r="B117" s="12"/>
      <c r="C117" s="21"/>
      <c r="D117" s="37"/>
      <c r="E117" s="21"/>
      <c r="F117" s="28"/>
    </row>
    <row r="118" spans="1:6" ht="16.5" x14ac:dyDescent="0.2">
      <c r="A118" s="57"/>
      <c r="B118" s="12"/>
      <c r="C118" s="21"/>
      <c r="D118" s="37"/>
      <c r="E118" s="21"/>
      <c r="F118" s="28"/>
    </row>
    <row r="119" spans="1:6" ht="16.5" x14ac:dyDescent="0.2">
      <c r="A119" s="57"/>
      <c r="B119" s="12"/>
      <c r="C119" s="21"/>
      <c r="D119" s="37"/>
      <c r="E119" s="21"/>
      <c r="F119" s="28"/>
    </row>
    <row r="120" spans="1:6" ht="16.5" x14ac:dyDescent="0.2">
      <c r="A120" s="57"/>
      <c r="B120" s="12"/>
      <c r="C120" s="21"/>
      <c r="D120" s="37"/>
      <c r="E120" s="21"/>
      <c r="F120" s="28"/>
    </row>
    <row r="121" spans="1:6" ht="16.5" x14ac:dyDescent="0.2">
      <c r="A121" s="57"/>
      <c r="B121" s="12"/>
      <c r="C121" s="21"/>
      <c r="D121" s="37"/>
      <c r="E121" s="21"/>
      <c r="F121" s="28"/>
    </row>
    <row r="122" spans="1:6" ht="16.5" x14ac:dyDescent="0.2">
      <c r="A122" s="57"/>
      <c r="B122" s="12"/>
      <c r="C122" s="21"/>
      <c r="D122" s="37"/>
      <c r="E122" s="21"/>
      <c r="F122" s="28"/>
    </row>
    <row r="123" spans="1:6" ht="16.5" x14ac:dyDescent="0.2">
      <c r="A123" s="57"/>
      <c r="B123" s="12"/>
      <c r="C123" s="21"/>
      <c r="D123" s="37"/>
      <c r="E123" s="21"/>
      <c r="F123" s="28"/>
    </row>
    <row r="124" spans="1:6" ht="16.5" x14ac:dyDescent="0.2">
      <c r="A124" s="57"/>
      <c r="B124" s="12"/>
      <c r="C124" s="21"/>
      <c r="D124" s="37"/>
      <c r="E124" s="21"/>
      <c r="F124" s="28"/>
    </row>
    <row r="125" spans="1:6" ht="16.5" x14ac:dyDescent="0.2">
      <c r="A125" s="57"/>
      <c r="B125" s="12"/>
      <c r="C125" s="21"/>
      <c r="D125" s="37"/>
      <c r="E125" s="21"/>
      <c r="F125" s="28"/>
    </row>
    <row r="126" spans="1:6" ht="16.5" x14ac:dyDescent="0.2">
      <c r="A126" s="57"/>
      <c r="B126" s="12"/>
      <c r="C126" s="21"/>
      <c r="D126" s="37"/>
      <c r="E126" s="21"/>
      <c r="F126" s="28"/>
    </row>
    <row r="127" spans="1:6" ht="16.5" x14ac:dyDescent="0.2">
      <c r="A127" s="57"/>
      <c r="B127" s="12"/>
      <c r="C127" s="21"/>
      <c r="D127" s="37"/>
      <c r="E127" s="21"/>
      <c r="F127" s="28"/>
    </row>
    <row r="128" spans="1:6" ht="16.5" x14ac:dyDescent="0.2">
      <c r="A128" s="57"/>
      <c r="B128" s="12"/>
      <c r="C128" s="21"/>
      <c r="D128" s="37"/>
      <c r="E128" s="21"/>
      <c r="F128" s="28"/>
    </row>
    <row r="129" spans="1:6" ht="16.5" x14ac:dyDescent="0.2">
      <c r="A129" s="57"/>
      <c r="B129" s="12"/>
      <c r="C129" s="21"/>
      <c r="D129" s="37"/>
      <c r="E129" s="21"/>
      <c r="F129" s="28"/>
    </row>
    <row r="130" spans="1:6" ht="16.5" x14ac:dyDescent="0.2">
      <c r="A130" s="57"/>
      <c r="B130" s="12"/>
      <c r="C130" s="21"/>
      <c r="D130" s="37"/>
      <c r="E130" s="21"/>
      <c r="F130" s="28"/>
    </row>
    <row r="131" spans="1:6" ht="16.5" x14ac:dyDescent="0.2">
      <c r="A131" s="57"/>
      <c r="B131" s="12"/>
      <c r="C131" s="21"/>
      <c r="D131" s="37"/>
      <c r="E131" s="21"/>
      <c r="F131" s="28"/>
    </row>
    <row r="132" spans="1:6" ht="16.5" x14ac:dyDescent="0.2">
      <c r="A132" s="57"/>
      <c r="B132" s="12"/>
      <c r="C132" s="21"/>
      <c r="D132" s="37"/>
      <c r="E132" s="21"/>
      <c r="F132" s="28"/>
    </row>
    <row r="133" spans="1:6" ht="16.5" x14ac:dyDescent="0.2">
      <c r="A133" s="57"/>
      <c r="B133" s="12"/>
      <c r="C133" s="21"/>
      <c r="D133" s="37"/>
      <c r="E133" s="21"/>
      <c r="F133" s="28"/>
    </row>
    <row r="134" spans="1:6" ht="16.5" x14ac:dyDescent="0.2">
      <c r="A134" s="57"/>
      <c r="B134" s="12"/>
      <c r="C134" s="21"/>
      <c r="D134" s="37"/>
      <c r="E134" s="21"/>
      <c r="F134" s="28"/>
    </row>
    <row r="135" spans="1:6" ht="16.5" x14ac:dyDescent="0.2">
      <c r="A135" s="57"/>
      <c r="B135" s="12"/>
      <c r="C135" s="21"/>
      <c r="D135" s="37"/>
      <c r="E135" s="21"/>
      <c r="F135" s="28"/>
    </row>
    <row r="136" spans="1:6" ht="16.5" x14ac:dyDescent="0.2">
      <c r="A136" s="57"/>
      <c r="B136" s="12"/>
      <c r="C136" s="21"/>
      <c r="D136" s="37"/>
      <c r="E136" s="21"/>
      <c r="F136" s="28"/>
    </row>
    <row r="137" spans="1:6" ht="16.5" x14ac:dyDescent="0.2">
      <c r="A137" s="57"/>
      <c r="B137" s="12"/>
      <c r="C137" s="21"/>
      <c r="D137" s="37"/>
      <c r="E137" s="21"/>
      <c r="F137" s="28"/>
    </row>
    <row r="138" spans="1:6" ht="16.5" x14ac:dyDescent="0.2">
      <c r="A138" s="57"/>
      <c r="B138" s="12"/>
      <c r="C138" s="21"/>
      <c r="D138" s="37"/>
      <c r="E138" s="21"/>
      <c r="F138" s="28"/>
    </row>
    <row r="139" spans="1:6" ht="16.5" x14ac:dyDescent="0.2">
      <c r="A139" s="57"/>
      <c r="B139" s="12"/>
      <c r="C139" s="21"/>
      <c r="D139" s="37"/>
      <c r="E139" s="21"/>
      <c r="F139" s="28"/>
    </row>
    <row r="140" spans="1:6" ht="16.5" x14ac:dyDescent="0.2">
      <c r="A140" s="57"/>
      <c r="B140" s="12"/>
      <c r="C140" s="21"/>
      <c r="D140" s="37"/>
      <c r="E140" s="21"/>
      <c r="F140" s="28"/>
    </row>
    <row r="141" spans="1:6" ht="16.5" x14ac:dyDescent="0.2">
      <c r="A141" s="57"/>
      <c r="B141" s="12"/>
      <c r="C141" s="21"/>
      <c r="D141" s="37"/>
      <c r="E141" s="21"/>
      <c r="F141" s="28"/>
    </row>
    <row r="142" spans="1:6" ht="16.5" x14ac:dyDescent="0.2">
      <c r="A142" s="57"/>
      <c r="B142" s="12"/>
      <c r="C142" s="21"/>
      <c r="D142" s="37"/>
      <c r="E142" s="21"/>
      <c r="F142" s="28"/>
    </row>
    <row r="143" spans="1:6" ht="16.5" x14ac:dyDescent="0.2">
      <c r="A143" s="57"/>
      <c r="B143" s="12"/>
      <c r="C143" s="21"/>
      <c r="D143" s="37"/>
      <c r="E143" s="21"/>
      <c r="F143" s="28"/>
    </row>
    <row r="144" spans="1:6" ht="16.5" x14ac:dyDescent="0.2">
      <c r="A144" s="57"/>
      <c r="B144" s="12"/>
      <c r="C144" s="21"/>
      <c r="D144" s="37"/>
      <c r="E144" s="21"/>
      <c r="F144" s="28"/>
    </row>
    <row r="145" spans="1:11" ht="16.5" x14ac:dyDescent="0.2">
      <c r="A145" s="57"/>
      <c r="B145" s="12"/>
      <c r="C145" s="21"/>
      <c r="D145" s="37"/>
      <c r="E145" s="21"/>
      <c r="F145" s="28"/>
    </row>
    <row r="146" spans="1:11" ht="16.5" x14ac:dyDescent="0.2">
      <c r="A146" s="57"/>
      <c r="B146" s="12"/>
      <c r="C146" s="21"/>
      <c r="D146" s="37"/>
      <c r="E146" s="21"/>
      <c r="F146" s="28"/>
    </row>
    <row r="147" spans="1:11" ht="16.5" x14ac:dyDescent="0.2">
      <c r="A147" s="57"/>
      <c r="B147" s="12"/>
      <c r="C147" s="21"/>
      <c r="D147" s="37"/>
      <c r="E147" s="21"/>
      <c r="F147" s="28"/>
    </row>
    <row r="148" spans="1:11" ht="16.5" x14ac:dyDescent="0.2">
      <c r="A148" s="57"/>
      <c r="B148" s="12"/>
      <c r="C148" s="21"/>
      <c r="D148" s="37"/>
      <c r="E148" s="21"/>
      <c r="F148" s="28"/>
    </row>
    <row r="149" spans="1:11" ht="16.5" x14ac:dyDescent="0.2">
      <c r="A149" s="57"/>
      <c r="B149" s="12"/>
      <c r="C149" s="21"/>
      <c r="D149" s="37"/>
      <c r="E149" s="21"/>
      <c r="F149" s="28"/>
    </row>
    <row r="150" spans="1:11" ht="16.5" x14ac:dyDescent="0.2">
      <c r="A150" s="57"/>
      <c r="B150" s="12"/>
      <c r="C150" s="21"/>
      <c r="D150" s="37"/>
      <c r="E150" s="21"/>
      <c r="F150" s="28"/>
    </row>
    <row r="151" spans="1:11" ht="16.5" x14ac:dyDescent="0.2">
      <c r="A151" s="57"/>
      <c r="B151" s="12"/>
      <c r="C151" s="21"/>
      <c r="D151" s="37"/>
      <c r="E151" s="21"/>
      <c r="F151" s="28"/>
    </row>
    <row r="152" spans="1:11" ht="16.5" x14ac:dyDescent="0.2">
      <c r="A152" s="57"/>
      <c r="B152" s="12"/>
      <c r="C152" s="21"/>
      <c r="D152" s="37"/>
      <c r="E152" s="21"/>
      <c r="F152" s="28"/>
    </row>
    <row r="153" spans="1:11" ht="16.5" x14ac:dyDescent="0.2">
      <c r="A153" s="57"/>
      <c r="B153" s="12"/>
      <c r="C153" s="21"/>
      <c r="D153" s="37"/>
      <c r="E153" s="21"/>
      <c r="F153" s="28"/>
    </row>
    <row r="154" spans="1:11" ht="16.5" x14ac:dyDescent="0.2">
      <c r="A154" s="57"/>
      <c r="B154" s="12"/>
      <c r="C154" s="21"/>
      <c r="D154" s="37"/>
      <c r="E154" s="21"/>
      <c r="F154" s="28"/>
    </row>
    <row r="155" spans="1:11" s="1" customFormat="1" x14ac:dyDescent="0.2">
      <c r="A155" s="54"/>
      <c r="B155" s="86" t="s">
        <v>45</v>
      </c>
      <c r="C155" s="87"/>
      <c r="D155" s="87"/>
      <c r="E155" s="88"/>
      <c r="F155" s="35">
        <f>SUM(F99:F154)</f>
        <v>0</v>
      </c>
      <c r="I155" s="18"/>
      <c r="J155" s="18"/>
    </row>
    <row r="156" spans="1:11" s="1" customFormat="1" x14ac:dyDescent="0.2">
      <c r="A156" s="53">
        <v>3</v>
      </c>
      <c r="B156" s="13" t="s">
        <v>90</v>
      </c>
      <c r="C156" s="20"/>
      <c r="D156" s="42"/>
      <c r="E156" s="20"/>
      <c r="F156" s="29"/>
      <c r="I156" s="18"/>
      <c r="J156" s="18"/>
      <c r="K156" s="2"/>
    </row>
    <row r="157" spans="1:11" s="1" customFormat="1" x14ac:dyDescent="0.2">
      <c r="A157" s="55">
        <v>3.1</v>
      </c>
      <c r="B157" s="47" t="s">
        <v>161</v>
      </c>
      <c r="C157" s="20"/>
      <c r="D157" s="42"/>
      <c r="E157" s="20"/>
      <c r="F157" s="29"/>
      <c r="I157" s="18"/>
      <c r="J157" s="18"/>
    </row>
    <row r="158" spans="1:11" ht="47.25" x14ac:dyDescent="0.2">
      <c r="A158" s="56">
        <v>1</v>
      </c>
      <c r="B158" s="12" t="s">
        <v>27</v>
      </c>
      <c r="C158" s="21">
        <v>1</v>
      </c>
      <c r="D158" s="37" t="s">
        <v>5</v>
      </c>
      <c r="E158" s="21"/>
      <c r="F158" s="28">
        <f>E158*C158</f>
        <v>0</v>
      </c>
    </row>
    <row r="159" spans="1:11" ht="31.5" x14ac:dyDescent="0.2">
      <c r="A159" s="56">
        <v>2</v>
      </c>
      <c r="B159" s="12" t="s">
        <v>116</v>
      </c>
      <c r="C159" s="21">
        <v>1</v>
      </c>
      <c r="D159" s="37" t="s">
        <v>5</v>
      </c>
      <c r="E159" s="32"/>
      <c r="F159" s="28">
        <f>E159*C159</f>
        <v>0</v>
      </c>
    </row>
    <row r="160" spans="1:11" ht="16.5" x14ac:dyDescent="0.2">
      <c r="A160" s="57"/>
      <c r="B160" s="12"/>
      <c r="C160" s="21"/>
      <c r="D160" s="37"/>
      <c r="E160" s="32"/>
      <c r="F160" s="28"/>
    </row>
    <row r="161" spans="1:10" s="1" customFormat="1" x14ac:dyDescent="0.2">
      <c r="A161" s="55">
        <v>3.2</v>
      </c>
      <c r="B161" s="47" t="s">
        <v>16</v>
      </c>
      <c r="C161" s="20"/>
      <c r="D161" s="42"/>
      <c r="E161" s="20"/>
      <c r="F161" s="29"/>
      <c r="I161" s="18"/>
      <c r="J161" s="18"/>
    </row>
    <row r="162" spans="1:10" x14ac:dyDescent="0.2">
      <c r="A162" s="58" t="s">
        <v>37</v>
      </c>
      <c r="B162" s="24" t="s">
        <v>57</v>
      </c>
      <c r="C162" s="21"/>
      <c r="D162" s="37"/>
      <c r="E162" s="21"/>
      <c r="F162" s="28"/>
    </row>
    <row r="163" spans="1:10" ht="63" x14ac:dyDescent="0.2">
      <c r="A163" s="56">
        <v>1</v>
      </c>
      <c r="B163" s="12" t="s">
        <v>83</v>
      </c>
      <c r="C163" s="21">
        <v>1</v>
      </c>
      <c r="D163" s="37" t="s">
        <v>5</v>
      </c>
      <c r="E163" s="21"/>
      <c r="F163" s="28">
        <f>E163*C163</f>
        <v>0</v>
      </c>
    </row>
    <row r="164" spans="1:10" x14ac:dyDescent="0.2">
      <c r="A164" s="58"/>
      <c r="B164" s="12"/>
      <c r="C164" s="21"/>
      <c r="D164" s="37"/>
      <c r="E164" s="21"/>
      <c r="F164" s="28"/>
    </row>
    <row r="165" spans="1:10" ht="31.5" x14ac:dyDescent="0.2">
      <c r="A165" s="58" t="s">
        <v>38</v>
      </c>
      <c r="B165" s="24" t="s">
        <v>134</v>
      </c>
      <c r="C165" s="21">
        <v>2</v>
      </c>
      <c r="D165" s="37" t="s">
        <v>3</v>
      </c>
      <c r="E165" s="21"/>
      <c r="F165" s="28">
        <f>E165*C165</f>
        <v>0</v>
      </c>
    </row>
    <row r="166" spans="1:10" x14ac:dyDescent="0.2">
      <c r="A166" s="58"/>
      <c r="B166" s="24"/>
      <c r="C166" s="21"/>
      <c r="D166" s="37"/>
      <c r="E166" s="21"/>
      <c r="F166" s="28"/>
    </row>
    <row r="167" spans="1:10" s="1" customFormat="1" x14ac:dyDescent="0.2">
      <c r="A167" s="59">
        <v>3.3</v>
      </c>
      <c r="B167" s="47" t="s">
        <v>17</v>
      </c>
      <c r="C167" s="20"/>
      <c r="D167" s="42"/>
      <c r="E167" s="20"/>
      <c r="F167" s="29"/>
      <c r="I167" s="18"/>
      <c r="J167" s="18"/>
    </row>
    <row r="168" spans="1:10" x14ac:dyDescent="0.2">
      <c r="A168" s="58" t="s">
        <v>92</v>
      </c>
      <c r="B168" s="24" t="s">
        <v>18</v>
      </c>
      <c r="C168" s="21"/>
      <c r="D168" s="37"/>
      <c r="E168" s="21"/>
      <c r="F168" s="28"/>
    </row>
    <row r="169" spans="1:10" ht="47.25" x14ac:dyDescent="0.2">
      <c r="A169" s="56">
        <v>1</v>
      </c>
      <c r="B169" s="12" t="s">
        <v>27</v>
      </c>
      <c r="C169" s="21">
        <v>1</v>
      </c>
      <c r="D169" s="37" t="s">
        <v>5</v>
      </c>
      <c r="E169" s="21"/>
      <c r="F169" s="28">
        <f>E169*C169</f>
        <v>0</v>
      </c>
    </row>
    <row r="170" spans="1:10" x14ac:dyDescent="0.2">
      <c r="A170" s="58"/>
      <c r="B170" s="12"/>
      <c r="C170" s="21"/>
      <c r="D170" s="37"/>
      <c r="E170" s="21"/>
      <c r="F170" s="28"/>
    </row>
    <row r="171" spans="1:10" ht="47.25" x14ac:dyDescent="0.2">
      <c r="A171" s="58" t="s">
        <v>162</v>
      </c>
      <c r="B171" s="12" t="s">
        <v>182</v>
      </c>
      <c r="C171" s="21">
        <f>(4.15*3)+(1.5*1.5)</f>
        <v>14.700000000000001</v>
      </c>
      <c r="D171" s="37" t="s">
        <v>58</v>
      </c>
      <c r="E171" s="21"/>
      <c r="F171" s="28">
        <f>E171*C171</f>
        <v>0</v>
      </c>
    </row>
    <row r="172" spans="1:10" x14ac:dyDescent="0.2">
      <c r="A172" s="58"/>
      <c r="B172" s="12"/>
      <c r="C172" s="21"/>
      <c r="D172" s="37"/>
      <c r="E172" s="21"/>
      <c r="F172" s="28"/>
    </row>
    <row r="173" spans="1:10" ht="63" x14ac:dyDescent="0.2">
      <c r="A173" s="58" t="s">
        <v>163</v>
      </c>
      <c r="B173" s="12" t="s">
        <v>159</v>
      </c>
      <c r="C173" s="21">
        <f>2.1*0.8</f>
        <v>1.6800000000000002</v>
      </c>
      <c r="D173" s="37" t="s">
        <v>58</v>
      </c>
      <c r="E173" s="21"/>
      <c r="F173" s="28">
        <f>E173*C173</f>
        <v>0</v>
      </c>
    </row>
    <row r="174" spans="1:10" x14ac:dyDescent="0.2">
      <c r="A174" s="58"/>
      <c r="B174" s="12"/>
      <c r="C174" s="21"/>
      <c r="D174" s="37"/>
      <c r="E174" s="21"/>
      <c r="F174" s="28"/>
    </row>
    <row r="175" spans="1:10" ht="31.5" x14ac:dyDescent="0.2">
      <c r="A175" s="58" t="s">
        <v>164</v>
      </c>
      <c r="B175" s="12" t="s">
        <v>160</v>
      </c>
      <c r="C175" s="21">
        <f>0.65*2.1</f>
        <v>1.3650000000000002</v>
      </c>
      <c r="D175" s="37" t="s">
        <v>58</v>
      </c>
      <c r="E175" s="21"/>
      <c r="F175" s="28">
        <f>E175*C175</f>
        <v>0</v>
      </c>
    </row>
    <row r="176" spans="1:10" ht="16.5" x14ac:dyDescent="0.2">
      <c r="A176" s="57"/>
      <c r="B176" s="12"/>
      <c r="C176" s="21"/>
      <c r="D176" s="37"/>
      <c r="E176" s="21"/>
      <c r="F176" s="28"/>
    </row>
    <row r="177" spans="1:11" ht="47.25" x14ac:dyDescent="0.2">
      <c r="A177" s="57" t="s">
        <v>195</v>
      </c>
      <c r="B177" s="12" t="s">
        <v>196</v>
      </c>
      <c r="C177" s="21">
        <v>3</v>
      </c>
      <c r="D177" s="37" t="s">
        <v>3</v>
      </c>
      <c r="E177" s="21"/>
      <c r="F177" s="28">
        <f>E177*C177</f>
        <v>0</v>
      </c>
    </row>
    <row r="178" spans="1:11" ht="16.5" x14ac:dyDescent="0.2">
      <c r="A178" s="57"/>
      <c r="B178" s="12"/>
      <c r="C178" s="21"/>
      <c r="D178" s="37"/>
      <c r="E178" s="21"/>
      <c r="F178" s="28"/>
    </row>
    <row r="179" spans="1:11" s="1" customFormat="1" x14ac:dyDescent="0.2">
      <c r="A179" s="59">
        <v>3.4</v>
      </c>
      <c r="B179" s="47" t="s">
        <v>91</v>
      </c>
      <c r="C179" s="20"/>
      <c r="D179" s="42"/>
      <c r="E179" s="20"/>
      <c r="F179" s="29"/>
      <c r="I179" s="18"/>
      <c r="J179" s="18"/>
    </row>
    <row r="180" spans="1:11" ht="94.5" x14ac:dyDescent="0.2">
      <c r="A180" s="57" t="s">
        <v>165</v>
      </c>
      <c r="B180" s="12" t="s">
        <v>93</v>
      </c>
      <c r="C180" s="21">
        <v>1</v>
      </c>
      <c r="D180" s="37" t="s">
        <v>5</v>
      </c>
      <c r="E180" s="21"/>
      <c r="F180" s="28">
        <f>E180*C180</f>
        <v>0</v>
      </c>
    </row>
    <row r="181" spans="1:11" ht="16.5" x14ac:dyDescent="0.2">
      <c r="A181" s="57"/>
      <c r="B181" s="12"/>
      <c r="C181" s="21"/>
      <c r="D181" s="37"/>
      <c r="E181" s="21"/>
      <c r="F181" s="28"/>
    </row>
    <row r="182" spans="1:11" ht="16.5" x14ac:dyDescent="0.2">
      <c r="A182" s="57"/>
      <c r="B182" s="12"/>
      <c r="C182" s="21"/>
      <c r="D182" s="37"/>
      <c r="E182" s="21"/>
      <c r="F182" s="28"/>
    </row>
    <row r="183" spans="1:11" ht="16.5" x14ac:dyDescent="0.2">
      <c r="A183" s="57"/>
      <c r="B183" s="12"/>
      <c r="C183" s="21"/>
      <c r="D183" s="37"/>
      <c r="E183" s="21"/>
      <c r="F183" s="28"/>
    </row>
    <row r="184" spans="1:11" ht="16.5" x14ac:dyDescent="0.2">
      <c r="A184" s="57"/>
      <c r="B184" s="12"/>
      <c r="C184" s="21"/>
      <c r="D184" s="37"/>
      <c r="E184" s="21"/>
      <c r="F184" s="28"/>
    </row>
    <row r="185" spans="1:11" s="1" customFormat="1" x14ac:dyDescent="0.2">
      <c r="A185" s="54"/>
      <c r="B185" s="86" t="s">
        <v>208</v>
      </c>
      <c r="C185" s="87"/>
      <c r="D185" s="87"/>
      <c r="E185" s="88"/>
      <c r="F185" s="35">
        <f>SUM(F156:F184)</f>
        <v>0</v>
      </c>
      <c r="I185" s="18"/>
      <c r="J185" s="18"/>
    </row>
    <row r="186" spans="1:11" s="1" customFormat="1" x14ac:dyDescent="0.2">
      <c r="A186" s="53">
        <v>4</v>
      </c>
      <c r="B186" s="13" t="s">
        <v>167</v>
      </c>
      <c r="C186" s="20"/>
      <c r="D186" s="42"/>
      <c r="E186" s="20"/>
      <c r="F186" s="29"/>
      <c r="I186" s="18"/>
      <c r="J186" s="18"/>
      <c r="K186" s="2"/>
    </row>
    <row r="187" spans="1:11" s="1" customFormat="1" x14ac:dyDescent="0.2">
      <c r="A187" s="55">
        <v>4.0999999999999996</v>
      </c>
      <c r="B187" s="47" t="s">
        <v>20</v>
      </c>
      <c r="C187" s="20"/>
      <c r="D187" s="42"/>
      <c r="E187" s="20"/>
      <c r="F187" s="29"/>
      <c r="I187" s="18"/>
      <c r="J187" s="18"/>
    </row>
    <row r="188" spans="1:11" ht="31.5" x14ac:dyDescent="0.2">
      <c r="A188" s="56">
        <v>1</v>
      </c>
      <c r="B188" s="12" t="s">
        <v>56</v>
      </c>
      <c r="C188" s="21">
        <v>14.05</v>
      </c>
      <c r="D188" s="37" t="s">
        <v>58</v>
      </c>
      <c r="E188" s="21"/>
      <c r="F188" s="28">
        <f>E188*C188</f>
        <v>0</v>
      </c>
    </row>
    <row r="189" spans="1:11" ht="16.5" x14ac:dyDescent="0.2">
      <c r="A189" s="57"/>
      <c r="B189" s="12"/>
      <c r="C189" s="21"/>
      <c r="D189" s="37"/>
      <c r="E189" s="21"/>
      <c r="F189" s="28"/>
    </row>
    <row r="190" spans="1:11" s="1" customFormat="1" x14ac:dyDescent="0.2">
      <c r="A190" s="55">
        <v>4.2</v>
      </c>
      <c r="B190" s="47" t="s">
        <v>21</v>
      </c>
      <c r="C190" s="20"/>
      <c r="D190" s="42"/>
      <c r="E190" s="20"/>
      <c r="F190" s="29"/>
      <c r="I190" s="18"/>
      <c r="J190" s="18"/>
    </row>
    <row r="191" spans="1:11" ht="63" x14ac:dyDescent="0.2">
      <c r="A191" s="56">
        <v>1</v>
      </c>
      <c r="B191" s="12" t="s">
        <v>212</v>
      </c>
      <c r="C191" s="21">
        <v>10.83</v>
      </c>
      <c r="D191" s="37" t="s">
        <v>58</v>
      </c>
      <c r="E191" s="21"/>
      <c r="F191" s="28">
        <f>E191*C191</f>
        <v>0</v>
      </c>
    </row>
    <row r="192" spans="1:11" ht="63" x14ac:dyDescent="0.2">
      <c r="A192" s="56">
        <v>2</v>
      </c>
      <c r="B192" s="12" t="s">
        <v>213</v>
      </c>
      <c r="C192" s="21">
        <v>10.02</v>
      </c>
      <c r="D192" s="37" t="s">
        <v>58</v>
      </c>
      <c r="E192" s="21"/>
      <c r="F192" s="28">
        <f>E192*C192</f>
        <v>0</v>
      </c>
    </row>
    <row r="193" spans="1:6" ht="47.25" x14ac:dyDescent="0.2">
      <c r="A193" s="56">
        <v>3</v>
      </c>
      <c r="B193" s="12" t="s">
        <v>214</v>
      </c>
      <c r="C193" s="21">
        <f>15.4*1.75</f>
        <v>26.95</v>
      </c>
      <c r="D193" s="37" t="s">
        <v>58</v>
      </c>
      <c r="E193" s="21"/>
      <c r="F193" s="28">
        <f>E193*C193</f>
        <v>0</v>
      </c>
    </row>
    <row r="194" spans="1:6" ht="16.5" x14ac:dyDescent="0.2">
      <c r="A194" s="57"/>
      <c r="B194" s="12"/>
      <c r="C194" s="21"/>
      <c r="D194" s="37"/>
      <c r="E194" s="21"/>
      <c r="F194" s="28"/>
    </row>
    <row r="195" spans="1:6" ht="16.5" x14ac:dyDescent="0.2">
      <c r="A195" s="57"/>
      <c r="B195" s="12"/>
      <c r="C195" s="21"/>
      <c r="D195" s="37"/>
      <c r="E195" s="21"/>
      <c r="F195" s="28"/>
    </row>
    <row r="196" spans="1:6" ht="16.5" x14ac:dyDescent="0.2">
      <c r="A196" s="57"/>
      <c r="B196" s="12"/>
      <c r="C196" s="21"/>
      <c r="D196" s="37"/>
      <c r="E196" s="21"/>
      <c r="F196" s="28"/>
    </row>
    <row r="197" spans="1:6" ht="16.5" x14ac:dyDescent="0.2">
      <c r="A197" s="57"/>
      <c r="B197" s="12"/>
      <c r="C197" s="21"/>
      <c r="D197" s="37"/>
      <c r="E197" s="21"/>
      <c r="F197" s="28"/>
    </row>
    <row r="198" spans="1:6" ht="16.5" x14ac:dyDescent="0.2">
      <c r="A198" s="57"/>
      <c r="B198" s="12"/>
      <c r="C198" s="21"/>
      <c r="D198" s="37"/>
      <c r="E198" s="21"/>
      <c r="F198" s="28"/>
    </row>
    <row r="199" spans="1:6" ht="16.5" x14ac:dyDescent="0.2">
      <c r="A199" s="57"/>
      <c r="B199" s="12"/>
      <c r="C199" s="21"/>
      <c r="D199" s="37"/>
      <c r="E199" s="21"/>
      <c r="F199" s="28"/>
    </row>
    <row r="200" spans="1:6" ht="16.5" x14ac:dyDescent="0.2">
      <c r="A200" s="57"/>
      <c r="B200" s="12"/>
      <c r="C200" s="21"/>
      <c r="D200" s="37"/>
      <c r="E200" s="21"/>
      <c r="F200" s="28"/>
    </row>
    <row r="201" spans="1:6" ht="16.5" x14ac:dyDescent="0.2">
      <c r="A201" s="57"/>
      <c r="B201" s="12"/>
      <c r="C201" s="21"/>
      <c r="D201" s="37"/>
      <c r="E201" s="21"/>
      <c r="F201" s="28"/>
    </row>
    <row r="202" spans="1:6" ht="16.5" x14ac:dyDescent="0.2">
      <c r="A202" s="57"/>
      <c r="B202" s="12"/>
      <c r="C202" s="21"/>
      <c r="D202" s="37"/>
      <c r="E202" s="21"/>
      <c r="F202" s="28"/>
    </row>
    <row r="203" spans="1:6" ht="16.5" x14ac:dyDescent="0.2">
      <c r="A203" s="57"/>
      <c r="B203" s="12"/>
      <c r="C203" s="21"/>
      <c r="D203" s="37"/>
      <c r="E203" s="21"/>
      <c r="F203" s="28"/>
    </row>
    <row r="204" spans="1:6" ht="16.5" x14ac:dyDescent="0.2">
      <c r="A204" s="57"/>
      <c r="B204" s="12"/>
      <c r="C204" s="21"/>
      <c r="D204" s="37"/>
      <c r="E204" s="21"/>
      <c r="F204" s="28"/>
    </row>
    <row r="205" spans="1:6" ht="16.5" x14ac:dyDescent="0.2">
      <c r="A205" s="57"/>
      <c r="B205" s="12"/>
      <c r="C205" s="21"/>
      <c r="D205" s="37"/>
      <c r="E205" s="21"/>
      <c r="F205" s="28"/>
    </row>
    <row r="206" spans="1:6" ht="16.5" x14ac:dyDescent="0.2">
      <c r="A206" s="57"/>
      <c r="B206" s="12"/>
      <c r="C206" s="21"/>
      <c r="D206" s="37"/>
      <c r="E206" s="21"/>
      <c r="F206" s="28"/>
    </row>
    <row r="207" spans="1:6" ht="16.5" x14ac:dyDescent="0.2">
      <c r="A207" s="57"/>
      <c r="B207" s="12"/>
      <c r="C207" s="21"/>
      <c r="D207" s="37"/>
      <c r="E207" s="21"/>
      <c r="F207" s="28"/>
    </row>
    <row r="208" spans="1:6" ht="16.5" x14ac:dyDescent="0.2">
      <c r="A208" s="57"/>
      <c r="B208" s="12"/>
      <c r="C208" s="21"/>
      <c r="D208" s="37"/>
      <c r="E208" s="21"/>
      <c r="F208" s="28"/>
    </row>
    <row r="209" spans="1:6" ht="16.5" x14ac:dyDescent="0.2">
      <c r="A209" s="57"/>
      <c r="B209" s="12"/>
      <c r="C209" s="21"/>
      <c r="D209" s="37"/>
      <c r="E209" s="21"/>
      <c r="F209" s="28"/>
    </row>
    <row r="210" spans="1:6" ht="16.5" x14ac:dyDescent="0.2">
      <c r="A210" s="57"/>
      <c r="B210" s="12"/>
      <c r="C210" s="21"/>
      <c r="D210" s="37"/>
      <c r="E210" s="21"/>
      <c r="F210" s="28"/>
    </row>
    <row r="211" spans="1:6" ht="16.5" x14ac:dyDescent="0.2">
      <c r="A211" s="57"/>
      <c r="B211" s="12"/>
      <c r="C211" s="21"/>
      <c r="D211" s="37"/>
      <c r="E211" s="21"/>
      <c r="F211" s="28"/>
    </row>
    <row r="212" spans="1:6" ht="16.5" x14ac:dyDescent="0.2">
      <c r="A212" s="57"/>
      <c r="B212" s="12"/>
      <c r="C212" s="21"/>
      <c r="D212" s="37"/>
      <c r="E212" s="21"/>
      <c r="F212" s="28"/>
    </row>
    <row r="213" spans="1:6" ht="16.5" x14ac:dyDescent="0.2">
      <c r="A213" s="57"/>
      <c r="B213" s="12"/>
      <c r="C213" s="21"/>
      <c r="D213" s="37"/>
      <c r="E213" s="21"/>
      <c r="F213" s="28"/>
    </row>
    <row r="214" spans="1:6" ht="16.5" x14ac:dyDescent="0.2">
      <c r="A214" s="57"/>
      <c r="B214" s="12"/>
      <c r="C214" s="21"/>
      <c r="D214" s="37"/>
      <c r="E214" s="21"/>
      <c r="F214" s="28"/>
    </row>
    <row r="215" spans="1:6" ht="16.5" x14ac:dyDescent="0.2">
      <c r="A215" s="57"/>
      <c r="B215" s="12"/>
      <c r="C215" s="21"/>
      <c r="D215" s="37"/>
      <c r="E215" s="21"/>
      <c r="F215" s="28"/>
    </row>
    <row r="216" spans="1:6" ht="16.5" x14ac:dyDescent="0.2">
      <c r="A216" s="57"/>
      <c r="B216" s="12"/>
      <c r="C216" s="21"/>
      <c r="D216" s="37"/>
      <c r="E216" s="21"/>
      <c r="F216" s="28"/>
    </row>
    <row r="217" spans="1:6" ht="16.5" x14ac:dyDescent="0.2">
      <c r="A217" s="57"/>
      <c r="B217" s="12"/>
      <c r="C217" s="21"/>
      <c r="D217" s="37"/>
      <c r="E217" s="21"/>
      <c r="F217" s="28"/>
    </row>
    <row r="218" spans="1:6" ht="16.5" x14ac:dyDescent="0.2">
      <c r="A218" s="57"/>
      <c r="B218" s="12"/>
      <c r="C218" s="21"/>
      <c r="D218" s="37"/>
      <c r="E218" s="21"/>
      <c r="F218" s="28"/>
    </row>
    <row r="219" spans="1:6" ht="16.5" x14ac:dyDescent="0.2">
      <c r="A219" s="57"/>
      <c r="B219" s="12"/>
      <c r="C219" s="21"/>
      <c r="D219" s="37"/>
      <c r="E219" s="21"/>
      <c r="F219" s="28"/>
    </row>
    <row r="220" spans="1:6" ht="16.5" x14ac:dyDescent="0.2">
      <c r="A220" s="57"/>
      <c r="B220" s="12"/>
      <c r="C220" s="21"/>
      <c r="D220" s="37"/>
      <c r="E220" s="21"/>
      <c r="F220" s="28"/>
    </row>
    <row r="221" spans="1:6" ht="16.5" x14ac:dyDescent="0.2">
      <c r="A221" s="57"/>
      <c r="B221" s="12"/>
      <c r="C221" s="21"/>
      <c r="D221" s="37"/>
      <c r="E221" s="21"/>
      <c r="F221" s="28"/>
    </row>
    <row r="222" spans="1:6" ht="16.5" x14ac:dyDescent="0.2">
      <c r="A222" s="57"/>
      <c r="B222" s="12"/>
      <c r="C222" s="21"/>
      <c r="D222" s="37"/>
      <c r="E222" s="21"/>
      <c r="F222" s="28"/>
    </row>
    <row r="223" spans="1:6" ht="16.5" x14ac:dyDescent="0.2">
      <c r="A223" s="57"/>
      <c r="B223" s="12"/>
      <c r="C223" s="21"/>
      <c r="D223" s="37"/>
      <c r="E223" s="21"/>
      <c r="F223" s="28"/>
    </row>
    <row r="224" spans="1:6" ht="16.5" x14ac:dyDescent="0.2">
      <c r="A224" s="57"/>
      <c r="B224" s="12"/>
      <c r="C224" s="21"/>
      <c r="D224" s="37"/>
      <c r="E224" s="21"/>
      <c r="F224" s="28"/>
    </row>
    <row r="225" spans="1:11" s="1" customFormat="1" x14ac:dyDescent="0.2">
      <c r="A225" s="55"/>
      <c r="B225" s="13"/>
      <c r="C225" s="20"/>
      <c r="D225" s="42"/>
      <c r="E225" s="20"/>
      <c r="F225" s="29"/>
      <c r="I225" s="18"/>
      <c r="J225" s="18"/>
      <c r="K225" s="2"/>
    </row>
    <row r="226" spans="1:11" s="1" customFormat="1" x14ac:dyDescent="0.2">
      <c r="A226" s="54"/>
      <c r="B226" s="86" t="s">
        <v>209</v>
      </c>
      <c r="C226" s="87"/>
      <c r="D226" s="87"/>
      <c r="E226" s="88"/>
      <c r="F226" s="35">
        <f>SUM(F186:F225)</f>
        <v>0</v>
      </c>
      <c r="I226" s="18"/>
      <c r="J226" s="18"/>
    </row>
    <row r="227" spans="1:11" s="1" customFormat="1" x14ac:dyDescent="0.2">
      <c r="A227" s="53">
        <v>5</v>
      </c>
      <c r="B227" s="13" t="s">
        <v>166</v>
      </c>
      <c r="C227" s="20"/>
      <c r="D227" s="42"/>
      <c r="E227" s="20"/>
      <c r="F227" s="29"/>
      <c r="I227" s="18"/>
      <c r="J227" s="18"/>
      <c r="K227" s="2"/>
    </row>
    <row r="228" spans="1:11" s="1" customFormat="1" x14ac:dyDescent="0.2">
      <c r="A228" s="55">
        <v>5.0999999999999996</v>
      </c>
      <c r="B228" s="47" t="s">
        <v>22</v>
      </c>
      <c r="C228" s="20"/>
      <c r="D228" s="42"/>
      <c r="E228" s="20"/>
      <c r="F228" s="29"/>
      <c r="I228" s="18"/>
      <c r="J228" s="18"/>
    </row>
    <row r="229" spans="1:11" ht="98.25" customHeight="1" x14ac:dyDescent="0.2">
      <c r="A229" s="56">
        <v>1</v>
      </c>
      <c r="B229" s="12" t="s">
        <v>173</v>
      </c>
      <c r="C229" s="21">
        <v>3</v>
      </c>
      <c r="D229" s="37" t="s">
        <v>3</v>
      </c>
      <c r="E229" s="21"/>
      <c r="F229" s="28">
        <f>E229*C229</f>
        <v>0</v>
      </c>
    </row>
    <row r="230" spans="1:11" x14ac:dyDescent="0.2">
      <c r="A230" s="60"/>
      <c r="B230" s="12"/>
      <c r="C230" s="21"/>
      <c r="D230" s="37"/>
      <c r="E230" s="32"/>
      <c r="F230" s="28"/>
    </row>
    <row r="231" spans="1:11" s="1" customFormat="1" x14ac:dyDescent="0.2">
      <c r="A231" s="59">
        <v>5.2</v>
      </c>
      <c r="B231" s="13" t="s">
        <v>168</v>
      </c>
      <c r="C231" s="20"/>
      <c r="D231" s="42"/>
      <c r="E231" s="49"/>
      <c r="F231" s="29"/>
      <c r="I231" s="18"/>
      <c r="J231" s="18"/>
    </row>
    <row r="232" spans="1:11" ht="63" x14ac:dyDescent="0.2">
      <c r="A232" s="57"/>
      <c r="B232" s="12" t="s">
        <v>125</v>
      </c>
      <c r="C232" s="21"/>
      <c r="D232" s="37"/>
      <c r="E232" s="32"/>
      <c r="F232" s="28"/>
    </row>
    <row r="233" spans="1:11" ht="78.75" x14ac:dyDescent="0.2">
      <c r="A233" s="57">
        <v>1</v>
      </c>
      <c r="B233" s="12" t="s">
        <v>174</v>
      </c>
      <c r="C233" s="21">
        <v>27.72</v>
      </c>
      <c r="D233" s="37" t="s">
        <v>58</v>
      </c>
      <c r="E233" s="32"/>
      <c r="F233" s="28">
        <f>E233*C233</f>
        <v>0</v>
      </c>
    </row>
    <row r="234" spans="1:11" ht="63" x14ac:dyDescent="0.2">
      <c r="A234" s="57">
        <v>2</v>
      </c>
      <c r="B234" s="12" t="s">
        <v>175</v>
      </c>
      <c r="C234" s="21">
        <v>6.2</v>
      </c>
      <c r="D234" s="37" t="s">
        <v>58</v>
      </c>
      <c r="E234" s="32"/>
      <c r="F234" s="28">
        <f>E234*C234</f>
        <v>0</v>
      </c>
    </row>
    <row r="235" spans="1:11" ht="47.25" x14ac:dyDescent="0.2">
      <c r="A235" s="57">
        <v>3</v>
      </c>
      <c r="B235" s="12" t="s">
        <v>197</v>
      </c>
      <c r="C235" s="21">
        <v>2.4300000000000002</v>
      </c>
      <c r="D235" s="37" t="s">
        <v>58</v>
      </c>
      <c r="E235" s="32"/>
      <c r="F235" s="28">
        <f>E235*C235</f>
        <v>0</v>
      </c>
    </row>
    <row r="236" spans="1:11" ht="16.5" x14ac:dyDescent="0.2">
      <c r="A236" s="57"/>
      <c r="B236" s="12"/>
      <c r="C236" s="21"/>
      <c r="D236" s="37"/>
      <c r="E236" s="32"/>
      <c r="F236" s="28"/>
    </row>
    <row r="237" spans="1:11" s="1" customFormat="1" x14ac:dyDescent="0.2">
      <c r="A237" s="59">
        <v>5.3</v>
      </c>
      <c r="B237" s="13" t="s">
        <v>169</v>
      </c>
      <c r="C237" s="20"/>
      <c r="D237" s="42"/>
      <c r="E237" s="49"/>
      <c r="F237" s="29"/>
      <c r="I237" s="18"/>
      <c r="J237" s="18"/>
    </row>
    <row r="238" spans="1:11" ht="63" x14ac:dyDescent="0.2">
      <c r="A238" s="57"/>
      <c r="B238" s="12" t="s">
        <v>125</v>
      </c>
      <c r="C238" s="21"/>
      <c r="D238" s="37"/>
      <c r="E238" s="32"/>
      <c r="F238" s="28"/>
    </row>
    <row r="239" spans="1:11" ht="78.75" x14ac:dyDescent="0.2">
      <c r="A239" s="57">
        <v>1</v>
      </c>
      <c r="B239" s="12" t="s">
        <v>174</v>
      </c>
      <c r="C239" s="21">
        <v>60.900000000000006</v>
      </c>
      <c r="D239" s="37" t="s">
        <v>58</v>
      </c>
      <c r="E239" s="32"/>
      <c r="F239" s="28">
        <f>E239*C239</f>
        <v>0</v>
      </c>
    </row>
    <row r="240" spans="1:11" ht="63" x14ac:dyDescent="0.2">
      <c r="A240" s="57">
        <v>2</v>
      </c>
      <c r="B240" s="12" t="s">
        <v>175</v>
      </c>
      <c r="C240" s="21">
        <v>14.186</v>
      </c>
      <c r="D240" s="37" t="s">
        <v>58</v>
      </c>
      <c r="E240" s="32"/>
      <c r="F240" s="28">
        <f>E240*C240</f>
        <v>0</v>
      </c>
    </row>
    <row r="241" spans="1:11" ht="16.5" x14ac:dyDescent="0.2">
      <c r="A241" s="57"/>
      <c r="B241" s="12"/>
      <c r="C241" s="21"/>
      <c r="D241" s="37"/>
      <c r="E241" s="32"/>
      <c r="F241" s="28"/>
    </row>
    <row r="242" spans="1:11" s="1" customFormat="1" x14ac:dyDescent="0.2">
      <c r="A242" s="59">
        <v>5.4</v>
      </c>
      <c r="B242" s="13" t="s">
        <v>170</v>
      </c>
      <c r="C242" s="20"/>
      <c r="D242" s="42"/>
      <c r="E242" s="49"/>
      <c r="F242" s="29"/>
      <c r="I242" s="18"/>
      <c r="J242" s="18"/>
    </row>
    <row r="243" spans="1:11" ht="63" x14ac:dyDescent="0.2">
      <c r="A243" s="57"/>
      <c r="B243" s="12" t="s">
        <v>125</v>
      </c>
      <c r="C243" s="21"/>
      <c r="D243" s="37"/>
      <c r="E243" s="32"/>
      <c r="F243" s="28"/>
    </row>
    <row r="244" spans="1:11" ht="78.75" x14ac:dyDescent="0.2">
      <c r="A244" s="57">
        <v>1</v>
      </c>
      <c r="B244" s="12" t="s">
        <v>126</v>
      </c>
      <c r="C244" s="21">
        <v>11.76</v>
      </c>
      <c r="D244" s="37" t="s">
        <v>58</v>
      </c>
      <c r="E244" s="32"/>
      <c r="F244" s="28">
        <f>E244*C244</f>
        <v>0</v>
      </c>
    </row>
    <row r="245" spans="1:11" ht="63" x14ac:dyDescent="0.2">
      <c r="A245" s="57">
        <v>2</v>
      </c>
      <c r="B245" s="12" t="s">
        <v>175</v>
      </c>
      <c r="C245" s="21">
        <v>2.2999999999999998</v>
      </c>
      <c r="D245" s="37" t="s">
        <v>58</v>
      </c>
      <c r="E245" s="32"/>
      <c r="F245" s="28">
        <f>E245*C245</f>
        <v>0</v>
      </c>
    </row>
    <row r="246" spans="1:11" ht="16.5" x14ac:dyDescent="0.2">
      <c r="A246" s="57"/>
      <c r="B246" s="12"/>
      <c r="C246" s="64"/>
      <c r="D246" s="37"/>
      <c r="E246" s="32"/>
      <c r="F246" s="28"/>
    </row>
    <row r="247" spans="1:11" s="1" customFormat="1" x14ac:dyDescent="0.2">
      <c r="A247" s="55">
        <v>5.5</v>
      </c>
      <c r="B247" s="47" t="s">
        <v>171</v>
      </c>
      <c r="C247" s="20"/>
      <c r="D247" s="42"/>
      <c r="E247" s="48"/>
      <c r="F247" s="29"/>
      <c r="I247" s="18"/>
      <c r="J247" s="18"/>
    </row>
    <row r="248" spans="1:11" ht="31.5" x14ac:dyDescent="0.2">
      <c r="A248" s="56">
        <v>1</v>
      </c>
      <c r="B248" s="12" t="s">
        <v>172</v>
      </c>
      <c r="C248" s="21">
        <v>15.4</v>
      </c>
      <c r="D248" s="37" t="s">
        <v>58</v>
      </c>
      <c r="E248" s="21"/>
      <c r="F248" s="28">
        <f>E248*C248</f>
        <v>0</v>
      </c>
      <c r="K248" s="22"/>
    </row>
    <row r="249" spans="1:11" ht="16.5" x14ac:dyDescent="0.2">
      <c r="A249" s="57"/>
      <c r="B249" s="12"/>
      <c r="C249" s="21"/>
      <c r="D249" s="37"/>
      <c r="E249" s="32"/>
      <c r="F249" s="28"/>
    </row>
    <row r="250" spans="1:11" s="1" customFormat="1" x14ac:dyDescent="0.2">
      <c r="A250" s="55">
        <v>5.6</v>
      </c>
      <c r="B250" s="47" t="s">
        <v>139</v>
      </c>
      <c r="C250" s="20"/>
      <c r="D250" s="42"/>
      <c r="E250" s="48"/>
      <c r="F250" s="29"/>
      <c r="I250" s="18"/>
      <c r="J250" s="18"/>
    </row>
    <row r="251" spans="1:11" ht="47.25" x14ac:dyDescent="0.2">
      <c r="A251" s="56">
        <v>1</v>
      </c>
      <c r="B251" s="12" t="s">
        <v>140</v>
      </c>
      <c r="C251" s="21">
        <v>1</v>
      </c>
      <c r="D251" s="37" t="s">
        <v>5</v>
      </c>
      <c r="E251" s="21"/>
      <c r="F251" s="28">
        <f>E251*C251</f>
        <v>0</v>
      </c>
      <c r="K251" s="22"/>
    </row>
    <row r="252" spans="1:11" ht="16.5" x14ac:dyDescent="0.2">
      <c r="A252" s="57"/>
      <c r="B252" s="12"/>
      <c r="C252" s="21"/>
      <c r="D252" s="37"/>
      <c r="E252" s="32"/>
      <c r="F252" s="28"/>
    </row>
    <row r="253" spans="1:11" ht="16.5" x14ac:dyDescent="0.2">
      <c r="A253" s="57"/>
      <c r="B253" s="12"/>
      <c r="C253" s="21"/>
      <c r="D253" s="37"/>
      <c r="E253" s="32"/>
      <c r="F253" s="28"/>
    </row>
    <row r="254" spans="1:11" ht="16.5" x14ac:dyDescent="0.2">
      <c r="A254" s="57"/>
      <c r="B254" s="12"/>
      <c r="C254" s="21"/>
      <c r="D254" s="37"/>
      <c r="E254" s="32"/>
      <c r="F254" s="28"/>
    </row>
    <row r="255" spans="1:11" ht="16.5" x14ac:dyDescent="0.2">
      <c r="A255" s="57"/>
      <c r="B255" s="12"/>
      <c r="C255" s="21"/>
      <c r="D255" s="37"/>
      <c r="E255" s="32"/>
      <c r="F255" s="28"/>
    </row>
    <row r="256" spans="1:11" ht="16.5" x14ac:dyDescent="0.2">
      <c r="A256" s="57"/>
      <c r="B256" s="12"/>
      <c r="C256" s="21"/>
      <c r="D256" s="37"/>
      <c r="E256" s="32"/>
      <c r="F256" s="28"/>
    </row>
    <row r="257" spans="1:6" ht="16.5" x14ac:dyDescent="0.2">
      <c r="A257" s="57"/>
      <c r="B257" s="12"/>
      <c r="C257" s="21"/>
      <c r="D257" s="37"/>
      <c r="E257" s="32"/>
      <c r="F257" s="28"/>
    </row>
    <row r="258" spans="1:6" ht="16.5" x14ac:dyDescent="0.2">
      <c r="A258" s="57"/>
      <c r="B258" s="12"/>
      <c r="C258" s="21"/>
      <c r="D258" s="37"/>
      <c r="E258" s="32"/>
      <c r="F258" s="28"/>
    </row>
    <row r="259" spans="1:6" ht="16.5" x14ac:dyDescent="0.2">
      <c r="A259" s="57"/>
      <c r="B259" s="12"/>
      <c r="C259" s="21"/>
      <c r="D259" s="37"/>
      <c r="E259" s="32"/>
      <c r="F259" s="28"/>
    </row>
    <row r="260" spans="1:6" ht="16.5" x14ac:dyDescent="0.2">
      <c r="A260" s="57"/>
      <c r="B260" s="12"/>
      <c r="C260" s="21"/>
      <c r="D260" s="37"/>
      <c r="E260" s="32"/>
      <c r="F260" s="28"/>
    </row>
    <row r="261" spans="1:6" ht="16.5" x14ac:dyDescent="0.2">
      <c r="A261" s="57"/>
      <c r="B261" s="12"/>
      <c r="C261" s="21"/>
      <c r="D261" s="37"/>
      <c r="E261" s="32"/>
      <c r="F261" s="28"/>
    </row>
    <row r="262" spans="1:6" ht="16.5" x14ac:dyDescent="0.2">
      <c r="A262" s="57"/>
      <c r="B262" s="12"/>
      <c r="C262" s="21"/>
      <c r="D262" s="37"/>
      <c r="E262" s="32"/>
      <c r="F262" s="28"/>
    </row>
    <row r="263" spans="1:6" ht="16.5" x14ac:dyDescent="0.2">
      <c r="A263" s="57"/>
      <c r="B263" s="12"/>
      <c r="C263" s="21"/>
      <c r="D263" s="37"/>
      <c r="E263" s="32"/>
      <c r="F263" s="28"/>
    </row>
    <row r="264" spans="1:6" ht="16.5" x14ac:dyDescent="0.2">
      <c r="A264" s="57"/>
      <c r="B264" s="12"/>
      <c r="C264" s="21"/>
      <c r="D264" s="37"/>
      <c r="E264" s="32"/>
      <c r="F264" s="28"/>
    </row>
    <row r="265" spans="1:6" ht="16.5" x14ac:dyDescent="0.2">
      <c r="A265" s="57"/>
      <c r="B265" s="12"/>
      <c r="C265" s="21"/>
      <c r="D265" s="37"/>
      <c r="E265" s="32"/>
      <c r="F265" s="28"/>
    </row>
    <row r="266" spans="1:6" ht="16.5" x14ac:dyDescent="0.2">
      <c r="A266" s="57"/>
      <c r="B266" s="12"/>
      <c r="C266" s="21"/>
      <c r="D266" s="37"/>
      <c r="E266" s="32"/>
      <c r="F266" s="28"/>
    </row>
    <row r="267" spans="1:6" ht="16.5" x14ac:dyDescent="0.2">
      <c r="A267" s="57"/>
      <c r="B267" s="12"/>
      <c r="C267" s="21"/>
      <c r="D267" s="37"/>
      <c r="E267" s="32"/>
      <c r="F267" s="28"/>
    </row>
    <row r="268" spans="1:6" ht="16.5" x14ac:dyDescent="0.2">
      <c r="A268" s="57"/>
      <c r="B268" s="12"/>
      <c r="C268" s="21"/>
      <c r="D268" s="37"/>
      <c r="E268" s="32"/>
      <c r="F268" s="28"/>
    </row>
    <row r="269" spans="1:6" ht="16.5" x14ac:dyDescent="0.2">
      <c r="A269" s="57"/>
      <c r="B269" s="12"/>
      <c r="C269" s="21"/>
      <c r="D269" s="37"/>
      <c r="E269" s="32"/>
      <c r="F269" s="28"/>
    </row>
    <row r="270" spans="1:6" ht="16.5" x14ac:dyDescent="0.2">
      <c r="A270" s="57"/>
      <c r="B270" s="12"/>
      <c r="C270" s="21"/>
      <c r="D270" s="37"/>
      <c r="E270" s="32"/>
      <c r="F270" s="28"/>
    </row>
    <row r="271" spans="1:6" ht="16.5" x14ac:dyDescent="0.2">
      <c r="A271" s="57"/>
      <c r="B271" s="12"/>
      <c r="C271" s="21"/>
      <c r="D271" s="37"/>
      <c r="E271" s="32"/>
      <c r="F271" s="28"/>
    </row>
    <row r="272" spans="1:6" ht="16.5" x14ac:dyDescent="0.2">
      <c r="A272" s="57"/>
      <c r="B272" s="12"/>
      <c r="C272" s="21"/>
      <c r="D272" s="37"/>
      <c r="E272" s="32"/>
      <c r="F272" s="28"/>
    </row>
    <row r="273" spans="1:11" ht="16.5" x14ac:dyDescent="0.2">
      <c r="A273" s="57"/>
      <c r="B273" s="12"/>
      <c r="C273" s="21"/>
      <c r="D273" s="37"/>
      <c r="E273" s="32"/>
      <c r="F273" s="28"/>
    </row>
    <row r="274" spans="1:11" ht="16.5" x14ac:dyDescent="0.2">
      <c r="A274" s="57"/>
      <c r="B274" s="12"/>
      <c r="C274" s="21"/>
      <c r="D274" s="37"/>
      <c r="E274" s="32"/>
      <c r="F274" s="28"/>
    </row>
    <row r="275" spans="1:11" ht="16.5" x14ac:dyDescent="0.2">
      <c r="A275" s="57"/>
      <c r="B275" s="12"/>
      <c r="C275" s="21"/>
      <c r="D275" s="37"/>
      <c r="E275" s="32"/>
      <c r="F275" s="28"/>
    </row>
    <row r="276" spans="1:11" ht="16.5" x14ac:dyDescent="0.2">
      <c r="A276" s="57"/>
      <c r="B276" s="12"/>
      <c r="C276" s="21"/>
      <c r="D276" s="37"/>
      <c r="E276" s="32"/>
      <c r="F276" s="28"/>
    </row>
    <row r="277" spans="1:11" ht="16.5" x14ac:dyDescent="0.2">
      <c r="A277" s="57"/>
      <c r="B277" s="12"/>
      <c r="C277" s="21"/>
      <c r="D277" s="37"/>
      <c r="E277" s="32"/>
      <c r="F277" s="28"/>
    </row>
    <row r="278" spans="1:11" ht="16.5" x14ac:dyDescent="0.2">
      <c r="A278" s="57"/>
      <c r="B278" s="12"/>
      <c r="C278" s="21"/>
      <c r="D278" s="37"/>
      <c r="E278" s="32"/>
      <c r="F278" s="28"/>
    </row>
    <row r="279" spans="1:11" ht="16.5" x14ac:dyDescent="0.2">
      <c r="A279" s="57"/>
      <c r="B279" s="12"/>
      <c r="C279" s="21"/>
      <c r="D279" s="37"/>
      <c r="E279" s="32"/>
      <c r="F279" s="28"/>
    </row>
    <row r="280" spans="1:11" ht="16.5" x14ac:dyDescent="0.2">
      <c r="A280" s="57"/>
      <c r="B280" s="12"/>
      <c r="C280" s="21"/>
      <c r="D280" s="37"/>
      <c r="E280" s="32"/>
      <c r="F280" s="28"/>
    </row>
    <row r="281" spans="1:11" ht="16.5" x14ac:dyDescent="0.2">
      <c r="A281" s="57"/>
      <c r="B281" s="12"/>
      <c r="C281" s="21"/>
      <c r="D281" s="37"/>
      <c r="E281" s="32"/>
      <c r="F281" s="28"/>
    </row>
    <row r="282" spans="1:11" x14ac:dyDescent="0.2">
      <c r="A282" s="58"/>
      <c r="B282" s="12"/>
      <c r="C282" s="21"/>
      <c r="D282" s="37"/>
      <c r="E282" s="23"/>
      <c r="F282" s="28"/>
    </row>
    <row r="283" spans="1:11" s="1" customFormat="1" x14ac:dyDescent="0.2">
      <c r="A283" s="54"/>
      <c r="B283" s="86" t="s">
        <v>210</v>
      </c>
      <c r="C283" s="87"/>
      <c r="D283" s="87"/>
      <c r="E283" s="88"/>
      <c r="F283" s="35">
        <f>SUM(F227:F282)</f>
        <v>0</v>
      </c>
      <c r="I283" s="18"/>
      <c r="J283" s="18"/>
    </row>
    <row r="284" spans="1:11" s="1" customFormat="1" x14ac:dyDescent="0.2">
      <c r="A284" s="53">
        <v>6</v>
      </c>
      <c r="B284" s="13" t="s">
        <v>46</v>
      </c>
      <c r="C284" s="20"/>
      <c r="D284" s="42"/>
      <c r="E284" s="20"/>
      <c r="F284" s="29"/>
      <c r="I284" s="18"/>
      <c r="J284" s="18"/>
      <c r="K284" s="2"/>
    </row>
    <row r="285" spans="1:11" ht="63" x14ac:dyDescent="0.2">
      <c r="A285" s="60"/>
      <c r="B285" s="12" t="s">
        <v>73</v>
      </c>
      <c r="C285" s="21"/>
      <c r="D285" s="37"/>
      <c r="E285" s="21"/>
      <c r="F285" s="28"/>
    </row>
    <row r="286" spans="1:11" ht="63" x14ac:dyDescent="0.2">
      <c r="A286" s="60"/>
      <c r="B286" s="12" t="s">
        <v>74</v>
      </c>
      <c r="C286" s="21"/>
      <c r="D286" s="37"/>
      <c r="E286" s="21"/>
      <c r="F286" s="28"/>
    </row>
    <row r="287" spans="1:11" ht="31.5" x14ac:dyDescent="0.2">
      <c r="A287" s="60"/>
      <c r="B287" s="12" t="s">
        <v>75</v>
      </c>
      <c r="C287" s="21"/>
      <c r="D287" s="37"/>
      <c r="E287" s="21"/>
      <c r="F287" s="28"/>
    </row>
    <row r="288" spans="1:11" ht="31.5" x14ac:dyDescent="0.2">
      <c r="A288" s="60"/>
      <c r="B288" s="12" t="s">
        <v>76</v>
      </c>
      <c r="C288" s="21"/>
      <c r="D288" s="37"/>
      <c r="E288" s="21"/>
      <c r="F288" s="28"/>
    </row>
    <row r="289" spans="1:10" ht="47.25" x14ac:dyDescent="0.2">
      <c r="A289" s="60"/>
      <c r="B289" s="12" t="s">
        <v>77</v>
      </c>
      <c r="C289" s="21"/>
      <c r="D289" s="37"/>
      <c r="E289" s="21"/>
      <c r="F289" s="28"/>
    </row>
    <row r="290" spans="1:10" ht="31.5" x14ac:dyDescent="0.2">
      <c r="A290" s="60"/>
      <c r="B290" s="12" t="s">
        <v>78</v>
      </c>
      <c r="C290" s="21"/>
      <c r="D290" s="37"/>
      <c r="E290" s="21"/>
      <c r="F290" s="28"/>
    </row>
    <row r="291" spans="1:10" x14ac:dyDescent="0.2">
      <c r="A291" s="60"/>
      <c r="B291" s="12"/>
      <c r="C291" s="21"/>
      <c r="D291" s="37"/>
      <c r="E291" s="21"/>
      <c r="F291" s="28"/>
    </row>
    <row r="292" spans="1:10" s="1" customFormat="1" x14ac:dyDescent="0.2">
      <c r="A292" s="55">
        <v>6.1</v>
      </c>
      <c r="B292" s="47" t="s">
        <v>135</v>
      </c>
      <c r="C292" s="20"/>
      <c r="D292" s="42"/>
      <c r="E292" s="20"/>
      <c r="F292" s="29"/>
      <c r="I292" s="18"/>
      <c r="J292" s="18"/>
    </row>
    <row r="293" spans="1:10" ht="63" x14ac:dyDescent="0.2">
      <c r="A293" s="60"/>
      <c r="B293" s="12" t="s">
        <v>103</v>
      </c>
      <c r="C293" s="21"/>
      <c r="D293" s="37"/>
      <c r="E293" s="21"/>
      <c r="F293" s="28"/>
    </row>
    <row r="294" spans="1:10" s="1" customFormat="1" x14ac:dyDescent="0.2">
      <c r="A294" s="59"/>
      <c r="B294" s="13" t="s">
        <v>33</v>
      </c>
      <c r="C294" s="20"/>
      <c r="D294" s="42"/>
      <c r="E294" s="20"/>
      <c r="F294" s="29"/>
      <c r="I294" s="18"/>
      <c r="J294" s="18"/>
    </row>
    <row r="295" spans="1:10" ht="16.5" x14ac:dyDescent="0.2">
      <c r="A295" s="56">
        <v>1</v>
      </c>
      <c r="B295" s="12" t="s">
        <v>85</v>
      </c>
      <c r="C295" s="21">
        <v>3</v>
      </c>
      <c r="D295" s="37" t="s">
        <v>3</v>
      </c>
      <c r="E295" s="21"/>
      <c r="F295" s="28">
        <f t="shared" ref="F295:F300" si="1">E295*C295</f>
        <v>0</v>
      </c>
    </row>
    <row r="296" spans="1:10" ht="16.5" x14ac:dyDescent="0.2">
      <c r="A296" s="56">
        <v>2</v>
      </c>
      <c r="B296" s="12" t="s">
        <v>86</v>
      </c>
      <c r="C296" s="21">
        <v>2</v>
      </c>
      <c r="D296" s="37" t="s">
        <v>3</v>
      </c>
      <c r="E296" s="21"/>
      <c r="F296" s="28">
        <f t="shared" si="1"/>
        <v>0</v>
      </c>
    </row>
    <row r="297" spans="1:10" ht="16.5" x14ac:dyDescent="0.2">
      <c r="A297" s="56">
        <v>3</v>
      </c>
      <c r="B297" s="12" t="s">
        <v>176</v>
      </c>
      <c r="C297" s="21">
        <v>1</v>
      </c>
      <c r="D297" s="37" t="s">
        <v>3</v>
      </c>
      <c r="E297" s="21"/>
      <c r="F297" s="28">
        <f t="shared" si="1"/>
        <v>0</v>
      </c>
    </row>
    <row r="298" spans="1:10" ht="16.5" x14ac:dyDescent="0.2">
      <c r="A298" s="56">
        <v>4</v>
      </c>
      <c r="B298" s="12" t="s">
        <v>178</v>
      </c>
      <c r="C298" s="21">
        <v>2</v>
      </c>
      <c r="D298" s="37" t="s">
        <v>3</v>
      </c>
      <c r="E298" s="21"/>
      <c r="F298" s="28">
        <f t="shared" si="1"/>
        <v>0</v>
      </c>
    </row>
    <row r="299" spans="1:10" ht="16.5" x14ac:dyDescent="0.2">
      <c r="A299" s="56">
        <v>5</v>
      </c>
      <c r="B299" s="12" t="s">
        <v>179</v>
      </c>
      <c r="C299" s="21">
        <v>5</v>
      </c>
      <c r="D299" s="37" t="s">
        <v>3</v>
      </c>
      <c r="E299" s="21"/>
      <c r="F299" s="28">
        <f t="shared" si="1"/>
        <v>0</v>
      </c>
    </row>
    <row r="300" spans="1:10" ht="16.5" x14ac:dyDescent="0.2">
      <c r="A300" s="56">
        <v>6</v>
      </c>
      <c r="B300" s="12" t="s">
        <v>189</v>
      </c>
      <c r="C300" s="21">
        <v>2</v>
      </c>
      <c r="D300" s="37" t="s">
        <v>3</v>
      </c>
      <c r="E300" s="21"/>
      <c r="F300" s="28">
        <f t="shared" si="1"/>
        <v>0</v>
      </c>
    </row>
    <row r="301" spans="1:10" ht="16.5" x14ac:dyDescent="0.2">
      <c r="A301" s="56">
        <v>7</v>
      </c>
      <c r="B301" s="12" t="s">
        <v>177</v>
      </c>
      <c r="C301" s="21">
        <v>2</v>
      </c>
      <c r="D301" s="37" t="s">
        <v>3</v>
      </c>
      <c r="E301" s="21"/>
      <c r="F301" s="28">
        <f t="shared" ref="F301" si="2">E301*C301</f>
        <v>0</v>
      </c>
    </row>
    <row r="302" spans="1:10" s="1" customFormat="1" x14ac:dyDescent="0.2">
      <c r="A302" s="59"/>
      <c r="B302" s="13" t="s">
        <v>34</v>
      </c>
      <c r="C302" s="20"/>
      <c r="D302" s="42"/>
      <c r="E302" s="20"/>
      <c r="F302" s="28"/>
      <c r="I302" s="18"/>
      <c r="J302" s="18"/>
    </row>
    <row r="303" spans="1:10" ht="16.5" x14ac:dyDescent="0.2">
      <c r="A303" s="56">
        <v>9</v>
      </c>
      <c r="B303" s="12" t="s">
        <v>86</v>
      </c>
      <c r="C303" s="21">
        <v>4</v>
      </c>
      <c r="D303" s="37" t="s">
        <v>3</v>
      </c>
      <c r="E303" s="21"/>
      <c r="F303" s="28">
        <f>E303*C303</f>
        <v>0</v>
      </c>
    </row>
    <row r="304" spans="1:10" ht="16.5" x14ac:dyDescent="0.2">
      <c r="A304" s="57"/>
      <c r="B304" s="12"/>
      <c r="C304" s="21"/>
      <c r="D304" s="37"/>
      <c r="E304" s="21"/>
      <c r="F304" s="28"/>
    </row>
    <row r="305" spans="1:10" s="1" customFormat="1" x14ac:dyDescent="0.2">
      <c r="A305" s="55">
        <v>6.1</v>
      </c>
      <c r="B305" s="47" t="s">
        <v>180</v>
      </c>
      <c r="C305" s="20"/>
      <c r="D305" s="42"/>
      <c r="E305" s="20"/>
      <c r="F305" s="29"/>
      <c r="I305" s="18"/>
      <c r="J305" s="18"/>
    </row>
    <row r="306" spans="1:10" ht="63" x14ac:dyDescent="0.2">
      <c r="A306" s="60"/>
      <c r="B306" s="12" t="s">
        <v>181</v>
      </c>
      <c r="C306" s="21"/>
      <c r="D306" s="37"/>
      <c r="E306" s="21"/>
      <c r="F306" s="28"/>
    </row>
    <row r="307" spans="1:10" s="1" customFormat="1" x14ac:dyDescent="0.2">
      <c r="A307" s="59"/>
      <c r="B307" s="13" t="s">
        <v>33</v>
      </c>
      <c r="C307" s="20"/>
      <c r="D307" s="42"/>
      <c r="E307" s="20"/>
      <c r="F307" s="29"/>
      <c r="I307" s="18"/>
      <c r="J307" s="18"/>
    </row>
    <row r="308" spans="1:10" ht="16.5" x14ac:dyDescent="0.2">
      <c r="A308" s="56">
        <v>1</v>
      </c>
      <c r="B308" s="12" t="s">
        <v>88</v>
      </c>
      <c r="C308" s="21">
        <v>5</v>
      </c>
      <c r="D308" s="37" t="s">
        <v>3</v>
      </c>
      <c r="E308" s="21"/>
      <c r="F308" s="28">
        <f>E308*C308</f>
        <v>0</v>
      </c>
    </row>
    <row r="309" spans="1:10" s="1" customFormat="1" x14ac:dyDescent="0.2">
      <c r="A309" s="59"/>
      <c r="B309" s="13" t="s">
        <v>34</v>
      </c>
      <c r="C309" s="20"/>
      <c r="D309" s="42"/>
      <c r="E309" s="20"/>
      <c r="F309" s="29"/>
      <c r="I309" s="18"/>
      <c r="J309" s="18"/>
    </row>
    <row r="310" spans="1:10" ht="16.5" x14ac:dyDescent="0.2">
      <c r="A310" s="56">
        <v>3</v>
      </c>
      <c r="B310" s="12" t="s">
        <v>187</v>
      </c>
      <c r="C310" s="21">
        <v>1</v>
      </c>
      <c r="D310" s="37" t="s">
        <v>3</v>
      </c>
      <c r="E310" s="21"/>
      <c r="F310" s="28">
        <f>E310*C310</f>
        <v>0</v>
      </c>
    </row>
    <row r="311" spans="1:10" ht="16.5" x14ac:dyDescent="0.2">
      <c r="A311" s="56">
        <v>3</v>
      </c>
      <c r="B311" s="12" t="s">
        <v>188</v>
      </c>
      <c r="C311" s="21">
        <v>2</v>
      </c>
      <c r="D311" s="37" t="s">
        <v>3</v>
      </c>
      <c r="E311" s="21"/>
      <c r="F311" s="28">
        <f>E311*C311</f>
        <v>0</v>
      </c>
    </row>
    <row r="312" spans="1:10" ht="16.5" x14ac:dyDescent="0.2">
      <c r="A312" s="56">
        <v>4</v>
      </c>
      <c r="B312" s="12" t="s">
        <v>88</v>
      </c>
      <c r="C312" s="21">
        <v>7</v>
      </c>
      <c r="D312" s="37" t="s">
        <v>3</v>
      </c>
      <c r="E312" s="21"/>
      <c r="F312" s="28">
        <f>E312*C312</f>
        <v>0</v>
      </c>
    </row>
    <row r="313" spans="1:10" ht="16.5" x14ac:dyDescent="0.2">
      <c r="A313" s="57"/>
      <c r="B313" s="12"/>
      <c r="C313" s="21"/>
      <c r="D313" s="37"/>
      <c r="E313" s="21"/>
      <c r="F313" s="28"/>
    </row>
    <row r="314" spans="1:10" s="1" customFormat="1" x14ac:dyDescent="0.2">
      <c r="A314" s="59">
        <v>6.2</v>
      </c>
      <c r="B314" s="47" t="s">
        <v>84</v>
      </c>
      <c r="C314" s="20"/>
      <c r="D314" s="42"/>
      <c r="E314" s="20"/>
      <c r="F314" s="29"/>
      <c r="I314" s="18"/>
      <c r="J314" s="18"/>
    </row>
    <row r="315" spans="1:10" x14ac:dyDescent="0.2">
      <c r="A315" s="58" t="s">
        <v>80</v>
      </c>
      <c r="B315" s="12" t="s">
        <v>186</v>
      </c>
      <c r="C315" s="21"/>
      <c r="D315" s="37"/>
      <c r="E315" s="21"/>
      <c r="F315" s="28"/>
    </row>
    <row r="316" spans="1:10" ht="16.5" x14ac:dyDescent="0.2">
      <c r="A316" s="56">
        <v>1</v>
      </c>
      <c r="B316" s="12" t="s">
        <v>184</v>
      </c>
      <c r="C316" s="21">
        <v>1</v>
      </c>
      <c r="D316" s="37" t="s">
        <v>3</v>
      </c>
      <c r="E316" s="21"/>
      <c r="F316" s="28">
        <f>E316*C316</f>
        <v>0</v>
      </c>
    </row>
    <row r="317" spans="1:10" ht="16.5" x14ac:dyDescent="0.2">
      <c r="A317" s="57"/>
      <c r="B317" s="12"/>
      <c r="C317" s="21"/>
      <c r="D317" s="37"/>
      <c r="E317" s="21"/>
      <c r="F317" s="28"/>
    </row>
    <row r="318" spans="1:10" ht="63" x14ac:dyDescent="0.2">
      <c r="A318" s="58" t="s">
        <v>80</v>
      </c>
      <c r="B318" s="12" t="s">
        <v>185</v>
      </c>
      <c r="C318" s="21"/>
      <c r="D318" s="37"/>
      <c r="E318" s="21"/>
      <c r="F318" s="28"/>
    </row>
    <row r="319" spans="1:10" s="1" customFormat="1" x14ac:dyDescent="0.2">
      <c r="B319" s="13" t="s">
        <v>33</v>
      </c>
      <c r="C319" s="20"/>
      <c r="D319" s="42"/>
      <c r="E319" s="20"/>
      <c r="F319" s="29"/>
      <c r="I319" s="18"/>
      <c r="J319" s="18"/>
    </row>
    <row r="320" spans="1:10" ht="16.5" x14ac:dyDescent="0.2">
      <c r="A320" s="56">
        <v>1</v>
      </c>
      <c r="B320" s="12" t="s">
        <v>87</v>
      </c>
      <c r="C320" s="21">
        <v>8</v>
      </c>
      <c r="D320" s="37" t="s">
        <v>3</v>
      </c>
      <c r="E320" s="21"/>
      <c r="F320" s="28">
        <f>E320*C320</f>
        <v>0</v>
      </c>
    </row>
    <row r="321" spans="1:10" ht="16.5" x14ac:dyDescent="0.2">
      <c r="A321" s="56">
        <v>2</v>
      </c>
      <c r="B321" s="12" t="s">
        <v>191</v>
      </c>
      <c r="C321" s="21">
        <v>1</v>
      </c>
      <c r="D321" s="37" t="s">
        <v>3</v>
      </c>
      <c r="E321" s="21"/>
      <c r="F321" s="28">
        <f t="shared" ref="F321:F322" si="3">E321*C321</f>
        <v>0</v>
      </c>
    </row>
    <row r="322" spans="1:10" ht="16.5" x14ac:dyDescent="0.2">
      <c r="A322" s="57">
        <v>3</v>
      </c>
      <c r="B322" s="12" t="s">
        <v>190</v>
      </c>
      <c r="C322" s="21">
        <v>3</v>
      </c>
      <c r="D322" s="37" t="s">
        <v>3</v>
      </c>
      <c r="E322" s="21"/>
      <c r="F322" s="28">
        <f t="shared" si="3"/>
        <v>0</v>
      </c>
    </row>
    <row r="323" spans="1:10" s="1" customFormat="1" x14ac:dyDescent="0.2">
      <c r="A323" s="59"/>
      <c r="B323" s="13" t="s">
        <v>34</v>
      </c>
      <c r="C323" s="20"/>
      <c r="D323" s="42"/>
      <c r="E323" s="20"/>
      <c r="F323" s="29"/>
      <c r="I323" s="18"/>
      <c r="J323" s="18"/>
    </row>
    <row r="324" spans="1:10" ht="16.5" x14ac:dyDescent="0.2">
      <c r="A324" s="57">
        <v>4</v>
      </c>
      <c r="B324" s="12" t="s">
        <v>87</v>
      </c>
      <c r="C324" s="21">
        <v>4</v>
      </c>
      <c r="D324" s="37" t="s">
        <v>3</v>
      </c>
      <c r="E324" s="21"/>
      <c r="F324" s="28">
        <f t="shared" ref="F324:F326" si="4">E324*C324</f>
        <v>0</v>
      </c>
    </row>
    <row r="325" spans="1:10" ht="16.5" x14ac:dyDescent="0.2">
      <c r="A325" s="56">
        <v>5</v>
      </c>
      <c r="B325" s="12" t="s">
        <v>191</v>
      </c>
      <c r="C325" s="21">
        <v>2</v>
      </c>
      <c r="D325" s="37" t="s">
        <v>3</v>
      </c>
      <c r="E325" s="21"/>
      <c r="F325" s="28">
        <f t="shared" si="4"/>
        <v>0</v>
      </c>
    </row>
    <row r="326" spans="1:10" ht="16.5" x14ac:dyDescent="0.2">
      <c r="A326" s="56">
        <v>6</v>
      </c>
      <c r="B326" s="12" t="s">
        <v>190</v>
      </c>
      <c r="C326" s="21">
        <v>1</v>
      </c>
      <c r="D326" s="37" t="s">
        <v>3</v>
      </c>
      <c r="E326" s="21"/>
      <c r="F326" s="28">
        <f t="shared" si="4"/>
        <v>0</v>
      </c>
    </row>
    <row r="327" spans="1:10" ht="16.5" x14ac:dyDescent="0.2">
      <c r="A327" s="57"/>
      <c r="B327" s="12"/>
      <c r="C327" s="21"/>
      <c r="D327" s="37"/>
      <c r="E327" s="21"/>
      <c r="F327" s="28"/>
    </row>
    <row r="328" spans="1:10" ht="16.5" x14ac:dyDescent="0.2">
      <c r="A328" s="57" t="s">
        <v>101</v>
      </c>
      <c r="B328" s="12" t="s">
        <v>89</v>
      </c>
      <c r="C328" s="21"/>
      <c r="D328" s="37"/>
      <c r="E328" s="21"/>
      <c r="F328" s="28"/>
    </row>
    <row r="329" spans="1:10" ht="16.5" x14ac:dyDescent="0.2">
      <c r="A329" s="57"/>
      <c r="B329" s="12" t="s">
        <v>102</v>
      </c>
      <c r="C329" s="21"/>
      <c r="D329" s="37"/>
      <c r="E329" s="21"/>
      <c r="F329" s="28"/>
    </row>
    <row r="330" spans="1:10" ht="16.5" x14ac:dyDescent="0.2">
      <c r="A330" s="56">
        <v>1</v>
      </c>
      <c r="B330" s="12" t="s">
        <v>145</v>
      </c>
      <c r="C330" s="21">
        <v>12</v>
      </c>
      <c r="D330" s="37" t="s">
        <v>3</v>
      </c>
      <c r="E330" s="21"/>
      <c r="F330" s="28">
        <f t="shared" ref="F330:F331" si="5">E330*C330</f>
        <v>0</v>
      </c>
    </row>
    <row r="331" spans="1:10" ht="16.5" x14ac:dyDescent="0.2">
      <c r="A331" s="56">
        <v>2</v>
      </c>
      <c r="B331" s="12" t="s">
        <v>146</v>
      </c>
      <c r="C331" s="21">
        <v>7</v>
      </c>
      <c r="D331" s="37" t="s">
        <v>3</v>
      </c>
      <c r="E331" s="21"/>
      <c r="F331" s="28">
        <f t="shared" si="5"/>
        <v>0</v>
      </c>
    </row>
    <row r="332" spans="1:10" ht="16.5" x14ac:dyDescent="0.2">
      <c r="A332" s="57"/>
      <c r="B332" s="12"/>
      <c r="C332" s="21"/>
      <c r="D332" s="37"/>
      <c r="E332" s="21"/>
      <c r="F332" s="28"/>
    </row>
    <row r="333" spans="1:10" s="1" customFormat="1" x14ac:dyDescent="0.2">
      <c r="A333" s="55">
        <v>6.3</v>
      </c>
      <c r="B333" s="47" t="s">
        <v>81</v>
      </c>
      <c r="C333" s="20"/>
      <c r="D333" s="42"/>
      <c r="E333" s="20"/>
      <c r="F333" s="29"/>
      <c r="I333" s="18"/>
      <c r="J333" s="18"/>
    </row>
    <row r="334" spans="1:10" ht="31.5" x14ac:dyDescent="0.2">
      <c r="A334" s="56" t="s">
        <v>106</v>
      </c>
      <c r="B334" s="12" t="s">
        <v>79</v>
      </c>
      <c r="C334" s="21">
        <v>20</v>
      </c>
      <c r="D334" s="37" t="s">
        <v>3</v>
      </c>
      <c r="E334" s="21"/>
      <c r="F334" s="28">
        <f>E334*C334</f>
        <v>0</v>
      </c>
    </row>
    <row r="335" spans="1:10" ht="63" x14ac:dyDescent="0.2">
      <c r="A335" s="56" t="s">
        <v>109</v>
      </c>
      <c r="B335" s="12" t="s">
        <v>108</v>
      </c>
      <c r="C335" s="21"/>
      <c r="D335" s="37"/>
      <c r="E335" s="21"/>
      <c r="F335" s="28"/>
    </row>
    <row r="336" spans="1:10" s="1" customFormat="1" x14ac:dyDescent="0.2">
      <c r="B336" s="24" t="s">
        <v>33</v>
      </c>
      <c r="C336" s="20"/>
      <c r="D336" s="42"/>
      <c r="E336" s="20"/>
      <c r="F336" s="29"/>
      <c r="I336" s="18"/>
      <c r="J336" s="18"/>
    </row>
    <row r="337" spans="1:10" ht="16.5" x14ac:dyDescent="0.2">
      <c r="A337" s="57">
        <v>1</v>
      </c>
      <c r="B337" s="12" t="s">
        <v>94</v>
      </c>
      <c r="C337" s="21">
        <v>6</v>
      </c>
      <c r="D337" s="37" t="s">
        <v>3</v>
      </c>
      <c r="E337" s="21"/>
      <c r="F337" s="28">
        <f t="shared" ref="F337:F340" si="6">E337*C337</f>
        <v>0</v>
      </c>
    </row>
    <row r="338" spans="1:10" ht="16.5" x14ac:dyDescent="0.2">
      <c r="A338" s="57">
        <v>2</v>
      </c>
      <c r="B338" s="12" t="s">
        <v>95</v>
      </c>
      <c r="C338" s="21">
        <v>1</v>
      </c>
      <c r="D338" s="37" t="s">
        <v>3</v>
      </c>
      <c r="E338" s="21"/>
      <c r="F338" s="28">
        <f t="shared" si="6"/>
        <v>0</v>
      </c>
    </row>
    <row r="339" spans="1:10" ht="16.5" x14ac:dyDescent="0.2">
      <c r="A339" s="57">
        <v>3</v>
      </c>
      <c r="B339" s="12" t="s">
        <v>96</v>
      </c>
      <c r="C339" s="21">
        <v>4</v>
      </c>
      <c r="D339" s="37" t="s">
        <v>3</v>
      </c>
      <c r="E339" s="21"/>
      <c r="F339" s="28">
        <f t="shared" si="6"/>
        <v>0</v>
      </c>
    </row>
    <row r="340" spans="1:10" ht="16.5" x14ac:dyDescent="0.2">
      <c r="A340" s="57">
        <v>4</v>
      </c>
      <c r="B340" s="12" t="s">
        <v>97</v>
      </c>
      <c r="C340" s="21">
        <v>1</v>
      </c>
      <c r="D340" s="37" t="s">
        <v>3</v>
      </c>
      <c r="E340" s="21"/>
      <c r="F340" s="28">
        <f t="shared" si="6"/>
        <v>0</v>
      </c>
    </row>
    <row r="341" spans="1:10" s="1" customFormat="1" ht="16.5" x14ac:dyDescent="0.2">
      <c r="A341" s="63"/>
      <c r="B341" s="24" t="s">
        <v>34</v>
      </c>
      <c r="C341" s="20"/>
      <c r="D341" s="42"/>
      <c r="E341" s="20"/>
      <c r="F341" s="29"/>
      <c r="I341" s="18"/>
      <c r="J341" s="18"/>
    </row>
    <row r="342" spans="1:10" ht="16.5" x14ac:dyDescent="0.2">
      <c r="A342" s="57">
        <v>5</v>
      </c>
      <c r="B342" s="12" t="s">
        <v>98</v>
      </c>
      <c r="C342" s="21">
        <v>1</v>
      </c>
      <c r="D342" s="37" t="s">
        <v>3</v>
      </c>
      <c r="E342" s="21"/>
      <c r="F342" s="28">
        <f t="shared" ref="F342:F345" si="7">E342*C342</f>
        <v>0</v>
      </c>
    </row>
    <row r="343" spans="1:10" ht="16.5" x14ac:dyDescent="0.2">
      <c r="A343" s="57">
        <v>6</v>
      </c>
      <c r="B343" s="12" t="s">
        <v>94</v>
      </c>
      <c r="C343" s="21">
        <v>6</v>
      </c>
      <c r="D343" s="37" t="s">
        <v>3</v>
      </c>
      <c r="E343" s="21"/>
      <c r="F343" s="28">
        <f t="shared" si="7"/>
        <v>0</v>
      </c>
    </row>
    <row r="344" spans="1:10" ht="16.5" x14ac:dyDescent="0.2">
      <c r="A344" s="57">
        <v>7</v>
      </c>
      <c r="B344" s="12" t="s">
        <v>99</v>
      </c>
      <c r="C344" s="21">
        <v>1</v>
      </c>
      <c r="D344" s="37" t="s">
        <v>3</v>
      </c>
      <c r="E344" s="21"/>
      <c r="F344" s="28">
        <f t="shared" si="7"/>
        <v>0</v>
      </c>
    </row>
    <row r="345" spans="1:10" ht="16.5" x14ac:dyDescent="0.2">
      <c r="A345" s="57">
        <v>8</v>
      </c>
      <c r="B345" s="12" t="s">
        <v>96</v>
      </c>
      <c r="C345" s="21">
        <v>7</v>
      </c>
      <c r="D345" s="37" t="s">
        <v>3</v>
      </c>
      <c r="E345" s="21"/>
      <c r="F345" s="28">
        <f t="shared" si="7"/>
        <v>0</v>
      </c>
    </row>
    <row r="346" spans="1:10" ht="16.5" x14ac:dyDescent="0.2">
      <c r="A346" s="57"/>
      <c r="B346" s="12"/>
      <c r="C346" s="21"/>
      <c r="D346" s="37"/>
      <c r="E346" s="21"/>
      <c r="F346" s="28"/>
    </row>
    <row r="347" spans="1:10" s="1" customFormat="1" x14ac:dyDescent="0.2">
      <c r="A347" s="55">
        <v>6.4</v>
      </c>
      <c r="B347" s="47" t="s">
        <v>104</v>
      </c>
      <c r="C347" s="20"/>
      <c r="D347" s="42"/>
      <c r="E347" s="20"/>
      <c r="F347" s="29"/>
      <c r="I347" s="18"/>
      <c r="J347" s="18"/>
    </row>
    <row r="348" spans="1:10" ht="47.25" x14ac:dyDescent="0.2">
      <c r="A348" s="56"/>
      <c r="B348" s="12" t="s">
        <v>107</v>
      </c>
      <c r="C348" s="21"/>
      <c r="D348" s="37"/>
      <c r="E348" s="21"/>
      <c r="F348" s="28"/>
    </row>
    <row r="349" spans="1:10" ht="16.5" x14ac:dyDescent="0.2">
      <c r="A349" s="56" t="s">
        <v>110</v>
      </c>
      <c r="B349" s="12" t="s">
        <v>136</v>
      </c>
      <c r="C349" s="21"/>
      <c r="D349" s="37"/>
      <c r="E349" s="21"/>
      <c r="F349" s="28"/>
    </row>
    <row r="350" spans="1:10" ht="16.5" x14ac:dyDescent="0.2">
      <c r="A350" s="56">
        <v>1</v>
      </c>
      <c r="B350" s="12" t="s">
        <v>94</v>
      </c>
      <c r="C350" s="21">
        <v>2</v>
      </c>
      <c r="D350" s="37" t="s">
        <v>3</v>
      </c>
      <c r="E350" s="21"/>
      <c r="F350" s="28">
        <f>E350*C350</f>
        <v>0</v>
      </c>
    </row>
    <row r="351" spans="1:10" ht="16.5" x14ac:dyDescent="0.2">
      <c r="A351" s="57"/>
      <c r="B351" s="12"/>
      <c r="C351" s="21"/>
      <c r="D351" s="37"/>
      <c r="E351" s="21"/>
      <c r="F351" s="28"/>
    </row>
    <row r="352" spans="1:10" ht="16.5" x14ac:dyDescent="0.2">
      <c r="A352" s="57" t="s">
        <v>192</v>
      </c>
      <c r="B352" s="12" t="s">
        <v>193</v>
      </c>
      <c r="C352" s="21"/>
      <c r="D352" s="37"/>
      <c r="E352" s="21"/>
      <c r="F352" s="28"/>
    </row>
    <row r="353" spans="1:11" ht="16.5" x14ac:dyDescent="0.2">
      <c r="A353" s="57">
        <v>1</v>
      </c>
      <c r="B353" s="12" t="s">
        <v>97</v>
      </c>
      <c r="C353" s="21">
        <v>2</v>
      </c>
      <c r="D353" s="37" t="s">
        <v>3</v>
      </c>
      <c r="E353" s="21"/>
      <c r="F353" s="28">
        <f>E353*C353</f>
        <v>0</v>
      </c>
    </row>
    <row r="354" spans="1:11" ht="16.5" x14ac:dyDescent="0.2">
      <c r="A354" s="57"/>
      <c r="B354" s="12"/>
      <c r="C354" s="21"/>
      <c r="D354" s="37"/>
      <c r="E354" s="21"/>
      <c r="F354" s="28"/>
    </row>
    <row r="355" spans="1:11" ht="16.5" x14ac:dyDescent="0.2">
      <c r="A355" s="57"/>
      <c r="B355" s="12"/>
      <c r="C355" s="21"/>
      <c r="D355" s="37"/>
      <c r="E355" s="21"/>
      <c r="F355" s="28"/>
    </row>
    <row r="356" spans="1:11" ht="16.5" x14ac:dyDescent="0.2">
      <c r="A356" s="57"/>
      <c r="B356" s="12"/>
      <c r="C356" s="21"/>
      <c r="D356" s="37"/>
      <c r="E356" s="21"/>
      <c r="F356" s="28"/>
    </row>
    <row r="357" spans="1:11" ht="16.5" x14ac:dyDescent="0.2">
      <c r="A357" s="57"/>
      <c r="B357" s="12"/>
      <c r="C357" s="21"/>
      <c r="D357" s="37"/>
      <c r="E357" s="21"/>
      <c r="F357" s="28"/>
    </row>
    <row r="358" spans="1:11" s="1" customFormat="1" x14ac:dyDescent="0.2">
      <c r="A358" s="54"/>
      <c r="B358" s="86" t="s">
        <v>47</v>
      </c>
      <c r="C358" s="87"/>
      <c r="D358" s="87"/>
      <c r="E358" s="88"/>
      <c r="F358" s="35">
        <f>SUM(F284:F357)</f>
        <v>0</v>
      </c>
      <c r="I358" s="18"/>
      <c r="J358" s="18"/>
    </row>
    <row r="359" spans="1:11" s="1" customFormat="1" x14ac:dyDescent="0.2">
      <c r="A359" s="53">
        <v>7</v>
      </c>
      <c r="B359" s="13" t="s">
        <v>148</v>
      </c>
      <c r="C359" s="20"/>
      <c r="D359" s="42"/>
      <c r="E359" s="20"/>
      <c r="F359" s="29"/>
      <c r="I359" s="18"/>
      <c r="J359" s="18"/>
      <c r="K359" s="2"/>
    </row>
    <row r="360" spans="1:11" s="1" customFormat="1" x14ac:dyDescent="0.2">
      <c r="A360" s="65"/>
      <c r="B360" s="13" t="s">
        <v>105</v>
      </c>
      <c r="C360" s="20"/>
      <c r="D360" s="42"/>
      <c r="E360" s="20"/>
      <c r="F360" s="29"/>
      <c r="I360" s="18"/>
      <c r="J360" s="18"/>
      <c r="K360" s="2"/>
    </row>
    <row r="361" spans="1:11" ht="94.5" x14ac:dyDescent="0.2">
      <c r="A361" s="56"/>
      <c r="B361" s="12" t="s">
        <v>147</v>
      </c>
      <c r="C361" s="21"/>
      <c r="D361" s="37"/>
      <c r="E361" s="21"/>
      <c r="F361" s="28"/>
    </row>
    <row r="362" spans="1:11" s="1" customFormat="1" x14ac:dyDescent="0.2">
      <c r="A362" s="65">
        <v>7.1</v>
      </c>
      <c r="B362" s="73" t="s">
        <v>150</v>
      </c>
      <c r="C362" s="20"/>
      <c r="D362" s="42"/>
      <c r="E362" s="74"/>
      <c r="F362" s="29"/>
      <c r="I362" s="18"/>
      <c r="J362" s="18"/>
    </row>
    <row r="363" spans="1:11" ht="141.75" x14ac:dyDescent="0.2">
      <c r="A363" s="56">
        <v>1</v>
      </c>
      <c r="B363" s="12" t="s">
        <v>183</v>
      </c>
      <c r="C363" s="21">
        <f>726.94*0.85</f>
        <v>617.899</v>
      </c>
      <c r="D363" s="37" t="s">
        <v>58</v>
      </c>
      <c r="E363" s="21"/>
      <c r="F363" s="28">
        <f>E363*C363</f>
        <v>0</v>
      </c>
      <c r="K363" s="22"/>
    </row>
    <row r="364" spans="1:11" s="1" customFormat="1" x14ac:dyDescent="0.2">
      <c r="A364" s="65">
        <v>7.2</v>
      </c>
      <c r="B364" s="73" t="s">
        <v>151</v>
      </c>
      <c r="C364" s="20"/>
      <c r="D364" s="42"/>
      <c r="E364" s="74"/>
      <c r="F364" s="29"/>
      <c r="I364" s="18"/>
      <c r="J364" s="18"/>
    </row>
    <row r="365" spans="1:11" x14ac:dyDescent="0.2">
      <c r="A365" s="58"/>
      <c r="B365" s="12" t="s">
        <v>19</v>
      </c>
      <c r="C365" s="21"/>
      <c r="D365" s="37"/>
      <c r="E365" s="21"/>
      <c r="F365" s="28"/>
    </row>
    <row r="366" spans="1:11" ht="129.75" customHeight="1" x14ac:dyDescent="0.2">
      <c r="A366" s="56"/>
      <c r="B366" s="12" t="s">
        <v>124</v>
      </c>
      <c r="C366" s="21"/>
      <c r="D366" s="37"/>
      <c r="E366" s="21"/>
      <c r="F366" s="28"/>
    </row>
    <row r="367" spans="1:11" ht="16.5" x14ac:dyDescent="0.2">
      <c r="A367" s="56">
        <v>1</v>
      </c>
      <c r="B367" s="12" t="s">
        <v>33</v>
      </c>
      <c r="C367" s="21">
        <f>(406.58*2)+(C363/2)</f>
        <v>1122.1095</v>
      </c>
      <c r="D367" s="37" t="s">
        <v>58</v>
      </c>
      <c r="E367" s="21"/>
      <c r="F367" s="28">
        <f>E367*C367</f>
        <v>0</v>
      </c>
    </row>
    <row r="368" spans="1:11" ht="16.5" x14ac:dyDescent="0.2">
      <c r="A368" s="56">
        <v>2</v>
      </c>
      <c r="B368" s="12" t="s">
        <v>34</v>
      </c>
      <c r="C368" s="21">
        <f>(296.93*2)+(C363/2)</f>
        <v>902.80950000000007</v>
      </c>
      <c r="D368" s="37" t="s">
        <v>58</v>
      </c>
      <c r="E368" s="21"/>
      <c r="F368" s="28">
        <f>E368*C368</f>
        <v>0</v>
      </c>
    </row>
    <row r="369" spans="1:11" s="1" customFormat="1" x14ac:dyDescent="0.2">
      <c r="A369" s="53"/>
      <c r="B369" s="73"/>
      <c r="C369" s="20"/>
      <c r="D369" s="42"/>
      <c r="E369" s="20"/>
      <c r="F369" s="29"/>
      <c r="I369" s="18"/>
      <c r="J369" s="18"/>
    </row>
    <row r="370" spans="1:11" s="1" customFormat="1" x14ac:dyDescent="0.2">
      <c r="A370" s="55">
        <v>7.3</v>
      </c>
      <c r="B370" s="47" t="s">
        <v>203</v>
      </c>
      <c r="C370" s="20"/>
      <c r="D370" s="42"/>
      <c r="E370" s="48"/>
      <c r="F370" s="29"/>
      <c r="I370" s="18"/>
      <c r="J370" s="18"/>
    </row>
    <row r="371" spans="1:11" s="1" customFormat="1" ht="31.5" x14ac:dyDescent="0.2">
      <c r="A371" s="59"/>
      <c r="B371" s="12" t="s">
        <v>215</v>
      </c>
      <c r="C371" s="20"/>
      <c r="D371" s="42"/>
      <c r="E371" s="48"/>
      <c r="F371" s="29"/>
      <c r="I371" s="18"/>
      <c r="J371" s="18"/>
    </row>
    <row r="372" spans="1:11" s="1" customFormat="1" x14ac:dyDescent="0.2">
      <c r="A372" s="59" t="s">
        <v>216</v>
      </c>
      <c r="B372" s="12" t="s">
        <v>33</v>
      </c>
      <c r="C372" s="20"/>
      <c r="D372" s="42"/>
      <c r="E372" s="48"/>
      <c r="F372" s="29"/>
      <c r="I372" s="18"/>
      <c r="J372" s="18"/>
    </row>
    <row r="373" spans="1:11" ht="16.5" x14ac:dyDescent="0.2">
      <c r="A373" s="56">
        <v>1</v>
      </c>
      <c r="B373" s="12" t="s">
        <v>218</v>
      </c>
      <c r="C373" s="21">
        <f>265.33+77</f>
        <v>342.33</v>
      </c>
      <c r="D373" s="37" t="s">
        <v>58</v>
      </c>
      <c r="E373" s="21"/>
      <c r="F373" s="28">
        <f>E373*C373</f>
        <v>0</v>
      </c>
    </row>
    <row r="374" spans="1:11" ht="16.5" x14ac:dyDescent="0.2">
      <c r="A374" s="56">
        <v>2</v>
      </c>
      <c r="B374" s="12" t="s">
        <v>217</v>
      </c>
      <c r="C374" s="21">
        <f>29.8+7.65</f>
        <v>37.450000000000003</v>
      </c>
      <c r="D374" s="37" t="s">
        <v>58</v>
      </c>
      <c r="E374" s="21"/>
      <c r="F374" s="28">
        <f>E374*C374</f>
        <v>0</v>
      </c>
    </row>
    <row r="375" spans="1:11" x14ac:dyDescent="0.2">
      <c r="A375" s="59" t="s">
        <v>219</v>
      </c>
      <c r="B375" s="12" t="s">
        <v>34</v>
      </c>
      <c r="C375" s="21"/>
      <c r="D375" s="37"/>
      <c r="E375" s="21"/>
      <c r="F375" s="28"/>
    </row>
    <row r="376" spans="1:11" ht="16.5" x14ac:dyDescent="0.2">
      <c r="A376" s="56">
        <v>1</v>
      </c>
      <c r="B376" s="12" t="s">
        <v>218</v>
      </c>
      <c r="C376" s="21">
        <v>300</v>
      </c>
      <c r="D376" s="37" t="s">
        <v>58</v>
      </c>
      <c r="E376" s="21"/>
      <c r="F376" s="28">
        <f>E376*C376</f>
        <v>0</v>
      </c>
    </row>
    <row r="377" spans="1:11" ht="16.5" x14ac:dyDescent="0.2">
      <c r="A377" s="56">
        <v>2</v>
      </c>
      <c r="B377" s="12" t="s">
        <v>217</v>
      </c>
      <c r="C377" s="21">
        <f>14.05*2+25.85</f>
        <v>53.95</v>
      </c>
      <c r="D377" s="37" t="s">
        <v>58</v>
      </c>
      <c r="E377" s="21"/>
      <c r="F377" s="28">
        <f>E377*C377</f>
        <v>0</v>
      </c>
    </row>
    <row r="378" spans="1:11" x14ac:dyDescent="0.2">
      <c r="A378" s="59"/>
      <c r="B378" s="12"/>
      <c r="C378" s="21"/>
      <c r="D378" s="37"/>
      <c r="E378" s="32"/>
      <c r="F378" s="28"/>
    </row>
    <row r="379" spans="1:11" s="1" customFormat="1" x14ac:dyDescent="0.2">
      <c r="A379" s="55">
        <v>7.4</v>
      </c>
      <c r="B379" s="47" t="s">
        <v>25</v>
      </c>
      <c r="C379" s="20"/>
      <c r="D379" s="42"/>
      <c r="E379" s="48"/>
      <c r="F379" s="29"/>
      <c r="I379" s="18"/>
      <c r="J379" s="18"/>
    </row>
    <row r="380" spans="1:11" ht="69" customHeight="1" x14ac:dyDescent="0.2">
      <c r="A380" s="56">
        <v>1</v>
      </c>
      <c r="B380" s="12" t="s">
        <v>113</v>
      </c>
      <c r="C380" s="21">
        <f>451.92*2</f>
        <v>903.84</v>
      </c>
      <c r="D380" s="37" t="s">
        <v>7</v>
      </c>
      <c r="E380" s="21"/>
      <c r="F380" s="28">
        <f>E380*C380</f>
        <v>0</v>
      </c>
      <c r="K380" s="22"/>
    </row>
    <row r="381" spans="1:11" s="1" customFormat="1" x14ac:dyDescent="0.2">
      <c r="A381" s="55">
        <v>7.5</v>
      </c>
      <c r="B381" s="47" t="s">
        <v>152</v>
      </c>
      <c r="C381" s="20"/>
      <c r="D381" s="42"/>
      <c r="E381" s="48"/>
      <c r="F381" s="29"/>
      <c r="I381" s="18"/>
      <c r="J381" s="18"/>
    </row>
    <row r="382" spans="1:11" ht="51.75" customHeight="1" x14ac:dyDescent="0.2">
      <c r="A382" s="56"/>
      <c r="B382" s="12" t="s">
        <v>156</v>
      </c>
      <c r="C382" s="21"/>
      <c r="D382" s="37"/>
      <c r="E382" s="21"/>
      <c r="F382" s="28"/>
      <c r="K382" s="22"/>
    </row>
    <row r="383" spans="1:11" s="1" customFormat="1" ht="16.5" x14ac:dyDescent="0.2">
      <c r="A383" s="56">
        <v>1</v>
      </c>
      <c r="B383" s="75" t="s">
        <v>153</v>
      </c>
      <c r="C383" s="21">
        <v>1</v>
      </c>
      <c r="D383" s="37" t="s">
        <v>3</v>
      </c>
      <c r="E383" s="74"/>
      <c r="F383" s="28">
        <f t="shared" ref="F383:F386" si="8">E383*C383</f>
        <v>0</v>
      </c>
      <c r="I383" s="18"/>
      <c r="J383" s="18"/>
    </row>
    <row r="384" spans="1:11" s="1" customFormat="1" ht="16.5" x14ac:dyDescent="0.2">
      <c r="A384" s="56">
        <v>2</v>
      </c>
      <c r="B384" s="75" t="s">
        <v>154</v>
      </c>
      <c r="C384" s="21">
        <v>1</v>
      </c>
      <c r="D384" s="37" t="s">
        <v>3</v>
      </c>
      <c r="E384" s="20"/>
      <c r="F384" s="28">
        <f t="shared" si="8"/>
        <v>0</v>
      </c>
      <c r="I384" s="18"/>
      <c r="J384" s="18"/>
    </row>
    <row r="385" spans="1:11" s="1" customFormat="1" ht="16.5" x14ac:dyDescent="0.2">
      <c r="A385" s="56">
        <v>3</v>
      </c>
      <c r="B385" s="75" t="s">
        <v>155</v>
      </c>
      <c r="C385" s="21">
        <v>1</v>
      </c>
      <c r="D385" s="37" t="s">
        <v>3</v>
      </c>
      <c r="E385" s="74"/>
      <c r="F385" s="28">
        <f t="shared" si="8"/>
        <v>0</v>
      </c>
      <c r="I385" s="18"/>
      <c r="J385" s="18"/>
    </row>
    <row r="386" spans="1:11" s="1" customFormat="1" ht="16.5" x14ac:dyDescent="0.2">
      <c r="A386" s="57">
        <v>4</v>
      </c>
      <c r="B386" s="75" t="s">
        <v>194</v>
      </c>
      <c r="C386" s="21">
        <v>1</v>
      </c>
      <c r="D386" s="37" t="s">
        <v>3</v>
      </c>
      <c r="E386" s="74"/>
      <c r="F386" s="28">
        <f t="shared" si="8"/>
        <v>0</v>
      </c>
      <c r="I386" s="18"/>
      <c r="J386" s="18"/>
    </row>
    <row r="387" spans="1:11" s="1" customFormat="1" x14ac:dyDescent="0.2">
      <c r="A387" s="53"/>
      <c r="B387" s="73"/>
      <c r="C387" s="20"/>
      <c r="D387" s="42"/>
      <c r="E387" s="20"/>
      <c r="F387" s="29"/>
      <c r="I387" s="18"/>
      <c r="J387" s="18"/>
    </row>
    <row r="388" spans="1:11" s="1" customFormat="1" x14ac:dyDescent="0.2">
      <c r="A388" s="55">
        <v>7.6</v>
      </c>
      <c r="B388" s="47" t="s">
        <v>157</v>
      </c>
      <c r="C388" s="20"/>
      <c r="D388" s="42"/>
      <c r="E388" s="48"/>
      <c r="F388" s="29"/>
      <c r="I388" s="18"/>
      <c r="J388" s="18"/>
    </row>
    <row r="389" spans="1:11" ht="47.25" x14ac:dyDescent="0.2">
      <c r="A389" s="56">
        <v>1</v>
      </c>
      <c r="B389" s="12" t="s">
        <v>111</v>
      </c>
      <c r="C389" s="21">
        <v>1</v>
      </c>
      <c r="D389" s="37" t="s">
        <v>5</v>
      </c>
      <c r="E389" s="21"/>
      <c r="F389" s="28">
        <f>E389*C389</f>
        <v>0</v>
      </c>
    </row>
    <row r="390" spans="1:11" s="1" customFormat="1" x14ac:dyDescent="0.2">
      <c r="A390" s="53"/>
      <c r="B390" s="73"/>
      <c r="C390" s="20"/>
      <c r="D390" s="42"/>
      <c r="E390" s="20"/>
      <c r="F390" s="29"/>
      <c r="I390" s="18"/>
      <c r="J390" s="18"/>
    </row>
    <row r="391" spans="1:11" s="1" customFormat="1" x14ac:dyDescent="0.2">
      <c r="A391" s="54"/>
      <c r="B391" s="86" t="s">
        <v>149</v>
      </c>
      <c r="C391" s="87"/>
      <c r="D391" s="87"/>
      <c r="E391" s="88"/>
      <c r="F391" s="35">
        <f>SUM(F359:F390)</f>
        <v>0</v>
      </c>
      <c r="I391" s="18"/>
      <c r="J391" s="18"/>
    </row>
    <row r="392" spans="1:11" s="1" customFormat="1" x14ac:dyDescent="0.2">
      <c r="A392" s="53">
        <v>8</v>
      </c>
      <c r="B392" s="13" t="s">
        <v>198</v>
      </c>
      <c r="C392" s="20"/>
      <c r="D392" s="42"/>
      <c r="E392" s="20"/>
      <c r="F392" s="29"/>
      <c r="I392" s="18"/>
      <c r="J392" s="18"/>
      <c r="K392" s="2"/>
    </row>
    <row r="393" spans="1:11" s="1" customFormat="1" x14ac:dyDescent="0.2">
      <c r="A393" s="55">
        <v>8.1</v>
      </c>
      <c r="B393" s="47" t="s">
        <v>158</v>
      </c>
      <c r="C393" s="20"/>
      <c r="D393" s="42"/>
      <c r="E393" s="20"/>
      <c r="F393" s="29"/>
      <c r="I393" s="18"/>
      <c r="J393" s="18"/>
    </row>
    <row r="394" spans="1:11" ht="31.5" x14ac:dyDescent="0.2">
      <c r="A394" s="57"/>
      <c r="B394" s="12" t="s">
        <v>112</v>
      </c>
      <c r="C394" s="21"/>
      <c r="D394" s="37"/>
      <c r="E394" s="21"/>
      <c r="F394" s="28"/>
    </row>
    <row r="395" spans="1:11" ht="16.5" x14ac:dyDescent="0.2">
      <c r="A395" s="57">
        <v>1</v>
      </c>
      <c r="B395" s="12" t="s">
        <v>9</v>
      </c>
      <c r="C395" s="21">
        <f>56.8-4</f>
        <v>52.8</v>
      </c>
      <c r="D395" s="37" t="s">
        <v>6</v>
      </c>
      <c r="E395" s="21"/>
      <c r="F395" s="28">
        <f t="shared" ref="F395:F397" si="9">E395*C395</f>
        <v>0</v>
      </c>
    </row>
    <row r="396" spans="1:11" ht="16.5" x14ac:dyDescent="0.2">
      <c r="A396" s="57">
        <v>2</v>
      </c>
      <c r="B396" s="12" t="s">
        <v>117</v>
      </c>
      <c r="C396" s="21">
        <f>52-4</f>
        <v>48</v>
      </c>
      <c r="D396" s="37" t="s">
        <v>6</v>
      </c>
      <c r="E396" s="21"/>
      <c r="F396" s="28">
        <f t="shared" si="9"/>
        <v>0</v>
      </c>
    </row>
    <row r="397" spans="1:11" ht="31.5" x14ac:dyDescent="0.2">
      <c r="A397" s="57">
        <v>3</v>
      </c>
      <c r="B397" s="12" t="s">
        <v>137</v>
      </c>
      <c r="C397" s="21">
        <v>4</v>
      </c>
      <c r="D397" s="37" t="s">
        <v>6</v>
      </c>
      <c r="E397" s="21"/>
      <c r="F397" s="28">
        <f t="shared" si="9"/>
        <v>0</v>
      </c>
    </row>
    <row r="398" spans="1:11" ht="16.5" x14ac:dyDescent="0.2">
      <c r="A398" s="57"/>
      <c r="B398" s="12"/>
      <c r="C398" s="21"/>
      <c r="D398" s="37"/>
      <c r="E398" s="21"/>
      <c r="F398" s="28"/>
    </row>
    <row r="399" spans="1:11" s="1" customFormat="1" x14ac:dyDescent="0.2">
      <c r="A399" s="55">
        <v>8.1999999999999993</v>
      </c>
      <c r="B399" s="47" t="s">
        <v>100</v>
      </c>
      <c r="C399" s="20"/>
      <c r="D399" s="42"/>
      <c r="E399" s="20"/>
      <c r="F399" s="29"/>
      <c r="I399" s="18"/>
      <c r="J399" s="18"/>
    </row>
    <row r="400" spans="1:11" ht="63" x14ac:dyDescent="0.2">
      <c r="A400" s="57">
        <v>1</v>
      </c>
      <c r="B400" s="12" t="s">
        <v>118</v>
      </c>
      <c r="C400" s="21">
        <v>56.8</v>
      </c>
      <c r="D400" s="37" t="s">
        <v>6</v>
      </c>
      <c r="E400" s="21"/>
      <c r="F400" s="28">
        <f>E400*C400</f>
        <v>0</v>
      </c>
    </row>
    <row r="401" spans="1:6" ht="16.5" x14ac:dyDescent="0.2">
      <c r="A401" s="57"/>
      <c r="B401" s="12"/>
      <c r="C401" s="21"/>
      <c r="D401" s="37"/>
      <c r="E401" s="21"/>
      <c r="F401" s="28"/>
    </row>
    <row r="402" spans="1:6" ht="16.5" x14ac:dyDescent="0.2">
      <c r="A402" s="57"/>
      <c r="B402" s="12"/>
      <c r="C402" s="21"/>
      <c r="D402" s="37"/>
      <c r="E402" s="21"/>
      <c r="F402" s="28"/>
    </row>
    <row r="403" spans="1:6" ht="16.5" x14ac:dyDescent="0.2">
      <c r="A403" s="57"/>
      <c r="B403" s="12"/>
      <c r="C403" s="21"/>
      <c r="D403" s="37"/>
      <c r="E403" s="21"/>
      <c r="F403" s="28"/>
    </row>
    <row r="404" spans="1:6" ht="16.5" x14ac:dyDescent="0.2">
      <c r="A404" s="57"/>
      <c r="B404" s="12"/>
      <c r="C404" s="21"/>
      <c r="D404" s="37"/>
      <c r="E404" s="21"/>
      <c r="F404" s="28"/>
    </row>
    <row r="405" spans="1:6" ht="16.5" x14ac:dyDescent="0.2">
      <c r="A405" s="57"/>
      <c r="B405" s="12"/>
      <c r="C405" s="21"/>
      <c r="D405" s="37"/>
      <c r="E405" s="21"/>
      <c r="F405" s="28"/>
    </row>
    <row r="406" spans="1:6" ht="16.5" x14ac:dyDescent="0.2">
      <c r="A406" s="57"/>
      <c r="B406" s="12"/>
      <c r="C406" s="21"/>
      <c r="D406" s="37"/>
      <c r="E406" s="21"/>
      <c r="F406" s="28"/>
    </row>
    <row r="407" spans="1:6" ht="16.5" x14ac:dyDescent="0.2">
      <c r="A407" s="57"/>
      <c r="B407" s="12"/>
      <c r="C407" s="21"/>
      <c r="D407" s="37"/>
      <c r="E407" s="21"/>
      <c r="F407" s="28"/>
    </row>
    <row r="408" spans="1:6" ht="16.5" x14ac:dyDescent="0.2">
      <c r="A408" s="57"/>
      <c r="B408" s="12"/>
      <c r="C408" s="21"/>
      <c r="D408" s="37"/>
      <c r="E408" s="21"/>
      <c r="F408" s="28"/>
    </row>
    <row r="409" spans="1:6" ht="16.5" x14ac:dyDescent="0.2">
      <c r="A409" s="57"/>
      <c r="B409" s="12"/>
      <c r="C409" s="21"/>
      <c r="D409" s="37"/>
      <c r="E409" s="21"/>
      <c r="F409" s="28"/>
    </row>
    <row r="410" spans="1:6" ht="16.5" x14ac:dyDescent="0.2">
      <c r="A410" s="57"/>
      <c r="B410" s="12"/>
      <c r="C410" s="21"/>
      <c r="D410" s="37"/>
      <c r="E410" s="21"/>
      <c r="F410" s="28"/>
    </row>
    <row r="411" spans="1:6" ht="16.5" x14ac:dyDescent="0.2">
      <c r="A411" s="57"/>
      <c r="B411" s="12"/>
      <c r="C411" s="21"/>
      <c r="D411" s="37"/>
      <c r="E411" s="21"/>
      <c r="F411" s="28"/>
    </row>
    <row r="412" spans="1:6" ht="16.5" x14ac:dyDescent="0.2">
      <c r="A412" s="57"/>
      <c r="B412" s="12"/>
      <c r="C412" s="21"/>
      <c r="D412" s="37"/>
      <c r="E412" s="21"/>
      <c r="F412" s="28"/>
    </row>
    <row r="413" spans="1:6" ht="16.5" x14ac:dyDescent="0.2">
      <c r="A413" s="57"/>
      <c r="B413" s="12"/>
      <c r="C413" s="21"/>
      <c r="D413" s="37"/>
      <c r="E413" s="21"/>
      <c r="F413" s="28"/>
    </row>
    <row r="414" spans="1:6" ht="16.5" x14ac:dyDescent="0.2">
      <c r="A414" s="57"/>
      <c r="B414" s="12"/>
      <c r="C414" s="21"/>
      <c r="D414" s="37"/>
      <c r="E414" s="21"/>
      <c r="F414" s="28"/>
    </row>
    <row r="415" spans="1:6" ht="16.5" x14ac:dyDescent="0.2">
      <c r="A415" s="57"/>
      <c r="B415" s="12"/>
      <c r="C415" s="21"/>
      <c r="D415" s="37"/>
      <c r="E415" s="21"/>
      <c r="F415" s="28"/>
    </row>
    <row r="416" spans="1:6" ht="16.5" x14ac:dyDescent="0.2">
      <c r="A416" s="57"/>
      <c r="B416" s="12"/>
      <c r="C416" s="21"/>
      <c r="D416" s="37"/>
      <c r="E416" s="21"/>
      <c r="F416" s="28"/>
    </row>
    <row r="417" spans="1:11" ht="16.5" x14ac:dyDescent="0.2">
      <c r="A417" s="57"/>
      <c r="B417" s="12"/>
      <c r="C417" s="21"/>
      <c r="D417" s="37"/>
      <c r="E417" s="21"/>
      <c r="F417" s="28"/>
    </row>
    <row r="418" spans="1:11" ht="16.5" x14ac:dyDescent="0.2">
      <c r="A418" s="57"/>
      <c r="B418" s="12"/>
      <c r="C418" s="21"/>
      <c r="D418" s="37"/>
      <c r="E418" s="21"/>
      <c r="F418" s="28"/>
    </row>
    <row r="419" spans="1:11" ht="16.5" x14ac:dyDescent="0.2">
      <c r="A419" s="57"/>
      <c r="B419" s="12"/>
      <c r="C419" s="21"/>
      <c r="D419" s="37"/>
      <c r="E419" s="21"/>
      <c r="F419" s="28"/>
    </row>
    <row r="420" spans="1:11" ht="16.5" x14ac:dyDescent="0.2">
      <c r="A420" s="57"/>
      <c r="B420" s="12"/>
      <c r="C420" s="21"/>
      <c r="D420" s="37"/>
      <c r="E420" s="21"/>
      <c r="F420" s="28"/>
    </row>
    <row r="421" spans="1:11" ht="16.5" x14ac:dyDescent="0.2">
      <c r="A421" s="57"/>
      <c r="B421" s="12"/>
      <c r="C421" s="21"/>
      <c r="D421" s="37"/>
      <c r="E421" s="21"/>
      <c r="F421" s="28"/>
    </row>
    <row r="422" spans="1:11" ht="16.5" x14ac:dyDescent="0.2">
      <c r="A422" s="57"/>
      <c r="B422" s="12"/>
      <c r="C422" s="21"/>
      <c r="D422" s="37"/>
      <c r="E422" s="21"/>
      <c r="F422" s="28"/>
    </row>
    <row r="423" spans="1:11" ht="16.5" x14ac:dyDescent="0.2">
      <c r="A423" s="57"/>
      <c r="B423" s="12"/>
      <c r="C423" s="21"/>
      <c r="D423" s="37"/>
      <c r="E423" s="21"/>
      <c r="F423" s="28"/>
    </row>
    <row r="424" spans="1:11" ht="16.5" x14ac:dyDescent="0.2">
      <c r="A424" s="57"/>
      <c r="B424" s="12"/>
      <c r="C424" s="21"/>
      <c r="D424" s="37"/>
      <c r="E424" s="21"/>
      <c r="F424" s="28"/>
    </row>
    <row r="425" spans="1:11" ht="16.5" x14ac:dyDescent="0.2">
      <c r="A425" s="57"/>
      <c r="B425" s="12"/>
      <c r="C425" s="21"/>
      <c r="D425" s="37"/>
      <c r="E425" s="21"/>
      <c r="F425" s="28"/>
    </row>
    <row r="426" spans="1:11" ht="16.5" x14ac:dyDescent="0.2">
      <c r="A426" s="57"/>
      <c r="B426" s="12"/>
      <c r="C426" s="21"/>
      <c r="D426" s="37"/>
      <c r="E426" s="21"/>
      <c r="F426" s="28"/>
    </row>
    <row r="427" spans="1:11" s="1" customFormat="1" x14ac:dyDescent="0.2">
      <c r="A427" s="54"/>
      <c r="B427" s="86" t="s">
        <v>199</v>
      </c>
      <c r="C427" s="87"/>
      <c r="D427" s="87"/>
      <c r="E427" s="88"/>
      <c r="F427" s="35">
        <f>SUM(F392:F426)</f>
        <v>0</v>
      </c>
      <c r="I427" s="18"/>
      <c r="J427" s="18"/>
    </row>
    <row r="428" spans="1:11" s="1" customFormat="1" x14ac:dyDescent="0.2">
      <c r="A428" s="53">
        <v>9</v>
      </c>
      <c r="B428" s="13" t="s">
        <v>200</v>
      </c>
      <c r="C428" s="20"/>
      <c r="D428" s="42"/>
      <c r="E428" s="20"/>
      <c r="F428" s="29"/>
      <c r="I428" s="18"/>
      <c r="J428" s="18"/>
      <c r="K428" s="2"/>
    </row>
    <row r="429" spans="1:11" s="1" customFormat="1" x14ac:dyDescent="0.2">
      <c r="A429" s="55">
        <v>9.1</v>
      </c>
      <c r="B429" s="47" t="s">
        <v>23</v>
      </c>
      <c r="C429" s="20"/>
      <c r="D429" s="42"/>
      <c r="E429" s="48"/>
      <c r="F429" s="29"/>
      <c r="I429" s="18"/>
      <c r="J429" s="18"/>
    </row>
    <row r="430" spans="1:11" s="1" customFormat="1" ht="63" x14ac:dyDescent="0.2">
      <c r="A430" s="59"/>
      <c r="B430" s="12" t="s">
        <v>127</v>
      </c>
      <c r="C430" s="20"/>
      <c r="D430" s="42"/>
      <c r="E430" s="48"/>
      <c r="F430" s="29"/>
      <c r="I430" s="18"/>
      <c r="J430" s="18"/>
    </row>
    <row r="431" spans="1:11" ht="16.5" x14ac:dyDescent="0.2">
      <c r="A431" s="56">
        <v>1</v>
      </c>
      <c r="B431" s="12" t="s">
        <v>67</v>
      </c>
      <c r="C431" s="21">
        <v>5</v>
      </c>
      <c r="D431" s="37" t="s">
        <v>3</v>
      </c>
      <c r="E431" s="21"/>
      <c r="F431" s="28">
        <f t="shared" ref="F431:F437" si="10">E431*C431</f>
        <v>0</v>
      </c>
    </row>
    <row r="432" spans="1:11" ht="16.5" x14ac:dyDescent="0.2">
      <c r="A432" s="56">
        <v>2</v>
      </c>
      <c r="B432" s="12" t="s">
        <v>68</v>
      </c>
      <c r="C432" s="21">
        <v>5</v>
      </c>
      <c r="D432" s="37" t="s">
        <v>3</v>
      </c>
      <c r="E432" s="21"/>
      <c r="F432" s="28">
        <f t="shared" si="10"/>
        <v>0</v>
      </c>
    </row>
    <row r="433" spans="1:11" ht="16.5" x14ac:dyDescent="0.2">
      <c r="A433" s="56">
        <v>3</v>
      </c>
      <c r="B433" s="12" t="s">
        <v>82</v>
      </c>
      <c r="C433" s="21">
        <v>8</v>
      </c>
      <c r="D433" s="37" t="s">
        <v>3</v>
      </c>
      <c r="E433" s="21"/>
      <c r="F433" s="28">
        <f t="shared" si="10"/>
        <v>0</v>
      </c>
    </row>
    <row r="434" spans="1:11" ht="16.5" x14ac:dyDescent="0.2">
      <c r="A434" s="56">
        <v>4</v>
      </c>
      <c r="B434" s="12" t="s">
        <v>69</v>
      </c>
      <c r="C434" s="21">
        <v>12</v>
      </c>
      <c r="D434" s="37" t="s">
        <v>3</v>
      </c>
      <c r="E434" s="21"/>
      <c r="F434" s="28">
        <f t="shared" si="10"/>
        <v>0</v>
      </c>
    </row>
    <row r="435" spans="1:11" ht="16.5" x14ac:dyDescent="0.2">
      <c r="A435" s="56">
        <v>5</v>
      </c>
      <c r="B435" s="12" t="s">
        <v>70</v>
      </c>
      <c r="C435" s="21">
        <v>3</v>
      </c>
      <c r="D435" s="37" t="s">
        <v>3</v>
      </c>
      <c r="E435" s="21"/>
      <c r="F435" s="28">
        <f t="shared" si="10"/>
        <v>0</v>
      </c>
    </row>
    <row r="436" spans="1:11" ht="16.5" x14ac:dyDescent="0.2">
      <c r="A436" s="56">
        <v>6</v>
      </c>
      <c r="B436" s="12" t="s">
        <v>71</v>
      </c>
      <c r="C436" s="21">
        <v>4</v>
      </c>
      <c r="D436" s="37" t="s">
        <v>3</v>
      </c>
      <c r="E436" s="21"/>
      <c r="F436" s="28">
        <f t="shared" si="10"/>
        <v>0</v>
      </c>
    </row>
    <row r="437" spans="1:11" ht="16.5" x14ac:dyDescent="0.2">
      <c r="A437" s="56">
        <v>7</v>
      </c>
      <c r="B437" s="12" t="s">
        <v>72</v>
      </c>
      <c r="C437" s="21">
        <v>1</v>
      </c>
      <c r="D437" s="37" t="s">
        <v>3</v>
      </c>
      <c r="E437" s="21"/>
      <c r="F437" s="28">
        <f t="shared" si="10"/>
        <v>0</v>
      </c>
    </row>
    <row r="438" spans="1:11" ht="16.5" x14ac:dyDescent="0.2">
      <c r="A438" s="57"/>
      <c r="B438" s="12"/>
      <c r="C438" s="21"/>
      <c r="D438" s="37"/>
      <c r="E438" s="21"/>
      <c r="F438" s="28"/>
      <c r="K438" s="22"/>
    </row>
    <row r="439" spans="1:11" s="1" customFormat="1" x14ac:dyDescent="0.2">
      <c r="A439" s="55">
        <v>9.1999999999999993</v>
      </c>
      <c r="B439" s="47" t="s">
        <v>143</v>
      </c>
      <c r="C439" s="20"/>
      <c r="D439" s="42"/>
      <c r="E439" s="20"/>
      <c r="F439" s="29"/>
      <c r="I439" s="18"/>
      <c r="J439" s="18"/>
    </row>
    <row r="440" spans="1:11" ht="63" x14ac:dyDescent="0.2">
      <c r="A440" s="56">
        <v>1</v>
      </c>
      <c r="B440" s="12" t="s">
        <v>144</v>
      </c>
      <c r="C440" s="21">
        <v>1</v>
      </c>
      <c r="D440" s="37" t="s">
        <v>5</v>
      </c>
      <c r="E440" s="21"/>
      <c r="F440" s="28">
        <f>E440*C440</f>
        <v>0</v>
      </c>
    </row>
    <row r="441" spans="1:11" ht="16.5" x14ac:dyDescent="0.2">
      <c r="A441" s="56"/>
      <c r="B441" s="12"/>
      <c r="C441" s="21"/>
      <c r="D441" s="37"/>
      <c r="E441" s="21"/>
      <c r="F441" s="28"/>
      <c r="K441" s="22"/>
    </row>
    <row r="442" spans="1:11" ht="16.5" x14ac:dyDescent="0.2">
      <c r="A442" s="57"/>
      <c r="B442" s="12"/>
      <c r="C442" s="21"/>
      <c r="D442" s="37"/>
      <c r="E442" s="21"/>
      <c r="F442" s="28"/>
      <c r="K442" s="22"/>
    </row>
    <row r="443" spans="1:11" ht="16.5" x14ac:dyDescent="0.2">
      <c r="A443" s="57"/>
      <c r="B443" s="12"/>
      <c r="C443" s="21"/>
      <c r="D443" s="37"/>
      <c r="E443" s="21"/>
      <c r="F443" s="28"/>
      <c r="K443" s="22"/>
    </row>
    <row r="444" spans="1:11" ht="16.5" x14ac:dyDescent="0.2">
      <c r="A444" s="57"/>
      <c r="B444" s="12"/>
      <c r="C444" s="21"/>
      <c r="D444" s="37"/>
      <c r="E444" s="21"/>
      <c r="F444" s="28"/>
      <c r="K444" s="22"/>
    </row>
    <row r="445" spans="1:11" ht="16.5" x14ac:dyDescent="0.2">
      <c r="A445" s="57"/>
      <c r="B445" s="12"/>
      <c r="C445" s="21"/>
      <c r="D445" s="37"/>
      <c r="E445" s="21"/>
      <c r="F445" s="28"/>
      <c r="K445" s="22"/>
    </row>
    <row r="446" spans="1:11" ht="16.5" x14ac:dyDescent="0.2">
      <c r="A446" s="57"/>
      <c r="B446" s="12"/>
      <c r="C446" s="21"/>
      <c r="D446" s="37"/>
      <c r="E446" s="21"/>
      <c r="F446" s="28"/>
      <c r="K446" s="22"/>
    </row>
    <row r="447" spans="1:11" ht="16.5" x14ac:dyDescent="0.2">
      <c r="A447" s="57"/>
      <c r="B447" s="12"/>
      <c r="C447" s="21"/>
      <c r="D447" s="37"/>
      <c r="E447" s="21"/>
      <c r="F447" s="28"/>
      <c r="K447" s="22"/>
    </row>
    <row r="448" spans="1:11" ht="16.5" x14ac:dyDescent="0.2">
      <c r="A448" s="57"/>
      <c r="B448" s="12"/>
      <c r="C448" s="21"/>
      <c r="D448" s="37"/>
      <c r="E448" s="21"/>
      <c r="F448" s="28"/>
      <c r="K448" s="22"/>
    </row>
    <row r="449" spans="1:11" ht="16.5" x14ac:dyDescent="0.2">
      <c r="A449" s="57"/>
      <c r="B449" s="12"/>
      <c r="C449" s="21"/>
      <c r="D449" s="37"/>
      <c r="E449" s="21"/>
      <c r="F449" s="28"/>
      <c r="K449" s="22"/>
    </row>
    <row r="450" spans="1:11" ht="16.5" x14ac:dyDescent="0.2">
      <c r="A450" s="57"/>
      <c r="B450" s="12"/>
      <c r="C450" s="21"/>
      <c r="D450" s="37"/>
      <c r="E450" s="21"/>
      <c r="F450" s="28"/>
      <c r="K450" s="22"/>
    </row>
    <row r="451" spans="1:11" ht="16.5" x14ac:dyDescent="0.2">
      <c r="A451" s="57"/>
      <c r="B451" s="12"/>
      <c r="C451" s="21"/>
      <c r="D451" s="37"/>
      <c r="E451" s="21"/>
      <c r="F451" s="28"/>
      <c r="K451" s="22"/>
    </row>
    <row r="452" spans="1:11" ht="16.5" x14ac:dyDescent="0.2">
      <c r="A452" s="57"/>
      <c r="B452" s="12"/>
      <c r="C452" s="21"/>
      <c r="D452" s="37"/>
      <c r="E452" s="21"/>
      <c r="F452" s="28"/>
      <c r="K452" s="22"/>
    </row>
    <row r="453" spans="1:11" ht="16.5" x14ac:dyDescent="0.2">
      <c r="A453" s="57"/>
      <c r="B453" s="12"/>
      <c r="C453" s="21"/>
      <c r="D453" s="37"/>
      <c r="E453" s="21"/>
      <c r="F453" s="28"/>
      <c r="K453" s="22"/>
    </row>
    <row r="454" spans="1:11" ht="16.5" x14ac:dyDescent="0.2">
      <c r="A454" s="57"/>
      <c r="B454" s="12"/>
      <c r="C454" s="21"/>
      <c r="D454" s="37"/>
      <c r="E454" s="21"/>
      <c r="F454" s="28"/>
      <c r="K454" s="22"/>
    </row>
    <row r="455" spans="1:11" ht="16.5" x14ac:dyDescent="0.2">
      <c r="A455" s="57"/>
      <c r="B455" s="12"/>
      <c r="C455" s="21"/>
      <c r="D455" s="37"/>
      <c r="E455" s="21"/>
      <c r="F455" s="28"/>
      <c r="K455" s="22"/>
    </row>
    <row r="456" spans="1:11" ht="16.5" x14ac:dyDescent="0.2">
      <c r="A456" s="57"/>
      <c r="B456" s="12"/>
      <c r="C456" s="21"/>
      <c r="D456" s="37"/>
      <c r="E456" s="21"/>
      <c r="F456" s="28"/>
      <c r="K456" s="22"/>
    </row>
    <row r="457" spans="1:11" ht="16.5" x14ac:dyDescent="0.2">
      <c r="A457" s="57"/>
      <c r="B457" s="12"/>
      <c r="C457" s="21"/>
      <c r="D457" s="37"/>
      <c r="E457" s="21"/>
      <c r="F457" s="28"/>
      <c r="K457" s="22"/>
    </row>
    <row r="458" spans="1:11" ht="16.5" x14ac:dyDescent="0.2">
      <c r="A458" s="57"/>
      <c r="B458" s="12"/>
      <c r="C458" s="21"/>
      <c r="D458" s="37"/>
      <c r="E458" s="21"/>
      <c r="F458" s="28"/>
      <c r="K458" s="22"/>
    </row>
    <row r="459" spans="1:11" ht="16.5" x14ac:dyDescent="0.2">
      <c r="A459" s="57"/>
      <c r="B459" s="12"/>
      <c r="C459" s="21"/>
      <c r="D459" s="37"/>
      <c r="E459" s="21"/>
      <c r="F459" s="28"/>
      <c r="K459" s="22"/>
    </row>
    <row r="460" spans="1:11" ht="16.5" x14ac:dyDescent="0.2">
      <c r="A460" s="57"/>
      <c r="B460" s="12"/>
      <c r="C460" s="21"/>
      <c r="D460" s="37"/>
      <c r="E460" s="21"/>
      <c r="F460" s="28"/>
      <c r="K460" s="22"/>
    </row>
    <row r="461" spans="1:11" ht="16.5" x14ac:dyDescent="0.2">
      <c r="A461" s="57"/>
      <c r="B461" s="12"/>
      <c r="C461" s="21"/>
      <c r="D461" s="37"/>
      <c r="E461" s="21"/>
      <c r="F461" s="28"/>
      <c r="K461" s="22"/>
    </row>
    <row r="462" spans="1:11" ht="16.5" x14ac:dyDescent="0.2">
      <c r="A462" s="57"/>
      <c r="B462" s="12"/>
      <c r="C462" s="21"/>
      <c r="D462" s="37"/>
      <c r="E462" s="21"/>
      <c r="F462" s="28"/>
      <c r="K462" s="22"/>
    </row>
    <row r="463" spans="1:11" ht="16.5" x14ac:dyDescent="0.2">
      <c r="A463" s="57"/>
      <c r="B463" s="12"/>
      <c r="C463" s="21"/>
      <c r="D463" s="37"/>
      <c r="E463" s="21"/>
      <c r="F463" s="28"/>
      <c r="K463" s="22"/>
    </row>
    <row r="464" spans="1:11" ht="16.5" x14ac:dyDescent="0.2">
      <c r="A464" s="57"/>
      <c r="B464" s="12"/>
      <c r="C464" s="21"/>
      <c r="D464" s="37"/>
      <c r="E464" s="21"/>
      <c r="F464" s="28"/>
      <c r="K464" s="22"/>
    </row>
    <row r="465" spans="1:11" ht="16.5" x14ac:dyDescent="0.2">
      <c r="A465" s="57"/>
      <c r="B465" s="12"/>
      <c r="C465" s="21"/>
      <c r="D465" s="37"/>
      <c r="E465" s="21"/>
      <c r="F465" s="28"/>
      <c r="K465" s="22"/>
    </row>
    <row r="466" spans="1:11" ht="16.5" x14ac:dyDescent="0.2">
      <c r="A466" s="57"/>
      <c r="B466" s="12"/>
      <c r="C466" s="21"/>
      <c r="D466" s="37"/>
      <c r="E466" s="21"/>
      <c r="F466" s="28"/>
      <c r="K466" s="22"/>
    </row>
    <row r="467" spans="1:11" ht="16.5" x14ac:dyDescent="0.2">
      <c r="A467" s="57"/>
      <c r="B467" s="12"/>
      <c r="C467" s="21"/>
      <c r="D467" s="37"/>
      <c r="E467" s="21"/>
      <c r="F467" s="28"/>
      <c r="K467" s="22"/>
    </row>
    <row r="468" spans="1:11" ht="16.5" x14ac:dyDescent="0.2">
      <c r="A468" s="57"/>
      <c r="B468" s="12"/>
      <c r="C468" s="21"/>
      <c r="D468" s="37"/>
      <c r="E468" s="21"/>
      <c r="F468" s="28"/>
      <c r="K468" s="22"/>
    </row>
    <row r="469" spans="1:11" ht="16.5" x14ac:dyDescent="0.2">
      <c r="A469" s="57"/>
      <c r="B469" s="12"/>
      <c r="C469" s="21"/>
      <c r="D469" s="37"/>
      <c r="E469" s="21"/>
      <c r="F469" s="28"/>
    </row>
    <row r="470" spans="1:11" s="1" customFormat="1" x14ac:dyDescent="0.2">
      <c r="A470" s="54"/>
      <c r="B470" s="86" t="s">
        <v>207</v>
      </c>
      <c r="C470" s="87"/>
      <c r="D470" s="87"/>
      <c r="E470" s="88"/>
      <c r="F470" s="35">
        <f>SUM(F428:F469)</f>
        <v>0</v>
      </c>
      <c r="I470" s="18"/>
      <c r="J470" s="18"/>
    </row>
    <row r="471" spans="1:11" s="1" customFormat="1" x14ac:dyDescent="0.2">
      <c r="A471" s="53">
        <v>10</v>
      </c>
      <c r="B471" s="13" t="s">
        <v>201</v>
      </c>
      <c r="C471" s="20"/>
      <c r="D471" s="42"/>
      <c r="E471" s="20"/>
      <c r="F471" s="29"/>
      <c r="I471" s="18"/>
      <c r="J471" s="18"/>
      <c r="K471" s="2"/>
    </row>
    <row r="472" spans="1:11" s="1" customFormat="1" x14ac:dyDescent="0.2">
      <c r="A472" s="55">
        <v>10.1</v>
      </c>
      <c r="B472" s="47" t="s">
        <v>205</v>
      </c>
      <c r="C472" s="20"/>
      <c r="D472" s="42"/>
      <c r="E472" s="48"/>
      <c r="F472" s="29"/>
      <c r="I472" s="18"/>
      <c r="J472" s="18"/>
    </row>
    <row r="473" spans="1:11" ht="31.5" x14ac:dyDescent="0.2">
      <c r="A473" s="56"/>
      <c r="B473" s="12" t="s">
        <v>221</v>
      </c>
      <c r="C473" s="21"/>
      <c r="D473" s="37"/>
      <c r="E473" s="21"/>
      <c r="F473" s="28"/>
      <c r="K473" s="22"/>
    </row>
    <row r="474" spans="1:11" ht="18.75" x14ac:dyDescent="0.2">
      <c r="A474" s="56">
        <v>2</v>
      </c>
      <c r="B474" s="12" t="s">
        <v>222</v>
      </c>
      <c r="C474" s="21">
        <v>167.48</v>
      </c>
      <c r="D474" s="37" t="s">
        <v>7</v>
      </c>
      <c r="E474" s="21"/>
      <c r="F474" s="28">
        <f t="shared" ref="F474:F476" si="11">E474*C474</f>
        <v>0</v>
      </c>
      <c r="K474" s="22"/>
    </row>
    <row r="475" spans="1:11" ht="18.75" x14ac:dyDescent="0.2">
      <c r="A475" s="56">
        <v>3</v>
      </c>
      <c r="B475" s="12" t="s">
        <v>223</v>
      </c>
      <c r="C475" s="21">
        <v>34.450000000000003</v>
      </c>
      <c r="D475" s="37" t="s">
        <v>7</v>
      </c>
      <c r="E475" s="21"/>
      <c r="F475" s="28">
        <f t="shared" si="11"/>
        <v>0</v>
      </c>
      <c r="K475" s="22"/>
    </row>
    <row r="476" spans="1:11" ht="18.75" x14ac:dyDescent="0.2">
      <c r="A476" s="57">
        <v>4</v>
      </c>
      <c r="B476" s="12" t="s">
        <v>220</v>
      </c>
      <c r="C476" s="21">
        <v>90.4</v>
      </c>
      <c r="D476" s="37" t="s">
        <v>7</v>
      </c>
      <c r="E476" s="21"/>
      <c r="F476" s="28">
        <f t="shared" si="11"/>
        <v>0</v>
      </c>
      <c r="K476" s="22"/>
    </row>
    <row r="477" spans="1:11" ht="16.5" x14ac:dyDescent="0.2">
      <c r="A477" s="57"/>
      <c r="B477" s="12"/>
      <c r="C477" s="21"/>
      <c r="D477" s="37"/>
      <c r="E477" s="21"/>
      <c r="F477" s="28"/>
      <c r="K477" s="22"/>
    </row>
    <row r="478" spans="1:11" s="1" customFormat="1" x14ac:dyDescent="0.2">
      <c r="A478" s="55">
        <v>10.199999999999999</v>
      </c>
      <c r="B478" s="47" t="s">
        <v>114</v>
      </c>
      <c r="C478" s="20"/>
      <c r="D478" s="42"/>
      <c r="E478" s="20"/>
      <c r="F478" s="29"/>
      <c r="I478" s="18"/>
      <c r="J478" s="18"/>
    </row>
    <row r="479" spans="1:11" s="71" customFormat="1" ht="31.5" x14ac:dyDescent="0.2">
      <c r="A479" s="66"/>
      <c r="B479" s="67" t="s">
        <v>115</v>
      </c>
      <c r="C479" s="68"/>
      <c r="D479" s="69"/>
      <c r="E479" s="68"/>
      <c r="F479" s="70"/>
      <c r="I479" s="72"/>
      <c r="J479" s="72"/>
    </row>
    <row r="480" spans="1:11" ht="63" x14ac:dyDescent="0.2">
      <c r="A480" s="56">
        <v>1</v>
      </c>
      <c r="B480" s="12" t="s">
        <v>138</v>
      </c>
      <c r="C480" s="21">
        <v>1</v>
      </c>
      <c r="D480" s="37" t="s">
        <v>3</v>
      </c>
      <c r="E480" s="21"/>
      <c r="F480" s="28">
        <f>E480*C480</f>
        <v>0</v>
      </c>
    </row>
    <row r="481" spans="1:10" ht="16.5" x14ac:dyDescent="0.2">
      <c r="A481" s="56">
        <v>2</v>
      </c>
      <c r="B481" s="15" t="s">
        <v>131</v>
      </c>
      <c r="C481" s="21">
        <v>1</v>
      </c>
      <c r="D481" s="37" t="s">
        <v>3</v>
      </c>
      <c r="E481" s="21"/>
      <c r="F481" s="28">
        <f>E481*C481</f>
        <v>0</v>
      </c>
    </row>
    <row r="482" spans="1:10" ht="16.5" x14ac:dyDescent="0.2">
      <c r="A482" s="57"/>
      <c r="B482" s="15"/>
      <c r="C482" s="21"/>
      <c r="D482" s="37"/>
      <c r="E482" s="21"/>
      <c r="F482" s="28"/>
    </row>
    <row r="483" spans="1:10" s="1" customFormat="1" x14ac:dyDescent="0.2">
      <c r="A483" s="55">
        <v>10.3</v>
      </c>
      <c r="B483" s="14" t="s">
        <v>141</v>
      </c>
      <c r="C483" s="20"/>
      <c r="D483" s="42"/>
      <c r="E483" s="20"/>
      <c r="F483" s="29"/>
      <c r="I483" s="18"/>
      <c r="J483" s="18"/>
    </row>
    <row r="484" spans="1:10" ht="63" x14ac:dyDescent="0.2">
      <c r="A484" s="56">
        <v>1</v>
      </c>
      <c r="B484" s="12" t="s">
        <v>142</v>
      </c>
      <c r="C484" s="21">
        <v>1</v>
      </c>
      <c r="D484" s="37" t="s">
        <v>3</v>
      </c>
      <c r="E484" s="21"/>
      <c r="F484" s="28">
        <f>E484*C484</f>
        <v>0</v>
      </c>
    </row>
    <row r="485" spans="1:10" ht="16.5" x14ac:dyDescent="0.2">
      <c r="A485" s="57"/>
      <c r="B485" s="12"/>
      <c r="C485" s="21"/>
      <c r="D485" s="37"/>
      <c r="E485" s="21"/>
      <c r="F485" s="28"/>
    </row>
    <row r="486" spans="1:10" ht="16.5" x14ac:dyDescent="0.2">
      <c r="A486" s="57"/>
      <c r="B486" s="12"/>
      <c r="C486" s="21"/>
      <c r="D486" s="37"/>
      <c r="E486" s="21"/>
      <c r="F486" s="28"/>
    </row>
    <row r="487" spans="1:10" ht="16.5" x14ac:dyDescent="0.2">
      <c r="A487" s="57"/>
      <c r="B487" s="12"/>
      <c r="C487" s="21"/>
      <c r="D487" s="37"/>
      <c r="E487" s="21"/>
      <c r="F487" s="28"/>
    </row>
    <row r="488" spans="1:10" ht="16.5" x14ac:dyDescent="0.2">
      <c r="A488" s="57"/>
      <c r="B488" s="12"/>
      <c r="C488" s="21"/>
      <c r="D488" s="37"/>
      <c r="E488" s="21"/>
      <c r="F488" s="28"/>
    </row>
    <row r="489" spans="1:10" ht="16.5" x14ac:dyDescent="0.2">
      <c r="A489" s="57"/>
      <c r="B489" s="12"/>
      <c r="C489" s="21"/>
      <c r="D489" s="37"/>
      <c r="E489" s="21"/>
      <c r="F489" s="28"/>
    </row>
    <row r="490" spans="1:10" ht="16.5" x14ac:dyDescent="0.2">
      <c r="A490" s="57"/>
      <c r="B490" s="12"/>
      <c r="C490" s="21"/>
      <c r="D490" s="37"/>
      <c r="E490" s="21"/>
      <c r="F490" s="28"/>
    </row>
    <row r="491" spans="1:10" ht="16.5" x14ac:dyDescent="0.2">
      <c r="A491" s="57"/>
      <c r="B491" s="12"/>
      <c r="C491" s="21"/>
      <c r="D491" s="37"/>
      <c r="E491" s="21"/>
      <c r="F491" s="28"/>
    </row>
    <row r="492" spans="1:10" ht="16.5" x14ac:dyDescent="0.2">
      <c r="A492" s="57"/>
      <c r="B492" s="12"/>
      <c r="C492" s="21"/>
      <c r="D492" s="37"/>
      <c r="E492" s="21"/>
      <c r="F492" s="28"/>
    </row>
    <row r="493" spans="1:10" ht="16.5" x14ac:dyDescent="0.2">
      <c r="A493" s="57"/>
      <c r="B493" s="12"/>
      <c r="C493" s="21"/>
      <c r="D493" s="37"/>
      <c r="E493" s="21"/>
      <c r="F493" s="28"/>
    </row>
    <row r="494" spans="1:10" ht="16.5" x14ac:dyDescent="0.2">
      <c r="A494" s="57"/>
      <c r="B494" s="12"/>
      <c r="C494" s="21"/>
      <c r="D494" s="37"/>
      <c r="E494" s="21"/>
      <c r="F494" s="28"/>
    </row>
    <row r="495" spans="1:10" ht="16.5" x14ac:dyDescent="0.2">
      <c r="A495" s="57"/>
      <c r="B495" s="12"/>
      <c r="C495" s="21"/>
      <c r="D495" s="37"/>
      <c r="E495" s="21"/>
      <c r="F495" s="28"/>
    </row>
    <row r="496" spans="1:10" ht="16.5" x14ac:dyDescent="0.2">
      <c r="A496" s="57"/>
      <c r="B496" s="12"/>
      <c r="C496" s="21"/>
      <c r="D496" s="37"/>
      <c r="E496" s="21"/>
      <c r="F496" s="28"/>
    </row>
    <row r="497" spans="1:10" ht="16.5" x14ac:dyDescent="0.2">
      <c r="A497" s="57"/>
      <c r="B497" s="12"/>
      <c r="C497" s="21"/>
      <c r="D497" s="37"/>
      <c r="E497" s="21"/>
      <c r="F497" s="28"/>
    </row>
    <row r="498" spans="1:10" ht="16.5" x14ac:dyDescent="0.2">
      <c r="A498" s="57"/>
      <c r="B498" s="12"/>
      <c r="C498" s="21"/>
      <c r="D498" s="37"/>
      <c r="E498" s="21"/>
      <c r="F498" s="28"/>
    </row>
    <row r="499" spans="1:10" ht="16.5" x14ac:dyDescent="0.2">
      <c r="A499" s="57"/>
      <c r="B499" s="12"/>
      <c r="C499" s="21"/>
      <c r="D499" s="37"/>
      <c r="E499" s="21"/>
      <c r="F499" s="28"/>
    </row>
    <row r="500" spans="1:10" ht="16.5" x14ac:dyDescent="0.2">
      <c r="A500" s="57"/>
      <c r="B500" s="12"/>
      <c r="C500" s="21"/>
      <c r="D500" s="37"/>
      <c r="E500" s="21"/>
      <c r="F500" s="28"/>
    </row>
    <row r="501" spans="1:10" ht="16.5" x14ac:dyDescent="0.2">
      <c r="A501" s="57"/>
      <c r="B501" s="15"/>
      <c r="C501" s="21"/>
      <c r="D501" s="37"/>
      <c r="E501" s="21"/>
      <c r="F501" s="28"/>
    </row>
    <row r="502" spans="1:10" x14ac:dyDescent="0.2">
      <c r="A502" s="60"/>
      <c r="B502" s="15"/>
      <c r="C502" s="21"/>
      <c r="D502" s="37"/>
      <c r="E502" s="21"/>
      <c r="F502" s="28"/>
    </row>
    <row r="503" spans="1:10" s="1" customFormat="1" x14ac:dyDescent="0.2">
      <c r="A503" s="54"/>
      <c r="B503" s="86" t="s">
        <v>211</v>
      </c>
      <c r="C503" s="87"/>
      <c r="D503" s="87"/>
      <c r="E503" s="88"/>
      <c r="F503" s="35">
        <f>SUM(F471:F502)</f>
        <v>0</v>
      </c>
      <c r="I503" s="18"/>
      <c r="J503" s="18"/>
    </row>
  </sheetData>
  <mergeCells count="35">
    <mergeCell ref="B470:E470"/>
    <mergeCell ref="B503:E503"/>
    <mergeCell ref="A61:F61"/>
    <mergeCell ref="B98:E98"/>
    <mergeCell ref="B155:E155"/>
    <mergeCell ref="B185:E185"/>
    <mergeCell ref="B226:E226"/>
    <mergeCell ref="B283:E283"/>
    <mergeCell ref="B358:E358"/>
    <mergeCell ref="B391:E391"/>
    <mergeCell ref="B21:E21"/>
    <mergeCell ref="B22:E22"/>
    <mergeCell ref="B23:E23"/>
    <mergeCell ref="A32:E32"/>
    <mergeCell ref="B427:E427"/>
    <mergeCell ref="B16:E16"/>
    <mergeCell ref="B17:E17"/>
    <mergeCell ref="B18:E18"/>
    <mergeCell ref="B19:E19"/>
    <mergeCell ref="B20:E20"/>
    <mergeCell ref="A10:C10"/>
    <mergeCell ref="B12:E12"/>
    <mergeCell ref="B13:E13"/>
    <mergeCell ref="B14:E14"/>
    <mergeCell ref="B15:E15"/>
    <mergeCell ref="A33:E33"/>
    <mergeCell ref="A34:E34"/>
    <mergeCell ref="B24:E24"/>
    <mergeCell ref="B25:E25"/>
    <mergeCell ref="B26:E26"/>
    <mergeCell ref="B27:E27"/>
    <mergeCell ref="B28:E28"/>
    <mergeCell ref="B29:E29"/>
    <mergeCell ref="B30:E30"/>
    <mergeCell ref="B31:E31"/>
  </mergeCells>
  <printOptions horizontalCentered="1"/>
  <pageMargins left="0.3" right="0.3" top="0.3" bottom="0.3" header="0.1" footer="0.1"/>
  <pageSetup paperSize="9" orientation="portrait" r:id="rId1"/>
  <headerFooter alignWithMargins="0">
    <oddFooter>&amp;LBill of Quantities&amp;RPage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T32"/>
  <sheetViews>
    <sheetView workbookViewId="0">
      <selection activeCell="T12" sqref="T12"/>
    </sheetView>
  </sheetViews>
  <sheetFormatPr defaultRowHeight="12.75" x14ac:dyDescent="0.2"/>
  <cols>
    <col min="1" max="5" width="9.140625" style="25"/>
    <col min="6" max="6" width="13.5703125" style="25" bestFit="1" customWidth="1"/>
    <col min="7" max="9" width="9.140625" style="25"/>
    <col min="10" max="10" width="13.5703125" style="25" bestFit="1" customWidth="1"/>
    <col min="11" max="16384" width="9.140625" style="25"/>
  </cols>
  <sheetData>
    <row r="5" spans="2:20" x14ac:dyDescent="0.2">
      <c r="B5" s="25" t="s">
        <v>28</v>
      </c>
      <c r="F5" s="25" t="s">
        <v>32</v>
      </c>
      <c r="J5" s="25" t="s">
        <v>32</v>
      </c>
      <c r="N5" s="25" t="s">
        <v>41</v>
      </c>
      <c r="R5" s="25" t="s">
        <v>43</v>
      </c>
    </row>
    <row r="6" spans="2:20" x14ac:dyDescent="0.2">
      <c r="F6" s="25" t="s">
        <v>33</v>
      </c>
      <c r="J6" s="25" t="s">
        <v>33</v>
      </c>
    </row>
    <row r="7" spans="2:20" x14ac:dyDescent="0.2">
      <c r="B7" s="25" t="s">
        <v>29</v>
      </c>
      <c r="C7" s="25" t="s">
        <v>30</v>
      </c>
      <c r="D7" s="25" t="s">
        <v>31</v>
      </c>
      <c r="F7" s="25" t="s">
        <v>29</v>
      </c>
      <c r="G7" s="25" t="s">
        <v>30</v>
      </c>
      <c r="H7" s="25" t="s">
        <v>31</v>
      </c>
      <c r="J7" s="25" t="s">
        <v>29</v>
      </c>
      <c r="K7" s="25" t="s">
        <v>30</v>
      </c>
      <c r="L7" s="25" t="s">
        <v>31</v>
      </c>
      <c r="N7" s="25" t="s">
        <v>29</v>
      </c>
      <c r="O7" s="25" t="s">
        <v>30</v>
      </c>
      <c r="P7" s="25" t="s">
        <v>31</v>
      </c>
      <c r="R7" s="25" t="s">
        <v>29</v>
      </c>
      <c r="S7" s="25" t="s">
        <v>30</v>
      </c>
      <c r="T7" s="25" t="s">
        <v>31</v>
      </c>
    </row>
    <row r="8" spans="2:20" x14ac:dyDescent="0.2">
      <c r="B8" s="25">
        <v>24.15</v>
      </c>
      <c r="C8" s="25">
        <v>7.5</v>
      </c>
      <c r="D8" s="25">
        <f>C8*B8</f>
        <v>181.125</v>
      </c>
      <c r="F8" s="25">
        <v>3.8250000000000002</v>
      </c>
      <c r="G8" s="25">
        <v>3</v>
      </c>
      <c r="H8" s="25">
        <f>G8*F8</f>
        <v>11.475000000000001</v>
      </c>
      <c r="J8" s="25">
        <v>15.7</v>
      </c>
      <c r="K8" s="25">
        <v>3</v>
      </c>
      <c r="L8" s="25">
        <f>K8*J8</f>
        <v>47.099999999999994</v>
      </c>
      <c r="N8" s="25">
        <v>65.42</v>
      </c>
      <c r="O8" s="25">
        <v>3</v>
      </c>
      <c r="P8" s="25">
        <f>O8*N8</f>
        <v>196.26</v>
      </c>
      <c r="R8" s="25">
        <v>12.824999999999999</v>
      </c>
      <c r="S8" s="25">
        <v>3</v>
      </c>
      <c r="T8" s="25">
        <f>S8*R8</f>
        <v>38.474999999999994</v>
      </c>
    </row>
    <row r="9" spans="2:20" x14ac:dyDescent="0.2">
      <c r="B9" s="25">
        <v>24.15</v>
      </c>
      <c r="C9" s="25">
        <v>7.5</v>
      </c>
      <c r="D9" s="25">
        <f t="shared" ref="D9:D13" si="0">C9*B9</f>
        <v>181.125</v>
      </c>
      <c r="F9" s="25">
        <v>3.8250000000000002</v>
      </c>
      <c r="G9" s="25">
        <v>3</v>
      </c>
      <c r="H9" s="25">
        <f t="shared" ref="H9:H30" si="1">G9*F9</f>
        <v>11.475000000000001</v>
      </c>
      <c r="J9" s="25">
        <v>15.7</v>
      </c>
      <c r="K9" s="25">
        <v>3</v>
      </c>
      <c r="L9" s="25">
        <f t="shared" ref="L9:L15" si="2">K9*J9</f>
        <v>47.099999999999994</v>
      </c>
      <c r="N9" s="25">
        <v>20.25</v>
      </c>
      <c r="O9" s="25">
        <v>3</v>
      </c>
      <c r="P9" s="25">
        <f t="shared" ref="P9:P13" si="3">O9*N9</f>
        <v>60.75</v>
      </c>
      <c r="R9" s="25">
        <v>12.824999999999999</v>
      </c>
      <c r="S9" s="25">
        <v>3</v>
      </c>
      <c r="T9" s="25">
        <f t="shared" ref="T9:T10" si="4">S9*R9</f>
        <v>38.474999999999994</v>
      </c>
    </row>
    <row r="10" spans="2:20" x14ac:dyDescent="0.2">
      <c r="B10" s="25">
        <v>15.425000000000001</v>
      </c>
      <c r="C10" s="25">
        <v>7.5</v>
      </c>
      <c r="D10" s="25">
        <f t="shared" si="0"/>
        <v>115.6875</v>
      </c>
      <c r="F10" s="25">
        <v>3.8250000000000002</v>
      </c>
      <c r="G10" s="25">
        <v>3</v>
      </c>
      <c r="H10" s="25">
        <f t="shared" si="1"/>
        <v>11.475000000000001</v>
      </c>
      <c r="J10" s="25">
        <v>3.85</v>
      </c>
      <c r="K10" s="25">
        <v>3</v>
      </c>
      <c r="L10" s="25">
        <f t="shared" si="2"/>
        <v>11.55</v>
      </c>
      <c r="N10" s="25">
        <v>17.899999999999999</v>
      </c>
      <c r="O10" s="25">
        <v>1.5</v>
      </c>
      <c r="P10" s="25">
        <f t="shared" si="3"/>
        <v>26.849999999999998</v>
      </c>
      <c r="R10" s="25">
        <f>3.4*12</f>
        <v>40.799999999999997</v>
      </c>
      <c r="S10" s="25">
        <v>3</v>
      </c>
      <c r="T10" s="25">
        <f t="shared" si="4"/>
        <v>122.39999999999999</v>
      </c>
    </row>
    <row r="11" spans="2:20" x14ac:dyDescent="0.2">
      <c r="B11" s="25">
        <v>15.425000000000001</v>
      </c>
      <c r="C11" s="25">
        <v>7.5</v>
      </c>
      <c r="D11" s="25">
        <f t="shared" si="0"/>
        <v>115.6875</v>
      </c>
      <c r="F11" s="25">
        <v>3.3</v>
      </c>
      <c r="G11" s="25">
        <v>3</v>
      </c>
      <c r="H11" s="25">
        <f t="shared" si="1"/>
        <v>9.8999999999999986</v>
      </c>
      <c r="J11" s="25">
        <v>3.85</v>
      </c>
      <c r="K11" s="25">
        <v>3</v>
      </c>
      <c r="L11" s="25">
        <f t="shared" si="2"/>
        <v>11.55</v>
      </c>
      <c r="N11" s="25">
        <v>36</v>
      </c>
      <c r="O11" s="25">
        <v>1.5</v>
      </c>
      <c r="P11" s="25">
        <f t="shared" si="3"/>
        <v>54</v>
      </c>
    </row>
    <row r="12" spans="2:20" ht="13.5" thickBot="1" x14ac:dyDescent="0.25">
      <c r="B12" s="25">
        <v>24.15</v>
      </c>
      <c r="C12" s="25">
        <v>4.5</v>
      </c>
      <c r="D12" s="25">
        <f t="shared" si="0"/>
        <v>108.675</v>
      </c>
      <c r="F12" s="25">
        <v>3.3</v>
      </c>
      <c r="G12" s="25">
        <v>3</v>
      </c>
      <c r="H12" s="25">
        <f t="shared" si="1"/>
        <v>9.8999999999999986</v>
      </c>
      <c r="J12" s="25">
        <v>19.149999999999999</v>
      </c>
      <c r="K12" s="25">
        <v>3</v>
      </c>
      <c r="L12" s="25">
        <f t="shared" si="2"/>
        <v>57.449999999999996</v>
      </c>
      <c r="N12" s="25">
        <v>17.3</v>
      </c>
      <c r="O12" s="25">
        <v>1.5</v>
      </c>
      <c r="P12" s="25">
        <f t="shared" si="3"/>
        <v>25.950000000000003</v>
      </c>
      <c r="T12" s="26">
        <f>SUM(T8:T11)</f>
        <v>199.34999999999997</v>
      </c>
    </row>
    <row r="13" spans="2:20" x14ac:dyDescent="0.2">
      <c r="B13" s="25">
        <v>5.4749999999999996</v>
      </c>
      <c r="C13" s="25">
        <v>4.5</v>
      </c>
      <c r="D13" s="25">
        <f t="shared" si="0"/>
        <v>24.637499999999999</v>
      </c>
      <c r="F13" s="25">
        <v>3.3</v>
      </c>
      <c r="G13" s="25">
        <v>3</v>
      </c>
      <c r="H13" s="25">
        <f t="shared" si="1"/>
        <v>9.8999999999999986</v>
      </c>
      <c r="J13" s="25">
        <v>19.149999999999999</v>
      </c>
      <c r="K13" s="25">
        <v>3</v>
      </c>
      <c r="L13" s="25">
        <f t="shared" si="2"/>
        <v>57.449999999999996</v>
      </c>
      <c r="N13" s="25">
        <v>29.37</v>
      </c>
      <c r="O13" s="25">
        <v>3</v>
      </c>
      <c r="P13" s="25">
        <f t="shared" si="3"/>
        <v>88.11</v>
      </c>
    </row>
    <row r="14" spans="2:20" x14ac:dyDescent="0.2">
      <c r="F14" s="25">
        <v>3.3</v>
      </c>
      <c r="G14" s="25">
        <v>3</v>
      </c>
      <c r="H14" s="25">
        <f t="shared" si="1"/>
        <v>9.8999999999999986</v>
      </c>
      <c r="J14" s="25">
        <v>19.149999999999999</v>
      </c>
      <c r="K14" s="25">
        <v>3</v>
      </c>
      <c r="L14" s="25">
        <f t="shared" si="2"/>
        <v>57.449999999999996</v>
      </c>
    </row>
    <row r="15" spans="2:20" ht="13.5" thickBot="1" x14ac:dyDescent="0.25">
      <c r="D15" s="26">
        <f>SUM(D8:D14)</f>
        <v>726.9375</v>
      </c>
      <c r="F15" s="25">
        <v>2.4750000000000001</v>
      </c>
      <c r="G15" s="25">
        <v>3</v>
      </c>
      <c r="H15" s="25">
        <f t="shared" si="1"/>
        <v>7.4250000000000007</v>
      </c>
      <c r="J15" s="25">
        <v>2.4249999999999998</v>
      </c>
      <c r="K15" s="25">
        <v>3</v>
      </c>
      <c r="L15" s="25">
        <f t="shared" si="2"/>
        <v>7.2749999999999995</v>
      </c>
      <c r="P15" s="26">
        <f>SUM(P8:P14)</f>
        <v>451.92</v>
      </c>
    </row>
    <row r="16" spans="2:20" x14ac:dyDescent="0.2">
      <c r="F16" s="25">
        <v>2.4750000000000001</v>
      </c>
      <c r="G16" s="25">
        <v>3</v>
      </c>
      <c r="H16" s="25">
        <f t="shared" si="1"/>
        <v>7.4250000000000007</v>
      </c>
    </row>
    <row r="17" spans="6:12" x14ac:dyDescent="0.2">
      <c r="F17" s="25">
        <v>3.7749999999999999</v>
      </c>
      <c r="G17" s="25">
        <v>3</v>
      </c>
      <c r="H17" s="25">
        <f t="shared" si="1"/>
        <v>11.324999999999999</v>
      </c>
    </row>
    <row r="18" spans="6:12" x14ac:dyDescent="0.2">
      <c r="F18" s="25">
        <v>3.7749999999999999</v>
      </c>
      <c r="G18" s="25">
        <v>3</v>
      </c>
      <c r="H18" s="25">
        <f t="shared" si="1"/>
        <v>11.324999999999999</v>
      </c>
    </row>
    <row r="19" spans="6:12" x14ac:dyDescent="0.2">
      <c r="F19" s="25">
        <v>3.7749999999999999</v>
      </c>
      <c r="G19" s="25">
        <v>3</v>
      </c>
      <c r="H19" s="25">
        <f t="shared" si="1"/>
        <v>11.324999999999999</v>
      </c>
    </row>
    <row r="20" spans="6:12" x14ac:dyDescent="0.2">
      <c r="F20" s="25">
        <v>3.7749999999999999</v>
      </c>
      <c r="G20" s="25">
        <v>3</v>
      </c>
      <c r="H20" s="25">
        <f t="shared" si="1"/>
        <v>11.324999999999999</v>
      </c>
    </row>
    <row r="21" spans="6:12" x14ac:dyDescent="0.2">
      <c r="F21" s="25">
        <v>3.85</v>
      </c>
      <c r="G21" s="25">
        <v>3</v>
      </c>
      <c r="H21" s="25">
        <f t="shared" si="1"/>
        <v>11.55</v>
      </c>
    </row>
    <row r="22" spans="6:12" x14ac:dyDescent="0.2">
      <c r="F22" s="25">
        <v>3.85</v>
      </c>
      <c r="G22" s="25">
        <v>3</v>
      </c>
      <c r="H22" s="25">
        <f t="shared" si="1"/>
        <v>11.55</v>
      </c>
    </row>
    <row r="23" spans="6:12" x14ac:dyDescent="0.2">
      <c r="F23" s="25">
        <v>3.85</v>
      </c>
      <c r="G23" s="25">
        <v>3</v>
      </c>
      <c r="H23" s="25">
        <f t="shared" si="1"/>
        <v>11.55</v>
      </c>
    </row>
    <row r="24" spans="6:12" x14ac:dyDescent="0.2">
      <c r="F24" s="25">
        <v>3.85</v>
      </c>
      <c r="G24" s="25">
        <v>3</v>
      </c>
      <c r="H24" s="25">
        <f t="shared" si="1"/>
        <v>11.55</v>
      </c>
    </row>
    <row r="25" spans="6:12" x14ac:dyDescent="0.2">
      <c r="F25" s="25">
        <v>3.85</v>
      </c>
      <c r="G25" s="25">
        <v>3</v>
      </c>
      <c r="H25" s="25">
        <f t="shared" si="1"/>
        <v>11.55</v>
      </c>
    </row>
    <row r="26" spans="6:12" x14ac:dyDescent="0.2">
      <c r="F26" s="25">
        <v>24.15</v>
      </c>
      <c r="G26" s="25">
        <v>3</v>
      </c>
      <c r="H26" s="25">
        <f t="shared" si="1"/>
        <v>72.449999999999989</v>
      </c>
    </row>
    <row r="27" spans="6:12" x14ac:dyDescent="0.2">
      <c r="F27" s="25">
        <v>24.15</v>
      </c>
      <c r="G27" s="25">
        <v>3</v>
      </c>
      <c r="H27" s="25">
        <f t="shared" si="1"/>
        <v>72.449999999999989</v>
      </c>
    </row>
    <row r="28" spans="6:12" x14ac:dyDescent="0.2">
      <c r="F28" s="25">
        <v>13.775</v>
      </c>
      <c r="G28" s="25">
        <v>3</v>
      </c>
      <c r="H28" s="25">
        <f t="shared" si="1"/>
        <v>41.325000000000003</v>
      </c>
    </row>
    <row r="29" spans="6:12" x14ac:dyDescent="0.2">
      <c r="F29" s="25">
        <v>6.125</v>
      </c>
      <c r="G29" s="25">
        <v>3</v>
      </c>
      <c r="H29" s="25">
        <f t="shared" si="1"/>
        <v>18.375</v>
      </c>
    </row>
    <row r="30" spans="6:12" x14ac:dyDescent="0.2">
      <c r="F30" s="25">
        <v>3.35</v>
      </c>
      <c r="G30" s="25">
        <v>3</v>
      </c>
      <c r="H30" s="25">
        <f t="shared" si="1"/>
        <v>10.050000000000001</v>
      </c>
    </row>
    <row r="32" spans="6:12" ht="13.5" thickBot="1" x14ac:dyDescent="0.25">
      <c r="H32" s="26">
        <f>SUM(H8:H31)</f>
        <v>406.57500000000005</v>
      </c>
      <c r="L32" s="26">
        <f>SUM(L8:L15)</f>
        <v>296.92499999999995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BOQ</vt:lpstr>
      <vt:lpstr>Sheet1</vt:lpstr>
      <vt:lpstr>Sheet2</vt:lpstr>
      <vt:lpstr>BOQ!Print_Area</vt:lpstr>
    </vt:vector>
  </TitlesOfParts>
  <Company>CMS Project Office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Idrees Badeeu</dc:creator>
  <cp:lastModifiedBy>Mohamed Fazeen</cp:lastModifiedBy>
  <cp:lastPrinted>2022-02-21T10:27:57Z</cp:lastPrinted>
  <dcterms:created xsi:type="dcterms:W3CDTF">1997-12-23T04:03:34Z</dcterms:created>
  <dcterms:modified xsi:type="dcterms:W3CDTF">2022-03-20T10:32:43Z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0">
    <vt:lpwstr/>
  </property>
  <property fmtid="{D5CDD505-2E9C-101B-9397-08002B2CF9AE}" pid="3" name="IVID3F391EE2">
    <vt:lpwstr/>
  </property>
  <property fmtid="{D5CDD505-2E9C-101B-9397-08002B2CF9AE}" pid="4" name="IVIDE5016D9">
    <vt:lpwstr/>
  </property>
  <property fmtid="{D5CDD505-2E9C-101B-9397-08002B2CF9AE}" pid="5" name="IVID21082703">
    <vt:lpwstr/>
  </property>
  <property fmtid="{D5CDD505-2E9C-101B-9397-08002B2CF9AE}" pid="6" name="IVID133F12F4">
    <vt:lpwstr/>
  </property>
  <property fmtid="{D5CDD505-2E9C-101B-9397-08002B2CF9AE}" pid="7" name="IVID39181601">
    <vt:lpwstr/>
  </property>
  <property fmtid="{D5CDD505-2E9C-101B-9397-08002B2CF9AE}" pid="8" name="IVID1B531AFB">
    <vt:lpwstr/>
  </property>
  <property fmtid="{D5CDD505-2E9C-101B-9397-08002B2CF9AE}" pid="9" name="IVID92C11D5">
    <vt:lpwstr/>
  </property>
  <property fmtid="{D5CDD505-2E9C-101B-9397-08002B2CF9AE}" pid="10" name="IVID153F1AED">
    <vt:lpwstr/>
  </property>
  <property fmtid="{D5CDD505-2E9C-101B-9397-08002B2CF9AE}" pid="11" name="IVID306910F7">
    <vt:lpwstr/>
  </property>
  <property fmtid="{D5CDD505-2E9C-101B-9397-08002B2CF9AE}" pid="12" name="IVID1F661AD1">
    <vt:lpwstr/>
  </property>
  <property fmtid="{D5CDD505-2E9C-101B-9397-08002B2CF9AE}" pid="13" name="IVID9CC0F8DD">
    <vt:lpwstr/>
  </property>
  <property fmtid="{D5CDD505-2E9C-101B-9397-08002B2CF9AE}" pid="14" name="IVIDF80C3A71">
    <vt:lpwstr/>
  </property>
  <property fmtid="{D5CDD505-2E9C-101B-9397-08002B2CF9AE}" pid="15" name="IVID1252170C">
    <vt:lpwstr/>
  </property>
  <property fmtid="{D5CDD505-2E9C-101B-9397-08002B2CF9AE}" pid="16" name="IVIDE3F13F2">
    <vt:lpwstr/>
  </property>
  <property fmtid="{D5CDD505-2E9C-101B-9397-08002B2CF9AE}" pid="17" name="IVID1F4F14D2">
    <vt:lpwstr/>
  </property>
  <property fmtid="{D5CDD505-2E9C-101B-9397-08002B2CF9AE}" pid="18" name="IVIDC1D10E6">
    <vt:lpwstr/>
  </property>
  <property fmtid="{D5CDD505-2E9C-101B-9397-08002B2CF9AE}" pid="19" name="IVID45491803">
    <vt:lpwstr/>
  </property>
  <property fmtid="{D5CDD505-2E9C-101B-9397-08002B2CF9AE}" pid="20" name="IVID100507E2">
    <vt:lpwstr/>
  </property>
  <property fmtid="{D5CDD505-2E9C-101B-9397-08002B2CF9AE}" pid="21" name="IVID86911DE">
    <vt:lpwstr/>
  </property>
  <property fmtid="{D5CDD505-2E9C-101B-9397-08002B2CF9AE}" pid="22" name="IVID20410801">
    <vt:lpwstr/>
  </property>
  <property fmtid="{D5CDD505-2E9C-101B-9397-08002B2CF9AE}" pid="23" name="IVIDF2B15FB">
    <vt:lpwstr/>
  </property>
  <property fmtid="{D5CDD505-2E9C-101B-9397-08002B2CF9AE}" pid="24" name="IVID2A791BD3">
    <vt:lpwstr/>
  </property>
  <property fmtid="{D5CDD505-2E9C-101B-9397-08002B2CF9AE}" pid="25" name="IVID720A7889">
    <vt:lpwstr/>
  </property>
  <property fmtid="{D5CDD505-2E9C-101B-9397-08002B2CF9AE}" pid="26" name="IVIDF1A4DFB">
    <vt:lpwstr/>
  </property>
  <property fmtid="{D5CDD505-2E9C-101B-9397-08002B2CF9AE}" pid="27" name="IVID781BDC11">
    <vt:lpwstr/>
  </property>
  <property fmtid="{D5CDD505-2E9C-101B-9397-08002B2CF9AE}" pid="28" name="IVID46621AF3">
    <vt:lpwstr/>
  </property>
</Properties>
</file>