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G:\My Drive\Fygr\Fygr - Teamwork\16. Marketing\04. Ressources téléchargeables\"/>
    </mc:Choice>
  </mc:AlternateContent>
  <xr:revisionPtr revIDLastSave="0" documentId="8_{562499C4-A24B-4125-869A-9D5E31D5BD90}" xr6:coauthVersionLast="47" xr6:coauthVersionMax="47" xr10:uidLastSave="{00000000-0000-0000-0000-000000000000}"/>
  <bookViews>
    <workbookView xWindow="-110" yWindow="-110" windowWidth="19420" windowHeight="10420" xr2:uid="{00000000-000D-0000-FFFF-FFFF00000000}"/>
  </bookViews>
  <sheets>
    <sheet name="Guide d'utilisation" sheetId="9" r:id="rId1"/>
    <sheet name="Graphiques" sheetId="20" r:id="rId2"/>
    <sheet name="Compte de résultat" sheetId="11" r:id="rId3"/>
    <sheet name="Trésorerie" sheetId="19" r:id="rId4"/>
    <sheet name="Hypothèses" sheetId="16" r:id="rId5"/>
    <sheet name="Plan de recrutement" sheetId="17" r:id="rId6"/>
    <sheet name="Dettes" sheetId="18" r:id="rId7"/>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 i="20" l="1"/>
  <c r="I16" i="19"/>
  <c r="H16" i="19"/>
  <c r="G16" i="19"/>
  <c r="F16" i="19"/>
  <c r="E16" i="19"/>
  <c r="D16" i="19"/>
  <c r="E5" i="19"/>
  <c r="E4" i="19"/>
  <c r="A2" i="19"/>
  <c r="D40" i="17"/>
  <c r="C40" i="17" s="1"/>
  <c r="L19" i="18"/>
  <c r="L18" i="18"/>
  <c r="L20" i="18" s="1"/>
  <c r="L21" i="18" s="1"/>
  <c r="L14" i="18"/>
  <c r="L13" i="18"/>
  <c r="L15" i="18" s="1"/>
  <c r="L16" i="18" s="1"/>
  <c r="L9" i="18"/>
  <c r="L8" i="18"/>
  <c r="C17" i="18"/>
  <c r="C12" i="18"/>
  <c r="C7" i="18"/>
  <c r="L24" i="18" l="1"/>
  <c r="L25" i="18"/>
  <c r="F5" i="19"/>
  <c r="F4" i="19"/>
  <c r="L10" i="18"/>
  <c r="L26" i="18" s="1"/>
  <c r="G5" i="19" l="1"/>
  <c r="G4" i="19"/>
  <c r="L11" i="18"/>
  <c r="L27" i="18" s="1"/>
  <c r="H5" i="19" l="1"/>
  <c r="H4" i="19"/>
  <c r="I5" i="19" l="1"/>
  <c r="I4" i="19"/>
  <c r="M5" i="18" l="1"/>
  <c r="F5" i="18"/>
  <c r="G5" i="18" s="1"/>
  <c r="H5" i="18" s="1"/>
  <c r="I5" i="18" s="1"/>
  <c r="J5" i="18" s="1"/>
  <c r="X4" i="18"/>
  <c r="F4" i="18"/>
  <c r="A2" i="18"/>
  <c r="C84" i="16"/>
  <c r="C83" i="16"/>
  <c r="C82" i="16"/>
  <c r="C81" i="16"/>
  <c r="C80" i="16"/>
  <c r="E9" i="17"/>
  <c r="E4" i="11"/>
  <c r="F4" i="11" s="1"/>
  <c r="G4" i="11" s="1"/>
  <c r="H4" i="11" s="1"/>
  <c r="I4" i="11" s="1"/>
  <c r="D39" i="17"/>
  <c r="C39" i="17" s="1"/>
  <c r="D38" i="17"/>
  <c r="C38" i="17" s="1"/>
  <c r="D37" i="17"/>
  <c r="C37" i="17" s="1"/>
  <c r="D36" i="17"/>
  <c r="C36" i="17" s="1"/>
  <c r="C77" i="16"/>
  <c r="C76" i="16"/>
  <c r="C75" i="16"/>
  <c r="E33" i="17"/>
  <c r="E32" i="17"/>
  <c r="E31" i="17"/>
  <c r="E30" i="17"/>
  <c r="E29" i="17"/>
  <c r="E28" i="17"/>
  <c r="E27" i="17"/>
  <c r="E26" i="17"/>
  <c r="E25" i="17"/>
  <c r="E24" i="17"/>
  <c r="E23" i="17"/>
  <c r="E22" i="17"/>
  <c r="E21" i="17"/>
  <c r="E20" i="17"/>
  <c r="E19" i="17"/>
  <c r="E18" i="17"/>
  <c r="E17" i="17"/>
  <c r="E16" i="17"/>
  <c r="E15" i="17"/>
  <c r="E14" i="17"/>
  <c r="E13" i="17"/>
  <c r="E12" i="17"/>
  <c r="E11" i="17"/>
  <c r="E10" i="17"/>
  <c r="E4" i="16"/>
  <c r="R6" i="17"/>
  <c r="M19" i="18" l="1"/>
  <c r="M18" i="18"/>
  <c r="M14" i="18"/>
  <c r="M13" i="18"/>
  <c r="N13" i="18"/>
  <c r="N8" i="18"/>
  <c r="M9" i="18"/>
  <c r="M25" i="18" s="1"/>
  <c r="M8" i="18"/>
  <c r="Y4" i="18"/>
  <c r="Z4" i="18" s="1"/>
  <c r="AA4" i="18" s="1"/>
  <c r="AB4" i="18" s="1"/>
  <c r="AC4" i="18" s="1"/>
  <c r="AD4" i="18" s="1"/>
  <c r="AE4" i="18" s="1"/>
  <c r="AF4" i="18" s="1"/>
  <c r="AG4" i="18" s="1"/>
  <c r="AH4" i="18" s="1"/>
  <c r="AI4" i="18" s="1"/>
  <c r="AJ4" i="18" s="1"/>
  <c r="AK4" i="18" s="1"/>
  <c r="AL4" i="18" s="1"/>
  <c r="AM4" i="18" s="1"/>
  <c r="AN4" i="18" s="1"/>
  <c r="AO4" i="18" s="1"/>
  <c r="AP4" i="18" s="1"/>
  <c r="AQ4" i="18" s="1"/>
  <c r="AR4" i="18" s="1"/>
  <c r="AS4" i="18" s="1"/>
  <c r="AT4" i="18" s="1"/>
  <c r="AU4" i="18" s="1"/>
  <c r="AV4" i="18" s="1"/>
  <c r="AW4" i="18" s="1"/>
  <c r="AX4" i="18" s="1"/>
  <c r="AY4" i="18" s="1"/>
  <c r="AZ4" i="18" s="1"/>
  <c r="BA4" i="18" s="1"/>
  <c r="BB4" i="18" s="1"/>
  <c r="BC4" i="18" s="1"/>
  <c r="BD4" i="18" s="1"/>
  <c r="BE4" i="18" s="1"/>
  <c r="BF4" i="18" s="1"/>
  <c r="BG4" i="18" s="1"/>
  <c r="BH4" i="18" s="1"/>
  <c r="BI4" i="18" s="1"/>
  <c r="BJ4" i="18" s="1"/>
  <c r="BK4" i="18" s="1"/>
  <c r="BL4" i="18" s="1"/>
  <c r="BM4" i="18" s="1"/>
  <c r="BN4" i="18" s="1"/>
  <c r="BO4" i="18" s="1"/>
  <c r="BP4" i="18" s="1"/>
  <c r="BQ4" i="18" s="1"/>
  <c r="BR4" i="18" s="1"/>
  <c r="BS4" i="18" s="1"/>
  <c r="BT4" i="18" s="1"/>
  <c r="BU4" i="18" s="1"/>
  <c r="BV4" i="18" s="1"/>
  <c r="BW4" i="18" s="1"/>
  <c r="BX4" i="18" s="1"/>
  <c r="BY4" i="18" s="1"/>
  <c r="BZ4" i="18" s="1"/>
  <c r="CA4" i="18" s="1"/>
  <c r="CB4" i="18" s="1"/>
  <c r="CC4" i="18" s="1"/>
  <c r="CD4" i="18" s="1"/>
  <c r="CE4" i="18" s="1"/>
  <c r="N5" i="18"/>
  <c r="G4" i="18"/>
  <c r="O5" i="18"/>
  <c r="S6" i="17"/>
  <c r="F4" i="16"/>
  <c r="AC5" i="17"/>
  <c r="K5" i="17"/>
  <c r="E8" i="17"/>
  <c r="J4" i="17"/>
  <c r="C71" i="16"/>
  <c r="C70" i="16"/>
  <c r="C65" i="16"/>
  <c r="C79" i="16"/>
  <c r="C78" i="16"/>
  <c r="C74" i="16"/>
  <c r="C73" i="16"/>
  <c r="C72" i="16"/>
  <c r="C69" i="16"/>
  <c r="C68" i="16"/>
  <c r="C67" i="16"/>
  <c r="C66" i="16"/>
  <c r="C64" i="16"/>
  <c r="C63" i="16"/>
  <c r="C62" i="16"/>
  <c r="C61" i="16"/>
  <c r="C60" i="16"/>
  <c r="C37" i="16"/>
  <c r="C30" i="16"/>
  <c r="C23" i="16"/>
  <c r="C16" i="16"/>
  <c r="C21" i="11"/>
  <c r="C30" i="11"/>
  <c r="C39" i="11"/>
  <c r="C48" i="11"/>
  <c r="C46" i="11"/>
  <c r="C37" i="11"/>
  <c r="C28" i="11"/>
  <c r="C19" i="11"/>
  <c r="K6" i="17"/>
  <c r="L6" i="17" s="1"/>
  <c r="M6" i="17" s="1"/>
  <c r="N6" i="17" s="1"/>
  <c r="O6" i="17" s="1"/>
  <c r="A2" i="17"/>
  <c r="O19" i="18" l="1"/>
  <c r="O14" i="18"/>
  <c r="O9" i="18"/>
  <c r="O25" i="18" s="1"/>
  <c r="O13" i="18"/>
  <c r="O8" i="18"/>
  <c r="N19" i="18"/>
  <c r="N14" i="18"/>
  <c r="N15" i="18" s="1"/>
  <c r="N16" i="18" s="1"/>
  <c r="O18" i="18"/>
  <c r="N9" i="18"/>
  <c r="N25" i="18" s="1"/>
  <c r="N18" i="18"/>
  <c r="M15" i="18"/>
  <c r="M16" i="18" s="1"/>
  <c r="M20" i="18"/>
  <c r="M21" i="18" s="1"/>
  <c r="M24" i="18"/>
  <c r="M10" i="18"/>
  <c r="H4" i="18"/>
  <c r="P5" i="18"/>
  <c r="S33" i="17"/>
  <c r="S32" i="17"/>
  <c r="S31" i="17"/>
  <c r="S30" i="17"/>
  <c r="S29" i="17"/>
  <c r="S28" i="17"/>
  <c r="S27" i="17"/>
  <c r="S26" i="17"/>
  <c r="R33" i="17"/>
  <c r="R32" i="17"/>
  <c r="R31" i="17"/>
  <c r="R30" i="17"/>
  <c r="R29" i="17"/>
  <c r="R28" i="17"/>
  <c r="R27" i="17"/>
  <c r="R26" i="17"/>
  <c r="R25" i="17"/>
  <c r="Q33" i="17"/>
  <c r="Q24" i="17"/>
  <c r="Q23" i="17"/>
  <c r="Q22" i="17"/>
  <c r="Q21" i="17"/>
  <c r="Q20" i="17"/>
  <c r="Q19" i="17"/>
  <c r="Q32" i="17"/>
  <c r="Q31" i="17"/>
  <c r="Q30" i="17"/>
  <c r="Q29" i="17"/>
  <c r="S25" i="17"/>
  <c r="Q28" i="17"/>
  <c r="Q25" i="17"/>
  <c r="Q26" i="17"/>
  <c r="R24" i="17"/>
  <c r="R23" i="17"/>
  <c r="R22" i="17"/>
  <c r="R21" i="17"/>
  <c r="R20" i="17"/>
  <c r="R19" i="17"/>
  <c r="R18" i="17"/>
  <c r="R17" i="17"/>
  <c r="Q18" i="17"/>
  <c r="Q17" i="17"/>
  <c r="Q16" i="17"/>
  <c r="Q15" i="17"/>
  <c r="Q14" i="17"/>
  <c r="Q13" i="17"/>
  <c r="Q36" i="17" s="1"/>
  <c r="Q12" i="17"/>
  <c r="S24" i="17"/>
  <c r="S23" i="17"/>
  <c r="S22" i="17"/>
  <c r="S21" i="17"/>
  <c r="S20" i="17"/>
  <c r="S19" i="17"/>
  <c r="S16" i="17"/>
  <c r="S15" i="17"/>
  <c r="S14" i="17"/>
  <c r="S13" i="17"/>
  <c r="S36" i="17" s="1"/>
  <c r="S12" i="17"/>
  <c r="S11" i="17"/>
  <c r="S10" i="17"/>
  <c r="Q27" i="17"/>
  <c r="R14" i="17"/>
  <c r="R11" i="17"/>
  <c r="R10" i="17"/>
  <c r="R9" i="17"/>
  <c r="R8" i="17"/>
  <c r="R40" i="17" s="1"/>
  <c r="S18" i="17"/>
  <c r="R13" i="17"/>
  <c r="R36" i="17" s="1"/>
  <c r="Q11" i="17"/>
  <c r="Q10" i="17"/>
  <c r="Q9" i="17"/>
  <c r="Q8" i="17"/>
  <c r="Q40" i="17" s="1"/>
  <c r="R12" i="17"/>
  <c r="S8" i="17"/>
  <c r="S40" i="17" s="1"/>
  <c r="S9" i="17"/>
  <c r="S17" i="17"/>
  <c r="R16" i="17"/>
  <c r="T9" i="17"/>
  <c r="T8" i="17"/>
  <c r="T40" i="17" s="1"/>
  <c r="R15" i="17"/>
  <c r="T6" i="17"/>
  <c r="T18" i="17" s="1"/>
  <c r="L5" i="17"/>
  <c r="AD5" i="17"/>
  <c r="G4" i="16"/>
  <c r="T12" i="17" l="1"/>
  <c r="T21" i="17"/>
  <c r="N20" i="18"/>
  <c r="N21" i="18" s="1"/>
  <c r="N10" i="18"/>
  <c r="T14" i="17"/>
  <c r="T23" i="17"/>
  <c r="P14" i="18"/>
  <c r="P9" i="18"/>
  <c r="P19" i="18"/>
  <c r="N24" i="18"/>
  <c r="O20" i="18"/>
  <c r="O21" i="18" s="1"/>
  <c r="M26" i="18"/>
  <c r="M11" i="18"/>
  <c r="M27" i="18" s="1"/>
  <c r="T17" i="17"/>
  <c r="O24" i="18"/>
  <c r="O10" i="18"/>
  <c r="P13" i="18"/>
  <c r="O15" i="18"/>
  <c r="O16" i="18" s="1"/>
  <c r="P18" i="18"/>
  <c r="T10" i="17"/>
  <c r="T11" i="17"/>
  <c r="P8" i="18"/>
  <c r="Q37" i="17"/>
  <c r="I4" i="18"/>
  <c r="Q35" i="17"/>
  <c r="Q39" i="17"/>
  <c r="R35" i="17"/>
  <c r="Q5" i="18"/>
  <c r="T33" i="17"/>
  <c r="T25" i="17"/>
  <c r="T28" i="17"/>
  <c r="T31" i="17"/>
  <c r="T24" i="17"/>
  <c r="T26" i="17"/>
  <c r="T19" i="17"/>
  <c r="T29" i="17"/>
  <c r="T32" i="17"/>
  <c r="T27" i="17"/>
  <c r="T20" i="17"/>
  <c r="T16" i="17"/>
  <c r="T13" i="17"/>
  <c r="T36" i="17" s="1"/>
  <c r="T22" i="17"/>
  <c r="T15" i="17"/>
  <c r="T30" i="17"/>
  <c r="R39" i="17"/>
  <c r="R37" i="17"/>
  <c r="S37" i="17"/>
  <c r="S39" i="17"/>
  <c r="S35" i="17"/>
  <c r="R38" i="17"/>
  <c r="U6" i="17"/>
  <c r="S38" i="17"/>
  <c r="Q38" i="17"/>
  <c r="AE5" i="17"/>
  <c r="M5" i="17"/>
  <c r="H4" i="16"/>
  <c r="P15" i="18" l="1"/>
  <c r="P16" i="18" s="1"/>
  <c r="O26" i="18"/>
  <c r="O11" i="18"/>
  <c r="O27" i="18" s="1"/>
  <c r="N26" i="18"/>
  <c r="N11" i="18"/>
  <c r="N27" i="18" s="1"/>
  <c r="P24" i="18"/>
  <c r="P10" i="18"/>
  <c r="P25" i="18"/>
  <c r="Q9" i="18"/>
  <c r="Q19" i="18"/>
  <c r="Q14" i="18"/>
  <c r="Q13" i="18"/>
  <c r="Q18" i="18"/>
  <c r="P20" i="18"/>
  <c r="Q8" i="18"/>
  <c r="J4" i="18"/>
  <c r="R5" i="18"/>
  <c r="U32" i="17"/>
  <c r="U30" i="17"/>
  <c r="U28" i="17"/>
  <c r="U26" i="17"/>
  <c r="U24" i="17"/>
  <c r="U22" i="17"/>
  <c r="U20" i="17"/>
  <c r="U18" i="17"/>
  <c r="U33" i="17"/>
  <c r="U31" i="17"/>
  <c r="U29" i="17"/>
  <c r="U27" i="17"/>
  <c r="U23" i="17"/>
  <c r="U21" i="17"/>
  <c r="U19" i="17"/>
  <c r="U17" i="17"/>
  <c r="U14" i="17"/>
  <c r="U16" i="17"/>
  <c r="U13" i="17"/>
  <c r="U36" i="17" s="1"/>
  <c r="U25" i="17"/>
  <c r="U8" i="17"/>
  <c r="U40" i="17" s="1"/>
  <c r="U11" i="17"/>
  <c r="U12" i="17"/>
  <c r="U10" i="17"/>
  <c r="U9" i="17"/>
  <c r="U15" i="17"/>
  <c r="V6" i="17"/>
  <c r="T37" i="17"/>
  <c r="T39" i="17"/>
  <c r="T38" i="17"/>
  <c r="T35" i="17"/>
  <c r="AF5" i="17"/>
  <c r="N5" i="17"/>
  <c r="I4" i="16"/>
  <c r="R19" i="18" l="1"/>
  <c r="R14" i="18"/>
  <c r="R9" i="18"/>
  <c r="R25" i="18" s="1"/>
  <c r="Q24" i="18"/>
  <c r="Q10" i="18"/>
  <c r="Q25" i="18"/>
  <c r="R13" i="18"/>
  <c r="R15" i="18" s="1"/>
  <c r="Q20" i="18"/>
  <c r="Q21" i="18" s="1"/>
  <c r="P21" i="18"/>
  <c r="R18" i="18"/>
  <c r="Q15" i="18"/>
  <c r="Q16" i="18" s="1"/>
  <c r="P26" i="18"/>
  <c r="P11" i="18"/>
  <c r="R8" i="18"/>
  <c r="S5" i="18"/>
  <c r="V33" i="17"/>
  <c r="V31" i="17"/>
  <c r="V29" i="17"/>
  <c r="V27" i="17"/>
  <c r="V25" i="17"/>
  <c r="V24" i="17"/>
  <c r="V22" i="17"/>
  <c r="V20" i="17"/>
  <c r="V18" i="17"/>
  <c r="V32" i="17"/>
  <c r="V30" i="17"/>
  <c r="V28" i="17"/>
  <c r="V26" i="17"/>
  <c r="V19" i="17"/>
  <c r="V13" i="17"/>
  <c r="V36" i="17" s="1"/>
  <c r="V21" i="17"/>
  <c r="V15" i="17"/>
  <c r="V17" i="17"/>
  <c r="V23" i="17"/>
  <c r="V14" i="17"/>
  <c r="V10" i="17"/>
  <c r="V12" i="17"/>
  <c r="V9" i="17"/>
  <c r="V16" i="17"/>
  <c r="V8" i="17"/>
  <c r="V40" i="17" s="1"/>
  <c r="V11" i="17"/>
  <c r="U37" i="17"/>
  <c r="U35" i="17"/>
  <c r="U38" i="17"/>
  <c r="U39" i="17"/>
  <c r="W6" i="17"/>
  <c r="AG5" i="17"/>
  <c r="O5" i="17"/>
  <c r="D59" i="11"/>
  <c r="D64" i="11"/>
  <c r="D62" i="11"/>
  <c r="D61" i="11"/>
  <c r="D60" i="11"/>
  <c r="D58" i="11"/>
  <c r="D52" i="11"/>
  <c r="D53" i="11"/>
  <c r="D51" i="11"/>
  <c r="D50" i="11"/>
  <c r="D49" i="11"/>
  <c r="D44" i="11"/>
  <c r="D42" i="11"/>
  <c r="D41" i="11"/>
  <c r="D40" i="11"/>
  <c r="D35" i="11"/>
  <c r="D33" i="11"/>
  <c r="D32" i="11"/>
  <c r="D31" i="11"/>
  <c r="D26" i="11"/>
  <c r="D24" i="11"/>
  <c r="D23" i="11"/>
  <c r="D22" i="11"/>
  <c r="D12" i="11"/>
  <c r="D11" i="11"/>
  <c r="D10" i="11"/>
  <c r="D9" i="11"/>
  <c r="E5" i="16"/>
  <c r="F5" i="16" s="1"/>
  <c r="G5" i="16" s="1"/>
  <c r="H5" i="16" s="1"/>
  <c r="I5" i="16" s="1"/>
  <c r="A2" i="16"/>
  <c r="S19" i="18" l="1"/>
  <c r="S14" i="18"/>
  <c r="S9" i="18"/>
  <c r="S25" i="18" s="1"/>
  <c r="S8" i="18"/>
  <c r="R24" i="18"/>
  <c r="R10" i="18"/>
  <c r="S15" i="18"/>
  <c r="S16" i="18" s="1"/>
  <c r="R16" i="18"/>
  <c r="P27" i="18"/>
  <c r="Q26" i="18"/>
  <c r="Q11" i="18"/>
  <c r="Q27" i="18" s="1"/>
  <c r="S13" i="18"/>
  <c r="R20" i="18"/>
  <c r="R21" i="18" s="1"/>
  <c r="S18" i="18"/>
  <c r="S20" i="18" s="1"/>
  <c r="S21" i="18" s="1"/>
  <c r="T5" i="18"/>
  <c r="T13" i="18" s="1"/>
  <c r="W32" i="17"/>
  <c r="W30" i="17"/>
  <c r="W28" i="17"/>
  <c r="W26" i="17"/>
  <c r="W23" i="17"/>
  <c r="W20" i="17"/>
  <c r="W19" i="17"/>
  <c r="W33" i="17"/>
  <c r="W25" i="17"/>
  <c r="W22" i="17"/>
  <c r="W11" i="17"/>
  <c r="W31" i="17"/>
  <c r="W13" i="17"/>
  <c r="W36" i="17" s="1"/>
  <c r="W29" i="17"/>
  <c r="W21" i="17"/>
  <c r="W18" i="17"/>
  <c r="W15" i="17"/>
  <c r="W27" i="17"/>
  <c r="W24" i="17"/>
  <c r="W14" i="17"/>
  <c r="W9" i="17"/>
  <c r="W16" i="17"/>
  <c r="W12" i="17"/>
  <c r="W8" i="17"/>
  <c r="W40" i="17" s="1"/>
  <c r="W10" i="17"/>
  <c r="W17" i="17"/>
  <c r="V39" i="17"/>
  <c r="V37" i="17"/>
  <c r="V38" i="17"/>
  <c r="V35" i="17"/>
  <c r="X6" i="17"/>
  <c r="AH5" i="17"/>
  <c r="T19" i="18" l="1"/>
  <c r="T9" i="18"/>
  <c r="T25" i="18" s="1"/>
  <c r="T14" i="18"/>
  <c r="T15" i="18" s="1"/>
  <c r="T16" i="18" s="1"/>
  <c r="T18" i="18"/>
  <c r="R26" i="18"/>
  <c r="R11" i="18"/>
  <c r="R27" i="18" s="1"/>
  <c r="S24" i="18"/>
  <c r="S10" i="18"/>
  <c r="T8" i="18"/>
  <c r="U5" i="18"/>
  <c r="X33" i="17"/>
  <c r="X31" i="17"/>
  <c r="X29" i="17"/>
  <c r="X27" i="17"/>
  <c r="X25" i="17"/>
  <c r="X23" i="17"/>
  <c r="X21" i="17"/>
  <c r="X19" i="17"/>
  <c r="X32" i="17"/>
  <c r="X18" i="17"/>
  <c r="X15" i="17"/>
  <c r="X30" i="17"/>
  <c r="X24" i="17"/>
  <c r="X28" i="17"/>
  <c r="X26" i="17"/>
  <c r="X20" i="17"/>
  <c r="X14" i="17"/>
  <c r="X16" i="17"/>
  <c r="X22" i="17"/>
  <c r="X11" i="17"/>
  <c r="X8" i="17"/>
  <c r="X40" i="17" s="1"/>
  <c r="X9" i="17"/>
  <c r="X17" i="17"/>
  <c r="X12" i="17"/>
  <c r="X10" i="17"/>
  <c r="X13" i="17"/>
  <c r="X36" i="17" s="1"/>
  <c r="W39" i="17"/>
  <c r="W37" i="17"/>
  <c r="Y6" i="17"/>
  <c r="W38" i="17"/>
  <c r="W35" i="17"/>
  <c r="AI5" i="17"/>
  <c r="D14" i="11"/>
  <c r="E5" i="11"/>
  <c r="A2" i="11"/>
  <c r="A2" i="9"/>
  <c r="T20" i="18" l="1"/>
  <c r="T21" i="18" s="1"/>
  <c r="U19" i="18"/>
  <c r="U14" i="18"/>
  <c r="U9" i="18"/>
  <c r="V8" i="18"/>
  <c r="V18" i="18"/>
  <c r="U8" i="18"/>
  <c r="S26" i="18"/>
  <c r="S11" i="18"/>
  <c r="S27" i="18" s="1"/>
  <c r="U13" i="18"/>
  <c r="U15" i="18" s="1"/>
  <c r="U16" i="18" s="1"/>
  <c r="T24" i="18"/>
  <c r="T10" i="18"/>
  <c r="U18" i="18"/>
  <c r="U20" i="18" s="1"/>
  <c r="U21" i="18" s="1"/>
  <c r="D72" i="11"/>
  <c r="D8" i="19" s="1"/>
  <c r="D13" i="19"/>
  <c r="D14" i="19" s="1"/>
  <c r="V5" i="18"/>
  <c r="V13" i="18" s="1"/>
  <c r="Y21" i="17"/>
  <c r="Y28" i="17"/>
  <c r="Y27" i="17"/>
  <c r="Y15" i="17"/>
  <c r="Y32" i="17"/>
  <c r="Y24" i="17"/>
  <c r="Y25" i="17"/>
  <c r="Y29" i="17"/>
  <c r="Y13" i="17"/>
  <c r="Y36" i="17" s="1"/>
  <c r="Y19" i="17"/>
  <c r="Y23" i="17"/>
  <c r="Y33" i="17"/>
  <c r="Y26" i="17"/>
  <c r="Y31" i="17"/>
  <c r="Y16" i="17"/>
  <c r="Y18" i="17"/>
  <c r="Y14" i="17"/>
  <c r="Y12" i="17"/>
  <c r="Y17" i="17"/>
  <c r="Y22" i="17"/>
  <c r="Y20" i="17"/>
  <c r="Y10" i="17"/>
  <c r="Y9" i="17"/>
  <c r="Y11" i="17"/>
  <c r="Y30" i="17"/>
  <c r="Y8" i="17"/>
  <c r="Y40" i="17" s="1"/>
  <c r="X38" i="17"/>
  <c r="X35" i="17"/>
  <c r="X37" i="17"/>
  <c r="X39" i="17"/>
  <c r="Z6" i="17"/>
  <c r="AJ5" i="17"/>
  <c r="E59" i="11"/>
  <c r="E33" i="11"/>
  <c r="E60" i="11"/>
  <c r="E51" i="11"/>
  <c r="E42" i="11"/>
  <c r="E24" i="11"/>
  <c r="E61" i="11"/>
  <c r="E40" i="11"/>
  <c r="E41" i="11"/>
  <c r="E53" i="11"/>
  <c r="E44" i="11"/>
  <c r="E35" i="11"/>
  <c r="E26" i="11"/>
  <c r="E32" i="11"/>
  <c r="E62" i="11"/>
  <c r="E49" i="11"/>
  <c r="E31" i="11"/>
  <c r="E52" i="11"/>
  <c r="E22" i="11"/>
  <c r="E50" i="11"/>
  <c r="E64" i="11"/>
  <c r="E58" i="11"/>
  <c r="E23" i="11"/>
  <c r="D34" i="11"/>
  <c r="D25" i="11"/>
  <c r="D43" i="11"/>
  <c r="D63" i="11"/>
  <c r="F5" i="11"/>
  <c r="E11" i="11"/>
  <c r="E12" i="11"/>
  <c r="E9" i="11"/>
  <c r="E10" i="11"/>
  <c r="U24" i="18" l="1"/>
  <c r="U10" i="18"/>
  <c r="V24" i="18"/>
  <c r="T26" i="18"/>
  <c r="T11" i="18"/>
  <c r="T27" i="18" s="1"/>
  <c r="U25" i="18"/>
  <c r="V19" i="18"/>
  <c r="V20" i="18" s="1"/>
  <c r="V21" i="18" s="1"/>
  <c r="V14" i="18"/>
  <c r="V15" i="18" s="1"/>
  <c r="V16" i="18" s="1"/>
  <c r="W18" i="18"/>
  <c r="W13" i="18"/>
  <c r="V9" i="18"/>
  <c r="V25" i="18" s="1"/>
  <c r="W8" i="18"/>
  <c r="W5" i="18"/>
  <c r="Z33" i="17"/>
  <c r="Z31" i="17"/>
  <c r="Z24" i="17"/>
  <c r="Z26" i="17"/>
  <c r="Z19" i="17"/>
  <c r="Z29" i="17"/>
  <c r="Z32" i="17"/>
  <c r="Z27" i="17"/>
  <c r="Z20" i="17"/>
  <c r="Z25" i="17"/>
  <c r="Z17" i="17"/>
  <c r="Z30" i="17"/>
  <c r="Z21" i="17"/>
  <c r="Z23" i="17"/>
  <c r="Z18" i="17"/>
  <c r="Z12" i="17"/>
  <c r="Z13" i="17"/>
  <c r="Z36" i="17" s="1"/>
  <c r="Z8" i="17"/>
  <c r="Z40" i="17" s="1"/>
  <c r="Z15" i="17"/>
  <c r="Z28" i="17"/>
  <c r="Z16" i="17"/>
  <c r="Z22" i="17"/>
  <c r="Z10" i="17"/>
  <c r="Z14" i="17"/>
  <c r="Z11" i="17"/>
  <c r="Z9" i="17"/>
  <c r="Y39" i="17"/>
  <c r="Y37" i="17"/>
  <c r="AA6" i="17"/>
  <c r="Y38" i="17"/>
  <c r="Y35" i="17"/>
  <c r="AK5" i="17"/>
  <c r="F60" i="11"/>
  <c r="F51" i="11"/>
  <c r="F42" i="11"/>
  <c r="F33" i="11"/>
  <c r="F24" i="11"/>
  <c r="F61" i="11"/>
  <c r="F53" i="11"/>
  <c r="F44" i="11"/>
  <c r="F35" i="11"/>
  <c r="F26" i="11"/>
  <c r="F62" i="11"/>
  <c r="F40" i="11"/>
  <c r="F52" i="11"/>
  <c r="F49" i="11"/>
  <c r="F31" i="11"/>
  <c r="F22" i="11"/>
  <c r="F64" i="11"/>
  <c r="F58" i="11"/>
  <c r="F50" i="11"/>
  <c r="F41" i="11"/>
  <c r="F32" i="11"/>
  <c r="F23" i="11"/>
  <c r="F59" i="11"/>
  <c r="E14" i="11"/>
  <c r="G5" i="11"/>
  <c r="F12" i="11"/>
  <c r="F9" i="11"/>
  <c r="F10" i="11"/>
  <c r="F11" i="11"/>
  <c r="W24" i="18" l="1"/>
  <c r="V10" i="18"/>
  <c r="U26" i="18"/>
  <c r="U11" i="18"/>
  <c r="U27" i="18" s="1"/>
  <c r="W19" i="18"/>
  <c r="W20" i="18" s="1"/>
  <c r="W9" i="18"/>
  <c r="W14" i="18"/>
  <c r="W15" i="18" s="1"/>
  <c r="E72" i="11"/>
  <c r="E8" i="19" s="1"/>
  <c r="E13" i="19"/>
  <c r="E14" i="19" s="1"/>
  <c r="X5" i="18"/>
  <c r="X18" i="18" s="1"/>
  <c r="AA29" i="17"/>
  <c r="AA32" i="17"/>
  <c r="AA27" i="17"/>
  <c r="AA22" i="17"/>
  <c r="AA30" i="17"/>
  <c r="AA33" i="17"/>
  <c r="AA25" i="17"/>
  <c r="AA28" i="17"/>
  <c r="AA31" i="17"/>
  <c r="AA26" i="17"/>
  <c r="AA16" i="17"/>
  <c r="AA24" i="17"/>
  <c r="AA23" i="17"/>
  <c r="AA20" i="17"/>
  <c r="AA14" i="17"/>
  <c r="AA19" i="17"/>
  <c r="AA9" i="17"/>
  <c r="AA11" i="17"/>
  <c r="AA13" i="17"/>
  <c r="AA36" i="17" s="1"/>
  <c r="AA8" i="17"/>
  <c r="AA40" i="17" s="1"/>
  <c r="AA17" i="17"/>
  <c r="AA12" i="17"/>
  <c r="AA10" i="17"/>
  <c r="AA21" i="17"/>
  <c r="AA15" i="17"/>
  <c r="AA18" i="17"/>
  <c r="Z37" i="17"/>
  <c r="Z39" i="17"/>
  <c r="Z38" i="17"/>
  <c r="Z35" i="17"/>
  <c r="AB6" i="17"/>
  <c r="AL5" i="17"/>
  <c r="G61" i="11"/>
  <c r="G26" i="11"/>
  <c r="G53" i="11"/>
  <c r="G44" i="11"/>
  <c r="G35" i="11"/>
  <c r="G62" i="11"/>
  <c r="G50" i="11"/>
  <c r="G23" i="11"/>
  <c r="G51" i="11"/>
  <c r="G52" i="11"/>
  <c r="G49" i="11"/>
  <c r="G40" i="11"/>
  <c r="G31" i="11"/>
  <c r="G22" i="11"/>
  <c r="G41" i="11"/>
  <c r="G42" i="11"/>
  <c r="G64" i="11"/>
  <c r="G58" i="11"/>
  <c r="G32" i="11"/>
  <c r="G24" i="11"/>
  <c r="G59" i="11"/>
  <c r="G60" i="11"/>
  <c r="G33" i="11"/>
  <c r="E34" i="11"/>
  <c r="E43" i="11"/>
  <c r="E63" i="11"/>
  <c r="E25" i="11"/>
  <c r="F14" i="11"/>
  <c r="F13" i="19" s="1"/>
  <c r="F14" i="19" s="1"/>
  <c r="H5" i="11"/>
  <c r="G11" i="11"/>
  <c r="G12" i="11"/>
  <c r="G9" i="11"/>
  <c r="G10" i="11"/>
  <c r="E15" i="11"/>
  <c r="W16" i="18" l="1"/>
  <c r="E15" i="18"/>
  <c r="W21" i="18"/>
  <c r="E20" i="18"/>
  <c r="X8" i="18"/>
  <c r="W25" i="18"/>
  <c r="V26" i="18"/>
  <c r="V11" i="18"/>
  <c r="V27" i="18" s="1"/>
  <c r="W10" i="18"/>
  <c r="X19" i="18"/>
  <c r="X14" i="18"/>
  <c r="X9" i="18"/>
  <c r="X13" i="18"/>
  <c r="E9" i="18"/>
  <c r="F15" i="11"/>
  <c r="F72" i="11"/>
  <c r="F8" i="19" s="1"/>
  <c r="E10" i="18"/>
  <c r="E26" i="18" s="1"/>
  <c r="Y5" i="18"/>
  <c r="AB28" i="17"/>
  <c r="AB31" i="17"/>
  <c r="AB26" i="17"/>
  <c r="AB19" i="17"/>
  <c r="AB29" i="17"/>
  <c r="AB22" i="17"/>
  <c r="AB32" i="17"/>
  <c r="AB27" i="17"/>
  <c r="AB30" i="17"/>
  <c r="AB23" i="17"/>
  <c r="AB21" i="17"/>
  <c r="AB33" i="17"/>
  <c r="AB20" i="17"/>
  <c r="AB13" i="17"/>
  <c r="AB36" i="17" s="1"/>
  <c r="AB16" i="17"/>
  <c r="AB25" i="17"/>
  <c r="AB11" i="17"/>
  <c r="AB8" i="17"/>
  <c r="AB40" i="17" s="1"/>
  <c r="AB18" i="17"/>
  <c r="AB12" i="17"/>
  <c r="AB10" i="17"/>
  <c r="AB14" i="17"/>
  <c r="AB17" i="17"/>
  <c r="AB24" i="17"/>
  <c r="AB15" i="17"/>
  <c r="AB9" i="17"/>
  <c r="AA39" i="17"/>
  <c r="AA35" i="17"/>
  <c r="AA38" i="17"/>
  <c r="AA37" i="17"/>
  <c r="AC6" i="17"/>
  <c r="AM5" i="17"/>
  <c r="H53" i="11"/>
  <c r="H44" i="11"/>
  <c r="H35" i="11"/>
  <c r="H26" i="11"/>
  <c r="H62" i="11"/>
  <c r="H52" i="11"/>
  <c r="H49" i="11"/>
  <c r="H40" i="11"/>
  <c r="H31" i="11"/>
  <c r="H22" i="11"/>
  <c r="H23" i="11"/>
  <c r="H64" i="11"/>
  <c r="H32" i="11"/>
  <c r="H58" i="11"/>
  <c r="H50" i="11"/>
  <c r="H41" i="11"/>
  <c r="H59" i="11"/>
  <c r="H60" i="11"/>
  <c r="H51" i="11"/>
  <c r="H42" i="11"/>
  <c r="H33" i="11"/>
  <c r="H24" i="11"/>
  <c r="H61" i="11"/>
  <c r="F43" i="11"/>
  <c r="F63" i="11"/>
  <c r="F34" i="11"/>
  <c r="F25" i="11"/>
  <c r="G14" i="11"/>
  <c r="I5" i="11"/>
  <c r="H9" i="11"/>
  <c r="H10" i="11"/>
  <c r="H11" i="11"/>
  <c r="H12" i="11"/>
  <c r="Y19" i="18" l="1"/>
  <c r="Y14" i="18"/>
  <c r="Y9" i="18"/>
  <c r="Y25" i="18" s="1"/>
  <c r="X24" i="18"/>
  <c r="X10" i="18"/>
  <c r="Y8" i="18"/>
  <c r="Y13" i="18"/>
  <c r="Y18" i="18"/>
  <c r="W26" i="18"/>
  <c r="W11" i="18"/>
  <c r="W27" i="18" s="1"/>
  <c r="X20" i="18"/>
  <c r="X21" i="18" s="1"/>
  <c r="X15" i="18"/>
  <c r="X16" i="18" s="1"/>
  <c r="X25" i="18"/>
  <c r="G72" i="11"/>
  <c r="G8" i="19" s="1"/>
  <c r="G13" i="19"/>
  <c r="G14" i="19" s="1"/>
  <c r="Z5" i="18"/>
  <c r="AC32" i="17"/>
  <c r="AC30" i="17"/>
  <c r="AC28" i="17"/>
  <c r="AC26" i="17"/>
  <c r="AC15" i="17"/>
  <c r="AC13" i="17"/>
  <c r="AC36" i="17" s="1"/>
  <c r="AC33" i="17"/>
  <c r="AC31" i="17"/>
  <c r="AC29" i="17"/>
  <c r="AC27" i="17"/>
  <c r="AC23" i="17"/>
  <c r="AC20" i="17"/>
  <c r="AC22" i="17"/>
  <c r="AC16" i="17"/>
  <c r="AC25" i="17"/>
  <c r="AC21" i="17"/>
  <c r="AC18" i="17"/>
  <c r="AC24" i="17"/>
  <c r="AC19" i="17"/>
  <c r="AC17" i="17"/>
  <c r="AC12" i="17"/>
  <c r="AC9" i="17"/>
  <c r="AC11" i="17"/>
  <c r="AC8" i="17"/>
  <c r="AC40" i="17" s="1"/>
  <c r="AC10" i="17"/>
  <c r="AC14" i="17"/>
  <c r="AB37" i="17"/>
  <c r="AB38" i="17"/>
  <c r="AB35" i="17"/>
  <c r="AD6" i="17"/>
  <c r="AB39" i="17"/>
  <c r="AN5" i="17"/>
  <c r="I62" i="11"/>
  <c r="I40" i="11"/>
  <c r="I52" i="11"/>
  <c r="I49" i="11"/>
  <c r="I31" i="11"/>
  <c r="I64" i="11"/>
  <c r="I26" i="11"/>
  <c r="I58" i="11"/>
  <c r="I50" i="11"/>
  <c r="I41" i="11"/>
  <c r="I32" i="11"/>
  <c r="I23" i="11"/>
  <c r="I51" i="11"/>
  <c r="I24" i="11"/>
  <c r="I53" i="11"/>
  <c r="I22" i="11"/>
  <c r="I59" i="11"/>
  <c r="I33" i="11"/>
  <c r="I60" i="11"/>
  <c r="I42" i="11"/>
  <c r="I35" i="11"/>
  <c r="I61" i="11"/>
  <c r="I44" i="11"/>
  <c r="G43" i="11"/>
  <c r="G63" i="11"/>
  <c r="G34" i="11"/>
  <c r="G25" i="11"/>
  <c r="H14" i="11"/>
  <c r="I9" i="11"/>
  <c r="I10" i="11"/>
  <c r="I11" i="11"/>
  <c r="I12" i="11"/>
  <c r="G15" i="11"/>
  <c r="Z19" i="18" l="1"/>
  <c r="Z14" i="18"/>
  <c r="Z9" i="18"/>
  <c r="Z25" i="18" s="1"/>
  <c r="Y20" i="18"/>
  <c r="Y21" i="18" s="1"/>
  <c r="Y15" i="18"/>
  <c r="Y16" i="18" s="1"/>
  <c r="Z8" i="18"/>
  <c r="Y24" i="18"/>
  <c r="Y10" i="18"/>
  <c r="Z13" i="18"/>
  <c r="X26" i="18"/>
  <c r="X11" i="18"/>
  <c r="X27" i="18" s="1"/>
  <c r="Z18" i="18"/>
  <c r="Z20" i="18" s="1"/>
  <c r="Z21" i="18" s="1"/>
  <c r="H72" i="11"/>
  <c r="H8" i="19" s="1"/>
  <c r="H13" i="19"/>
  <c r="H14" i="19" s="1"/>
  <c r="AA5" i="18"/>
  <c r="AD33" i="17"/>
  <c r="AD31" i="17"/>
  <c r="AD29" i="17"/>
  <c r="AD27" i="17"/>
  <c r="AD25" i="17"/>
  <c r="AD24" i="17"/>
  <c r="AD22" i="17"/>
  <c r="AD20" i="17"/>
  <c r="AD18" i="17"/>
  <c r="AD32" i="17"/>
  <c r="AD30" i="17"/>
  <c r="AD28" i="17"/>
  <c r="AD26" i="17"/>
  <c r="AD23" i="17"/>
  <c r="AD21" i="17"/>
  <c r="AD19" i="17"/>
  <c r="AD17" i="17"/>
  <c r="AD15" i="17"/>
  <c r="AD12" i="17"/>
  <c r="AD14" i="17"/>
  <c r="AD8" i="17"/>
  <c r="AD40" i="17" s="1"/>
  <c r="AD9" i="17"/>
  <c r="AD10" i="17"/>
  <c r="AD13" i="17"/>
  <c r="AD36" i="17" s="1"/>
  <c r="AD16" i="17"/>
  <c r="AD11" i="17"/>
  <c r="AC37" i="17"/>
  <c r="AE6" i="17"/>
  <c r="AC39" i="17"/>
  <c r="AC38" i="17"/>
  <c r="AC35" i="17"/>
  <c r="AO5" i="17"/>
  <c r="H63" i="11"/>
  <c r="H34" i="11"/>
  <c r="H25" i="11"/>
  <c r="H43" i="11"/>
  <c r="I14" i="11"/>
  <c r="H15" i="11"/>
  <c r="AA19" i="18" l="1"/>
  <c r="AA14" i="18"/>
  <c r="AA9" i="18"/>
  <c r="Z15" i="18"/>
  <c r="Z16" i="18" s="1"/>
  <c r="AA8" i="18"/>
  <c r="Y26" i="18"/>
  <c r="Y11" i="18"/>
  <c r="Y27" i="18" s="1"/>
  <c r="AA13" i="18"/>
  <c r="AA18" i="18"/>
  <c r="AA20" i="18" s="1"/>
  <c r="AA21" i="18" s="1"/>
  <c r="Z24" i="18"/>
  <c r="Z10" i="18"/>
  <c r="I72" i="11"/>
  <c r="I8" i="19" s="1"/>
  <c r="I13" i="19"/>
  <c r="I14" i="19" s="1"/>
  <c r="AB5" i="18"/>
  <c r="AE32" i="17"/>
  <c r="AE30" i="17"/>
  <c r="AE28" i="17"/>
  <c r="AE26" i="17"/>
  <c r="AE33" i="17"/>
  <c r="AE31" i="17"/>
  <c r="AE29" i="17"/>
  <c r="AE27" i="17"/>
  <c r="AE25" i="17"/>
  <c r="AE23" i="17"/>
  <c r="AE20" i="17"/>
  <c r="AE22" i="17"/>
  <c r="AE11" i="17"/>
  <c r="AE13" i="17"/>
  <c r="AE36" i="17" s="1"/>
  <c r="AE21" i="17"/>
  <c r="AE18" i="17"/>
  <c r="AE15" i="17"/>
  <c r="AE24" i="17"/>
  <c r="AE10" i="17"/>
  <c r="AE9" i="17"/>
  <c r="AE12" i="17"/>
  <c r="AE16" i="17"/>
  <c r="AE8" i="17"/>
  <c r="AE40" i="17" s="1"/>
  <c r="AE19" i="17"/>
  <c r="AE17" i="17"/>
  <c r="AE14" i="17"/>
  <c r="AD37" i="17"/>
  <c r="AD39" i="17"/>
  <c r="AF6" i="17"/>
  <c r="AD35" i="17"/>
  <c r="AD38" i="17"/>
  <c r="AP5" i="17"/>
  <c r="I63" i="11"/>
  <c r="I34" i="11"/>
  <c r="I25" i="11"/>
  <c r="I43" i="11"/>
  <c r="I15" i="11"/>
  <c r="Z26" i="18" l="1"/>
  <c r="Z11" i="18"/>
  <c r="Z27" i="18" s="1"/>
  <c r="AA25" i="18"/>
  <c r="AB14" i="18"/>
  <c r="AB9" i="18"/>
  <c r="AB25" i="18" s="1"/>
  <c r="AB19" i="18"/>
  <c r="AA15" i="18"/>
  <c r="AA16" i="18" s="1"/>
  <c r="AB13" i="18"/>
  <c r="AB15" i="18" s="1"/>
  <c r="AB16" i="18" s="1"/>
  <c r="AB8" i="18"/>
  <c r="AA24" i="18"/>
  <c r="AA10" i="18"/>
  <c r="AB18" i="18"/>
  <c r="AB20" i="18" s="1"/>
  <c r="AB21" i="18" s="1"/>
  <c r="AC5" i="18"/>
  <c r="AC18" i="18" s="1"/>
  <c r="AF33" i="17"/>
  <c r="AF31" i="17"/>
  <c r="AF29" i="17"/>
  <c r="AF27" i="17"/>
  <c r="AF25" i="17"/>
  <c r="AF23" i="17"/>
  <c r="AF21" i="17"/>
  <c r="AF19" i="17"/>
  <c r="AF16" i="17"/>
  <c r="AF14" i="17"/>
  <c r="AF12" i="17"/>
  <c r="AF32" i="17"/>
  <c r="AF30" i="17"/>
  <c r="AF28" i="17"/>
  <c r="AF26" i="17"/>
  <c r="AF24" i="17"/>
  <c r="AF22" i="17"/>
  <c r="AF20" i="17"/>
  <c r="AF18" i="17"/>
  <c r="AF11" i="17"/>
  <c r="AF13" i="17"/>
  <c r="AF36" i="17" s="1"/>
  <c r="AF9" i="17"/>
  <c r="AF15" i="17"/>
  <c r="AF17" i="17"/>
  <c r="AF8" i="17"/>
  <c r="AF40" i="17" s="1"/>
  <c r="AF10" i="17"/>
  <c r="AE38" i="17"/>
  <c r="AE35" i="17"/>
  <c r="AE37" i="17"/>
  <c r="AG6" i="17"/>
  <c r="AE39" i="17"/>
  <c r="AQ5" i="17"/>
  <c r="AB24" i="18" l="1"/>
  <c r="AB10" i="18"/>
  <c r="AC19" i="18"/>
  <c r="AC20" i="18" s="1"/>
  <c r="AC21" i="18" s="1"/>
  <c r="AC14" i="18"/>
  <c r="AC9" i="18"/>
  <c r="AA26" i="18"/>
  <c r="AA11" i="18"/>
  <c r="AA27" i="18" s="1"/>
  <c r="AC8" i="18"/>
  <c r="AC13" i="18"/>
  <c r="AD5" i="18"/>
  <c r="AD8" i="18" s="1"/>
  <c r="AG24" i="17"/>
  <c r="AG29" i="17"/>
  <c r="AG32" i="17"/>
  <c r="AG19" i="17"/>
  <c r="AG27" i="17"/>
  <c r="AG26" i="17"/>
  <c r="AG13" i="17"/>
  <c r="AG36" i="17" s="1"/>
  <c r="AG20" i="17"/>
  <c r="AG25" i="17"/>
  <c r="AG28" i="17"/>
  <c r="AG15" i="17"/>
  <c r="AG23" i="17"/>
  <c r="AG21" i="17"/>
  <c r="AG31" i="17"/>
  <c r="AG16" i="17"/>
  <c r="AG14" i="17"/>
  <c r="AG12" i="17"/>
  <c r="AG22" i="17"/>
  <c r="AG30" i="17"/>
  <c r="AG18" i="17"/>
  <c r="AG17" i="17"/>
  <c r="AG9" i="17"/>
  <c r="AG8" i="17"/>
  <c r="AG40" i="17" s="1"/>
  <c r="AG11" i="17"/>
  <c r="AG33" i="17"/>
  <c r="AG10" i="17"/>
  <c r="AF39" i="17"/>
  <c r="AF35" i="17"/>
  <c r="AF38" i="17"/>
  <c r="AH6" i="17"/>
  <c r="AF37" i="17"/>
  <c r="AR5" i="17"/>
  <c r="AB26" i="18" l="1"/>
  <c r="AB11" i="18"/>
  <c r="AB27" i="18" s="1"/>
  <c r="AE8" i="18"/>
  <c r="AD19" i="18"/>
  <c r="AD14" i="18"/>
  <c r="AD9" i="18"/>
  <c r="AD10" i="18" s="1"/>
  <c r="AD13" i="18"/>
  <c r="AC15" i="18"/>
  <c r="AC16" i="18" s="1"/>
  <c r="AD18" i="18"/>
  <c r="AC24" i="18"/>
  <c r="AC10" i="18"/>
  <c r="AC25" i="18"/>
  <c r="AE5" i="18"/>
  <c r="AE13" i="18" s="1"/>
  <c r="AH26" i="17"/>
  <c r="AH19" i="17"/>
  <c r="AH29" i="17"/>
  <c r="AH22" i="17"/>
  <c r="AH32" i="17"/>
  <c r="AH30" i="17"/>
  <c r="AH23" i="17"/>
  <c r="AH24" i="17"/>
  <c r="AH27" i="17"/>
  <c r="AH33" i="17"/>
  <c r="AH18" i="17"/>
  <c r="AH8" i="17"/>
  <c r="AH40" i="17" s="1"/>
  <c r="AH28" i="17"/>
  <c r="AH20" i="17"/>
  <c r="AH31" i="17"/>
  <c r="AH25" i="17"/>
  <c r="AH9" i="17"/>
  <c r="AH16" i="17"/>
  <c r="AH11" i="17"/>
  <c r="AH17" i="17"/>
  <c r="AH15" i="17"/>
  <c r="AH14" i="17"/>
  <c r="AH13" i="17"/>
  <c r="AH36" i="17" s="1"/>
  <c r="AH12" i="17"/>
  <c r="AH21" i="17"/>
  <c r="AH10" i="17"/>
  <c r="AG37" i="17"/>
  <c r="AG38" i="17"/>
  <c r="AG35" i="17"/>
  <c r="AG39" i="17"/>
  <c r="AI6" i="17"/>
  <c r="AS5" i="17"/>
  <c r="AD11" i="18" l="1"/>
  <c r="AC26" i="18"/>
  <c r="AC11" i="18"/>
  <c r="AC27" i="18" s="1"/>
  <c r="AE24" i="18"/>
  <c r="AE10" i="18"/>
  <c r="AD20" i="18"/>
  <c r="AD21" i="18" s="1"/>
  <c r="AE18" i="18"/>
  <c r="AD15" i="18"/>
  <c r="AD16" i="18" s="1"/>
  <c r="AE19" i="18"/>
  <c r="AE14" i="18"/>
  <c r="AE15" i="18" s="1"/>
  <c r="AE16" i="18" s="1"/>
  <c r="AE9" i="18"/>
  <c r="AD25" i="18"/>
  <c r="AD24" i="18"/>
  <c r="AH37" i="17"/>
  <c r="AF5" i="18"/>
  <c r="AI32" i="17"/>
  <c r="AI27" i="17"/>
  <c r="AI30" i="17"/>
  <c r="AI23" i="17"/>
  <c r="AI22" i="17"/>
  <c r="AI33" i="17"/>
  <c r="AI25" i="17"/>
  <c r="AI28" i="17"/>
  <c r="AI31" i="17"/>
  <c r="AI26" i="17"/>
  <c r="AI18" i="17"/>
  <c r="AI11" i="17"/>
  <c r="AI29" i="17"/>
  <c r="AI19" i="17"/>
  <c r="AI12" i="17"/>
  <c r="AI21" i="17"/>
  <c r="AI20" i="17"/>
  <c r="AI9" i="17"/>
  <c r="AI10" i="17"/>
  <c r="AI14" i="17"/>
  <c r="AI16" i="17"/>
  <c r="AI8" i="17"/>
  <c r="AI40" i="17" s="1"/>
  <c r="AI24" i="17"/>
  <c r="AI17" i="17"/>
  <c r="AI15" i="17"/>
  <c r="AI13" i="17"/>
  <c r="AI36" i="17" s="1"/>
  <c r="AH35" i="17"/>
  <c r="AH38" i="17"/>
  <c r="AJ6" i="17"/>
  <c r="AH39" i="17"/>
  <c r="AT5" i="17"/>
  <c r="AE25" i="18" l="1"/>
  <c r="AF14" i="18"/>
  <c r="AF9" i="18"/>
  <c r="AF19" i="18"/>
  <c r="AE26" i="18"/>
  <c r="AE11" i="18"/>
  <c r="AF13" i="18"/>
  <c r="AF15" i="18" s="1"/>
  <c r="AF16" i="18" s="1"/>
  <c r="AF18" i="18"/>
  <c r="AD27" i="18"/>
  <c r="AF8" i="18"/>
  <c r="AE20" i="18"/>
  <c r="AE21" i="18" s="1"/>
  <c r="AD26" i="18"/>
  <c r="AG5" i="18"/>
  <c r="AJ31" i="17"/>
  <c r="AJ26" i="17"/>
  <c r="AJ29" i="17"/>
  <c r="AJ22" i="17"/>
  <c r="AJ17" i="17"/>
  <c r="AJ32" i="17"/>
  <c r="AJ27" i="17"/>
  <c r="AJ30" i="17"/>
  <c r="AJ33" i="17"/>
  <c r="AJ25" i="17"/>
  <c r="AJ18" i="17"/>
  <c r="AJ13" i="17"/>
  <c r="AJ36" i="17" s="1"/>
  <c r="AJ28" i="17"/>
  <c r="AJ16" i="17"/>
  <c r="AJ11" i="17"/>
  <c r="AJ24" i="17"/>
  <c r="AJ19" i="17"/>
  <c r="AJ14" i="17"/>
  <c r="AJ21" i="17"/>
  <c r="AJ20" i="17"/>
  <c r="AJ8" i="17"/>
  <c r="AJ40" i="17" s="1"/>
  <c r="AJ12" i="17"/>
  <c r="AJ15" i="17"/>
  <c r="AJ10" i="17"/>
  <c r="AJ9" i="17"/>
  <c r="AJ23" i="17"/>
  <c r="AI39" i="17"/>
  <c r="AK6" i="17"/>
  <c r="AI37" i="17"/>
  <c r="AI35" i="17"/>
  <c r="AI38" i="17"/>
  <c r="AU5" i="17"/>
  <c r="AG19" i="18" l="1"/>
  <c r="AG14" i="18"/>
  <c r="AG9" i="18"/>
  <c r="AG25" i="18" s="1"/>
  <c r="AG8" i="18"/>
  <c r="AF24" i="18"/>
  <c r="AF10" i="18"/>
  <c r="AG13" i="18"/>
  <c r="AG18" i="18"/>
  <c r="AF20" i="18"/>
  <c r="AF21" i="18" s="1"/>
  <c r="AF25" i="18"/>
  <c r="AE27" i="18"/>
  <c r="AH5" i="18"/>
  <c r="AK32" i="17"/>
  <c r="AK30" i="17"/>
  <c r="AK28" i="17"/>
  <c r="AK26" i="17"/>
  <c r="AK33" i="17"/>
  <c r="AK31" i="17"/>
  <c r="AK29" i="17"/>
  <c r="AK27" i="17"/>
  <c r="AK21" i="17"/>
  <c r="AK18" i="17"/>
  <c r="AK11" i="17"/>
  <c r="AK24" i="17"/>
  <c r="AK13" i="17"/>
  <c r="AK36" i="17" s="1"/>
  <c r="AK17" i="17"/>
  <c r="AK15" i="17"/>
  <c r="AK8" i="17"/>
  <c r="AK40" i="17" s="1"/>
  <c r="AK23" i="17"/>
  <c r="AK19" i="17"/>
  <c r="AK12" i="17"/>
  <c r="AK9" i="17"/>
  <c r="AK16" i="17"/>
  <c r="AK10" i="17"/>
  <c r="AK20" i="17"/>
  <c r="AK14" i="17"/>
  <c r="AK22" i="17"/>
  <c r="AK25" i="17"/>
  <c r="AJ39" i="17"/>
  <c r="AJ38" i="17"/>
  <c r="AJ35" i="17"/>
  <c r="AJ37" i="17"/>
  <c r="AL6" i="17"/>
  <c r="AV5" i="17"/>
  <c r="AH19" i="18" l="1"/>
  <c r="AH14" i="18"/>
  <c r="AH9" i="18"/>
  <c r="AH25" i="18" s="1"/>
  <c r="AG24" i="18"/>
  <c r="AG10" i="18"/>
  <c r="AG20" i="18"/>
  <c r="AG21" i="18" s="1"/>
  <c r="AH8" i="18"/>
  <c r="AG15" i="18"/>
  <c r="AG16" i="18" s="1"/>
  <c r="AH13" i="18"/>
  <c r="AF26" i="18"/>
  <c r="AF11" i="18"/>
  <c r="AF27" i="18" s="1"/>
  <c r="AH18" i="18"/>
  <c r="AH20" i="18" s="1"/>
  <c r="AH21" i="18" s="1"/>
  <c r="AI5" i="18"/>
  <c r="AL33" i="17"/>
  <c r="AL31" i="17"/>
  <c r="AL29" i="17"/>
  <c r="AL27" i="17"/>
  <c r="AL25" i="17"/>
  <c r="AL15" i="17"/>
  <c r="AL13" i="17"/>
  <c r="AL36" i="17" s="1"/>
  <c r="AL11" i="17"/>
  <c r="AL32" i="17"/>
  <c r="AL30" i="17"/>
  <c r="AL28" i="17"/>
  <c r="AL26" i="17"/>
  <c r="AL19" i="17"/>
  <c r="AL22" i="17"/>
  <c r="AL21" i="17"/>
  <c r="AL18" i="17"/>
  <c r="AL10" i="17"/>
  <c r="AL24" i="17"/>
  <c r="AL17" i="17"/>
  <c r="AL12" i="17"/>
  <c r="AL23" i="17"/>
  <c r="AL20" i="17"/>
  <c r="AL14" i="17"/>
  <c r="AL9" i="17"/>
  <c r="AL16" i="17"/>
  <c r="AL8" i="17"/>
  <c r="AL40" i="17" s="1"/>
  <c r="AK37" i="17"/>
  <c r="AK39" i="17"/>
  <c r="AK35" i="17"/>
  <c r="AK38" i="17"/>
  <c r="AM6" i="17"/>
  <c r="AW5" i="17"/>
  <c r="AI19" i="18" l="1"/>
  <c r="AI14" i="18"/>
  <c r="AI9" i="18"/>
  <c r="AI25" i="18" s="1"/>
  <c r="AG26" i="18"/>
  <c r="AG11" i="18"/>
  <c r="AG27" i="18" s="1"/>
  <c r="AI8" i="18"/>
  <c r="AI13" i="18"/>
  <c r="AH15" i="18"/>
  <c r="AH16" i="18" s="1"/>
  <c r="AI18" i="18"/>
  <c r="AI20" i="18" s="1"/>
  <c r="AH24" i="18"/>
  <c r="AH10" i="18"/>
  <c r="AJ5" i="18"/>
  <c r="AM32" i="17"/>
  <c r="AM30" i="17"/>
  <c r="AM28" i="17"/>
  <c r="AM26" i="17"/>
  <c r="AM23" i="17"/>
  <c r="AM21" i="17"/>
  <c r="AM19" i="17"/>
  <c r="AM33" i="17"/>
  <c r="AM31" i="17"/>
  <c r="AM29" i="17"/>
  <c r="AM27" i="17"/>
  <c r="AM25" i="17"/>
  <c r="AM13" i="17"/>
  <c r="AM36" i="17" s="1"/>
  <c r="AM18" i="17"/>
  <c r="AM15" i="17"/>
  <c r="AM17" i="17"/>
  <c r="AM24" i="17"/>
  <c r="AM10" i="17"/>
  <c r="AM12" i="17"/>
  <c r="AM20" i="17"/>
  <c r="AM9" i="17"/>
  <c r="AM22" i="17"/>
  <c r="AM11" i="17"/>
  <c r="AM14" i="17"/>
  <c r="AM16" i="17"/>
  <c r="AM8" i="17"/>
  <c r="AM40" i="17" s="1"/>
  <c r="AL38" i="17"/>
  <c r="AL35" i="17"/>
  <c r="AL39" i="17"/>
  <c r="AL37" i="17"/>
  <c r="AN6" i="17"/>
  <c r="AX5" i="17"/>
  <c r="AJ14" i="18" l="1"/>
  <c r="AJ19" i="18"/>
  <c r="AJ9" i="18"/>
  <c r="AH26" i="18"/>
  <c r="AH11" i="18"/>
  <c r="AH27" i="18" s="1"/>
  <c r="AJ8" i="18"/>
  <c r="AJ13" i="18"/>
  <c r="AI21" i="18"/>
  <c r="F20" i="18"/>
  <c r="AJ18" i="18"/>
  <c r="AI15" i="18"/>
  <c r="AI24" i="18"/>
  <c r="AI10" i="18"/>
  <c r="AK5" i="18"/>
  <c r="AK8" i="18" s="1"/>
  <c r="AN33" i="17"/>
  <c r="AN31" i="17"/>
  <c r="AN29" i="17"/>
  <c r="AN27" i="17"/>
  <c r="AN25" i="17"/>
  <c r="AN32" i="17"/>
  <c r="AN30" i="17"/>
  <c r="AN28" i="17"/>
  <c r="AN26" i="17"/>
  <c r="AN24" i="17"/>
  <c r="AN21" i="17"/>
  <c r="AN23" i="17"/>
  <c r="AN16" i="17"/>
  <c r="AN11" i="17"/>
  <c r="AN22" i="17"/>
  <c r="AN19" i="17"/>
  <c r="AN13" i="17"/>
  <c r="AN36" i="17" s="1"/>
  <c r="AN15" i="17"/>
  <c r="AN17" i="17"/>
  <c r="AN18" i="17"/>
  <c r="AN20" i="17"/>
  <c r="AN8" i="17"/>
  <c r="AN40" i="17" s="1"/>
  <c r="AN14" i="17"/>
  <c r="AN12" i="17"/>
  <c r="AN9" i="17"/>
  <c r="AN10" i="17"/>
  <c r="AM39" i="17"/>
  <c r="AO6" i="17"/>
  <c r="AM37" i="17"/>
  <c r="AM35" i="17"/>
  <c r="AM38" i="17"/>
  <c r="AY5" i="17"/>
  <c r="AI26" i="18" l="1"/>
  <c r="AI11" i="18"/>
  <c r="AI16" i="18"/>
  <c r="F15" i="18"/>
  <c r="AJ25" i="18"/>
  <c r="AJ20" i="18"/>
  <c r="AJ21" i="18" s="1"/>
  <c r="AK19" i="18"/>
  <c r="AK14" i="18"/>
  <c r="AK9" i="18"/>
  <c r="AK25" i="18" s="1"/>
  <c r="AL8" i="18"/>
  <c r="AJ15" i="18"/>
  <c r="AJ16" i="18" s="1"/>
  <c r="AK13" i="18"/>
  <c r="F10" i="18"/>
  <c r="F26" i="18" s="1"/>
  <c r="AJ24" i="18"/>
  <c r="AJ10" i="18"/>
  <c r="AK18" i="18"/>
  <c r="AL5" i="18"/>
  <c r="AO19" i="17"/>
  <c r="AO13" i="17"/>
  <c r="AO36" i="17" s="1"/>
  <c r="AO22" i="17"/>
  <c r="AO28" i="17"/>
  <c r="AO31" i="17"/>
  <c r="AO16" i="17"/>
  <c r="AO23" i="17"/>
  <c r="AO33" i="17"/>
  <c r="AO11" i="17"/>
  <c r="AO17" i="17"/>
  <c r="AO21" i="17"/>
  <c r="AO27" i="17"/>
  <c r="AO26" i="17"/>
  <c r="AO25" i="17"/>
  <c r="AO14" i="17"/>
  <c r="AO12" i="17"/>
  <c r="AO30" i="17"/>
  <c r="AO18" i="17"/>
  <c r="AO20" i="17"/>
  <c r="AO9" i="17"/>
  <c r="AO29" i="17"/>
  <c r="AO24" i="17"/>
  <c r="AO10" i="17"/>
  <c r="AO8" i="17"/>
  <c r="AO40" i="17" s="1"/>
  <c r="AO15" i="17"/>
  <c r="AO32" i="17"/>
  <c r="AN37" i="17"/>
  <c r="AN35" i="17"/>
  <c r="AN38" i="17"/>
  <c r="AN39" i="17"/>
  <c r="AP6" i="17"/>
  <c r="AZ5" i="17"/>
  <c r="AJ26" i="18" l="1"/>
  <c r="AJ11" i="18"/>
  <c r="AJ27" i="18" s="1"/>
  <c r="AL10" i="18"/>
  <c r="AK15" i="18"/>
  <c r="AK16" i="18" s="1"/>
  <c r="AI27" i="18"/>
  <c r="AL19" i="18"/>
  <c r="AL14" i="18"/>
  <c r="AL9" i="18"/>
  <c r="AL25" i="18" s="1"/>
  <c r="AM8" i="18"/>
  <c r="AM18" i="18"/>
  <c r="AL13" i="18"/>
  <c r="AL24" i="18" s="1"/>
  <c r="AK10" i="18"/>
  <c r="AK20" i="18"/>
  <c r="AK21" i="18" s="1"/>
  <c r="AL18" i="18"/>
  <c r="AK24" i="18"/>
  <c r="AO39" i="17"/>
  <c r="AM5" i="18"/>
  <c r="AP31" i="17"/>
  <c r="AP29" i="17"/>
  <c r="AP22" i="17"/>
  <c r="AP32" i="17"/>
  <c r="AP17" i="17"/>
  <c r="AP27" i="17"/>
  <c r="AP30" i="17"/>
  <c r="AP33" i="17"/>
  <c r="AP25" i="17"/>
  <c r="AP18" i="17"/>
  <c r="AP23" i="17"/>
  <c r="AP26" i="17"/>
  <c r="AP28" i="17"/>
  <c r="AP20" i="17"/>
  <c r="AP11" i="17"/>
  <c r="AP10" i="17"/>
  <c r="AP9" i="17"/>
  <c r="AP19" i="17"/>
  <c r="AP8" i="17"/>
  <c r="AP40" i="17" s="1"/>
  <c r="AP16" i="17"/>
  <c r="AP15" i="17"/>
  <c r="AP24" i="17"/>
  <c r="AP21" i="17"/>
  <c r="AP14" i="17"/>
  <c r="AP12" i="17"/>
  <c r="AP13" i="17"/>
  <c r="AP36" i="17" s="1"/>
  <c r="AO35" i="17"/>
  <c r="AO38" i="17"/>
  <c r="AQ6" i="17"/>
  <c r="AO37" i="17"/>
  <c r="BA5" i="17"/>
  <c r="AL26" i="18" l="1"/>
  <c r="AL11" i="18"/>
  <c r="AL27" i="18" s="1"/>
  <c r="AL20" i="18"/>
  <c r="AL21" i="18" s="1"/>
  <c r="AK26" i="18"/>
  <c r="AK11" i="18"/>
  <c r="AK27" i="18" s="1"/>
  <c r="AL15" i="18"/>
  <c r="AL16" i="18" s="1"/>
  <c r="AN18" i="18"/>
  <c r="AM14" i="18"/>
  <c r="AM9" i="18"/>
  <c r="AM19" i="18"/>
  <c r="AM20" i="18" s="1"/>
  <c r="AM21" i="18" s="1"/>
  <c r="AN8" i="18"/>
  <c r="AM13" i="18"/>
  <c r="AM24" i="18" s="1"/>
  <c r="AN5" i="18"/>
  <c r="AQ27" i="17"/>
  <c r="AQ30" i="17"/>
  <c r="AQ33" i="17"/>
  <c r="AQ25" i="17"/>
  <c r="AQ28" i="17"/>
  <c r="AQ22" i="17"/>
  <c r="AQ31" i="17"/>
  <c r="AQ26" i="17"/>
  <c r="AQ29" i="17"/>
  <c r="AQ32" i="17"/>
  <c r="AQ17" i="17"/>
  <c r="AQ14" i="17"/>
  <c r="AQ21" i="17"/>
  <c r="AQ12" i="17"/>
  <c r="AQ15" i="17"/>
  <c r="AQ24" i="17"/>
  <c r="AQ10" i="17"/>
  <c r="AQ20" i="17"/>
  <c r="AQ19" i="17"/>
  <c r="AQ18" i="17"/>
  <c r="AQ9" i="17"/>
  <c r="AQ16" i="17"/>
  <c r="AQ13" i="17"/>
  <c r="AQ36" i="17" s="1"/>
  <c r="AQ11" i="17"/>
  <c r="AQ8" i="17"/>
  <c r="AQ40" i="17" s="1"/>
  <c r="AQ23" i="17"/>
  <c r="AP37" i="17"/>
  <c r="AP35" i="17"/>
  <c r="AP38" i="17"/>
  <c r="AP39" i="17"/>
  <c r="AR6" i="17"/>
  <c r="BB5" i="17"/>
  <c r="AM25" i="18" l="1"/>
  <c r="AO13" i="18"/>
  <c r="AO8" i="18"/>
  <c r="AN19" i="18"/>
  <c r="AN20" i="18" s="1"/>
  <c r="AN21" i="18" s="1"/>
  <c r="AN14" i="18"/>
  <c r="AN9" i="18"/>
  <c r="AN13" i="18"/>
  <c r="AM10" i="18"/>
  <c r="AM15" i="18"/>
  <c r="AM16" i="18" s="1"/>
  <c r="AN10" i="18"/>
  <c r="AO5" i="18"/>
  <c r="AO18" i="18" s="1"/>
  <c r="AR26" i="17"/>
  <c r="AR29" i="17"/>
  <c r="AR32" i="17"/>
  <c r="AR16" i="17"/>
  <c r="AR27" i="17"/>
  <c r="AR20" i="17"/>
  <c r="AR30" i="17"/>
  <c r="AR33" i="17"/>
  <c r="AR25" i="17"/>
  <c r="AR28" i="17"/>
  <c r="AR21" i="17"/>
  <c r="AR23" i="17"/>
  <c r="AR18" i="17"/>
  <c r="AR31" i="17"/>
  <c r="AR22" i="17"/>
  <c r="AR11" i="17"/>
  <c r="AR24" i="17"/>
  <c r="AR19" i="17"/>
  <c r="AR14" i="17"/>
  <c r="AR17" i="17"/>
  <c r="AR12" i="17"/>
  <c r="AR8" i="17"/>
  <c r="AR40" i="17" s="1"/>
  <c r="AR15" i="17"/>
  <c r="AR10" i="17"/>
  <c r="AR13" i="17"/>
  <c r="AR36" i="17" s="1"/>
  <c r="AR9" i="17"/>
  <c r="AQ35" i="17"/>
  <c r="AQ38" i="17"/>
  <c r="AQ37" i="17"/>
  <c r="AS6" i="17"/>
  <c r="AQ39" i="17"/>
  <c r="BC5" i="17"/>
  <c r="AM26" i="18" l="1"/>
  <c r="AM11" i="18"/>
  <c r="AM27" i="18" s="1"/>
  <c r="AP18" i="18"/>
  <c r="AO19" i="18"/>
  <c r="AO20" i="18" s="1"/>
  <c r="AO21" i="18" s="1"/>
  <c r="AO14" i="18"/>
  <c r="AO15" i="18" s="1"/>
  <c r="AO16" i="18" s="1"/>
  <c r="AO9" i="18"/>
  <c r="AN15" i="18"/>
  <c r="AN16" i="18" s="1"/>
  <c r="AN26" i="18"/>
  <c r="AN11" i="18"/>
  <c r="AN27" i="18" s="1"/>
  <c r="AN25" i="18"/>
  <c r="AO24" i="18"/>
  <c r="AO10" i="18"/>
  <c r="AN24" i="18"/>
  <c r="AP5" i="18"/>
  <c r="AP13" i="18" s="1"/>
  <c r="AS33" i="17"/>
  <c r="AS31" i="17"/>
  <c r="AS29" i="17"/>
  <c r="AS27" i="17"/>
  <c r="AS25" i="17"/>
  <c r="AS23" i="17"/>
  <c r="AS21" i="17"/>
  <c r="AS19" i="17"/>
  <c r="AS17" i="17"/>
  <c r="AS26" i="17"/>
  <c r="AS22" i="17"/>
  <c r="AS18" i="17"/>
  <c r="AS11" i="17"/>
  <c r="AS24" i="17"/>
  <c r="AS13" i="17"/>
  <c r="AS36" i="17" s="1"/>
  <c r="AS32" i="17"/>
  <c r="AS15" i="17"/>
  <c r="AS30" i="17"/>
  <c r="AS20" i="17"/>
  <c r="AS28" i="17"/>
  <c r="AS9" i="17"/>
  <c r="AS16" i="17"/>
  <c r="AS14" i="17"/>
  <c r="AS10" i="17"/>
  <c r="AS8" i="17"/>
  <c r="AS40" i="17" s="1"/>
  <c r="AS12" i="17"/>
  <c r="AR37" i="17"/>
  <c r="AT6" i="17"/>
  <c r="AR39" i="17"/>
  <c r="AR38" i="17"/>
  <c r="AR35" i="17"/>
  <c r="BD5" i="17"/>
  <c r="AP19" i="18" l="1"/>
  <c r="AP20" i="18" s="1"/>
  <c r="AP21" i="18" s="1"/>
  <c r="AP14" i="18"/>
  <c r="AP15" i="18" s="1"/>
  <c r="AP16" i="18" s="1"/>
  <c r="AP9" i="18"/>
  <c r="AQ18" i="18"/>
  <c r="AO25" i="18"/>
  <c r="AO26" i="18"/>
  <c r="AO11" i="18"/>
  <c r="AO27" i="18" s="1"/>
  <c r="AP8" i="18"/>
  <c r="AQ5" i="18"/>
  <c r="AQ13" i="18" s="1"/>
  <c r="AT32" i="17"/>
  <c r="AT30" i="17"/>
  <c r="AT28" i="17"/>
  <c r="AT26" i="17"/>
  <c r="AT33" i="17"/>
  <c r="AT22" i="17"/>
  <c r="AT31" i="17"/>
  <c r="AT29" i="17"/>
  <c r="AT27" i="17"/>
  <c r="AT24" i="17"/>
  <c r="AT25" i="17"/>
  <c r="AT17" i="17"/>
  <c r="AT12" i="17"/>
  <c r="AT23" i="17"/>
  <c r="AT20" i="17"/>
  <c r="AT14" i="17"/>
  <c r="AT16" i="17"/>
  <c r="AT19" i="17"/>
  <c r="AT21" i="17"/>
  <c r="AT9" i="17"/>
  <c r="AT18" i="17"/>
  <c r="AT13" i="17"/>
  <c r="AT36" i="17" s="1"/>
  <c r="AT10" i="17"/>
  <c r="AT8" i="17"/>
  <c r="AT40" i="17" s="1"/>
  <c r="AT15" i="17"/>
  <c r="AT11" i="17"/>
  <c r="AS39" i="17"/>
  <c r="AS37" i="17"/>
  <c r="AS38" i="17"/>
  <c r="AS35" i="17"/>
  <c r="AU6" i="17"/>
  <c r="BE5" i="17"/>
  <c r="AQ19" i="18" l="1"/>
  <c r="AQ20" i="18" s="1"/>
  <c r="AQ21" i="18" s="1"/>
  <c r="AQ14" i="18"/>
  <c r="AQ15" i="18" s="1"/>
  <c r="AQ16" i="18" s="1"/>
  <c r="AQ9" i="18"/>
  <c r="AQ25" i="18" s="1"/>
  <c r="AP25" i="18"/>
  <c r="AP24" i="18"/>
  <c r="AP10" i="18"/>
  <c r="AQ8" i="18"/>
  <c r="AR5" i="18"/>
  <c r="AU32" i="17"/>
  <c r="AU30" i="17"/>
  <c r="AU28" i="17"/>
  <c r="AU26" i="17"/>
  <c r="AU23" i="17"/>
  <c r="AU21" i="17"/>
  <c r="AU19" i="17"/>
  <c r="AU16" i="17"/>
  <c r="AU14" i="17"/>
  <c r="AU12" i="17"/>
  <c r="AU10" i="17"/>
  <c r="AU33" i="17"/>
  <c r="AU31" i="17"/>
  <c r="AU29" i="17"/>
  <c r="AU27" i="17"/>
  <c r="AU25" i="17"/>
  <c r="AU24" i="17"/>
  <c r="AU22" i="17"/>
  <c r="AU20" i="17"/>
  <c r="AU18" i="17"/>
  <c r="AU15" i="17"/>
  <c r="AU17" i="17"/>
  <c r="AU9" i="17"/>
  <c r="AU13" i="17"/>
  <c r="AU36" i="17" s="1"/>
  <c r="AU8" i="17"/>
  <c r="AU40" i="17" s="1"/>
  <c r="AU11" i="17"/>
  <c r="AT37" i="17"/>
  <c r="AT38" i="17"/>
  <c r="AT35" i="17"/>
  <c r="AT39" i="17"/>
  <c r="AV6" i="17"/>
  <c r="BF5" i="17"/>
  <c r="AR14" i="18" l="1"/>
  <c r="AR9" i="18"/>
  <c r="AR19" i="18"/>
  <c r="AQ24" i="18"/>
  <c r="AQ10" i="18"/>
  <c r="AP26" i="18"/>
  <c r="AP11" i="18"/>
  <c r="AP27" i="18" s="1"/>
  <c r="AR8" i="18"/>
  <c r="AR18" i="18"/>
  <c r="AR20" i="18" s="1"/>
  <c r="AR21" i="18" s="1"/>
  <c r="AR13" i="18"/>
  <c r="AR15" i="18" s="1"/>
  <c r="AR16" i="18" s="1"/>
  <c r="AS5" i="18"/>
  <c r="AV33" i="17"/>
  <c r="AV31" i="17"/>
  <c r="AV29" i="17"/>
  <c r="AV27" i="17"/>
  <c r="AV25" i="17"/>
  <c r="AV32" i="17"/>
  <c r="AV30" i="17"/>
  <c r="AV28" i="17"/>
  <c r="AV26" i="17"/>
  <c r="AV12" i="17"/>
  <c r="AV37" i="17" s="1"/>
  <c r="AV20" i="17"/>
  <c r="AV11" i="17"/>
  <c r="AV22" i="17"/>
  <c r="AV19" i="17"/>
  <c r="AV13" i="17"/>
  <c r="AV36" i="17" s="1"/>
  <c r="AV15" i="17"/>
  <c r="AV18" i="17"/>
  <c r="AV24" i="17"/>
  <c r="AV21" i="17"/>
  <c r="AV23" i="17"/>
  <c r="AV8" i="17"/>
  <c r="AV40" i="17" s="1"/>
  <c r="AV10" i="17"/>
  <c r="AV16" i="17"/>
  <c r="AV14" i="17"/>
  <c r="AV9" i="17"/>
  <c r="AV17" i="17"/>
  <c r="AU37" i="17"/>
  <c r="AW6" i="17"/>
  <c r="AU39" i="17"/>
  <c r="AU38" i="17"/>
  <c r="AU35" i="17"/>
  <c r="BG5" i="17"/>
  <c r="AQ26" i="18" l="1"/>
  <c r="AQ11" i="18"/>
  <c r="AQ27" i="18" s="1"/>
  <c r="AS19" i="18"/>
  <c r="AS14" i="18"/>
  <c r="AS9" i="18"/>
  <c r="AS25" i="18" s="1"/>
  <c r="AS8" i="18"/>
  <c r="AR25" i="18"/>
  <c r="AR24" i="18"/>
  <c r="AR10" i="18"/>
  <c r="AS13" i="18"/>
  <c r="AS15" i="18" s="1"/>
  <c r="AS16" i="18" s="1"/>
  <c r="AS18" i="18"/>
  <c r="AS20" i="18" s="1"/>
  <c r="AS21" i="18" s="1"/>
  <c r="AT5" i="18"/>
  <c r="AT8" i="18" s="1"/>
  <c r="AW22" i="17"/>
  <c r="AW28" i="17"/>
  <c r="AW16" i="17"/>
  <c r="AW29" i="17"/>
  <c r="AW26" i="17"/>
  <c r="AW21" i="17"/>
  <c r="AW19" i="17"/>
  <c r="AW23" i="17"/>
  <c r="AW27" i="17"/>
  <c r="AW20" i="17"/>
  <c r="AW30" i="17"/>
  <c r="AW24" i="17"/>
  <c r="AW18" i="17"/>
  <c r="AW15" i="17"/>
  <c r="AW33" i="17"/>
  <c r="AW32" i="17"/>
  <c r="AW8" i="17"/>
  <c r="AW40" i="17" s="1"/>
  <c r="AW25" i="17"/>
  <c r="AW11" i="17"/>
  <c r="AW10" i="17"/>
  <c r="AW13" i="17"/>
  <c r="AW36" i="17" s="1"/>
  <c r="AW31" i="17"/>
  <c r="AW14" i="17"/>
  <c r="AW9" i="17"/>
  <c r="AW12" i="17"/>
  <c r="AW17" i="17"/>
  <c r="AV35" i="17"/>
  <c r="AV38" i="17"/>
  <c r="AX6" i="17"/>
  <c r="AV39" i="17"/>
  <c r="BH5" i="17"/>
  <c r="AR26" i="18" l="1"/>
  <c r="AR11" i="18"/>
  <c r="AR27" i="18" s="1"/>
  <c r="AT9" i="18"/>
  <c r="AT19" i="18"/>
  <c r="AT14" i="18"/>
  <c r="AT13" i="18"/>
  <c r="AT15" i="18" s="1"/>
  <c r="AT16" i="18" s="1"/>
  <c r="AT18" i="18"/>
  <c r="AS24" i="18"/>
  <c r="AS10" i="18"/>
  <c r="AU5" i="18"/>
  <c r="AX32" i="17"/>
  <c r="AX17" i="17"/>
  <c r="AX27" i="17"/>
  <c r="AX20" i="17"/>
  <c r="AX30" i="17"/>
  <c r="AX33" i="17"/>
  <c r="AX28" i="17"/>
  <c r="AX21" i="17"/>
  <c r="AX19" i="17"/>
  <c r="AX29" i="17"/>
  <c r="AX26" i="17"/>
  <c r="AX18" i="17"/>
  <c r="AX8" i="17"/>
  <c r="AX40" i="17" s="1"/>
  <c r="AX31" i="17"/>
  <c r="AX25" i="17"/>
  <c r="AX24" i="17"/>
  <c r="AX22" i="17"/>
  <c r="AX9" i="17"/>
  <c r="AX15" i="17"/>
  <c r="AX23" i="17"/>
  <c r="AX11" i="17"/>
  <c r="AX14" i="17"/>
  <c r="AX10" i="17"/>
  <c r="AX13" i="17"/>
  <c r="AX36" i="17" s="1"/>
  <c r="AX16" i="17"/>
  <c r="AX12" i="17"/>
  <c r="AW39" i="17"/>
  <c r="AW37" i="17"/>
  <c r="AW35" i="17"/>
  <c r="AW38" i="17"/>
  <c r="AY6" i="17"/>
  <c r="BI5" i="17"/>
  <c r="AU19" i="18" l="1"/>
  <c r="AU14" i="18"/>
  <c r="AU9" i="18"/>
  <c r="AU25" i="18" s="1"/>
  <c r="AU13" i="18"/>
  <c r="AU15" i="18" s="1"/>
  <c r="AS26" i="18"/>
  <c r="AS11" i="18"/>
  <c r="AS27" i="18" s="1"/>
  <c r="AT25" i="18"/>
  <c r="AU18" i="18"/>
  <c r="AU20" i="18" s="1"/>
  <c r="AT20" i="18"/>
  <c r="AT21" i="18" s="1"/>
  <c r="AU8" i="18"/>
  <c r="AT10" i="18"/>
  <c r="AT24" i="18"/>
  <c r="AV5" i="18"/>
  <c r="AY30" i="17"/>
  <c r="AY33" i="17"/>
  <c r="AY25" i="17"/>
  <c r="AY28" i="17"/>
  <c r="AY17" i="17"/>
  <c r="AY24" i="17"/>
  <c r="AY31" i="17"/>
  <c r="AY26" i="17"/>
  <c r="AY29" i="17"/>
  <c r="AY32" i="17"/>
  <c r="AY19" i="17"/>
  <c r="AY21" i="17"/>
  <c r="AY15" i="17"/>
  <c r="AY20" i="17"/>
  <c r="AY10" i="17"/>
  <c r="AY27" i="17"/>
  <c r="AY22" i="17"/>
  <c r="AY14" i="17"/>
  <c r="AY12" i="17"/>
  <c r="AY8" i="17"/>
  <c r="AY40" i="17" s="1"/>
  <c r="AY16" i="17"/>
  <c r="AY13" i="17"/>
  <c r="AY36" i="17" s="1"/>
  <c r="AY11" i="17"/>
  <c r="AY9" i="17"/>
  <c r="AY18" i="17"/>
  <c r="AY23" i="17"/>
  <c r="AX39" i="17"/>
  <c r="AX38" i="17"/>
  <c r="AX35" i="17"/>
  <c r="AZ6" i="17"/>
  <c r="AX37" i="17"/>
  <c r="BJ5" i="17"/>
  <c r="AV9" i="18" l="1"/>
  <c r="AV19" i="18"/>
  <c r="AV14" i="18"/>
  <c r="AT26" i="18"/>
  <c r="AT11" i="18"/>
  <c r="AT27" i="18" s="1"/>
  <c r="AV8" i="18"/>
  <c r="AU16" i="18"/>
  <c r="G15" i="18"/>
  <c r="AU24" i="18"/>
  <c r="AU10" i="18"/>
  <c r="AU21" i="18"/>
  <c r="G20" i="18"/>
  <c r="AV13" i="18"/>
  <c r="AV18" i="18"/>
  <c r="AW5" i="18"/>
  <c r="AW8" i="18" s="1"/>
  <c r="AZ29" i="17"/>
  <c r="AZ32" i="17"/>
  <c r="AZ27" i="17"/>
  <c r="AZ20" i="17"/>
  <c r="AZ30" i="17"/>
  <c r="AZ23" i="17"/>
  <c r="AZ33" i="17"/>
  <c r="AZ25" i="17"/>
  <c r="AZ28" i="17"/>
  <c r="AZ31" i="17"/>
  <c r="AZ24" i="17"/>
  <c r="AZ22" i="17"/>
  <c r="AZ16" i="17"/>
  <c r="AZ11" i="17"/>
  <c r="AZ19" i="17"/>
  <c r="AZ14" i="17"/>
  <c r="AZ26" i="17"/>
  <c r="AZ17" i="17"/>
  <c r="AZ21" i="17"/>
  <c r="AZ12" i="17"/>
  <c r="AZ9" i="17"/>
  <c r="AZ15" i="17"/>
  <c r="AZ18" i="17"/>
  <c r="AZ8" i="17"/>
  <c r="AZ40" i="17" s="1"/>
  <c r="AZ10" i="17"/>
  <c r="AZ13" i="17"/>
  <c r="AZ36" i="17" s="1"/>
  <c r="AY39" i="17"/>
  <c r="AY35" i="17"/>
  <c r="AY38" i="17"/>
  <c r="BA6" i="17"/>
  <c r="AY37" i="17"/>
  <c r="BK5" i="17"/>
  <c r="AV15" i="18" l="1"/>
  <c r="AV16" i="18" s="1"/>
  <c r="AU26" i="18"/>
  <c r="AU11" i="18"/>
  <c r="AU27" i="18" s="1"/>
  <c r="AW19" i="18"/>
  <c r="AW14" i="18"/>
  <c r="AW9" i="18"/>
  <c r="AW13" i="18"/>
  <c r="AW15" i="18" s="1"/>
  <c r="AW16" i="18" s="1"/>
  <c r="G10" i="18"/>
  <c r="G26" i="18" s="1"/>
  <c r="AW18" i="18"/>
  <c r="AV20" i="18"/>
  <c r="AV21" i="18" s="1"/>
  <c r="AV24" i="18"/>
  <c r="AV10" i="18"/>
  <c r="AV25" i="18"/>
  <c r="AX5" i="18"/>
  <c r="BA10" i="17"/>
  <c r="BA24" i="17"/>
  <c r="BA26" i="17"/>
  <c r="BA25" i="17"/>
  <c r="BA28" i="17"/>
  <c r="BA11" i="17"/>
  <c r="BA30" i="17"/>
  <c r="BA29" i="17"/>
  <c r="BA22" i="17"/>
  <c r="BA17" i="17"/>
  <c r="BA23" i="17"/>
  <c r="BA16" i="17"/>
  <c r="BA9" i="17"/>
  <c r="BA20" i="17"/>
  <c r="BA13" i="17"/>
  <c r="BA36" i="17" s="1"/>
  <c r="BA15" i="17"/>
  <c r="BA18" i="17"/>
  <c r="BA8" i="17"/>
  <c r="BA40" i="17" s="1"/>
  <c r="BA12" i="17"/>
  <c r="BA14" i="17"/>
  <c r="BA27" i="17"/>
  <c r="BA33" i="17"/>
  <c r="BA31" i="17"/>
  <c r="BA21" i="17"/>
  <c r="BA19" i="17"/>
  <c r="BA32" i="17"/>
  <c r="AZ38" i="17"/>
  <c r="AZ35" i="17"/>
  <c r="AZ37" i="17"/>
  <c r="BB6" i="17"/>
  <c r="AZ39" i="17"/>
  <c r="BL5" i="17"/>
  <c r="AX19" i="18" l="1"/>
  <c r="AX14" i="18"/>
  <c r="AX9" i="18"/>
  <c r="AY18" i="18"/>
  <c r="AW25" i="18"/>
  <c r="AV26" i="18"/>
  <c r="AV11" i="18"/>
  <c r="AV27" i="18" s="1"/>
  <c r="AX8" i="18"/>
  <c r="AX13" i="18"/>
  <c r="AX15" i="18" s="1"/>
  <c r="AX16" i="18" s="1"/>
  <c r="AW10" i="18"/>
  <c r="AW20" i="18"/>
  <c r="AW21" i="18" s="1"/>
  <c r="AX18" i="18"/>
  <c r="AW24" i="18"/>
  <c r="AY5" i="18"/>
  <c r="AY8" i="18" s="1"/>
  <c r="BB10" i="17"/>
  <c r="BB11" i="17"/>
  <c r="BB31" i="17"/>
  <c r="BB33" i="17"/>
  <c r="BB28" i="17"/>
  <c r="BB32" i="17"/>
  <c r="BB21" i="17"/>
  <c r="BB30" i="17"/>
  <c r="BB26" i="17"/>
  <c r="BB16" i="17"/>
  <c r="BB22" i="17"/>
  <c r="BB9" i="17"/>
  <c r="BB25" i="17"/>
  <c r="BB15" i="17"/>
  <c r="BB29" i="17"/>
  <c r="BB20" i="17"/>
  <c r="BB12" i="17"/>
  <c r="BB14" i="17"/>
  <c r="BB27" i="17"/>
  <c r="BB19" i="17"/>
  <c r="BB17" i="17"/>
  <c r="BB24" i="17"/>
  <c r="BB23" i="17"/>
  <c r="BB8" i="17"/>
  <c r="BB40" i="17" s="1"/>
  <c r="BB13" i="17"/>
  <c r="BB36" i="17" s="1"/>
  <c r="BB18" i="17"/>
  <c r="BA37" i="17"/>
  <c r="BA39" i="17"/>
  <c r="BA35" i="17"/>
  <c r="BA38" i="17"/>
  <c r="BC6" i="17"/>
  <c r="BM5" i="17"/>
  <c r="AY13" i="18" l="1"/>
  <c r="AY19" i="18"/>
  <c r="AY20" i="18" s="1"/>
  <c r="AY21" i="18" s="1"/>
  <c r="AY14" i="18"/>
  <c r="AY9" i="18"/>
  <c r="AY10" i="18" s="1"/>
  <c r="AX24" i="18"/>
  <c r="AX10" i="18"/>
  <c r="AX25" i="18"/>
  <c r="AX20" i="18"/>
  <c r="AX21" i="18" s="1"/>
  <c r="AW26" i="18"/>
  <c r="AW11" i="18"/>
  <c r="AW27" i="18" s="1"/>
  <c r="AZ5" i="18"/>
  <c r="BC13" i="17"/>
  <c r="BC36" i="17" s="1"/>
  <c r="BC8" i="17"/>
  <c r="BC40" i="17" s="1"/>
  <c r="BC23" i="17"/>
  <c r="BC30" i="17"/>
  <c r="BC28" i="17"/>
  <c r="BC10" i="17"/>
  <c r="BC22" i="17"/>
  <c r="BC29" i="17"/>
  <c r="BC17" i="17"/>
  <c r="BC20" i="17"/>
  <c r="BC14" i="17"/>
  <c r="BC11" i="17"/>
  <c r="BC33" i="17"/>
  <c r="BC21" i="17"/>
  <c r="BC18" i="17"/>
  <c r="BC25" i="17"/>
  <c r="BC9" i="17"/>
  <c r="BC19" i="17"/>
  <c r="BC27" i="17"/>
  <c r="BC32" i="17"/>
  <c r="BC12" i="17"/>
  <c r="BC24" i="17"/>
  <c r="BC31" i="17"/>
  <c r="BC16" i="17"/>
  <c r="BC26" i="17"/>
  <c r="BC15" i="17"/>
  <c r="BB37" i="17"/>
  <c r="BD6" i="17"/>
  <c r="BB39" i="17"/>
  <c r="BB38" i="17"/>
  <c r="BB35" i="17"/>
  <c r="BN5" i="17"/>
  <c r="AY11" i="18" l="1"/>
  <c r="AZ19" i="18"/>
  <c r="AZ14" i="18"/>
  <c r="AZ9" i="18"/>
  <c r="AX26" i="18"/>
  <c r="AX11" i="18"/>
  <c r="AX27" i="18" s="1"/>
  <c r="AZ8" i="18"/>
  <c r="AZ13" i="18"/>
  <c r="AZ18" i="18"/>
  <c r="AY15" i="18"/>
  <c r="AY16" i="18" s="1"/>
  <c r="AY25" i="18"/>
  <c r="AY24" i="18"/>
  <c r="BA5" i="18"/>
  <c r="BA13" i="18" s="1"/>
  <c r="BD9" i="17"/>
  <c r="BD27" i="17"/>
  <c r="BD16" i="17"/>
  <c r="BD13" i="17"/>
  <c r="BD36" i="17" s="1"/>
  <c r="BD12" i="17"/>
  <c r="BD18" i="17"/>
  <c r="BD32" i="17"/>
  <c r="BD28" i="17"/>
  <c r="BD15" i="17"/>
  <c r="BD20" i="17"/>
  <c r="BD14" i="17"/>
  <c r="BD19" i="17"/>
  <c r="BD23" i="17"/>
  <c r="BD21" i="17"/>
  <c r="BD29" i="17"/>
  <c r="BD11" i="17"/>
  <c r="BD17" i="17"/>
  <c r="BD24" i="17"/>
  <c r="BD30" i="17"/>
  <c r="BD10" i="17"/>
  <c r="BD26" i="17"/>
  <c r="BD8" i="17"/>
  <c r="BD40" i="17" s="1"/>
  <c r="BD31" i="17"/>
  <c r="BD22" i="17"/>
  <c r="BD33" i="17"/>
  <c r="BD25" i="17"/>
  <c r="BC39" i="17"/>
  <c r="BC37" i="17"/>
  <c r="BC38" i="17"/>
  <c r="BC35" i="17"/>
  <c r="BE6" i="17"/>
  <c r="BD39" i="17"/>
  <c r="BO5" i="17"/>
  <c r="AZ25" i="18" l="1"/>
  <c r="BA8" i="18"/>
  <c r="AZ20" i="18"/>
  <c r="AZ21" i="18" s="1"/>
  <c r="AZ15" i="18"/>
  <c r="AZ16" i="18" s="1"/>
  <c r="BA19" i="18"/>
  <c r="BA14" i="18"/>
  <c r="BA15" i="18" s="1"/>
  <c r="BA16" i="18" s="1"/>
  <c r="BA9" i="18"/>
  <c r="BA25" i="18" s="1"/>
  <c r="BB8" i="18"/>
  <c r="AZ24" i="18"/>
  <c r="AZ10" i="18"/>
  <c r="BA18" i="18"/>
  <c r="AY27" i="18"/>
  <c r="AY26" i="18"/>
  <c r="BB5" i="18"/>
  <c r="BB13" i="18" s="1"/>
  <c r="BE20" i="17"/>
  <c r="BE19" i="17"/>
  <c r="BE29" i="17"/>
  <c r="BE9" i="17"/>
  <c r="BE11" i="17"/>
  <c r="BE21" i="17"/>
  <c r="BE18" i="17"/>
  <c r="BE26" i="17"/>
  <c r="BE12" i="17"/>
  <c r="BE15" i="17"/>
  <c r="BE22" i="17"/>
  <c r="BE32" i="17"/>
  <c r="BE17" i="17"/>
  <c r="BE8" i="17"/>
  <c r="BE40" i="17" s="1"/>
  <c r="BE24" i="17"/>
  <c r="BE25" i="17"/>
  <c r="BE16" i="17"/>
  <c r="BE31" i="17"/>
  <c r="BE27" i="17"/>
  <c r="BE13" i="17"/>
  <c r="BE36" i="17" s="1"/>
  <c r="BE23" i="17"/>
  <c r="BE10" i="17"/>
  <c r="BE14" i="17"/>
  <c r="BE33" i="17"/>
  <c r="BE28" i="17"/>
  <c r="BE30" i="17"/>
  <c r="BD35" i="17"/>
  <c r="BD38" i="17"/>
  <c r="BF6" i="17"/>
  <c r="BD37" i="17"/>
  <c r="BP5" i="17"/>
  <c r="BA24" i="18" l="1"/>
  <c r="BA10" i="18"/>
  <c r="BB19" i="18"/>
  <c r="BB14" i="18"/>
  <c r="BB15" i="18" s="1"/>
  <c r="BB16" i="18" s="1"/>
  <c r="BB9" i="18"/>
  <c r="BC18" i="18"/>
  <c r="BC13" i="18"/>
  <c r="BB18" i="18"/>
  <c r="BB24" i="18" s="1"/>
  <c r="BB10" i="18"/>
  <c r="BA20" i="18"/>
  <c r="BA21" i="18" s="1"/>
  <c r="AZ26" i="18"/>
  <c r="AZ11" i="18"/>
  <c r="AZ27" i="18" s="1"/>
  <c r="BC5" i="18"/>
  <c r="BF32" i="17"/>
  <c r="BF11" i="17"/>
  <c r="BF13" i="17"/>
  <c r="BF36" i="17" s="1"/>
  <c r="BF20" i="17"/>
  <c r="BF26" i="17"/>
  <c r="BF24" i="17"/>
  <c r="BF10" i="17"/>
  <c r="BF23" i="17"/>
  <c r="BF21" i="17"/>
  <c r="BF27" i="17"/>
  <c r="BF12" i="17"/>
  <c r="BF14" i="17"/>
  <c r="BF15" i="17"/>
  <c r="BF17" i="17"/>
  <c r="BF16" i="17"/>
  <c r="BF8" i="17"/>
  <c r="BF40" i="17" s="1"/>
  <c r="BF19" i="17"/>
  <c r="BF30" i="17"/>
  <c r="BF25" i="17"/>
  <c r="BF9" i="17"/>
  <c r="BF22" i="17"/>
  <c r="BF28" i="17"/>
  <c r="BF33" i="17"/>
  <c r="BF31" i="17"/>
  <c r="BF29" i="17"/>
  <c r="BF18" i="17"/>
  <c r="BE37" i="17"/>
  <c r="BE39" i="17"/>
  <c r="BE35" i="17"/>
  <c r="BE38" i="17"/>
  <c r="BG6" i="17"/>
  <c r="BQ5" i="17"/>
  <c r="BB20" i="18" l="1"/>
  <c r="BB21" i="18" s="1"/>
  <c r="BA26" i="18"/>
  <c r="BA11" i="18"/>
  <c r="BA27" i="18" s="1"/>
  <c r="BD13" i="18"/>
  <c r="BC19" i="18"/>
  <c r="BD8" i="18"/>
  <c r="BC14" i="18"/>
  <c r="BC15" i="18" s="1"/>
  <c r="BC16" i="18" s="1"/>
  <c r="BC9" i="18"/>
  <c r="BC8" i="18"/>
  <c r="BC20" i="18"/>
  <c r="BC21" i="18" s="1"/>
  <c r="BB26" i="18"/>
  <c r="BB11" i="18"/>
  <c r="BB27" i="18" s="1"/>
  <c r="BB25" i="18"/>
  <c r="BF39" i="17"/>
  <c r="BD5" i="18"/>
  <c r="BD18" i="18" s="1"/>
  <c r="BG21" i="17"/>
  <c r="BG12" i="17"/>
  <c r="BG8" i="17"/>
  <c r="BG40" i="17" s="1"/>
  <c r="BG20" i="17"/>
  <c r="BG11" i="17"/>
  <c r="BG16" i="17"/>
  <c r="BG27" i="17"/>
  <c r="BG33" i="17"/>
  <c r="BG13" i="17"/>
  <c r="BG36" i="17" s="1"/>
  <c r="BG28" i="17"/>
  <c r="BG10" i="17"/>
  <c r="BG32" i="17"/>
  <c r="BG15" i="17"/>
  <c r="BG23" i="17"/>
  <c r="BG18" i="17"/>
  <c r="BG25" i="17"/>
  <c r="BG17" i="17"/>
  <c r="BG22" i="17"/>
  <c r="BG24" i="17"/>
  <c r="BG30" i="17"/>
  <c r="BG29" i="17"/>
  <c r="BG19" i="17"/>
  <c r="BG14" i="17"/>
  <c r="BG31" i="17"/>
  <c r="BG9" i="17"/>
  <c r="BG26" i="17"/>
  <c r="BF37" i="17"/>
  <c r="BH6" i="17"/>
  <c r="BF35" i="17"/>
  <c r="BF38" i="17"/>
  <c r="BR5" i="17"/>
  <c r="BD24" i="18" l="1"/>
  <c r="BC24" i="18"/>
  <c r="BC10" i="18"/>
  <c r="BD14" i="18"/>
  <c r="BD15" i="18" s="1"/>
  <c r="BD16" i="18" s="1"/>
  <c r="BE18" i="18"/>
  <c r="BD19" i="18"/>
  <c r="BD20" i="18" s="1"/>
  <c r="BD21" i="18" s="1"/>
  <c r="BD9" i="18"/>
  <c r="BC25" i="18"/>
  <c r="BE5" i="18"/>
  <c r="BH32" i="17"/>
  <c r="BH20" i="17"/>
  <c r="BH16" i="17"/>
  <c r="BH11" i="17"/>
  <c r="BH24" i="17"/>
  <c r="BH21" i="17"/>
  <c r="BH19" i="17"/>
  <c r="BH29" i="17"/>
  <c r="BH14" i="17"/>
  <c r="BH33" i="17"/>
  <c r="BH23" i="17"/>
  <c r="BH27" i="17"/>
  <c r="BH12" i="17"/>
  <c r="BH31" i="17"/>
  <c r="BH15" i="17"/>
  <c r="BH10" i="17"/>
  <c r="BH30" i="17"/>
  <c r="BH17" i="17"/>
  <c r="BH26" i="17"/>
  <c r="BH25" i="17"/>
  <c r="BH8" i="17"/>
  <c r="BH40" i="17" s="1"/>
  <c r="BH9" i="17"/>
  <c r="BH13" i="17"/>
  <c r="BH36" i="17" s="1"/>
  <c r="BH18" i="17"/>
  <c r="BH28" i="17"/>
  <c r="BH22" i="17"/>
  <c r="BG39" i="17"/>
  <c r="BG37" i="17"/>
  <c r="BG35" i="17"/>
  <c r="BG38" i="17"/>
  <c r="BI6" i="17"/>
  <c r="BS5" i="17"/>
  <c r="BE19" i="18" l="1"/>
  <c r="BE20" i="18" s="1"/>
  <c r="BE21" i="18" s="1"/>
  <c r="BE14" i="18"/>
  <c r="BE9" i="18"/>
  <c r="BC26" i="18"/>
  <c r="BC11" i="18"/>
  <c r="BC27" i="18" s="1"/>
  <c r="BD25" i="18"/>
  <c r="BD10" i="18"/>
  <c r="BE8" i="18"/>
  <c r="BE13" i="18"/>
  <c r="BE15" i="18" s="1"/>
  <c r="BE16" i="18" s="1"/>
  <c r="BF5" i="18"/>
  <c r="BI17" i="17"/>
  <c r="BI18" i="17"/>
  <c r="BI27" i="17"/>
  <c r="BI29" i="17"/>
  <c r="BI8" i="17"/>
  <c r="BI40" i="17" s="1"/>
  <c r="BI28" i="17"/>
  <c r="BI21" i="17"/>
  <c r="BI15" i="17"/>
  <c r="BI30" i="17"/>
  <c r="BI13" i="17"/>
  <c r="BI36" i="17" s="1"/>
  <c r="BI11" i="17"/>
  <c r="BI26" i="17"/>
  <c r="BI33" i="17"/>
  <c r="BI32" i="17"/>
  <c r="BI20" i="17"/>
  <c r="BI22" i="17"/>
  <c r="BI31" i="17"/>
  <c r="BI12" i="17"/>
  <c r="BI14" i="17"/>
  <c r="BI10" i="17"/>
  <c r="BI19" i="17"/>
  <c r="BI24" i="17"/>
  <c r="BI9" i="17"/>
  <c r="BI23" i="17"/>
  <c r="BI25" i="17"/>
  <c r="BI16" i="17"/>
  <c r="BI39" i="17" s="1"/>
  <c r="BH38" i="17"/>
  <c r="BH35" i="17"/>
  <c r="BH37" i="17"/>
  <c r="BJ6" i="17"/>
  <c r="BH39" i="17"/>
  <c r="BT5" i="17"/>
  <c r="BE25" i="18" l="1"/>
  <c r="BF19" i="18"/>
  <c r="BF14" i="18"/>
  <c r="BF9" i="18"/>
  <c r="BE24" i="18"/>
  <c r="BE10" i="18"/>
  <c r="BF8" i="18"/>
  <c r="BD26" i="18"/>
  <c r="BD11" i="18"/>
  <c r="BD27" i="18" s="1"/>
  <c r="BF13" i="18"/>
  <c r="BF15" i="18" s="1"/>
  <c r="BF16" i="18" s="1"/>
  <c r="BF18" i="18"/>
  <c r="BF20" i="18" s="1"/>
  <c r="BF21" i="18" s="1"/>
  <c r="BG5" i="18"/>
  <c r="BJ9" i="17"/>
  <c r="BJ11" i="17"/>
  <c r="BJ21" i="17"/>
  <c r="BJ26" i="17"/>
  <c r="BJ30" i="17"/>
  <c r="BJ20" i="17"/>
  <c r="BJ31" i="17"/>
  <c r="BJ33" i="17"/>
  <c r="BJ18" i="17"/>
  <c r="BJ15" i="17"/>
  <c r="BJ17" i="17"/>
  <c r="BJ16" i="17"/>
  <c r="BJ14" i="17"/>
  <c r="BJ22" i="17"/>
  <c r="BJ29" i="17"/>
  <c r="BJ27" i="17"/>
  <c r="BJ25" i="17"/>
  <c r="BJ8" i="17"/>
  <c r="BJ40" i="17" s="1"/>
  <c r="BJ10" i="17"/>
  <c r="BJ23" i="17"/>
  <c r="BJ32" i="17"/>
  <c r="BJ24" i="17"/>
  <c r="BJ13" i="17"/>
  <c r="BJ36" i="17" s="1"/>
  <c r="BJ28" i="17"/>
  <c r="BJ19" i="17"/>
  <c r="BJ12" i="17"/>
  <c r="BI38" i="17"/>
  <c r="BI35" i="17"/>
  <c r="BI37" i="17"/>
  <c r="BK6" i="17"/>
  <c r="BU5" i="17"/>
  <c r="BG19" i="18" l="1"/>
  <c r="BG14" i="18"/>
  <c r="BG9" i="18"/>
  <c r="BG25" i="18" s="1"/>
  <c r="BG8" i="18"/>
  <c r="BG13" i="18"/>
  <c r="BG15" i="18" s="1"/>
  <c r="BG18" i="18"/>
  <c r="BF25" i="18"/>
  <c r="BF24" i="18"/>
  <c r="BF10" i="18"/>
  <c r="BE26" i="18"/>
  <c r="BE11" i="18"/>
  <c r="BE27" i="18" s="1"/>
  <c r="BH5" i="18"/>
  <c r="BK17" i="17"/>
  <c r="BK10" i="17"/>
  <c r="BK31" i="17"/>
  <c r="BK24" i="17"/>
  <c r="BK33" i="17"/>
  <c r="BK23" i="17"/>
  <c r="BK29" i="17"/>
  <c r="BK27" i="17"/>
  <c r="BK8" i="17"/>
  <c r="BK40" i="17" s="1"/>
  <c r="BK21" i="17"/>
  <c r="BK28" i="17"/>
  <c r="BK15" i="17"/>
  <c r="BK12" i="17"/>
  <c r="BK20" i="17"/>
  <c r="BK19" i="17"/>
  <c r="BK22" i="17"/>
  <c r="BK14" i="17"/>
  <c r="BK9" i="17"/>
  <c r="BK30" i="17"/>
  <c r="BK16" i="17"/>
  <c r="BK32" i="17"/>
  <c r="BK13" i="17"/>
  <c r="BK36" i="17" s="1"/>
  <c r="BK18" i="17"/>
  <c r="BK26" i="17"/>
  <c r="BK11" i="17"/>
  <c r="BK25" i="17"/>
  <c r="BJ37" i="17"/>
  <c r="BL6" i="17"/>
  <c r="BJ39" i="17"/>
  <c r="BJ38" i="17"/>
  <c r="BJ35" i="17"/>
  <c r="BV5" i="17"/>
  <c r="BG16" i="18" l="1"/>
  <c r="H15" i="18"/>
  <c r="BF26" i="18"/>
  <c r="BF11" i="18"/>
  <c r="BF27" i="18" s="1"/>
  <c r="BI8" i="18"/>
  <c r="BH14" i="18"/>
  <c r="BH9" i="18"/>
  <c r="BH19" i="18"/>
  <c r="BH13" i="18"/>
  <c r="BG24" i="18"/>
  <c r="BG10" i="18"/>
  <c r="BH8" i="18"/>
  <c r="BG20" i="18"/>
  <c r="BH18" i="18"/>
  <c r="H10" i="18"/>
  <c r="BI5" i="18"/>
  <c r="BI18" i="18" s="1"/>
  <c r="BL29" i="17"/>
  <c r="BL9" i="17"/>
  <c r="BL12" i="17"/>
  <c r="BL33" i="17"/>
  <c r="BL32" i="17"/>
  <c r="BL22" i="17"/>
  <c r="BL16" i="17"/>
  <c r="BL20" i="17"/>
  <c r="BL18" i="17"/>
  <c r="BL15" i="17"/>
  <c r="BL31" i="17"/>
  <c r="BL11" i="17"/>
  <c r="BL24" i="17"/>
  <c r="BL27" i="17"/>
  <c r="BL14" i="17"/>
  <c r="BL13" i="17"/>
  <c r="BL36" i="17" s="1"/>
  <c r="BL8" i="17"/>
  <c r="BL40" i="17" s="1"/>
  <c r="BL30" i="17"/>
  <c r="BL21" i="17"/>
  <c r="BL17" i="17"/>
  <c r="BL28" i="17"/>
  <c r="BL10" i="17"/>
  <c r="BL23" i="17"/>
  <c r="BL26" i="17"/>
  <c r="BL19" i="17"/>
  <c r="BL25" i="17"/>
  <c r="BK39" i="17"/>
  <c r="BM6" i="17"/>
  <c r="BK37" i="17"/>
  <c r="BK35" i="17"/>
  <c r="BK38" i="17"/>
  <c r="BW5" i="17"/>
  <c r="BH20" i="18" l="1"/>
  <c r="BH21" i="18" s="1"/>
  <c r="BI24" i="18"/>
  <c r="BH24" i="18"/>
  <c r="BH10" i="18"/>
  <c r="BI13" i="18"/>
  <c r="BG26" i="18"/>
  <c r="BG11" i="18"/>
  <c r="BG21" i="18"/>
  <c r="H20" i="18"/>
  <c r="BH15" i="18"/>
  <c r="BH16" i="18" s="1"/>
  <c r="BI19" i="18"/>
  <c r="BI20" i="18" s="1"/>
  <c r="BI21" i="18" s="1"/>
  <c r="BI14" i="18"/>
  <c r="BI9" i="18"/>
  <c r="BI10" i="18" s="1"/>
  <c r="H26" i="18"/>
  <c r="BH25" i="18"/>
  <c r="BJ5" i="18"/>
  <c r="BJ18" i="18" s="1"/>
  <c r="BM18" i="17"/>
  <c r="BM9" i="17"/>
  <c r="BM27" i="17"/>
  <c r="BM25" i="17"/>
  <c r="BM21" i="17"/>
  <c r="BM13" i="17"/>
  <c r="BM36" i="17" s="1"/>
  <c r="BM15" i="17"/>
  <c r="BM19" i="17"/>
  <c r="BM11" i="17"/>
  <c r="BM24" i="17"/>
  <c r="BM20" i="17"/>
  <c r="BM8" i="17"/>
  <c r="BM40" i="17" s="1"/>
  <c r="BM29" i="17"/>
  <c r="BM32" i="17"/>
  <c r="BM16" i="17"/>
  <c r="BM22" i="17"/>
  <c r="BM26" i="17"/>
  <c r="BM10" i="17"/>
  <c r="BM14" i="17"/>
  <c r="BM23" i="17"/>
  <c r="BM17" i="17"/>
  <c r="BM12" i="17"/>
  <c r="BM28" i="17"/>
  <c r="BM33" i="17"/>
  <c r="BM30" i="17"/>
  <c r="BM31" i="17"/>
  <c r="BL35" i="17"/>
  <c r="BL38" i="17"/>
  <c r="BL37" i="17"/>
  <c r="BL39" i="17"/>
  <c r="BN6" i="17"/>
  <c r="BX5" i="17"/>
  <c r="BI11" i="18" l="1"/>
  <c r="BH26" i="18"/>
  <c r="BH11" i="18"/>
  <c r="BH27" i="18" s="1"/>
  <c r="BJ8" i="18"/>
  <c r="BJ13" i="18"/>
  <c r="BG27" i="18"/>
  <c r="BJ19" i="18"/>
  <c r="BJ20" i="18" s="1"/>
  <c r="BJ21" i="18" s="1"/>
  <c r="BJ14" i="18"/>
  <c r="BJ9" i="18"/>
  <c r="BJ25" i="18" s="1"/>
  <c r="BI25" i="18"/>
  <c r="BI15" i="18"/>
  <c r="BI16" i="18" s="1"/>
  <c r="BK5" i="18"/>
  <c r="BK18" i="18" s="1"/>
  <c r="BN23" i="17"/>
  <c r="BN17" i="17"/>
  <c r="BN26" i="17"/>
  <c r="BN30" i="17"/>
  <c r="BN20" i="17"/>
  <c r="BN25" i="17"/>
  <c r="BN15" i="17"/>
  <c r="BN24" i="17"/>
  <c r="BN14" i="17"/>
  <c r="BN10" i="17"/>
  <c r="BN29" i="17"/>
  <c r="BN27" i="17"/>
  <c r="BN18" i="17"/>
  <c r="BN28" i="17"/>
  <c r="BN9" i="17"/>
  <c r="BN33" i="17"/>
  <c r="BN22" i="17"/>
  <c r="BN13" i="17"/>
  <c r="BN36" i="17" s="1"/>
  <c r="BN19" i="17"/>
  <c r="BN12" i="17"/>
  <c r="BN32" i="17"/>
  <c r="BN8" i="17"/>
  <c r="BN40" i="17" s="1"/>
  <c r="BN16" i="17"/>
  <c r="BN31" i="17"/>
  <c r="BN21" i="17"/>
  <c r="BN11" i="17"/>
  <c r="BM37" i="17"/>
  <c r="BO6" i="17"/>
  <c r="BM35" i="17"/>
  <c r="BM38" i="17"/>
  <c r="BM39" i="17"/>
  <c r="BY5" i="17"/>
  <c r="BK19" i="18" l="1"/>
  <c r="BK20" i="18" s="1"/>
  <c r="BK21" i="18" s="1"/>
  <c r="BK14" i="18"/>
  <c r="BK9" i="18"/>
  <c r="BK8" i="18"/>
  <c r="BI27" i="18"/>
  <c r="BI26" i="18"/>
  <c r="BJ15" i="18"/>
  <c r="BJ16" i="18" s="1"/>
  <c r="BK13" i="18"/>
  <c r="BK15" i="18" s="1"/>
  <c r="BK16" i="18" s="1"/>
  <c r="BJ24" i="18"/>
  <c r="BJ10" i="18"/>
  <c r="BN39" i="17"/>
  <c r="BL5" i="18"/>
  <c r="BL13" i="18" s="1"/>
  <c r="BO33" i="17"/>
  <c r="BO12" i="17"/>
  <c r="BO17" i="17"/>
  <c r="BO25" i="17"/>
  <c r="BO13" i="17"/>
  <c r="BO36" i="17" s="1"/>
  <c r="BO11" i="17"/>
  <c r="BO31" i="17"/>
  <c r="BO21" i="17"/>
  <c r="BO20" i="17"/>
  <c r="BO18" i="17"/>
  <c r="BO16" i="17"/>
  <c r="BO14" i="17"/>
  <c r="BO15" i="17"/>
  <c r="BO32" i="17"/>
  <c r="BO9" i="17"/>
  <c r="BO23" i="17"/>
  <c r="BO22" i="17"/>
  <c r="BO26" i="17"/>
  <c r="BO27" i="17"/>
  <c r="BO28" i="17"/>
  <c r="BO30" i="17"/>
  <c r="BO24" i="17"/>
  <c r="BO10" i="17"/>
  <c r="BO19" i="17"/>
  <c r="BO8" i="17"/>
  <c r="BO40" i="17" s="1"/>
  <c r="BO29" i="17"/>
  <c r="BN37" i="17"/>
  <c r="BN35" i="17"/>
  <c r="BN38" i="17"/>
  <c r="BP6" i="17"/>
  <c r="BZ5" i="17"/>
  <c r="BK24" i="18" l="1"/>
  <c r="BK10" i="18"/>
  <c r="BL9" i="18"/>
  <c r="BM18" i="18"/>
  <c r="BL19" i="18"/>
  <c r="BL14" i="18"/>
  <c r="BJ26" i="18"/>
  <c r="BJ11" i="18"/>
  <c r="BJ27" i="18" s="1"/>
  <c r="BL18" i="18"/>
  <c r="BL8" i="18"/>
  <c r="BK25" i="18"/>
  <c r="BM5" i="18"/>
  <c r="BM13" i="18" s="1"/>
  <c r="BP31" i="17"/>
  <c r="BP8" i="17"/>
  <c r="BP40" i="17" s="1"/>
  <c r="BP29" i="17"/>
  <c r="BP19" i="17"/>
  <c r="BP16" i="17"/>
  <c r="BP22" i="17"/>
  <c r="BP21" i="17"/>
  <c r="BP33" i="17"/>
  <c r="BP28" i="17"/>
  <c r="BP20" i="17"/>
  <c r="BP32" i="17"/>
  <c r="BP25" i="17"/>
  <c r="BP30" i="17"/>
  <c r="BP10" i="17"/>
  <c r="BP17" i="17"/>
  <c r="BP15" i="17"/>
  <c r="BP18" i="17"/>
  <c r="BP26" i="17"/>
  <c r="BP13" i="17"/>
  <c r="BP36" i="17" s="1"/>
  <c r="BP23" i="17"/>
  <c r="BP14" i="17"/>
  <c r="BP9" i="17"/>
  <c r="BP11" i="17"/>
  <c r="BP24" i="17"/>
  <c r="BP27" i="17"/>
  <c r="BP12" i="17"/>
  <c r="BO35" i="17"/>
  <c r="BO38" i="17"/>
  <c r="BO37" i="17"/>
  <c r="BQ6" i="17"/>
  <c r="BO39" i="17"/>
  <c r="CA5" i="17"/>
  <c r="BL20" i="18" l="1"/>
  <c r="BL21" i="18" s="1"/>
  <c r="BL25" i="18"/>
  <c r="BK26" i="18"/>
  <c r="BK11" i="18"/>
  <c r="BK27" i="18" s="1"/>
  <c r="BM19" i="18"/>
  <c r="BM20" i="18" s="1"/>
  <c r="BM21" i="18" s="1"/>
  <c r="BM14" i="18"/>
  <c r="BM15" i="18" s="1"/>
  <c r="BM16" i="18" s="1"/>
  <c r="BM9" i="18"/>
  <c r="BM25" i="18" s="1"/>
  <c r="BL15" i="18"/>
  <c r="BL16" i="18" s="1"/>
  <c r="BL24" i="18"/>
  <c r="BL10" i="18"/>
  <c r="BM8" i="18"/>
  <c r="BN5" i="18"/>
  <c r="BQ13" i="17"/>
  <c r="BQ36" i="17" s="1"/>
  <c r="BQ10" i="17"/>
  <c r="BQ31" i="17"/>
  <c r="BQ9" i="17"/>
  <c r="BQ32" i="17"/>
  <c r="BQ12" i="17"/>
  <c r="BQ19" i="17"/>
  <c r="BQ24" i="17"/>
  <c r="BQ23" i="17"/>
  <c r="BQ25" i="17"/>
  <c r="BQ27" i="17"/>
  <c r="BQ11" i="17"/>
  <c r="BQ21" i="17"/>
  <c r="BQ20" i="17"/>
  <c r="BQ17" i="17"/>
  <c r="BQ30" i="17"/>
  <c r="BQ15" i="17"/>
  <c r="BQ14" i="17"/>
  <c r="BQ28" i="17"/>
  <c r="BQ8" i="17"/>
  <c r="BQ40" i="17" s="1"/>
  <c r="BQ18" i="17"/>
  <c r="BQ16" i="17"/>
  <c r="BQ22" i="17"/>
  <c r="BQ29" i="17"/>
  <c r="BQ26" i="17"/>
  <c r="BQ33" i="17"/>
  <c r="BP39" i="17"/>
  <c r="BP37" i="17"/>
  <c r="BP38" i="17"/>
  <c r="BP35" i="17"/>
  <c r="BR6" i="17"/>
  <c r="CB5" i="17"/>
  <c r="BN19" i="18" l="1"/>
  <c r="BN14" i="18"/>
  <c r="BN9" i="18"/>
  <c r="BN25" i="18" s="1"/>
  <c r="BO18" i="18"/>
  <c r="BM24" i="18"/>
  <c r="BM10" i="18"/>
  <c r="BL26" i="18"/>
  <c r="BL11" i="18"/>
  <c r="BL27" i="18" s="1"/>
  <c r="BN8" i="18"/>
  <c r="BN13" i="18"/>
  <c r="BN18" i="18"/>
  <c r="BO5" i="18"/>
  <c r="BR30" i="17"/>
  <c r="BR32" i="17"/>
  <c r="BR23" i="17"/>
  <c r="BR24" i="17"/>
  <c r="BR26" i="17"/>
  <c r="BR18" i="17"/>
  <c r="BR22" i="17"/>
  <c r="BR29" i="17"/>
  <c r="BR17" i="17"/>
  <c r="BR16" i="17"/>
  <c r="BR8" i="17"/>
  <c r="BR40" i="17" s="1"/>
  <c r="BR20" i="17"/>
  <c r="BR11" i="17"/>
  <c r="BR31" i="17"/>
  <c r="BR12" i="17"/>
  <c r="BR28" i="17"/>
  <c r="BR27" i="17"/>
  <c r="BR9" i="17"/>
  <c r="BR25" i="17"/>
  <c r="BR10" i="17"/>
  <c r="BR15" i="17"/>
  <c r="BR21" i="17"/>
  <c r="BR33" i="17"/>
  <c r="BR19" i="17"/>
  <c r="BR14" i="17"/>
  <c r="BR13" i="17"/>
  <c r="BR36" i="17" s="1"/>
  <c r="BQ38" i="17"/>
  <c r="BQ35" i="17"/>
  <c r="BS6" i="17"/>
  <c r="BQ37" i="17"/>
  <c r="BQ39" i="17"/>
  <c r="CC5" i="17"/>
  <c r="BO19" i="18" l="1"/>
  <c r="BO14" i="18"/>
  <c r="BO9" i="18"/>
  <c r="BO8" i="18"/>
  <c r="BN20" i="18"/>
  <c r="BN21" i="18" s="1"/>
  <c r="BO13" i="18"/>
  <c r="BO15" i="18" s="1"/>
  <c r="BO16" i="18" s="1"/>
  <c r="BN15" i="18"/>
  <c r="BN16" i="18" s="1"/>
  <c r="BN24" i="18"/>
  <c r="BN10" i="18"/>
  <c r="BM26" i="18"/>
  <c r="BM11" i="18"/>
  <c r="BM27" i="18" s="1"/>
  <c r="BP5" i="18"/>
  <c r="BP18" i="18" s="1"/>
  <c r="BS18" i="17"/>
  <c r="BS13" i="17"/>
  <c r="BS36" i="17" s="1"/>
  <c r="BS30" i="17"/>
  <c r="BS29" i="17"/>
  <c r="BS28" i="17"/>
  <c r="BS10" i="17"/>
  <c r="BS9" i="17"/>
  <c r="BS12" i="17"/>
  <c r="BS22" i="17"/>
  <c r="BS32" i="17"/>
  <c r="BS33" i="17"/>
  <c r="BS31" i="17"/>
  <c r="BS25" i="17"/>
  <c r="BS11" i="17"/>
  <c r="BS23" i="17"/>
  <c r="BS8" i="17"/>
  <c r="BS40" i="17" s="1"/>
  <c r="BS17" i="17"/>
  <c r="BS27" i="17"/>
  <c r="BS20" i="17"/>
  <c r="BS24" i="17"/>
  <c r="BS15" i="17"/>
  <c r="BS26" i="17"/>
  <c r="BS21" i="17"/>
  <c r="BS14" i="17"/>
  <c r="BS19" i="17"/>
  <c r="BS16" i="17"/>
  <c r="BR37" i="17"/>
  <c r="BR35" i="17"/>
  <c r="BR38" i="17"/>
  <c r="BR39" i="17"/>
  <c r="BT6" i="17"/>
  <c r="CD5" i="17"/>
  <c r="BN26" i="18" l="1"/>
  <c r="BN11" i="18"/>
  <c r="BN27" i="18" s="1"/>
  <c r="BO24" i="18"/>
  <c r="BO10" i="18"/>
  <c r="BP8" i="18"/>
  <c r="BO20" i="18"/>
  <c r="BO21" i="18" s="1"/>
  <c r="BP13" i="18"/>
  <c r="BP15" i="18" s="1"/>
  <c r="BP16" i="18" s="1"/>
  <c r="BO25" i="18"/>
  <c r="BP14" i="18"/>
  <c r="BP19" i="18"/>
  <c r="BP20" i="18" s="1"/>
  <c r="BP21" i="18" s="1"/>
  <c r="BP9" i="18"/>
  <c r="BP25" i="18" s="1"/>
  <c r="BQ5" i="18"/>
  <c r="BT20" i="17"/>
  <c r="BT26" i="17"/>
  <c r="BT16" i="17"/>
  <c r="BT31" i="17"/>
  <c r="BT27" i="17"/>
  <c r="BT9" i="17"/>
  <c r="BT32" i="17"/>
  <c r="BT24" i="17"/>
  <c r="BT8" i="17"/>
  <c r="BT40" i="17" s="1"/>
  <c r="BT12" i="17"/>
  <c r="BT13" i="17"/>
  <c r="BT36" i="17" s="1"/>
  <c r="BT19" i="17"/>
  <c r="BT30" i="17"/>
  <c r="BT22" i="17"/>
  <c r="BT10" i="17"/>
  <c r="BT17" i="17"/>
  <c r="BT29" i="17"/>
  <c r="BT15" i="17"/>
  <c r="BT11" i="17"/>
  <c r="BT25" i="17"/>
  <c r="BT28" i="17"/>
  <c r="BT14" i="17"/>
  <c r="BT33" i="17"/>
  <c r="BT18" i="17"/>
  <c r="BT23" i="17"/>
  <c r="BT21" i="17"/>
  <c r="BS39" i="17"/>
  <c r="BS37" i="17"/>
  <c r="BS38" i="17"/>
  <c r="BS35" i="17"/>
  <c r="BU6" i="17"/>
  <c r="CE5" i="17"/>
  <c r="BQ19" i="18" l="1"/>
  <c r="BQ14" i="18"/>
  <c r="BQ9" i="18"/>
  <c r="BQ8" i="18"/>
  <c r="BP24" i="18"/>
  <c r="BP10" i="18"/>
  <c r="BO26" i="18"/>
  <c r="BO11" i="18"/>
  <c r="BO27" i="18" s="1"/>
  <c r="BQ13" i="18"/>
  <c r="BQ18" i="18"/>
  <c r="BQ20" i="18" s="1"/>
  <c r="BQ21" i="18" s="1"/>
  <c r="BR5" i="18"/>
  <c r="BU19" i="17"/>
  <c r="BU27" i="17"/>
  <c r="BU29" i="17"/>
  <c r="BU14" i="17"/>
  <c r="BU23" i="17"/>
  <c r="BU17" i="17"/>
  <c r="BU15" i="17"/>
  <c r="BU11" i="17"/>
  <c r="BU33" i="17"/>
  <c r="BU26" i="17"/>
  <c r="BU13" i="17"/>
  <c r="BU36" i="17" s="1"/>
  <c r="BU30" i="17"/>
  <c r="BU10" i="17"/>
  <c r="BU32" i="17"/>
  <c r="BU20" i="17"/>
  <c r="BU16" i="17"/>
  <c r="BU12" i="17"/>
  <c r="BU18" i="17"/>
  <c r="BU25" i="17"/>
  <c r="BU28" i="17"/>
  <c r="BU21" i="17"/>
  <c r="BU9" i="17"/>
  <c r="BU22" i="17"/>
  <c r="BU31" i="17"/>
  <c r="BU24" i="17"/>
  <c r="BU8" i="17"/>
  <c r="BU40" i="17" s="1"/>
  <c r="BT37" i="17"/>
  <c r="BT39" i="17"/>
  <c r="BV6" i="17"/>
  <c r="BT38" i="17"/>
  <c r="BT35" i="17"/>
  <c r="CF5" i="17"/>
  <c r="BQ24" i="18" l="1"/>
  <c r="BQ10" i="18"/>
  <c r="BR19" i="18"/>
  <c r="BR14" i="18"/>
  <c r="BR9" i="18"/>
  <c r="BR25" i="18" s="1"/>
  <c r="BS18" i="18"/>
  <c r="BR13" i="18"/>
  <c r="BR18" i="18"/>
  <c r="BQ15" i="18"/>
  <c r="BQ16" i="18" s="1"/>
  <c r="BR8" i="18"/>
  <c r="BQ25" i="18"/>
  <c r="BP26" i="18"/>
  <c r="BP11" i="18"/>
  <c r="BP27" i="18" s="1"/>
  <c r="BS5" i="18"/>
  <c r="BV29" i="17"/>
  <c r="BV26" i="17"/>
  <c r="BV13" i="17"/>
  <c r="BV36" i="17" s="1"/>
  <c r="BV24" i="17"/>
  <c r="BV28" i="17"/>
  <c r="BV19" i="17"/>
  <c r="BV33" i="17"/>
  <c r="BV15" i="17"/>
  <c r="BV31" i="17"/>
  <c r="BV12" i="17"/>
  <c r="BV25" i="17"/>
  <c r="BV9" i="17"/>
  <c r="BV20" i="17"/>
  <c r="BV23" i="17"/>
  <c r="BV30" i="17"/>
  <c r="BV27" i="17"/>
  <c r="BV8" i="17"/>
  <c r="BV40" i="17" s="1"/>
  <c r="BV10" i="17"/>
  <c r="BV21" i="17"/>
  <c r="BV11" i="17"/>
  <c r="BV32" i="17"/>
  <c r="BV17" i="17"/>
  <c r="BV14" i="17"/>
  <c r="BV16" i="17"/>
  <c r="BV18" i="17"/>
  <c r="BV22" i="17"/>
  <c r="BU38" i="17"/>
  <c r="BU35" i="17"/>
  <c r="BU37" i="17"/>
  <c r="BU39" i="17"/>
  <c r="BW6" i="17"/>
  <c r="CG5" i="17"/>
  <c r="BS19" i="18" l="1"/>
  <c r="BS14" i="18"/>
  <c r="BS9" i="18"/>
  <c r="BS25" i="18" s="1"/>
  <c r="BT8" i="18"/>
  <c r="BS13" i="18"/>
  <c r="BS20" i="18"/>
  <c r="BS8" i="18"/>
  <c r="BR24" i="18"/>
  <c r="BR10" i="18"/>
  <c r="BR20" i="18"/>
  <c r="BR21" i="18" s="1"/>
  <c r="BQ26" i="18"/>
  <c r="BQ11" i="18"/>
  <c r="BQ27" i="18" s="1"/>
  <c r="BR15" i="18"/>
  <c r="BR16" i="18" s="1"/>
  <c r="BV37" i="17"/>
  <c r="BT5" i="18"/>
  <c r="BT18" i="18" s="1"/>
  <c r="BW19" i="17"/>
  <c r="BW13" i="17"/>
  <c r="BW36" i="17" s="1"/>
  <c r="BW16" i="17"/>
  <c r="BW20" i="17"/>
  <c r="BW26" i="17"/>
  <c r="BW14" i="17"/>
  <c r="BW29" i="17"/>
  <c r="BW25" i="17"/>
  <c r="BW28" i="17"/>
  <c r="BW8" i="17"/>
  <c r="BW40" i="17" s="1"/>
  <c r="BW12" i="17"/>
  <c r="BW23" i="17"/>
  <c r="BW32" i="17"/>
  <c r="BW31" i="17"/>
  <c r="BW9" i="17"/>
  <c r="BW21" i="17"/>
  <c r="BW27" i="17"/>
  <c r="BW17" i="17"/>
  <c r="BW33" i="17"/>
  <c r="BW22" i="17"/>
  <c r="BW18" i="17"/>
  <c r="BW24" i="17"/>
  <c r="BW15" i="17"/>
  <c r="BW10" i="17"/>
  <c r="BW11" i="17"/>
  <c r="BW30" i="17"/>
  <c r="BV35" i="17"/>
  <c r="BV38" i="17"/>
  <c r="BX6" i="17"/>
  <c r="BV39" i="17"/>
  <c r="CH5" i="17"/>
  <c r="BS21" i="18" l="1"/>
  <c r="I20" i="18"/>
  <c r="BS15" i="18"/>
  <c r="BR26" i="18"/>
  <c r="BR11" i="18"/>
  <c r="BR27" i="18" s="1"/>
  <c r="BT19" i="18"/>
  <c r="BT14" i="18"/>
  <c r="BT9" i="18"/>
  <c r="BS24" i="18"/>
  <c r="BS10" i="18"/>
  <c r="BT13" i="18"/>
  <c r="BT24" i="18" s="1"/>
  <c r="I10" i="18"/>
  <c r="BU5" i="18"/>
  <c r="BX13" i="17"/>
  <c r="BX36" i="17" s="1"/>
  <c r="BX28" i="17"/>
  <c r="BX12" i="17"/>
  <c r="BX24" i="17"/>
  <c r="BX21" i="17"/>
  <c r="BX15" i="17"/>
  <c r="BX18" i="17"/>
  <c r="BX8" i="17"/>
  <c r="BX40" i="17" s="1"/>
  <c r="BX17" i="17"/>
  <c r="BX14" i="17"/>
  <c r="BX23" i="17"/>
  <c r="BX19" i="17"/>
  <c r="BX25" i="17"/>
  <c r="BX11" i="17"/>
  <c r="BX26" i="17"/>
  <c r="BX31" i="17"/>
  <c r="BX20" i="17"/>
  <c r="BX32" i="17"/>
  <c r="BX16" i="17"/>
  <c r="BX29" i="17"/>
  <c r="BX33" i="17"/>
  <c r="BX30" i="17"/>
  <c r="BX10" i="17"/>
  <c r="BX22" i="17"/>
  <c r="BX9" i="17"/>
  <c r="BX27" i="17"/>
  <c r="BW37" i="17"/>
  <c r="BW35" i="17"/>
  <c r="BW38" i="17"/>
  <c r="BW39" i="17"/>
  <c r="BY6" i="17"/>
  <c r="CI5" i="17"/>
  <c r="BT25" i="18" l="1"/>
  <c r="BT10" i="18"/>
  <c r="BS16" i="18"/>
  <c r="I15" i="18"/>
  <c r="BU19" i="18"/>
  <c r="BU14" i="18"/>
  <c r="BU9" i="18"/>
  <c r="BU25" i="18" s="1"/>
  <c r="BU8" i="18"/>
  <c r="I26" i="18"/>
  <c r="BU13" i="18"/>
  <c r="BT15" i="18"/>
  <c r="BT16" i="18" s="1"/>
  <c r="BU18" i="18"/>
  <c r="BS26" i="18"/>
  <c r="BS11" i="18"/>
  <c r="BS27" i="18" s="1"/>
  <c r="BT20" i="18"/>
  <c r="BT21" i="18" s="1"/>
  <c r="BV5" i="18"/>
  <c r="BV18" i="18" s="1"/>
  <c r="BY31" i="17"/>
  <c r="BY17" i="17"/>
  <c r="BY29" i="17"/>
  <c r="BY30" i="17"/>
  <c r="BY8" i="17"/>
  <c r="BY40" i="17" s="1"/>
  <c r="BY33" i="17"/>
  <c r="BY11" i="17"/>
  <c r="BY14" i="17"/>
  <c r="BY16" i="17"/>
  <c r="BY24" i="17"/>
  <c r="BY20" i="17"/>
  <c r="BY13" i="17"/>
  <c r="BY36" i="17" s="1"/>
  <c r="BY23" i="17"/>
  <c r="BY12" i="17"/>
  <c r="BY21" i="17"/>
  <c r="BY22" i="17"/>
  <c r="BY28" i="17"/>
  <c r="BY18" i="17"/>
  <c r="BY15" i="17"/>
  <c r="BY27" i="17"/>
  <c r="BY9" i="17"/>
  <c r="BY26" i="17"/>
  <c r="BY32" i="17"/>
  <c r="BY25" i="17"/>
  <c r="BY10" i="17"/>
  <c r="BY19" i="17"/>
  <c r="BX39" i="17"/>
  <c r="BZ6" i="17"/>
  <c r="BX37" i="17"/>
  <c r="BX35" i="17"/>
  <c r="BX38" i="17"/>
  <c r="CJ5" i="17"/>
  <c r="BU15" i="18" l="1"/>
  <c r="BU16" i="18" s="1"/>
  <c r="BV19" i="18"/>
  <c r="BV14" i="18"/>
  <c r="BV9" i="18"/>
  <c r="BW18" i="18"/>
  <c r="BU24" i="18"/>
  <c r="BU10" i="18"/>
  <c r="BU20" i="18"/>
  <c r="BU21" i="18" s="1"/>
  <c r="BT26" i="18"/>
  <c r="BT11" i="18"/>
  <c r="BT27" i="18" s="1"/>
  <c r="BV8" i="18"/>
  <c r="BV13" i="18"/>
  <c r="BY37" i="17"/>
  <c r="BW5" i="18"/>
  <c r="BW13" i="18" s="1"/>
  <c r="BZ15" i="17"/>
  <c r="BZ30" i="17"/>
  <c r="BZ29" i="17"/>
  <c r="BZ24" i="17"/>
  <c r="BZ10" i="17"/>
  <c r="BZ8" i="17"/>
  <c r="BZ40" i="17" s="1"/>
  <c r="BZ23" i="17"/>
  <c r="BZ17" i="17"/>
  <c r="BZ25" i="17"/>
  <c r="BZ21" i="17"/>
  <c r="BZ14" i="17"/>
  <c r="BZ31" i="17"/>
  <c r="BZ11" i="17"/>
  <c r="BZ9" i="17"/>
  <c r="BZ18" i="17"/>
  <c r="BZ16" i="17"/>
  <c r="BZ27" i="17"/>
  <c r="BZ12" i="17"/>
  <c r="BZ28" i="17"/>
  <c r="BZ13" i="17"/>
  <c r="BZ36" i="17" s="1"/>
  <c r="BZ26" i="17"/>
  <c r="BZ22" i="17"/>
  <c r="BZ19" i="17"/>
  <c r="BZ32" i="17"/>
  <c r="BZ20" i="17"/>
  <c r="BZ33" i="17"/>
  <c r="L9" i="17"/>
  <c r="M9" i="17"/>
  <c r="N9" i="17"/>
  <c r="BY39" i="17"/>
  <c r="BY38" i="17"/>
  <c r="BY35" i="17"/>
  <c r="CA6" i="17"/>
  <c r="J32" i="17"/>
  <c r="J28" i="17"/>
  <c r="M28" i="17"/>
  <c r="L28" i="17"/>
  <c r="J25" i="17"/>
  <c r="J10" i="17"/>
  <c r="L15" i="17"/>
  <c r="J17" i="17"/>
  <c r="L18" i="17"/>
  <c r="L21" i="17"/>
  <c r="J19" i="17"/>
  <c r="J30" i="17"/>
  <c r="J13" i="17"/>
  <c r="J15" i="17"/>
  <c r="J23" i="17"/>
  <c r="J22" i="17"/>
  <c r="J21" i="17"/>
  <c r="L29" i="17"/>
  <c r="L31" i="17"/>
  <c r="M21" i="17"/>
  <c r="M27" i="17"/>
  <c r="M17" i="17"/>
  <c r="M32" i="17"/>
  <c r="L24" i="17"/>
  <c r="M33" i="17"/>
  <c r="J24" i="17"/>
  <c r="M23" i="17"/>
  <c r="L26" i="17"/>
  <c r="L25" i="17"/>
  <c r="L11" i="17"/>
  <c r="L32" i="17"/>
  <c r="J18" i="17"/>
  <c r="M11" i="17"/>
  <c r="M19" i="17"/>
  <c r="L19" i="17"/>
  <c r="L10" i="17"/>
  <c r="M16" i="17"/>
  <c r="M18" i="17"/>
  <c r="M31" i="17"/>
  <c r="J31" i="17"/>
  <c r="L33" i="17"/>
  <c r="L13" i="17"/>
  <c r="M12" i="17"/>
  <c r="J16" i="17"/>
  <c r="M15" i="17"/>
  <c r="M25" i="17"/>
  <c r="J27" i="17"/>
  <c r="J11" i="17"/>
  <c r="J33" i="17"/>
  <c r="J20" i="17"/>
  <c r="J26" i="17"/>
  <c r="L14" i="17"/>
  <c r="L22" i="17"/>
  <c r="J14" i="17"/>
  <c r="L16" i="17"/>
  <c r="J12" i="17"/>
  <c r="M29" i="17"/>
  <c r="M26" i="17"/>
  <c r="J29" i="17"/>
  <c r="L23" i="17"/>
  <c r="L17" i="17"/>
  <c r="M20" i="17"/>
  <c r="L12" i="17"/>
  <c r="M24" i="17"/>
  <c r="M22" i="17"/>
  <c r="L20" i="17"/>
  <c r="L30" i="17"/>
  <c r="M30" i="17"/>
  <c r="L27" i="17"/>
  <c r="M10" i="17"/>
  <c r="M13" i="17"/>
  <c r="M14" i="17"/>
  <c r="N20" i="17"/>
  <c r="N18" i="17"/>
  <c r="N32" i="17"/>
  <c r="N25" i="17"/>
  <c r="N22" i="17"/>
  <c r="N17" i="17"/>
  <c r="N15" i="17"/>
  <c r="N23" i="17"/>
  <c r="N14" i="17"/>
  <c r="N16" i="17"/>
  <c r="N31" i="17"/>
  <c r="N21" i="17"/>
  <c r="N19" i="17"/>
  <c r="N29" i="17"/>
  <c r="N28" i="17"/>
  <c r="N11" i="17"/>
  <c r="N33" i="17"/>
  <c r="N10" i="17"/>
  <c r="N12" i="17"/>
  <c r="N26" i="17"/>
  <c r="N30" i="17"/>
  <c r="M8" i="17"/>
  <c r="M40" i="17" s="1"/>
  <c r="G57" i="11" s="1"/>
  <c r="G55" i="11" s="1"/>
  <c r="J8" i="17"/>
  <c r="J40" i="17" s="1"/>
  <c r="D57" i="11" s="1"/>
  <c r="D55" i="11" s="1"/>
  <c r="N24" i="17"/>
  <c r="N13" i="17"/>
  <c r="N27" i="17"/>
  <c r="N8" i="17"/>
  <c r="N40" i="17" s="1"/>
  <c r="H57" i="11" s="1"/>
  <c r="H55" i="11" s="1"/>
  <c r="BX13" i="18" l="1"/>
  <c r="BW19" i="18"/>
  <c r="BW20" i="18" s="1"/>
  <c r="BW21" i="18" s="1"/>
  <c r="BW14" i="18"/>
  <c r="BW15" i="18" s="1"/>
  <c r="BW16" i="18" s="1"/>
  <c r="BW9" i="18"/>
  <c r="BV25" i="18"/>
  <c r="BV15" i="18"/>
  <c r="BV16" i="18" s="1"/>
  <c r="BU26" i="18"/>
  <c r="BU11" i="18"/>
  <c r="BU27" i="18" s="1"/>
  <c r="BV24" i="18"/>
  <c r="BV10" i="18"/>
  <c r="BW8" i="18"/>
  <c r="BV20" i="18"/>
  <c r="BV21" i="18" s="1"/>
  <c r="BX5" i="18"/>
  <c r="BX8" i="18" s="1"/>
  <c r="CA13" i="17"/>
  <c r="CA28" i="17"/>
  <c r="CA16" i="17"/>
  <c r="CA31" i="17"/>
  <c r="CA17" i="17"/>
  <c r="CA12" i="17"/>
  <c r="CA24" i="17"/>
  <c r="CA8" i="17"/>
  <c r="CA40" i="17" s="1"/>
  <c r="CA29" i="17"/>
  <c r="CA32" i="17"/>
  <c r="CA9" i="17"/>
  <c r="CA19" i="17"/>
  <c r="CA14" i="17"/>
  <c r="CA21" i="17"/>
  <c r="CA10" i="17"/>
  <c r="CA30" i="17"/>
  <c r="CA18" i="17"/>
  <c r="CA23" i="17"/>
  <c r="CA11" i="17"/>
  <c r="CA27" i="17"/>
  <c r="CA33" i="17"/>
  <c r="CA25" i="17"/>
  <c r="CA26" i="17"/>
  <c r="CA22" i="17"/>
  <c r="CA20" i="17"/>
  <c r="CA15" i="17"/>
  <c r="J39" i="17"/>
  <c r="BZ37" i="17"/>
  <c r="CB6" i="17"/>
  <c r="BZ39" i="17"/>
  <c r="BZ38" i="17"/>
  <c r="BZ35" i="17"/>
  <c r="N36" i="17"/>
  <c r="H21" i="11" s="1"/>
  <c r="H19" i="11" s="1"/>
  <c r="J36" i="17"/>
  <c r="D21" i="11" s="1"/>
  <c r="D19" i="11" s="1"/>
  <c r="L36" i="17"/>
  <c r="F21" i="11" s="1"/>
  <c r="F19" i="11" s="1"/>
  <c r="M36" i="17"/>
  <c r="G21" i="11" s="1"/>
  <c r="G19" i="11" s="1"/>
  <c r="N39" i="17"/>
  <c r="J37" i="17"/>
  <c r="L39" i="17"/>
  <c r="M39" i="17"/>
  <c r="L37" i="17"/>
  <c r="N35" i="17"/>
  <c r="N38" i="17"/>
  <c r="M35" i="17"/>
  <c r="M38" i="17"/>
  <c r="K8" i="17"/>
  <c r="K40" i="17" s="1"/>
  <c r="E57" i="11" s="1"/>
  <c r="E55" i="11" s="1"/>
  <c r="L8" i="17"/>
  <c r="L40" i="17" s="1"/>
  <c r="F57" i="11" s="1"/>
  <c r="F55" i="11" s="1"/>
  <c r="K11" i="17"/>
  <c r="K13" i="17"/>
  <c r="K36" i="17" s="1"/>
  <c r="E21" i="11" s="1"/>
  <c r="E19" i="11" s="1"/>
  <c r="N37" i="17"/>
  <c r="M37" i="17"/>
  <c r="K14" i="17"/>
  <c r="BX14" i="18" l="1"/>
  <c r="BX15" i="18" s="1"/>
  <c r="BX16" i="18" s="1"/>
  <c r="BX9" i="18"/>
  <c r="BX19" i="18"/>
  <c r="BX18" i="18"/>
  <c r="BW24" i="18"/>
  <c r="BW10" i="18"/>
  <c r="BV26" i="18"/>
  <c r="BV11" i="18"/>
  <c r="BV27" i="18" s="1"/>
  <c r="BW25" i="18"/>
  <c r="D30" i="11"/>
  <c r="D28" i="11" s="1"/>
  <c r="G39" i="11"/>
  <c r="G37" i="11" s="1"/>
  <c r="H48" i="11"/>
  <c r="H46" i="11" s="1"/>
  <c r="D48" i="11"/>
  <c r="D46" i="11" s="1"/>
  <c r="F48" i="11"/>
  <c r="F46" i="11" s="1"/>
  <c r="H30" i="11"/>
  <c r="H28" i="11" s="1"/>
  <c r="H39" i="11"/>
  <c r="H37" i="11" s="1"/>
  <c r="G30" i="11"/>
  <c r="G28" i="11" s="1"/>
  <c r="G66" i="11" s="1"/>
  <c r="G20" i="11" s="1"/>
  <c r="F30" i="11"/>
  <c r="F28" i="11" s="1"/>
  <c r="G48" i="11"/>
  <c r="G46" i="11" s="1"/>
  <c r="BY5" i="18"/>
  <c r="CB19" i="17"/>
  <c r="CB26" i="17"/>
  <c r="CB17" i="17"/>
  <c r="CB23" i="17"/>
  <c r="CB25" i="17"/>
  <c r="CB33" i="17"/>
  <c r="CB30" i="17"/>
  <c r="CB21" i="17"/>
  <c r="CB20" i="17"/>
  <c r="CB12" i="17"/>
  <c r="CB14" i="17"/>
  <c r="CB16" i="17"/>
  <c r="CB11" i="17"/>
  <c r="CB18" i="17"/>
  <c r="CB15" i="17"/>
  <c r="CB13" i="17"/>
  <c r="CB36" i="17" s="1"/>
  <c r="CB9" i="17"/>
  <c r="CB10" i="17"/>
  <c r="CB29" i="17"/>
  <c r="CB24" i="17"/>
  <c r="CB27" i="17"/>
  <c r="CB8" i="17"/>
  <c r="CB40" i="17" s="1"/>
  <c r="CB32" i="17"/>
  <c r="CB28" i="17"/>
  <c r="CB22" i="17"/>
  <c r="CB31" i="17"/>
  <c r="CA35" i="17"/>
  <c r="CA38" i="17"/>
  <c r="CA36" i="17"/>
  <c r="CA37" i="17"/>
  <c r="CA39" i="17"/>
  <c r="CC6" i="17"/>
  <c r="L38" i="17"/>
  <c r="L35" i="17"/>
  <c r="BX25" i="18" l="1"/>
  <c r="BW26" i="18"/>
  <c r="BW11" i="18"/>
  <c r="BW27" i="18" s="1"/>
  <c r="BY19" i="18"/>
  <c r="BY14" i="18"/>
  <c r="BY9" i="18"/>
  <c r="BZ18" i="18"/>
  <c r="BY13" i="18"/>
  <c r="BY18" i="18"/>
  <c r="BX20" i="18"/>
  <c r="BX21" i="18" s="1"/>
  <c r="BY8" i="18"/>
  <c r="BX10" i="18"/>
  <c r="BX24" i="18"/>
  <c r="H66" i="11"/>
  <c r="H20" i="11" s="1"/>
  <c r="F39" i="11"/>
  <c r="F37" i="11" s="1"/>
  <c r="CB37" i="17"/>
  <c r="CB39" i="17"/>
  <c r="BZ5" i="18"/>
  <c r="CC18" i="17"/>
  <c r="CC19" i="17"/>
  <c r="CC25" i="17"/>
  <c r="CC22" i="17"/>
  <c r="CC28" i="17"/>
  <c r="CC21" i="17"/>
  <c r="CC32" i="17"/>
  <c r="CC15" i="17"/>
  <c r="CC10" i="17"/>
  <c r="CC9" i="17"/>
  <c r="CC24" i="17"/>
  <c r="CC13" i="17"/>
  <c r="CC36" i="17" s="1"/>
  <c r="CC17" i="17"/>
  <c r="CC30" i="17"/>
  <c r="CC29" i="17"/>
  <c r="CC11" i="17"/>
  <c r="CC20" i="17"/>
  <c r="CC8" i="17"/>
  <c r="CC40" i="17" s="1"/>
  <c r="CC33" i="17"/>
  <c r="CC31" i="17"/>
  <c r="CC16" i="17"/>
  <c r="CC26" i="17"/>
  <c r="CC23" i="17"/>
  <c r="CC14" i="17"/>
  <c r="CC12" i="17"/>
  <c r="CC27" i="17"/>
  <c r="H67" i="11"/>
  <c r="H47" i="11"/>
  <c r="H38" i="11"/>
  <c r="H56" i="11"/>
  <c r="H29" i="11"/>
  <c r="CD6" i="17"/>
  <c r="CB35" i="17"/>
  <c r="CB38" i="17"/>
  <c r="G47" i="11"/>
  <c r="G56" i="11"/>
  <c r="G67" i="11"/>
  <c r="G38" i="11"/>
  <c r="G69" i="11"/>
  <c r="G29" i="11"/>
  <c r="BX26" i="18" l="1"/>
  <c r="BX11" i="18"/>
  <c r="BX27" i="18" s="1"/>
  <c r="BZ19" i="18"/>
  <c r="BZ20" i="18" s="1"/>
  <c r="BZ21" i="18" s="1"/>
  <c r="BZ14" i="18"/>
  <c r="BZ9" i="18"/>
  <c r="BZ25" i="18" s="1"/>
  <c r="BY24" i="18"/>
  <c r="BY10" i="18"/>
  <c r="BY25" i="18"/>
  <c r="BY20" i="18"/>
  <c r="BY21" i="18" s="1"/>
  <c r="BY15" i="18"/>
  <c r="BY16" i="18" s="1"/>
  <c r="BZ8" i="18"/>
  <c r="BZ13" i="18"/>
  <c r="H69" i="11"/>
  <c r="H73" i="11" s="1"/>
  <c r="F66" i="11"/>
  <c r="F38" i="11" s="1"/>
  <c r="CC39" i="17"/>
  <c r="CC37" i="17"/>
  <c r="CA5" i="18"/>
  <c r="CD14" i="17"/>
  <c r="CD19" i="17"/>
  <c r="CD23" i="17"/>
  <c r="CD10" i="17"/>
  <c r="CD25" i="17"/>
  <c r="CD33" i="17"/>
  <c r="CD32" i="17"/>
  <c r="CD18" i="17"/>
  <c r="CD22" i="17"/>
  <c r="CD21" i="17"/>
  <c r="CD16" i="17"/>
  <c r="CD8" i="17"/>
  <c r="CD40" i="17" s="1"/>
  <c r="CD11" i="17"/>
  <c r="CD13" i="17"/>
  <c r="CD9" i="17"/>
  <c r="CD26" i="17"/>
  <c r="CD28" i="17"/>
  <c r="CD15" i="17"/>
  <c r="CD20" i="17"/>
  <c r="CD29" i="17"/>
  <c r="CD24" i="17"/>
  <c r="CD27" i="17"/>
  <c r="CD31" i="17"/>
  <c r="CD17" i="17"/>
  <c r="CD12" i="17"/>
  <c r="CD30" i="17"/>
  <c r="H70" i="11"/>
  <c r="CE6" i="17"/>
  <c r="CC35" i="17"/>
  <c r="CC38" i="17"/>
  <c r="H74" i="11"/>
  <c r="G70" i="11"/>
  <c r="G73" i="11"/>
  <c r="CA19" i="18" l="1"/>
  <c r="CA14" i="18"/>
  <c r="CA9" i="18"/>
  <c r="CA18" i="18"/>
  <c r="CA20" i="18" s="1"/>
  <c r="CA21" i="18" s="1"/>
  <c r="CA13" i="18"/>
  <c r="BZ15" i="18"/>
  <c r="BZ16" i="18" s="1"/>
  <c r="BY26" i="18"/>
  <c r="BY11" i="18"/>
  <c r="BY27" i="18" s="1"/>
  <c r="BZ24" i="18"/>
  <c r="BZ10" i="18"/>
  <c r="CA8" i="18"/>
  <c r="F20" i="11"/>
  <c r="F47" i="11"/>
  <c r="F69" i="11"/>
  <c r="F56" i="11"/>
  <c r="F67" i="11"/>
  <c r="F29" i="11"/>
  <c r="CD37" i="17"/>
  <c r="CB5" i="18"/>
  <c r="CE31" i="17"/>
  <c r="CE25" i="17"/>
  <c r="CE32" i="17"/>
  <c r="CE12" i="17"/>
  <c r="CE18" i="17"/>
  <c r="CE10" i="17"/>
  <c r="CE16" i="17"/>
  <c r="CE21" i="17"/>
  <c r="CE9" i="17"/>
  <c r="CE26" i="17"/>
  <c r="CE29" i="17"/>
  <c r="CE15" i="17"/>
  <c r="CE22" i="17"/>
  <c r="CE13" i="17"/>
  <c r="CE36" i="17" s="1"/>
  <c r="CE17" i="17"/>
  <c r="CE33" i="17"/>
  <c r="CE27" i="17"/>
  <c r="CE14" i="17"/>
  <c r="CE28" i="17"/>
  <c r="CE30" i="17"/>
  <c r="CE23" i="17"/>
  <c r="CE19" i="17"/>
  <c r="CE11" i="17"/>
  <c r="CE20" i="17"/>
  <c r="CE24" i="17"/>
  <c r="CE8" i="17"/>
  <c r="CE40" i="17" s="1"/>
  <c r="CD36" i="17"/>
  <c r="CF6" i="17"/>
  <c r="CD39" i="17"/>
  <c r="CD35" i="17"/>
  <c r="CD38" i="17"/>
  <c r="G74" i="11"/>
  <c r="CB9" i="18" l="1"/>
  <c r="CC8" i="18"/>
  <c r="CB19" i="18"/>
  <c r="CB14" i="18"/>
  <c r="CA24" i="18"/>
  <c r="CA10" i="18"/>
  <c r="BZ26" i="18"/>
  <c r="BZ11" i="18"/>
  <c r="BZ27" i="18" s="1"/>
  <c r="CB8" i="18"/>
  <c r="CA25" i="18"/>
  <c r="CB13" i="18"/>
  <c r="CB15" i="18" s="1"/>
  <c r="CB16" i="18" s="1"/>
  <c r="CA15" i="18"/>
  <c r="CA16" i="18" s="1"/>
  <c r="CB18" i="18"/>
  <c r="CB20" i="18" s="1"/>
  <c r="CB21" i="18" s="1"/>
  <c r="F73" i="11"/>
  <c r="F74" i="11" s="1"/>
  <c r="F70" i="11"/>
  <c r="CC5" i="18"/>
  <c r="CC13" i="18" s="1"/>
  <c r="CF23" i="17"/>
  <c r="CF20" i="17"/>
  <c r="CF8" i="17"/>
  <c r="CF40" i="17" s="1"/>
  <c r="CF31" i="17"/>
  <c r="CF33" i="17"/>
  <c r="CF22" i="17"/>
  <c r="CF24" i="17"/>
  <c r="CF11" i="17"/>
  <c r="CF27" i="17"/>
  <c r="CF32" i="17"/>
  <c r="CF28" i="17"/>
  <c r="CF10" i="17"/>
  <c r="CF21" i="17"/>
  <c r="CF9" i="17"/>
  <c r="CF26" i="17"/>
  <c r="CF17" i="17"/>
  <c r="CF13" i="17"/>
  <c r="CF36" i="17" s="1"/>
  <c r="CF30" i="17"/>
  <c r="CF15" i="17"/>
  <c r="CF16" i="17"/>
  <c r="CF12" i="17"/>
  <c r="CF18" i="17"/>
  <c r="CF14" i="17"/>
  <c r="CF29" i="17"/>
  <c r="CF25" i="17"/>
  <c r="CF19" i="17"/>
  <c r="CE37" i="17"/>
  <c r="CE35" i="17"/>
  <c r="CE38" i="17"/>
  <c r="CG6" i="17"/>
  <c r="CE39" i="17"/>
  <c r="CA26" i="18" l="1"/>
  <c r="CA11" i="18"/>
  <c r="CA27" i="18" s="1"/>
  <c r="CB24" i="18"/>
  <c r="CB10" i="18"/>
  <c r="CC19" i="18"/>
  <c r="CC14" i="18"/>
  <c r="CC15" i="18" s="1"/>
  <c r="CC16" i="18" s="1"/>
  <c r="CC9" i="18"/>
  <c r="CC25" i="18" s="1"/>
  <c r="CC18" i="18"/>
  <c r="CC20" i="18" s="1"/>
  <c r="CC21" i="18" s="1"/>
  <c r="CB25" i="18"/>
  <c r="CD5" i="18"/>
  <c r="CG8" i="17"/>
  <c r="CG40" i="17" s="1"/>
  <c r="CG22" i="17"/>
  <c r="CG24" i="17"/>
  <c r="CG14" i="17"/>
  <c r="CG9" i="17"/>
  <c r="CG28" i="17"/>
  <c r="CG21" i="17"/>
  <c r="CG29" i="17"/>
  <c r="CG30" i="17"/>
  <c r="CG17" i="17"/>
  <c r="CG19" i="17"/>
  <c r="CG23" i="17"/>
  <c r="CG31" i="17"/>
  <c r="CG26" i="17"/>
  <c r="CG33" i="17"/>
  <c r="CG27" i="17"/>
  <c r="CG11" i="17"/>
  <c r="CG10" i="17"/>
  <c r="CG12" i="17"/>
  <c r="CG13" i="17"/>
  <c r="CG15" i="17"/>
  <c r="CG20" i="17"/>
  <c r="CG18" i="17"/>
  <c r="CG16" i="17"/>
  <c r="CG25" i="17"/>
  <c r="CG32" i="17"/>
  <c r="CF39" i="17"/>
  <c r="CH6" i="17"/>
  <c r="CF37" i="17"/>
  <c r="CF38" i="17"/>
  <c r="CF35" i="17"/>
  <c r="CD19" i="18" l="1"/>
  <c r="CD14" i="18"/>
  <c r="CD9" i="18"/>
  <c r="CD25" i="18" s="1"/>
  <c r="CD18" i="18"/>
  <c r="CD20" i="18" s="1"/>
  <c r="CD21" i="18" s="1"/>
  <c r="CB26" i="18"/>
  <c r="CB11" i="18"/>
  <c r="CB27" i="18" s="1"/>
  <c r="CC10" i="18"/>
  <c r="CC24" i="18"/>
  <c r="CD8" i="18"/>
  <c r="CD13" i="18"/>
  <c r="CE5" i="18"/>
  <c r="CH32" i="17"/>
  <c r="CH20" i="17"/>
  <c r="CH11" i="17"/>
  <c r="CH14" i="17"/>
  <c r="CH22" i="17"/>
  <c r="CH19" i="17"/>
  <c r="CH25" i="17"/>
  <c r="CH33" i="17"/>
  <c r="CH15" i="17"/>
  <c r="CH27" i="17"/>
  <c r="CH18" i="17"/>
  <c r="CH9" i="17"/>
  <c r="CH13" i="17"/>
  <c r="CH36" i="17" s="1"/>
  <c r="CH10" i="17"/>
  <c r="CH30" i="17"/>
  <c r="CH24" i="17"/>
  <c r="CH31" i="17"/>
  <c r="CH12" i="17"/>
  <c r="CH28" i="17"/>
  <c r="CH21" i="17"/>
  <c r="CH8" i="17"/>
  <c r="CH40" i="17" s="1"/>
  <c r="CH29" i="17"/>
  <c r="CH16" i="17"/>
  <c r="CH26" i="17"/>
  <c r="CH23" i="17"/>
  <c r="CH17" i="17"/>
  <c r="CG37" i="17"/>
  <c r="CI6" i="17"/>
  <c r="CG39" i="17"/>
  <c r="CG38" i="17"/>
  <c r="CG35" i="17"/>
  <c r="CG36" i="17"/>
  <c r="CE19" i="18" l="1"/>
  <c r="CE14" i="18"/>
  <c r="CE9" i="18"/>
  <c r="CE13" i="18"/>
  <c r="CD15" i="18"/>
  <c r="CD16" i="18" s="1"/>
  <c r="CE18" i="18"/>
  <c r="CD24" i="18"/>
  <c r="CD10" i="18"/>
  <c r="CE8" i="18"/>
  <c r="CC26" i="18"/>
  <c r="CC11" i="18"/>
  <c r="CC27" i="18" s="1"/>
  <c r="E8" i="18"/>
  <c r="F8" i="18"/>
  <c r="G8" i="18"/>
  <c r="H8" i="18"/>
  <c r="I8" i="18"/>
  <c r="J8" i="18"/>
  <c r="CI11" i="17"/>
  <c r="CI20" i="17"/>
  <c r="CI29" i="17"/>
  <c r="CI27" i="17"/>
  <c r="CI19" i="17"/>
  <c r="CI15" i="17"/>
  <c r="CI18" i="17"/>
  <c r="CI22" i="17"/>
  <c r="CI12" i="17"/>
  <c r="CI33" i="17"/>
  <c r="CI28" i="17"/>
  <c r="CI8" i="17"/>
  <c r="CI40" i="17" s="1"/>
  <c r="CI16" i="17"/>
  <c r="CI14" i="17"/>
  <c r="CI26" i="17"/>
  <c r="CI31" i="17"/>
  <c r="CI25" i="17"/>
  <c r="CI23" i="17"/>
  <c r="CI32" i="17"/>
  <c r="CI9" i="17"/>
  <c r="CI21" i="17"/>
  <c r="CI10" i="17"/>
  <c r="CI24" i="17"/>
  <c r="CI30" i="17"/>
  <c r="CI13" i="17"/>
  <c r="CI36" i="17" s="1"/>
  <c r="CI17" i="17"/>
  <c r="CH39" i="17"/>
  <c r="CH37" i="17"/>
  <c r="CH38" i="17"/>
  <c r="CH35" i="17"/>
  <c r="CJ6" i="17"/>
  <c r="CD26" i="18" l="1"/>
  <c r="CD11" i="18"/>
  <c r="CD27" i="18" s="1"/>
  <c r="CE20" i="18"/>
  <c r="E18" i="18"/>
  <c r="F18" i="18"/>
  <c r="G18" i="18"/>
  <c r="H18" i="18"/>
  <c r="I18" i="18"/>
  <c r="J18" i="18"/>
  <c r="CE15" i="18"/>
  <c r="E13" i="18"/>
  <c r="E24" i="18" s="1"/>
  <c r="D20" i="19" s="1"/>
  <c r="F13" i="18"/>
  <c r="F24" i="18" s="1"/>
  <c r="E20" i="19" s="1"/>
  <c r="G13" i="18"/>
  <c r="G24" i="18" s="1"/>
  <c r="F20" i="19" s="1"/>
  <c r="H13" i="18"/>
  <c r="H24" i="18" s="1"/>
  <c r="G20" i="19" s="1"/>
  <c r="I13" i="18"/>
  <c r="I24" i="18" s="1"/>
  <c r="H20" i="19" s="1"/>
  <c r="J13" i="18"/>
  <c r="CE25" i="18"/>
  <c r="F9" i="18"/>
  <c r="G9" i="18"/>
  <c r="H9" i="18"/>
  <c r="I9" i="18"/>
  <c r="J9" i="18"/>
  <c r="E14" i="18"/>
  <c r="F14" i="18"/>
  <c r="G14" i="18"/>
  <c r="H14" i="18"/>
  <c r="I14" i="18"/>
  <c r="J14" i="18"/>
  <c r="J24" i="18"/>
  <c r="I20" i="19" s="1"/>
  <c r="CE24" i="18"/>
  <c r="CE10" i="18"/>
  <c r="E19" i="18"/>
  <c r="F19" i="18"/>
  <c r="G19" i="18"/>
  <c r="H19" i="18"/>
  <c r="I19" i="18"/>
  <c r="J19" i="18"/>
  <c r="J10" i="18"/>
  <c r="CJ19" i="17"/>
  <c r="CJ33" i="17"/>
  <c r="CJ25" i="17"/>
  <c r="CJ24" i="17"/>
  <c r="CJ10" i="17"/>
  <c r="CJ12" i="17"/>
  <c r="CJ13" i="17"/>
  <c r="CJ26" i="17"/>
  <c r="CJ11" i="17"/>
  <c r="CJ15" i="17"/>
  <c r="CJ27" i="17"/>
  <c r="CJ14" i="17"/>
  <c r="CJ17" i="17"/>
  <c r="CJ23" i="17"/>
  <c r="CJ22" i="17"/>
  <c r="CJ16" i="17"/>
  <c r="CJ21" i="17"/>
  <c r="CJ18" i="17"/>
  <c r="CJ9" i="17"/>
  <c r="O9" i="17" s="1"/>
  <c r="CJ31" i="17"/>
  <c r="CJ32" i="17"/>
  <c r="CJ8" i="17"/>
  <c r="CJ40" i="17" s="1"/>
  <c r="CJ28" i="17"/>
  <c r="CJ30" i="17"/>
  <c r="CJ20" i="17"/>
  <c r="CJ29" i="17"/>
  <c r="J9" i="17"/>
  <c r="K9" i="17"/>
  <c r="CI39" i="17"/>
  <c r="CI37" i="17"/>
  <c r="CI38" i="17"/>
  <c r="CI35" i="17"/>
  <c r="G25" i="18" l="1"/>
  <c r="F21" i="19" s="1"/>
  <c r="F23" i="19" s="1"/>
  <c r="F25" i="18"/>
  <c r="E21" i="19" s="1"/>
  <c r="E23" i="19" s="1"/>
  <c r="CE16" i="18"/>
  <c r="J15" i="18"/>
  <c r="CE21" i="18"/>
  <c r="J20" i="18"/>
  <c r="CE26" i="18"/>
  <c r="CE11" i="18"/>
  <c r="CE27" i="18" s="1"/>
  <c r="E25" i="18"/>
  <c r="D21" i="19" s="1"/>
  <c r="D23" i="19" s="1"/>
  <c r="J26" i="18"/>
  <c r="J25" i="18"/>
  <c r="I21" i="19" s="1"/>
  <c r="I23" i="19" s="1"/>
  <c r="I25" i="18"/>
  <c r="H21" i="19" s="1"/>
  <c r="H23" i="19" s="1"/>
  <c r="H25" i="18"/>
  <c r="G21" i="19" s="1"/>
  <c r="G23" i="19" s="1"/>
  <c r="E11" i="18"/>
  <c r="F11" i="18"/>
  <c r="G11" i="18"/>
  <c r="H11" i="18"/>
  <c r="I11" i="18"/>
  <c r="J11" i="18"/>
  <c r="K32" i="17"/>
  <c r="O32" i="17"/>
  <c r="K18" i="17"/>
  <c r="O18" i="17"/>
  <c r="K16" i="17"/>
  <c r="O16" i="17"/>
  <c r="K25" i="17"/>
  <c r="O25" i="17"/>
  <c r="K20" i="17"/>
  <c r="O20" i="17"/>
  <c r="K23" i="17"/>
  <c r="O23" i="17"/>
  <c r="O11" i="17"/>
  <c r="CJ37" i="17"/>
  <c r="K28" i="17"/>
  <c r="O28" i="17"/>
  <c r="K31" i="17"/>
  <c r="O31" i="17"/>
  <c r="K10" i="17"/>
  <c r="O10" i="17"/>
  <c r="K21" i="17"/>
  <c r="O21" i="17"/>
  <c r="K19" i="17"/>
  <c r="O19" i="17"/>
  <c r="K17" i="17"/>
  <c r="O17" i="17"/>
  <c r="CJ36" i="17"/>
  <c r="O13" i="17"/>
  <c r="K26" i="17"/>
  <c r="O26" i="17"/>
  <c r="CJ35" i="17"/>
  <c r="CJ38" i="17"/>
  <c r="O8" i="17"/>
  <c r="O40" i="17" s="1"/>
  <c r="I57" i="11" s="1"/>
  <c r="I55" i="11" s="1"/>
  <c r="K29" i="17"/>
  <c r="O29" i="17"/>
  <c r="K22" i="17"/>
  <c r="O22" i="17"/>
  <c r="K24" i="17"/>
  <c r="O24" i="17"/>
  <c r="K30" i="17"/>
  <c r="O30" i="17"/>
  <c r="CJ39" i="17"/>
  <c r="O14" i="17"/>
  <c r="K33" i="17"/>
  <c r="O33" i="17"/>
  <c r="K12" i="17"/>
  <c r="O12" i="17"/>
  <c r="K27" i="17"/>
  <c r="O27" i="17"/>
  <c r="K15" i="17"/>
  <c r="O15" i="17"/>
  <c r="E16" i="18" l="1"/>
  <c r="F16" i="18"/>
  <c r="F27" i="18" s="1"/>
  <c r="E76" i="11" s="1"/>
  <c r="G16" i="18"/>
  <c r="G27" i="18" s="1"/>
  <c r="F76" i="11" s="1"/>
  <c r="F77" i="11" s="1"/>
  <c r="H16" i="18"/>
  <c r="H27" i="18" s="1"/>
  <c r="G76" i="11" s="1"/>
  <c r="G77" i="11" s="1"/>
  <c r="I16" i="18"/>
  <c r="I27" i="18" s="1"/>
  <c r="H76" i="11" s="1"/>
  <c r="H77" i="11" s="1"/>
  <c r="J16" i="18"/>
  <c r="J27" i="18" s="1"/>
  <c r="I76" i="11" s="1"/>
  <c r="E21" i="18"/>
  <c r="E27" i="18" s="1"/>
  <c r="D76" i="11" s="1"/>
  <c r="F21" i="18"/>
  <c r="G21" i="18"/>
  <c r="H21" i="18"/>
  <c r="I21" i="18"/>
  <c r="J21" i="18"/>
  <c r="K39" i="17"/>
  <c r="O36" i="17"/>
  <c r="I21" i="11" s="1"/>
  <c r="I19" i="11" s="1"/>
  <c r="O38" i="17"/>
  <c r="O35" i="17"/>
  <c r="O39" i="17"/>
  <c r="K35" i="17"/>
  <c r="K38" i="17"/>
  <c r="O37" i="17"/>
  <c r="J35" i="17"/>
  <c r="J38" i="17"/>
  <c r="K37" i="17"/>
  <c r="H80" i="11" l="1"/>
  <c r="H81" i="11" s="1"/>
  <c r="H78" i="11"/>
  <c r="F80" i="11"/>
  <c r="F81" i="11" s="1"/>
  <c r="F78" i="11"/>
  <c r="G78" i="11"/>
  <c r="G80" i="11"/>
  <c r="G81" i="11" s="1"/>
  <c r="G82" i="11" s="1"/>
  <c r="F82" i="11"/>
  <c r="F7" i="19"/>
  <c r="F11" i="19" s="1"/>
  <c r="F25" i="19" s="1"/>
  <c r="H82" i="11"/>
  <c r="H7" i="19"/>
  <c r="H11" i="19" s="1"/>
  <c r="H25" i="19" s="1"/>
  <c r="E48" i="11"/>
  <c r="E46" i="11" s="1"/>
  <c r="D39" i="11"/>
  <c r="D37" i="11" s="1"/>
  <c r="D66" i="11" s="1"/>
  <c r="E39" i="11"/>
  <c r="E37" i="11" s="1"/>
  <c r="E30" i="11"/>
  <c r="E28" i="11" s="1"/>
  <c r="I48" i="11"/>
  <c r="I46" i="11" s="1"/>
  <c r="I30" i="11"/>
  <c r="I28" i="11" s="1"/>
  <c r="I39" i="11"/>
  <c r="I37" i="11" s="1"/>
  <c r="G7" i="19" l="1"/>
  <c r="G11" i="19" s="1"/>
  <c r="G25" i="19" s="1"/>
  <c r="E66" i="11"/>
  <c r="E29" i="11" s="1"/>
  <c r="I66" i="11"/>
  <c r="I47" i="11" s="1"/>
  <c r="D29" i="11"/>
  <c r="D69" i="11"/>
  <c r="D56" i="11"/>
  <c r="D67" i="11"/>
  <c r="D47" i="11"/>
  <c r="D20" i="11"/>
  <c r="D38" i="11"/>
  <c r="I69" i="11" l="1"/>
  <c r="I70" i="11" s="1"/>
  <c r="E67" i="11"/>
  <c r="E38" i="11"/>
  <c r="E47" i="11"/>
  <c r="E69" i="11"/>
  <c r="E70" i="11" s="1"/>
  <c r="E20" i="11"/>
  <c r="E56" i="11"/>
  <c r="I38" i="11"/>
  <c r="I29" i="11"/>
  <c r="I56" i="11"/>
  <c r="I67" i="11"/>
  <c r="I20" i="11"/>
  <c r="D70" i="11"/>
  <c r="D73" i="11"/>
  <c r="E73" i="11" l="1"/>
  <c r="I73" i="11"/>
  <c r="D74" i="11"/>
  <c r="D77" i="11"/>
  <c r="D80" i="11" s="1"/>
  <c r="E77" i="11"/>
  <c r="E80" i="11" s="1"/>
  <c r="E74" i="11"/>
  <c r="I74" i="11"/>
  <c r="I77" i="11"/>
  <c r="I80" i="11" s="1"/>
  <c r="I78" i="11" l="1"/>
  <c r="I81" i="11"/>
  <c r="E81" i="11"/>
  <c r="E78" i="11"/>
  <c r="D81" i="11"/>
  <c r="D78" i="11"/>
  <c r="D82" i="11" l="1"/>
  <c r="D7" i="19"/>
  <c r="D11" i="19" s="1"/>
  <c r="D25" i="19" s="1"/>
  <c r="D28" i="19" s="1"/>
  <c r="E27" i="19" s="1"/>
  <c r="E82" i="11"/>
  <c r="E7" i="19"/>
  <c r="E11" i="19" s="1"/>
  <c r="E25" i="19" s="1"/>
  <c r="I82" i="11"/>
  <c r="I7" i="19"/>
  <c r="I11" i="19" s="1"/>
  <c r="I25" i="19" s="1"/>
  <c r="E28" i="19" l="1"/>
  <c r="F27" i="19" s="1"/>
  <c r="F28" i="19" s="1"/>
  <c r="G27" i="19" s="1"/>
  <c r="G28" i="19" s="1"/>
  <c r="H27" i="19" s="1"/>
  <c r="H28" i="19" s="1"/>
  <c r="I27" i="19" s="1"/>
  <c r="I2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François Menjaud</author>
  </authors>
  <commentList>
    <comment ref="C9" authorId="0" shapeId="0" xr:uid="{1B8708AB-F7B4-4EDD-A10E-2CD9BFC7FA65}">
      <text>
        <r>
          <rPr>
            <sz val="9"/>
            <color indexed="81"/>
            <rFont val="Tahoma"/>
            <family val="2"/>
          </rPr>
          <t>Ex. : les provisions (non modélisées ici afin de simplifier le modèle)</t>
        </r>
      </text>
    </comment>
    <comment ref="C10" authorId="0" shapeId="0" xr:uid="{FF274456-ABA8-4DF4-B3BF-BD2AAFA155F9}">
      <text>
        <r>
          <rPr>
            <sz val="9"/>
            <color indexed="81"/>
            <rFont val="Tahoma"/>
            <family val="2"/>
          </rPr>
          <t>Supposé nul ici afin de simplifier le modèle. 
A modéliser dans un onglet séparé si besoin.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François Menjaud</author>
  </authors>
  <commentList>
    <comment ref="H6" authorId="0" shapeId="0" xr:uid="{25805589-E0C9-4D2F-925F-A3F366795D03}">
      <text>
        <r>
          <rPr>
            <sz val="9"/>
            <color indexed="81"/>
            <rFont val="Tahoma"/>
            <family val="2"/>
          </rPr>
          <t>Par prudence, le fichier a été préparé de telle manière que tout mois entamé est payé en entier.</t>
        </r>
      </text>
    </comment>
    <comment ref="I6" authorId="0" shapeId="0" xr:uid="{347EB9DA-42A3-4ED6-8F9F-A3C4EB1388C7}">
      <text>
        <r>
          <rPr>
            <sz val="9"/>
            <color indexed="81"/>
            <rFont val="Tahoma"/>
            <family val="2"/>
          </rPr>
          <t>Par prudence, le fichier a été préparé de telle manière que tout mois entamé est payé en entier.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François Menjaud</author>
  </authors>
  <commentList>
    <comment ref="C9" authorId="0" shapeId="0" xr:uid="{2412E1A4-DA39-4A50-84A8-DDB47DADDD9D}">
      <text>
        <r>
          <rPr>
            <sz val="9"/>
            <color indexed="81"/>
            <rFont val="Tahoma"/>
            <family val="2"/>
          </rPr>
          <t>On suppose ici que le capital est remboursé de façon constante. En réalité, il arrive souvent que la capital remboursé varie d'une période de remboursement à l'autre (ajustement par rapport aux intérêts).</t>
        </r>
      </text>
    </comment>
    <comment ref="C14" authorId="0" shapeId="0" xr:uid="{43464EFB-CEC6-49B9-B096-06977AD04167}">
      <text>
        <r>
          <rPr>
            <sz val="9"/>
            <color indexed="81"/>
            <rFont val="Tahoma"/>
            <family val="2"/>
          </rPr>
          <t>On suppose ici que le capital est remboursé de façon constante. En réalité, il arrive souvent que la capital remboursé varie d'une période de remboursement à l'autre (ajustement par rapport aux intérêts).</t>
        </r>
      </text>
    </comment>
    <comment ref="C19" authorId="0" shapeId="0" xr:uid="{AE9E6266-FF25-44A0-B8BC-7C9FBDF6D735}">
      <text>
        <r>
          <rPr>
            <sz val="9"/>
            <color indexed="81"/>
            <rFont val="Tahoma"/>
            <family val="2"/>
          </rPr>
          <t>On suppose ici que le capital est remboursé de façon constante. En réalité, il arrive souvent que la capital remboursé varie d'une période de remboursement à l'autre (ajustement par rapport aux intérêts).</t>
        </r>
      </text>
    </comment>
    <comment ref="C25" authorId="0" shapeId="0" xr:uid="{EC89363F-0CC8-43E1-9CB0-D1172E70EAEF}">
      <text>
        <r>
          <rPr>
            <sz val="9"/>
            <color indexed="81"/>
            <rFont val="Tahoma"/>
            <family val="2"/>
          </rPr>
          <t>On suppose ici que le capital est remboursé de façon constante. En réalité, il arrive souvent que la capital remboursé varie d'une période de remboursement à l'autre (ajustement par rapport aux intérêts).</t>
        </r>
      </text>
    </comment>
  </commentList>
</comments>
</file>

<file path=xl/sharedStrings.xml><?xml version="1.0" encoding="utf-8"?>
<sst xmlns="http://schemas.openxmlformats.org/spreadsheetml/2006/main" count="269" uniqueCount="149">
  <si>
    <t>Disclaimer</t>
  </si>
  <si>
    <t>Utilisation</t>
  </si>
  <si>
    <t>Repères</t>
  </si>
  <si>
    <t xml:space="preserve">Les  cellules jaunes avec police bleue indiquent les cellules que vous pouvez éditer sans restriction. </t>
  </si>
  <si>
    <t xml:space="preserve">Fygr ne peut être tenu responsable de toute perte financière ou décision de gestion erronée causée par l'interprétation des analyses réalisées dans ce fichier, ni sur la base de celui-ci. </t>
  </si>
  <si>
    <t xml:space="preserve">Ce fichier vous est fourni par Fygr. </t>
  </si>
  <si>
    <t>Vous trouverez ci-dessous les étapes à suivre afin d'utiliser ce fichier de façon optimale.</t>
  </si>
  <si>
    <t xml:space="preserve">Une question, une remarque sur ce fichier ? Ecrivez-nous à hello@fygr.io. </t>
  </si>
  <si>
    <t>Chiffres d'affaires</t>
  </si>
  <si>
    <t>(=) Total chiffre d'affaires</t>
  </si>
  <si>
    <t>Coûts</t>
  </si>
  <si>
    <t>en % du total des coûts</t>
  </si>
  <si>
    <t>[Marketing]</t>
  </si>
  <si>
    <t>[Sales]</t>
  </si>
  <si>
    <t>[Outils Sales]</t>
  </si>
  <si>
    <t>[Opérations]</t>
  </si>
  <si>
    <t>[Outils Opérations]</t>
  </si>
  <si>
    <t>[Tech / IT]</t>
  </si>
  <si>
    <t>[Outils Tech / IT]</t>
  </si>
  <si>
    <t>[Outils Marketing]</t>
  </si>
  <si>
    <t>[Coûts Sales n°1 - à préciser]</t>
  </si>
  <si>
    <t>[Coûts Sales n°2 - à préciser]</t>
  </si>
  <si>
    <t>[Coûts Sales n°3 - à préciser]</t>
  </si>
  <si>
    <t>[Coûts Marketing n°1 - à préciser]</t>
  </si>
  <si>
    <t>[Coûts Marketing n°2 - à préciser]</t>
  </si>
  <si>
    <t>[Coûts Marketing n°3 - à préciser]</t>
  </si>
  <si>
    <t>[Coûts Opérations n°1 - à préciser]</t>
  </si>
  <si>
    <t>[Coûts Opérations n°2 - à préciser]</t>
  </si>
  <si>
    <t>[Coûts Opérations n°3 - à préciser]</t>
  </si>
  <si>
    <t>[Coûts Tech / IT n°1 - à préciser]</t>
  </si>
  <si>
    <t>[Coûts Tech / IT n°2 - à préciser]</t>
  </si>
  <si>
    <t>[Coûts Tech / IT n°3 - à préciser]</t>
  </si>
  <si>
    <t>(=) Total Opex</t>
  </si>
  <si>
    <t>Frais généraux</t>
  </si>
  <si>
    <t>Salaires Frais généraux</t>
  </si>
  <si>
    <t>[Loyer]</t>
  </si>
  <si>
    <t>[Expert-comptable]</t>
  </si>
  <si>
    <t>[Coûts Frais généraux n°3 - à préciser]</t>
  </si>
  <si>
    <t>[Coûts Frais généraux n°1 - à préciser]</t>
  </si>
  <si>
    <t>[Coûts Frais généraux n°2 - à préciser]</t>
  </si>
  <si>
    <t>[Outils Frais généraux]</t>
  </si>
  <si>
    <t>% croissance</t>
  </si>
  <si>
    <t>en % du chiffre d'affaires</t>
  </si>
  <si>
    <t>(=) EBITDA</t>
  </si>
  <si>
    <t>% marge</t>
  </si>
  <si>
    <t>(-) Dépréciations / Amortissements</t>
  </si>
  <si>
    <t>(=) EBIT</t>
  </si>
  <si>
    <t>(-) Intérêts</t>
  </si>
  <si>
    <t>(-) Frais généraux</t>
  </si>
  <si>
    <t>(-) Impôt sur les sociétés</t>
  </si>
  <si>
    <t>a</t>
  </si>
  <si>
    <t>b</t>
  </si>
  <si>
    <t>c</t>
  </si>
  <si>
    <t>d</t>
  </si>
  <si>
    <t>e</t>
  </si>
  <si>
    <t>Intérêts</t>
  </si>
  <si>
    <t>h</t>
  </si>
  <si>
    <t>Impôt sur les sociétés</t>
  </si>
  <si>
    <t>Par an</t>
  </si>
  <si>
    <t>Unité / Périodicité</t>
  </si>
  <si>
    <t>Chiffre d'affaires annuel espéré sur ce produit</t>
  </si>
  <si>
    <t>Par mois</t>
  </si>
  <si>
    <t>Autres coûts Marketing</t>
  </si>
  <si>
    <t>Autres coûts Sales</t>
  </si>
  <si>
    <t>Autres coûts Opérations</t>
  </si>
  <si>
    <t>Autres coûts Tech / IT</t>
  </si>
  <si>
    <t>Autres Frais généraux</t>
  </si>
  <si>
    <t>[Dette n°1]</t>
  </si>
  <si>
    <t>[Dette n°2]</t>
  </si>
  <si>
    <t>[Dette n°3]</t>
  </si>
  <si>
    <t>Grille de salaires</t>
  </si>
  <si>
    <t>Equipes</t>
  </si>
  <si>
    <t>Grades</t>
  </si>
  <si>
    <t>[Stagiaire / Alternant]</t>
  </si>
  <si>
    <t>[Junior]</t>
  </si>
  <si>
    <t>[Intermédiaire]</t>
  </si>
  <si>
    <t>[Senior]</t>
  </si>
  <si>
    <t>[C-level]</t>
  </si>
  <si>
    <t>Salaires</t>
  </si>
  <si>
    <t>Position</t>
  </si>
  <si>
    <t>Intitulé poste</t>
  </si>
  <si>
    <t>Charges sur salaires</t>
  </si>
  <si>
    <t>https://www.l-expert-comptable.com/a/532287-montant-et-calcul-des-charges-patronales-en-2018.html#:~:text=Le%20montant%20des%20charges%20patronales,net%20que%20per%C3%A7oivent%20les%20salari%C3%A9s.</t>
  </si>
  <si>
    <t>Commentaire / Source</t>
  </si>
  <si>
    <t>https://www.economie.gouv.fr/entreprises/projet-loi-finances-plf-2020-mesures-entreprises</t>
  </si>
  <si>
    <t>Equipe</t>
  </si>
  <si>
    <t>Seniorité</t>
  </si>
  <si>
    <t>Date d'embauche</t>
  </si>
  <si>
    <t>Date de fin de contrat</t>
  </si>
  <si>
    <t>Si vous rencontrez des difficultés pour prendre en main ce fichier, n'hésitez pas à contacter nos équipes.</t>
  </si>
  <si>
    <t>[Directeur des opérations]</t>
  </si>
  <si>
    <t>[Directeur commercial]</t>
  </si>
  <si>
    <t>[Chargé de clientèle]</t>
  </si>
  <si>
    <t>[Commercial]</t>
  </si>
  <si>
    <t>[Responsable marketing]</t>
  </si>
  <si>
    <t>[Directeur technique / CTO]</t>
  </si>
  <si>
    <t>[Développeur]</t>
  </si>
  <si>
    <t>(=) Total</t>
  </si>
  <si>
    <t xml:space="preserve">(=) Total, dont : </t>
  </si>
  <si>
    <t>[Fondateur]</t>
  </si>
  <si>
    <t>(=) Résultat net avant impôt (EBT)</t>
  </si>
  <si>
    <t>(=) Résultat net après impôt</t>
  </si>
  <si>
    <t>Salaires bruts annuels, avant charges patronales</t>
  </si>
  <si>
    <t>En % du chiffre d'affaires</t>
  </si>
  <si>
    <t>Autres</t>
  </si>
  <si>
    <t>Dettes</t>
  </si>
  <si>
    <t>Montant emprunté</t>
  </si>
  <si>
    <t>Date de l'emprunt</t>
  </si>
  <si>
    <t>Durée de l'emprunt</t>
  </si>
  <si>
    <t>Taux d'intérêt</t>
  </si>
  <si>
    <t xml:space="preserve">Emission </t>
  </si>
  <si>
    <t>Remboursement</t>
  </si>
  <si>
    <t>Capital restant dû</t>
  </si>
  <si>
    <t>Dépréciations / Amortissements (D&amp;A)</t>
  </si>
  <si>
    <t>Investissements (Capex)</t>
  </si>
  <si>
    <t>(+) Résultat net après impôt</t>
  </si>
  <si>
    <t>(+) Dépréciations / Amortissements</t>
  </si>
  <si>
    <t>(+) Variation de BFR</t>
  </si>
  <si>
    <t>(=) Flux de trésorerie liés à l'exploitation</t>
  </si>
  <si>
    <t>(+) Autres éléments non cash</t>
  </si>
  <si>
    <t>(-) Investissements (Capex)</t>
  </si>
  <si>
    <t>(=) Flux de trésorerie liés aux investissements</t>
  </si>
  <si>
    <t>(+) Capital</t>
  </si>
  <si>
    <t>(-) Dividendes</t>
  </si>
  <si>
    <t>(+) Emission de dette</t>
  </si>
  <si>
    <t>(-) Remboursement de dette</t>
  </si>
  <si>
    <t>(+) Subventions</t>
  </si>
  <si>
    <t>(=) Flux de trésorerie liés au financement</t>
  </si>
  <si>
    <t>(=) Total variation de trésorerie</t>
  </si>
  <si>
    <t>Trésorerie fin de période</t>
  </si>
  <si>
    <t>Trésorerie début de période</t>
  </si>
  <si>
    <t xml:space="preserve">dont Capital initial </t>
  </si>
  <si>
    <t>dont Augmentation(s) de capital</t>
  </si>
  <si>
    <t>[Produit A]</t>
  </si>
  <si>
    <t>[Produit B]</t>
  </si>
  <si>
    <t>[Produit C]</t>
  </si>
  <si>
    <t>EBITDA</t>
  </si>
  <si>
    <t>Résultat net</t>
  </si>
  <si>
    <t>Trésorerie</t>
  </si>
  <si>
    <t>Onglet 'Hypothèses'</t>
  </si>
  <si>
    <t>Onglet 'Plan de recrutement'</t>
  </si>
  <si>
    <t>Renseignez ligne à ligne les postes auxquels vous comptes recruter afin de projeter la masse salariale sur chaque période.</t>
  </si>
  <si>
    <t xml:space="preserve">Observez votre compte de résultat. En principe, tout se calcule automatiquement à partir des hypothèses renseignées. </t>
  </si>
  <si>
    <t>Onglet 'Compte de résultat'</t>
  </si>
  <si>
    <t>Onglet 'Trésorerie'</t>
  </si>
  <si>
    <t xml:space="preserve">Observez votre tableau de flux de trésorerie, et complétez les éventuelles hypothèses si besoin. </t>
  </si>
  <si>
    <t xml:space="preserve">N.B. : attention si vous modifiez les autres cellules, cela pourrait compromettre le bon fonctionnement du fichier. Faites le uniquement si vous avez bien en tête les implications et les corrections à effectuer. </t>
  </si>
  <si>
    <t>Ce template a pour objectif de vous aider dans la création de votre business plan financier simplifié (sans projection d'un bilan prévisionnel, BFR supposé nul, absence de provisions, etc.).</t>
  </si>
  <si>
    <t xml:space="preserve">Renseignez les hypothèses au sein des cellules jaunes sur l'ensemble de l'onglet, et n'oubliez pas de remplacer les chiffres exemples. Si certaines lignes sont inutiles pour vous, laissez les vides. Attention, si vous ajoutez des lignes, des ajustements seront nécessaires sur les formules du modèle.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</si>
</sst>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quot;€&quot;\);\(#,##0\ &quot;€&quot;\);\-"/>
    <numFmt numFmtId="165" formatCode="&quot;A&quot;General"/>
    <numFmt numFmtId="166" formatCode="#\ ##0,\ &quot;k€&quot;;\(#\ ##0,\ &quot;k€&quot;\);\-"/>
    <numFmt numFmtId="167" formatCode="0.0%"/>
    <numFmt numFmtId="168" formatCode="#,##0\ [$€-1]"/>
    <numFmt numFmtId="169" formatCode="#,##0\ &quot;€&quot;;\(#,##0\ &quot;€&quot;\);\-"/>
    <numFmt numFmtId="170" formatCode="General&quot; mois&quot;"/>
  </numFmts>
  <fonts count="35" x14ac:knownFonts="1">
    <font>
      <sz val="10"/>
      <color rgb="FF000000"/>
      <name val="Arial"/>
    </font>
    <font>
      <u/>
      <sz val="10"/>
      <color theme="10"/>
      <name val="Arial"/>
    </font>
    <font>
      <sz val="10"/>
      <color rgb="FF000000"/>
      <name val="Avenir Next LT Pro"/>
      <family val="2"/>
    </font>
    <font>
      <i/>
      <sz val="8"/>
      <color rgb="FF000000"/>
      <name val="Avenir Next LT Pro"/>
      <family val="2"/>
    </font>
    <font>
      <sz val="10"/>
      <color rgb="FF0000FF"/>
      <name val="Avenir Next LT Pro"/>
      <family val="2"/>
    </font>
    <font>
      <b/>
      <sz val="10"/>
      <color rgb="FF000000"/>
      <name val="Avenir Next LT Pro"/>
      <family val="2"/>
    </font>
    <font>
      <b/>
      <u/>
      <sz val="10"/>
      <color rgb="FF000000"/>
      <name val="Avenir Next LT Pro"/>
      <family val="2"/>
    </font>
    <font>
      <b/>
      <u/>
      <sz val="10"/>
      <name val="Avenir Next LT Pro"/>
      <family val="2"/>
    </font>
    <font>
      <u/>
      <sz val="10"/>
      <name val="Avenir Next LT Pro"/>
      <family val="2"/>
    </font>
    <font>
      <sz val="10"/>
      <color rgb="FF666666"/>
      <name val="Avenir Next LT Pro"/>
      <family val="2"/>
    </font>
    <font>
      <sz val="8"/>
      <color rgb="FF000000"/>
      <name val="Avenir Next LT Pro"/>
      <family val="2"/>
    </font>
    <font>
      <b/>
      <i/>
      <sz val="10"/>
      <color rgb="FF000000"/>
      <name val="Avenir Next LT Pro"/>
      <family val="2"/>
    </font>
    <font>
      <b/>
      <u/>
      <sz val="18"/>
      <color rgb="FF000000"/>
      <name val="Avenir Next LT Pro"/>
      <family val="2"/>
    </font>
    <font>
      <sz val="10"/>
      <color rgb="FF000000"/>
      <name val="Arial"/>
    </font>
    <font>
      <b/>
      <sz val="10"/>
      <color theme="1"/>
      <name val="Avenir Next LT Pro"/>
      <family val="2"/>
    </font>
    <font>
      <sz val="10"/>
      <color theme="1"/>
      <name val="Avenir Next LT Pro"/>
      <family val="2"/>
    </font>
    <font>
      <i/>
      <sz val="8"/>
      <color theme="1"/>
      <name val="Avenir Next LT Pro"/>
      <family val="2"/>
    </font>
    <font>
      <i/>
      <sz val="10"/>
      <color rgb="FF000000"/>
      <name val="Avenir Next LT Pro"/>
      <family val="2"/>
    </font>
    <font>
      <b/>
      <sz val="12"/>
      <color theme="0"/>
      <name val="Avenir Next LT Pro"/>
      <family val="2"/>
    </font>
    <font>
      <b/>
      <sz val="10"/>
      <color theme="0"/>
      <name val="Avenir Next LT Pro"/>
      <family val="2"/>
    </font>
    <font>
      <b/>
      <i/>
      <sz val="12"/>
      <color theme="0"/>
      <name val="Avenir Next LT Pro"/>
      <family val="2"/>
    </font>
    <font>
      <sz val="10"/>
      <color rgb="FF002060"/>
      <name val="Avenir Next LT Pro"/>
      <family val="2"/>
    </font>
    <font>
      <b/>
      <i/>
      <u/>
      <sz val="10"/>
      <color rgb="FF000000"/>
      <name val="Avenir Next LT Pro"/>
      <family val="2"/>
    </font>
    <font>
      <sz val="10"/>
      <name val="Avenir Next LT Pro"/>
      <family val="2"/>
    </font>
    <font>
      <u/>
      <sz val="10"/>
      <color theme="10"/>
      <name val="Avenir Next LT Pro"/>
      <family val="2"/>
    </font>
    <font>
      <b/>
      <i/>
      <sz val="12"/>
      <name val="Avenir Next LT Pro"/>
      <family val="2"/>
    </font>
    <font>
      <i/>
      <sz val="12"/>
      <name val="Avenir Next LT Pro"/>
      <family val="2"/>
    </font>
    <font>
      <b/>
      <i/>
      <sz val="10"/>
      <color theme="0"/>
      <name val="Avenir Next LT Pro"/>
      <family val="2"/>
    </font>
    <font>
      <b/>
      <i/>
      <sz val="10"/>
      <name val="Avenir Next LT Pro"/>
      <family val="2"/>
    </font>
    <font>
      <i/>
      <sz val="10"/>
      <name val="Avenir Next LT Pro"/>
      <family val="2"/>
    </font>
    <font>
      <sz val="9"/>
      <color indexed="81"/>
      <name val="Tahoma"/>
      <family val="2"/>
    </font>
    <font>
      <b/>
      <sz val="8"/>
      <color rgb="FF000000"/>
      <name val="Avenir Next LT Pro"/>
      <family val="2"/>
    </font>
    <font>
      <b/>
      <sz val="10"/>
      <color rgb="FF0000FF"/>
      <name val="Avenir Next LT Pro"/>
      <family val="2"/>
    </font>
    <font>
      <sz val="8"/>
      <color rgb="FF0000FF"/>
      <name val="Avenir Next LT Pro"/>
      <family val="2"/>
    </font>
    <font>
      <u/>
      <sz val="10"/>
      <color rgb="FF00206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002060"/>
        <bgColor rgb="FF002060"/>
      </patternFill>
    </fill>
    <fill>
      <patternFill patternType="solid">
        <fgColor rgb="FF002060"/>
        <bgColor indexed="64"/>
      </patternFill>
    </fill>
    <fill>
      <patternFill patternType="solid">
        <fgColor rgb="FFF2F2F2"/>
        <bgColor rgb="FFF2F2F2"/>
      </patternFill>
    </fill>
    <fill>
      <patternFill patternType="solid">
        <fgColor rgb="FF9BBCFF"/>
        <bgColor rgb="FF002060"/>
      </patternFill>
    </fill>
    <fill>
      <patternFill patternType="solid">
        <fgColor rgb="FFFEF2CD"/>
        <bgColor indexed="64"/>
      </patternFill>
    </fill>
    <fill>
      <patternFill patternType="lightUp">
        <fgColor theme="0" tint="-0.24994659260841701"/>
        <bgColor indexed="65"/>
      </patternFill>
    </fill>
  </fills>
  <borders count="5">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9" fontId="13" fillId="0" borderId="0" applyFont="0" applyFill="0" applyBorder="0" applyAlignment="0" applyProtection="0"/>
  </cellStyleXfs>
  <cellXfs count="89">
    <xf numFmtId="0" fontId="0" fillId="0" borderId="0" xfId="0" applyFont="1" applyAlignment="1"/>
    <xf numFmtId="0" fontId="2" fillId="0" borderId="0" xfId="0" applyFont="1" applyAlignment="1"/>
    <xf numFmtId="0" fontId="4" fillId="2" borderId="0" xfId="0" applyFont="1" applyFill="1" applyAlignment="1">
      <alignment horizontal="center"/>
    </xf>
    <xf numFmtId="0" fontId="2" fillId="0" borderId="0" xfId="0" applyFont="1"/>
    <xf numFmtId="0" fontId="6" fillId="0" borderId="0" xfId="0" applyFont="1" applyAlignment="1"/>
    <xf numFmtId="0" fontId="7" fillId="0" borderId="0" xfId="0" applyFont="1" applyAlignment="1">
      <alignment horizontal="center"/>
    </xf>
    <xf numFmtId="0" fontId="8" fillId="0" borderId="0" xfId="1" applyFont="1" applyAlignment="1"/>
    <xf numFmtId="0" fontId="10" fillId="0" borderId="0" xfId="0" applyFont="1" applyFill="1" applyAlignment="1">
      <alignment horizontal="left" indent="1"/>
    </xf>
    <xf numFmtId="0" fontId="11" fillId="0" borderId="0" xfId="0" applyFont="1" applyAlignment="1"/>
    <xf numFmtId="0" fontId="12" fillId="0" borderId="0" xfId="0" applyFont="1" applyAlignment="1"/>
    <xf numFmtId="0" fontId="2" fillId="4" borderId="0" xfId="0" applyFont="1" applyFill="1"/>
    <xf numFmtId="0" fontId="5" fillId="0" borderId="1" xfId="0" quotePrefix="1" applyFont="1" applyBorder="1" applyAlignment="1"/>
    <xf numFmtId="164" fontId="15" fillId="0" borderId="0" xfId="0" applyNumberFormat="1" applyFont="1" applyAlignment="1">
      <alignment horizontal="left" indent="1"/>
    </xf>
    <xf numFmtId="0" fontId="16" fillId="5" borderId="0" xfId="0" applyFont="1" applyFill="1"/>
    <xf numFmtId="0" fontId="10" fillId="0" borderId="0" xfId="0" applyFont="1" applyAlignment="1"/>
    <xf numFmtId="0" fontId="5" fillId="0" borderId="0" xfId="0" applyFont="1" applyAlignment="1"/>
    <xf numFmtId="0" fontId="17" fillId="0" borderId="0" xfId="0" applyFont="1" applyAlignment="1"/>
    <xf numFmtId="0" fontId="3" fillId="0" borderId="0" xfId="0" applyFont="1" applyAlignment="1"/>
    <xf numFmtId="0" fontId="3" fillId="0" borderId="0" xfId="0" quotePrefix="1" applyFont="1" applyBorder="1" applyAlignment="1">
      <alignment horizontal="left" indent="1"/>
    </xf>
    <xf numFmtId="0" fontId="14" fillId="5" borderId="0" xfId="0" quotePrefix="1" applyFont="1" applyFill="1"/>
    <xf numFmtId="0" fontId="2" fillId="0" borderId="0" xfId="0" quotePrefix="1" applyFont="1" applyAlignment="1"/>
    <xf numFmtId="0" fontId="2" fillId="0" borderId="0" xfId="0" applyFont="1" applyAlignment="1">
      <alignment horizontal="right"/>
    </xf>
    <xf numFmtId="166" fontId="14" fillId="5" borderId="0" xfId="0" applyNumberFormat="1" applyFont="1" applyFill="1" applyAlignment="1">
      <alignment horizontal="right"/>
    </xf>
    <xf numFmtId="167" fontId="16" fillId="5" borderId="0" xfId="0" applyNumberFormat="1" applyFont="1" applyFill="1" applyAlignment="1">
      <alignment horizontal="right"/>
    </xf>
    <xf numFmtId="0" fontId="2" fillId="0" borderId="0" xfId="0" quotePrefix="1" applyFont="1" applyAlignment="1">
      <alignment horizontal="left"/>
    </xf>
    <xf numFmtId="0" fontId="19" fillId="3" borderId="0" xfId="0" applyNumberFormat="1" applyFont="1" applyFill="1" applyAlignment="1">
      <alignment horizontal="center"/>
    </xf>
    <xf numFmtId="0" fontId="18" fillId="3" borderId="0" xfId="0" applyFont="1" applyFill="1" applyAlignment="1">
      <alignment horizontal="right"/>
    </xf>
    <xf numFmtId="165" fontId="20" fillId="0" borderId="0" xfId="0" applyNumberFormat="1" applyFont="1" applyFill="1" applyAlignment="1">
      <alignment horizontal="right"/>
    </xf>
    <xf numFmtId="164" fontId="18" fillId="0" borderId="0" xfId="0" applyNumberFormat="1" applyFont="1" applyFill="1"/>
    <xf numFmtId="164" fontId="18" fillId="3" borderId="0" xfId="0" applyNumberFormat="1" applyFont="1" applyFill="1"/>
    <xf numFmtId="0" fontId="21" fillId="4" borderId="0" xfId="0" applyFont="1" applyFill="1"/>
    <xf numFmtId="0" fontId="19" fillId="6" borderId="0" xfId="0" applyNumberFormat="1" applyFont="1" applyFill="1" applyAlignment="1">
      <alignment horizontal="center"/>
    </xf>
    <xf numFmtId="168" fontId="4" fillId="7" borderId="0" xfId="0" applyNumberFormat="1" applyFont="1" applyFill="1" applyAlignment="1">
      <alignment horizontal="right"/>
    </xf>
    <xf numFmtId="167" fontId="3" fillId="0" borderId="0" xfId="2" applyNumberFormat="1" applyFont="1" applyBorder="1" applyAlignment="1">
      <alignment horizontal="right"/>
    </xf>
    <xf numFmtId="167" fontId="4" fillId="7" borderId="0" xfId="2" applyNumberFormat="1" applyFont="1" applyFill="1" applyAlignment="1">
      <alignment horizontal="right"/>
    </xf>
    <xf numFmtId="0" fontId="22" fillId="0" borderId="0" xfId="0" applyFont="1" applyAlignment="1"/>
    <xf numFmtId="0" fontId="19" fillId="0" borderId="0" xfId="0" applyNumberFormat="1" applyFont="1" applyFill="1" applyAlignment="1">
      <alignment horizontal="center"/>
    </xf>
    <xf numFmtId="0" fontId="5" fillId="0" borderId="0" xfId="0" applyFont="1" applyFill="1" applyAlignment="1"/>
    <xf numFmtId="0" fontId="11" fillId="0" borderId="0" xfId="0" applyFont="1" applyFill="1" applyAlignment="1"/>
    <xf numFmtId="0" fontId="5" fillId="0" borderId="0" xfId="0" quotePrefix="1" applyFont="1" applyAlignment="1"/>
    <xf numFmtId="167" fontId="4" fillId="0" borderId="0" xfId="2" applyNumberFormat="1" applyFont="1" applyFill="1" applyAlignment="1">
      <alignment horizontal="right"/>
    </xf>
    <xf numFmtId="167" fontId="4" fillId="8" borderId="0" xfId="2" applyNumberFormat="1" applyFont="1" applyFill="1" applyAlignment="1">
      <alignment horizontal="right"/>
    </xf>
    <xf numFmtId="167" fontId="14" fillId="5" borderId="0" xfId="0" quotePrefix="1" applyNumberFormat="1" applyFont="1" applyFill="1"/>
    <xf numFmtId="164" fontId="4" fillId="2" borderId="0" xfId="0" applyNumberFormat="1" applyFont="1" applyFill="1" applyAlignment="1">
      <alignment horizontal="left" indent="1"/>
    </xf>
    <xf numFmtId="167" fontId="2" fillId="0" borderId="0" xfId="0" applyNumberFormat="1" applyFont="1" applyAlignment="1">
      <alignment horizontal="left" indent="1"/>
    </xf>
    <xf numFmtId="0" fontId="24" fillId="0" borderId="0" xfId="1" applyFont="1" applyAlignment="1"/>
    <xf numFmtId="165" fontId="25" fillId="0" borderId="0" xfId="0" applyNumberFormat="1" applyFont="1" applyFill="1" applyAlignment="1">
      <alignment horizontal="centerContinuous" vertical="center"/>
    </xf>
    <xf numFmtId="165" fontId="26" fillId="0" borderId="0" xfId="0" applyNumberFormat="1" applyFont="1" applyFill="1" applyAlignment="1">
      <alignment horizontal="centerContinuous" vertical="center"/>
    </xf>
    <xf numFmtId="0" fontId="4" fillId="2" borderId="0" xfId="0" applyFont="1" applyFill="1" applyAlignment="1"/>
    <xf numFmtId="164" fontId="19" fillId="0" borderId="0" xfId="0" applyNumberFormat="1" applyFont="1" applyFill="1"/>
    <xf numFmtId="165" fontId="27" fillId="0" borderId="0" xfId="0" applyNumberFormat="1" applyFont="1" applyFill="1" applyAlignment="1">
      <alignment horizontal="right"/>
    </xf>
    <xf numFmtId="165" fontId="28" fillId="0" borderId="0" xfId="0" applyNumberFormat="1" applyFont="1" applyFill="1" applyAlignment="1">
      <alignment horizontal="right" vertical="center"/>
    </xf>
    <xf numFmtId="165" fontId="29" fillId="0" borderId="0" xfId="0" applyNumberFormat="1" applyFont="1" applyFill="1" applyAlignment="1">
      <alignment horizontal="right" vertical="center"/>
    </xf>
    <xf numFmtId="165" fontId="17" fillId="0" borderId="0" xfId="0" applyNumberFormat="1" applyFont="1" applyAlignment="1"/>
    <xf numFmtId="164" fontId="18" fillId="3" borderId="0" xfId="0" applyNumberFormat="1" applyFont="1" applyFill="1" applyAlignment="1">
      <alignment vertical="center"/>
    </xf>
    <xf numFmtId="0" fontId="18" fillId="3" borderId="0" xfId="0" applyFont="1" applyFill="1" applyAlignment="1">
      <alignment vertical="center"/>
    </xf>
    <xf numFmtId="0" fontId="18" fillId="3" borderId="0" xfId="0" applyFont="1" applyFill="1" applyAlignment="1">
      <alignment horizontal="right" vertical="center"/>
    </xf>
    <xf numFmtId="0" fontId="2" fillId="0" borderId="0" xfId="0" applyFont="1" applyAlignment="1">
      <alignment vertical="center"/>
    </xf>
    <xf numFmtId="17" fontId="19" fillId="3" borderId="0" xfId="0" applyNumberFormat="1" applyFont="1" applyFill="1" applyAlignment="1">
      <alignment vertical="center"/>
    </xf>
    <xf numFmtId="0" fontId="18" fillId="3" borderId="0" xfId="0" applyFont="1" applyFill="1" applyAlignment="1">
      <alignment horizontal="right" vertical="center" wrapText="1"/>
    </xf>
    <xf numFmtId="14" fontId="4" fillId="2" borderId="0" xfId="0" applyNumberFormat="1" applyFont="1" applyFill="1" applyAlignment="1">
      <alignment horizontal="right"/>
    </xf>
    <xf numFmtId="169" fontId="2" fillId="0" borderId="0" xfId="0" applyNumberFormat="1" applyFont="1" applyAlignment="1">
      <alignment horizontal="right"/>
    </xf>
    <xf numFmtId="169" fontId="2" fillId="0" borderId="0" xfId="0" applyNumberFormat="1" applyFont="1" applyBorder="1" applyAlignment="1"/>
    <xf numFmtId="0" fontId="5" fillId="0" borderId="1" xfId="0" applyFont="1" applyBorder="1" applyAlignment="1"/>
    <xf numFmtId="169" fontId="5" fillId="0" borderId="1" xfId="0" applyNumberFormat="1" applyFont="1" applyBorder="1" applyAlignment="1"/>
    <xf numFmtId="169" fontId="2" fillId="0" borderId="1" xfId="0" applyNumberFormat="1" applyFont="1" applyBorder="1" applyAlignment="1"/>
    <xf numFmtId="0" fontId="2" fillId="0" borderId="0" xfId="0" applyFont="1" applyAlignment="1">
      <alignment horizontal="left" indent="1"/>
    </xf>
    <xf numFmtId="0" fontId="10" fillId="0" borderId="0" xfId="0" applyFont="1" applyAlignment="1">
      <alignment horizontal="left" indent="1"/>
    </xf>
    <xf numFmtId="169" fontId="10" fillId="0" borderId="0" xfId="0" applyNumberFormat="1" applyFont="1" applyBorder="1" applyAlignment="1"/>
    <xf numFmtId="0" fontId="31" fillId="0" borderId="0" xfId="0" applyFont="1" applyAlignment="1">
      <alignment horizontal="left" indent="1"/>
    </xf>
    <xf numFmtId="167" fontId="23" fillId="0" borderId="0" xfId="2" applyNumberFormat="1" applyFont="1" applyFill="1" applyAlignment="1">
      <alignment horizontal="right"/>
    </xf>
    <xf numFmtId="169" fontId="2" fillId="0" borderId="0" xfId="0" applyNumberFormat="1" applyFont="1" applyAlignment="1"/>
    <xf numFmtId="164" fontId="23" fillId="0" borderId="0" xfId="0" applyNumberFormat="1" applyFont="1" applyFill="1" applyAlignment="1">
      <alignment horizontal="left" indent="2"/>
    </xf>
    <xf numFmtId="14" fontId="4" fillId="7" borderId="0" xfId="2" applyNumberFormat="1" applyFont="1" applyFill="1" applyAlignment="1">
      <alignment horizontal="right"/>
    </xf>
    <xf numFmtId="170" fontId="4" fillId="7" borderId="0" xfId="2" applyNumberFormat="1" applyFont="1" applyFill="1" applyAlignment="1">
      <alignment horizontal="right"/>
    </xf>
    <xf numFmtId="164" fontId="32" fillId="2" borderId="0" xfId="0" applyNumberFormat="1" applyFont="1" applyFill="1" applyAlignment="1">
      <alignment horizontal="left" indent="1"/>
    </xf>
    <xf numFmtId="169" fontId="5" fillId="0" borderId="1" xfId="0" applyNumberFormat="1" applyFont="1" applyBorder="1" applyAlignment="1">
      <alignment horizontal="right"/>
    </xf>
    <xf numFmtId="169" fontId="14" fillId="5" borderId="0" xfId="0" applyNumberFormat="1" applyFont="1" applyFill="1" applyAlignment="1">
      <alignment horizontal="right"/>
    </xf>
    <xf numFmtId="169" fontId="33" fillId="2" borderId="0" xfId="0" applyNumberFormat="1" applyFont="1" applyFill="1" applyAlignment="1"/>
    <xf numFmtId="169" fontId="4" fillId="2" borderId="0" xfId="0" applyNumberFormat="1" applyFont="1" applyFill="1" applyAlignment="1"/>
    <xf numFmtId="0" fontId="5" fillId="0" borderId="2" xfId="0" applyFont="1" applyBorder="1" applyAlignment="1"/>
    <xf numFmtId="169" fontId="5" fillId="0" borderId="3" xfId="0" applyNumberFormat="1" applyFont="1" applyBorder="1" applyAlignment="1"/>
    <xf numFmtId="169" fontId="5" fillId="0" borderId="4" xfId="0" applyNumberFormat="1" applyFont="1" applyBorder="1" applyAlignment="1"/>
    <xf numFmtId="0" fontId="4" fillId="2" borderId="0" xfId="0" quotePrefix="1" applyFont="1" applyFill="1" applyAlignment="1">
      <alignment horizontal="left"/>
    </xf>
    <xf numFmtId="0" fontId="10" fillId="0" borderId="0" xfId="0" applyFont="1" applyFill="1" applyAlignment="1">
      <alignment horizontal="left" wrapText="1" indent="1"/>
    </xf>
    <xf numFmtId="0" fontId="11" fillId="0" borderId="0" xfId="0" applyFont="1" applyAlignment="1">
      <alignment wrapText="1"/>
    </xf>
    <xf numFmtId="0" fontId="9" fillId="0" borderId="0" xfId="0" applyFont="1" applyFill="1" applyAlignment="1">
      <alignment horizontal="center"/>
    </xf>
    <xf numFmtId="0" fontId="34" fillId="4" borderId="0" xfId="1" applyFont="1" applyFill="1"/>
    <xf numFmtId="0" fontId="21" fillId="0" borderId="0" xfId="0" applyFont="1"/>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2060"/>
      <color rgb="FF404040"/>
      <color rgb="FF0000FF"/>
      <color rgb="FF9FBFFF"/>
      <color rgb="FF256EFF"/>
      <color rgb="FF0037A4"/>
      <color rgb="FFFEF2CD"/>
      <color rgb="FF0000C4"/>
      <color rgb="FF9BBCFF"/>
      <color rgb="FF232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639511056954107E-2"/>
          <c:y val="9.2592592592592587E-3"/>
          <c:w val="0.93382613779800772"/>
          <c:h val="0.66526283172936707"/>
        </c:manualLayout>
      </c:layout>
      <c:barChart>
        <c:barDir val="col"/>
        <c:grouping val="stacked"/>
        <c:varyColors val="0"/>
        <c:ser>
          <c:idx val="2"/>
          <c:order val="2"/>
          <c:tx>
            <c:strRef>
              <c:f>'Compte de résultat'!$C$9</c:f>
              <c:strCache>
                <c:ptCount val="1"/>
                <c:pt idx="0">
                  <c:v>[Produit A]</c:v>
                </c:pt>
              </c:strCache>
            </c:strRef>
          </c:tx>
          <c:spPr>
            <a:solidFill>
              <a:srgbClr val="002060"/>
            </a:solidFill>
            <a:ln>
              <a:noFill/>
            </a:ln>
            <a:effectLst/>
          </c:spPr>
          <c:invertIfNegative val="0"/>
          <c:cat>
            <c:strRef>
              <c:f>'Compte de résultat'!$D$5:$I$6</c:f>
              <c:strCache>
                <c:ptCount val="6"/>
                <c:pt idx="0">
                  <c:v>2022</c:v>
                </c:pt>
                <c:pt idx="1">
                  <c:v>2023</c:v>
                </c:pt>
                <c:pt idx="2">
                  <c:v>2024</c:v>
                </c:pt>
                <c:pt idx="3">
                  <c:v>2025</c:v>
                </c:pt>
                <c:pt idx="4">
                  <c:v>2026</c:v>
                </c:pt>
                <c:pt idx="5">
                  <c:v>2027</c:v>
                </c:pt>
              </c:strCache>
            </c:strRef>
          </c:cat>
          <c:val>
            <c:numRef>
              <c:f>'Compte de résultat'!$D$9:$I$9</c:f>
              <c:numCache>
                <c:formatCode>#,##0\ "€";\(#,##0\ "€"\);\-</c:formatCode>
                <c:ptCount val="6"/>
                <c:pt idx="0">
                  <c:v>150000</c:v>
                </c:pt>
                <c:pt idx="1">
                  <c:v>170000</c:v>
                </c:pt>
                <c:pt idx="2">
                  <c:v>190000</c:v>
                </c:pt>
                <c:pt idx="3">
                  <c:v>210000</c:v>
                </c:pt>
                <c:pt idx="4">
                  <c:v>230000</c:v>
                </c:pt>
                <c:pt idx="5">
                  <c:v>250000</c:v>
                </c:pt>
              </c:numCache>
            </c:numRef>
          </c:val>
          <c:extLst>
            <c:ext xmlns:c16="http://schemas.microsoft.com/office/drawing/2014/chart" uri="{C3380CC4-5D6E-409C-BE32-E72D297353CC}">
              <c16:uniqueId val="{00000011-C04D-4D1B-B967-917917C6DEFB}"/>
            </c:ext>
          </c:extLst>
        </c:ser>
        <c:ser>
          <c:idx val="3"/>
          <c:order val="3"/>
          <c:tx>
            <c:strRef>
              <c:f>'Compte de résultat'!$C$10</c:f>
              <c:strCache>
                <c:ptCount val="1"/>
                <c:pt idx="0">
                  <c:v>[Produit B]</c:v>
                </c:pt>
              </c:strCache>
            </c:strRef>
          </c:tx>
          <c:spPr>
            <a:solidFill>
              <a:srgbClr val="0037A4"/>
            </a:solidFill>
            <a:ln>
              <a:noFill/>
            </a:ln>
            <a:effectLst/>
          </c:spPr>
          <c:invertIfNegative val="0"/>
          <c:cat>
            <c:strRef>
              <c:f>'Compte de résultat'!$D$5:$I$6</c:f>
              <c:strCache>
                <c:ptCount val="6"/>
                <c:pt idx="0">
                  <c:v>2022</c:v>
                </c:pt>
                <c:pt idx="1">
                  <c:v>2023</c:v>
                </c:pt>
                <c:pt idx="2">
                  <c:v>2024</c:v>
                </c:pt>
                <c:pt idx="3">
                  <c:v>2025</c:v>
                </c:pt>
                <c:pt idx="4">
                  <c:v>2026</c:v>
                </c:pt>
                <c:pt idx="5">
                  <c:v>2027</c:v>
                </c:pt>
              </c:strCache>
            </c:strRef>
          </c:cat>
          <c:val>
            <c:numRef>
              <c:f>'Compte de résultat'!$D$10:$I$10</c:f>
              <c:numCache>
                <c:formatCode>#,##0\ "€";\(#,##0\ "€"\);\-</c:formatCode>
                <c:ptCount val="6"/>
                <c:pt idx="0">
                  <c:v>200000</c:v>
                </c:pt>
                <c:pt idx="1">
                  <c:v>220000</c:v>
                </c:pt>
                <c:pt idx="2">
                  <c:v>240000</c:v>
                </c:pt>
                <c:pt idx="3">
                  <c:v>260000</c:v>
                </c:pt>
                <c:pt idx="4">
                  <c:v>280000</c:v>
                </c:pt>
                <c:pt idx="5">
                  <c:v>300000</c:v>
                </c:pt>
              </c:numCache>
            </c:numRef>
          </c:val>
          <c:extLst>
            <c:ext xmlns:c16="http://schemas.microsoft.com/office/drawing/2014/chart" uri="{C3380CC4-5D6E-409C-BE32-E72D297353CC}">
              <c16:uniqueId val="{00000012-C04D-4D1B-B967-917917C6DEFB}"/>
            </c:ext>
          </c:extLst>
        </c:ser>
        <c:ser>
          <c:idx val="4"/>
          <c:order val="4"/>
          <c:tx>
            <c:strRef>
              <c:f>'Compte de résultat'!$C$11</c:f>
              <c:strCache>
                <c:ptCount val="1"/>
                <c:pt idx="0">
                  <c:v>[Produit C]</c:v>
                </c:pt>
              </c:strCache>
            </c:strRef>
          </c:tx>
          <c:spPr>
            <a:solidFill>
              <a:srgbClr val="256EFF"/>
            </a:solidFill>
            <a:ln>
              <a:noFill/>
            </a:ln>
            <a:effectLst/>
          </c:spPr>
          <c:invertIfNegative val="0"/>
          <c:cat>
            <c:strRef>
              <c:f>'Compte de résultat'!$D$5:$I$6</c:f>
              <c:strCache>
                <c:ptCount val="6"/>
                <c:pt idx="0">
                  <c:v>2022</c:v>
                </c:pt>
                <c:pt idx="1">
                  <c:v>2023</c:v>
                </c:pt>
                <c:pt idx="2">
                  <c:v>2024</c:v>
                </c:pt>
                <c:pt idx="3">
                  <c:v>2025</c:v>
                </c:pt>
                <c:pt idx="4">
                  <c:v>2026</c:v>
                </c:pt>
                <c:pt idx="5">
                  <c:v>2027</c:v>
                </c:pt>
              </c:strCache>
            </c:strRef>
          </c:cat>
          <c:val>
            <c:numRef>
              <c:f>'Compte de résultat'!$D$11:$I$11</c:f>
              <c:numCache>
                <c:formatCode>#,##0\ "€";\(#,##0\ "€"\);\-</c:formatCode>
                <c:ptCount val="6"/>
                <c:pt idx="0">
                  <c:v>300000</c:v>
                </c:pt>
                <c:pt idx="1">
                  <c:v>320000</c:v>
                </c:pt>
                <c:pt idx="2">
                  <c:v>340000</c:v>
                </c:pt>
                <c:pt idx="3">
                  <c:v>360000</c:v>
                </c:pt>
                <c:pt idx="4">
                  <c:v>380000</c:v>
                </c:pt>
                <c:pt idx="5">
                  <c:v>400000</c:v>
                </c:pt>
              </c:numCache>
            </c:numRef>
          </c:val>
          <c:extLst>
            <c:ext xmlns:c16="http://schemas.microsoft.com/office/drawing/2014/chart" uri="{C3380CC4-5D6E-409C-BE32-E72D297353CC}">
              <c16:uniqueId val="{00000013-C04D-4D1B-B967-917917C6DEFB}"/>
            </c:ext>
          </c:extLst>
        </c:ser>
        <c:ser>
          <c:idx val="5"/>
          <c:order val="5"/>
          <c:tx>
            <c:strRef>
              <c:f>'Compte de résultat'!$C$12</c:f>
              <c:strCache>
                <c:ptCount val="1"/>
                <c:pt idx="0">
                  <c:v>Autres</c:v>
                </c:pt>
              </c:strCache>
            </c:strRef>
          </c:tx>
          <c:spPr>
            <a:solidFill>
              <a:srgbClr val="9FBFFF"/>
            </a:solidFill>
            <a:ln>
              <a:noFill/>
            </a:ln>
            <a:effectLst/>
          </c:spPr>
          <c:invertIfNegative val="0"/>
          <c:cat>
            <c:strRef>
              <c:f>'Compte de résultat'!$D$5:$I$6</c:f>
              <c:strCache>
                <c:ptCount val="6"/>
                <c:pt idx="0">
                  <c:v>2022</c:v>
                </c:pt>
                <c:pt idx="1">
                  <c:v>2023</c:v>
                </c:pt>
                <c:pt idx="2">
                  <c:v>2024</c:v>
                </c:pt>
                <c:pt idx="3">
                  <c:v>2025</c:v>
                </c:pt>
                <c:pt idx="4">
                  <c:v>2026</c:v>
                </c:pt>
                <c:pt idx="5">
                  <c:v>2027</c:v>
                </c:pt>
              </c:strCache>
            </c:strRef>
          </c:cat>
          <c:val>
            <c:numRef>
              <c:f>'Compte de résultat'!$D$12:$I$12</c:f>
              <c:numCache>
                <c:formatCode>#,##0\ "€";\(#,##0\ "€"\);\-</c:formatCode>
                <c:ptCount val="6"/>
                <c:pt idx="0">
                  <c:v>100000</c:v>
                </c:pt>
                <c:pt idx="1">
                  <c:v>110000</c:v>
                </c:pt>
                <c:pt idx="2">
                  <c:v>120000</c:v>
                </c:pt>
                <c:pt idx="3">
                  <c:v>130000</c:v>
                </c:pt>
                <c:pt idx="4">
                  <c:v>140000</c:v>
                </c:pt>
                <c:pt idx="5">
                  <c:v>150000</c:v>
                </c:pt>
              </c:numCache>
            </c:numRef>
          </c:val>
          <c:extLst>
            <c:ext xmlns:c16="http://schemas.microsoft.com/office/drawing/2014/chart" uri="{C3380CC4-5D6E-409C-BE32-E72D297353CC}">
              <c16:uniqueId val="{00000014-C04D-4D1B-B967-917917C6DEFB}"/>
            </c:ext>
          </c:extLst>
        </c:ser>
        <c:ser>
          <c:idx val="7"/>
          <c:order val="8"/>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404040"/>
                    </a:solidFill>
                    <a:latin typeface="Avenir Next LT Pro" panose="020B0504020202020204" pitchFamily="34" charset="0"/>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'Compte de résultat'!$D$5:$I$5</c:f>
              <c:numCache>
                <c:formatCode>General</c:formatCode>
                <c:ptCount val="6"/>
                <c:pt idx="0">
                  <c:v>2022</c:v>
                </c:pt>
                <c:pt idx="1">
                  <c:v>2023</c:v>
                </c:pt>
                <c:pt idx="2">
                  <c:v>2024</c:v>
                </c:pt>
                <c:pt idx="3">
                  <c:v>2025</c:v>
                </c:pt>
                <c:pt idx="4">
                  <c:v>2026</c:v>
                </c:pt>
                <c:pt idx="5">
                  <c:v>2027</c:v>
                </c:pt>
              </c:numCache>
            </c:numRef>
          </c:cat>
          <c:val>
            <c:numRef>
              <c:f>'Compte de résultat'!$D$14:$I$14</c:f>
              <c:numCache>
                <c:formatCode>#,##0\ "€";\(#,##0\ "€"\);\-</c:formatCode>
                <c:ptCount val="6"/>
                <c:pt idx="0">
                  <c:v>750000</c:v>
                </c:pt>
                <c:pt idx="1">
                  <c:v>820000</c:v>
                </c:pt>
                <c:pt idx="2">
                  <c:v>890000</c:v>
                </c:pt>
                <c:pt idx="3">
                  <c:v>960000</c:v>
                </c:pt>
                <c:pt idx="4">
                  <c:v>1030000</c:v>
                </c:pt>
                <c:pt idx="5">
                  <c:v>1100000</c:v>
                </c:pt>
              </c:numCache>
            </c:numRef>
          </c:val>
          <c:extLst>
            <c:ext xmlns:c16="http://schemas.microsoft.com/office/drawing/2014/chart" uri="{C3380CC4-5D6E-409C-BE32-E72D297353CC}">
              <c16:uniqueId val="{00000019-C04D-4D1B-B967-917917C6DEFB}"/>
            </c:ext>
          </c:extLst>
        </c:ser>
        <c:dLbls>
          <c:showLegendKey val="0"/>
          <c:showVal val="0"/>
          <c:showCatName val="0"/>
          <c:showSerName val="0"/>
          <c:showPercent val="0"/>
          <c:showBubbleSize val="0"/>
        </c:dLbls>
        <c:gapWidth val="219"/>
        <c:overlap val="100"/>
        <c:axId val="484824760"/>
        <c:axId val="484826360"/>
        <c:extLst>
          <c:ext xmlns:c15="http://schemas.microsoft.com/office/drawing/2012/chart" uri="{02D57815-91ED-43cb-92C2-25804820EDAC}">
            <c15:filteredBarSeries>
              <c15:ser>
                <c:idx val="0"/>
                <c:order val="0"/>
                <c:tx>
                  <c:strRef>
                    <c:extLst>
                      <c:ext uri="{02D57815-91ED-43cb-92C2-25804820EDAC}">
                        <c15:formulaRef>
                          <c15:sqref>'Compte de résultat'!$C$7</c15:sqref>
                        </c15:formulaRef>
                      </c:ext>
                    </c:extLst>
                    <c:strCache>
                      <c:ptCount val="1"/>
                      <c:pt idx="0">
                        <c:v>Chiffres d'affaires</c:v>
                      </c:pt>
                    </c:strCache>
                  </c:strRef>
                </c:tx>
                <c:spPr>
                  <a:solidFill>
                    <a:schemeClr val="accent1"/>
                  </a:solidFill>
                  <a:ln>
                    <a:noFill/>
                  </a:ln>
                  <a:effectLst/>
                </c:spPr>
                <c:invertIfNegative val="0"/>
                <c:cat>
                  <c:strRef>
                    <c:extLst>
                      <c:ext uri="{02D57815-91ED-43cb-92C2-25804820EDAC}">
                        <c15:formulaRef>
                          <c15:sqref>'Compte de résultat'!$D$5:$I$6</c15:sqref>
                        </c15:formulaRef>
                      </c:ext>
                    </c:extLst>
                    <c:strCache>
                      <c:ptCount val="6"/>
                      <c:pt idx="0">
                        <c:v>2022</c:v>
                      </c:pt>
                      <c:pt idx="1">
                        <c:v>2023</c:v>
                      </c:pt>
                      <c:pt idx="2">
                        <c:v>2024</c:v>
                      </c:pt>
                      <c:pt idx="3">
                        <c:v>2025</c:v>
                      </c:pt>
                      <c:pt idx="4">
                        <c:v>2026</c:v>
                      </c:pt>
                      <c:pt idx="5">
                        <c:v>2027</c:v>
                      </c:pt>
                    </c:strCache>
                  </c:strRef>
                </c:cat>
                <c:val>
                  <c:numRef>
                    <c:extLst>
                      <c:ext uri="{02D57815-91ED-43cb-92C2-25804820EDAC}">
                        <c15:formulaRef>
                          <c15:sqref>'Compte de résultat'!$D$7:$I$7</c15:sqref>
                        </c15:formulaRef>
                      </c:ext>
                    </c:extLst>
                    <c:numCache>
                      <c:formatCode>General</c:formatCode>
                      <c:ptCount val="6"/>
                    </c:numCache>
                  </c:numRef>
                </c:val>
                <c:extLst>
                  <c:ext xmlns:c16="http://schemas.microsoft.com/office/drawing/2014/chart" uri="{C3380CC4-5D6E-409C-BE32-E72D297353CC}">
                    <c16:uniqueId val="{0000000F-C04D-4D1B-B967-917917C6DEFB}"/>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'Compte de résultat'!$C$8</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'Compte de résultat'!$D$5:$I$6</c15:sqref>
                        </c15:formulaRef>
                      </c:ext>
                    </c:extLst>
                    <c:strCache>
                      <c:ptCount val="6"/>
                      <c:pt idx="0">
                        <c:v>2022</c:v>
                      </c:pt>
                      <c:pt idx="1">
                        <c:v>2023</c:v>
                      </c:pt>
                      <c:pt idx="2">
                        <c:v>2024</c:v>
                      </c:pt>
                      <c:pt idx="3">
                        <c:v>2025</c:v>
                      </c:pt>
                      <c:pt idx="4">
                        <c:v>2026</c:v>
                      </c:pt>
                      <c:pt idx="5">
                        <c:v>2027</c:v>
                      </c:pt>
                    </c:strCache>
                  </c:strRef>
                </c:cat>
                <c:val>
                  <c:numRef>
                    <c:extLst xmlns:c15="http://schemas.microsoft.com/office/drawing/2012/chart">
                      <c:ext xmlns:c15="http://schemas.microsoft.com/office/drawing/2012/chart" uri="{02D57815-91ED-43cb-92C2-25804820EDAC}">
                        <c15:formulaRef>
                          <c15:sqref>'Compte de résultat'!$D$8:$I$8</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10-C04D-4D1B-B967-917917C6DEFB}"/>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'Compte de résultat'!$C$13</c15:sqref>
                        </c15:formulaRef>
                      </c:ext>
                    </c:extLst>
                    <c:strCache>
                      <c:ptCount val="1"/>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'Compte de résultat'!$D$5:$I$6</c15:sqref>
                        </c15:formulaRef>
                      </c:ext>
                    </c:extLst>
                    <c:strCache>
                      <c:ptCount val="6"/>
                      <c:pt idx="0">
                        <c:v>2022</c:v>
                      </c:pt>
                      <c:pt idx="1">
                        <c:v>2023</c:v>
                      </c:pt>
                      <c:pt idx="2">
                        <c:v>2024</c:v>
                      </c:pt>
                      <c:pt idx="3">
                        <c:v>2025</c:v>
                      </c:pt>
                      <c:pt idx="4">
                        <c:v>2026</c:v>
                      </c:pt>
                      <c:pt idx="5">
                        <c:v>2027</c:v>
                      </c:pt>
                    </c:strCache>
                  </c:strRef>
                </c:cat>
                <c:val>
                  <c:numRef>
                    <c:extLst xmlns:c15="http://schemas.microsoft.com/office/drawing/2012/chart">
                      <c:ext xmlns:c15="http://schemas.microsoft.com/office/drawing/2012/chart" uri="{02D57815-91ED-43cb-92C2-25804820EDAC}">
                        <c15:formulaRef>
                          <c15:sqref>'Compte de résultat'!$D$13:$I$13</c15:sqref>
                        </c15:formulaRef>
                      </c:ext>
                    </c:extLst>
                    <c:numCache>
                      <c:formatCode>#,##0\ "€";\(#,##0\ "€"\);\-</c:formatCode>
                      <c:ptCount val="6"/>
                    </c:numCache>
                  </c:numRef>
                </c:val>
                <c:extLst xmlns:c15="http://schemas.microsoft.com/office/drawing/2012/chart">
                  <c:ext xmlns:c16="http://schemas.microsoft.com/office/drawing/2014/chart" uri="{C3380CC4-5D6E-409C-BE32-E72D297353CC}">
                    <c16:uniqueId val="{00000015-C04D-4D1B-B967-917917C6DEFB}"/>
                  </c:ext>
                </c:extLst>
              </c15:ser>
            </c15:filteredBarSeries>
          </c:ext>
        </c:extLst>
      </c:barChart>
      <c:lineChart>
        <c:grouping val="standard"/>
        <c:varyColors val="0"/>
        <c:ser>
          <c:idx val="8"/>
          <c:order val="7"/>
          <c:tx>
            <c:strRef>
              <c:f>'Compte de résultat'!$C$15</c:f>
              <c:strCache>
                <c:ptCount val="1"/>
                <c:pt idx="0">
                  <c:v>% croissance</c:v>
                </c:pt>
              </c:strCache>
            </c:strRef>
          </c:tx>
          <c:spPr>
            <a:ln w="28575" cap="rnd">
              <a:solidFill>
                <a:schemeClr val="accent4">
                  <a:lumMod val="60000"/>
                  <a:lumOff val="4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C04D-4D1B-B967-917917C6DEF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venir Next LT Pro" panose="020B0504020202020204" pitchFamily="34" charset="0"/>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'Compte de résultat'!$D$5:$I$5</c:f>
              <c:numCache>
                <c:formatCode>General</c:formatCode>
                <c:ptCount val="6"/>
                <c:pt idx="0">
                  <c:v>2022</c:v>
                </c:pt>
                <c:pt idx="1">
                  <c:v>2023</c:v>
                </c:pt>
                <c:pt idx="2">
                  <c:v>2024</c:v>
                </c:pt>
                <c:pt idx="3">
                  <c:v>2025</c:v>
                </c:pt>
                <c:pt idx="4">
                  <c:v>2026</c:v>
                </c:pt>
                <c:pt idx="5">
                  <c:v>2027</c:v>
                </c:pt>
              </c:numCache>
            </c:numRef>
          </c:cat>
          <c:val>
            <c:numRef>
              <c:f>'Compte de résultat'!$D$15:$I$15</c:f>
              <c:numCache>
                <c:formatCode>0.0%</c:formatCode>
                <c:ptCount val="6"/>
                <c:pt idx="1">
                  <c:v>9.3333333333333268E-2</c:v>
                </c:pt>
                <c:pt idx="2">
                  <c:v>8.5365853658536661E-2</c:v>
                </c:pt>
                <c:pt idx="3">
                  <c:v>7.8651685393258397E-2</c:v>
                </c:pt>
                <c:pt idx="4">
                  <c:v>7.2916666666666741E-2</c:v>
                </c:pt>
                <c:pt idx="5">
                  <c:v>6.7961165048543659E-2</c:v>
                </c:pt>
              </c:numCache>
            </c:numRef>
          </c:val>
          <c:smooth val="1"/>
          <c:extLst>
            <c:ext xmlns:c16="http://schemas.microsoft.com/office/drawing/2014/chart" uri="{C3380CC4-5D6E-409C-BE32-E72D297353CC}">
              <c16:uniqueId val="{00000017-C04D-4D1B-B967-917917C6DEFB}"/>
            </c:ext>
          </c:extLst>
        </c:ser>
        <c:dLbls>
          <c:showLegendKey val="0"/>
          <c:showVal val="0"/>
          <c:showCatName val="0"/>
          <c:showSerName val="0"/>
          <c:showPercent val="0"/>
          <c:showBubbleSize val="0"/>
        </c:dLbls>
        <c:marker val="1"/>
        <c:smooth val="0"/>
        <c:axId val="616723792"/>
        <c:axId val="616722832"/>
      </c:lineChart>
      <c:catAx>
        <c:axId val="484824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 Next LT Pro" panose="020B0504020202020204" pitchFamily="34" charset="0"/>
                <a:ea typeface="+mn-ea"/>
                <a:cs typeface="+mn-cs"/>
              </a:defRPr>
            </a:pPr>
            <a:endParaRPr lang="fr-FR"/>
          </a:p>
        </c:txPr>
        <c:crossAx val="484826360"/>
        <c:crosses val="autoZero"/>
        <c:auto val="1"/>
        <c:lblAlgn val="ctr"/>
        <c:lblOffset val="100"/>
        <c:noMultiLvlLbl val="0"/>
      </c:catAx>
      <c:valAx>
        <c:axId val="484826360"/>
        <c:scaling>
          <c:orientation val="minMax"/>
          <c:max val="1500000"/>
        </c:scaling>
        <c:delete val="0"/>
        <c:axPos val="l"/>
        <c:numFmt formatCode="#,##0\ &quot;€&quot;;\(#,##0\ &quot;€&quot;\);\-"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Avenir Next LT Pro" panose="020B0504020202020204" pitchFamily="34" charset="0"/>
                <a:ea typeface="+mn-ea"/>
                <a:cs typeface="+mn-cs"/>
              </a:defRPr>
            </a:pPr>
            <a:endParaRPr lang="fr-FR"/>
          </a:p>
        </c:txPr>
        <c:crossAx val="484824760"/>
        <c:crosses val="autoZero"/>
        <c:crossBetween val="between"/>
      </c:valAx>
      <c:valAx>
        <c:axId val="616722832"/>
        <c:scaling>
          <c:orientation val="minMax"/>
          <c:max val="0.2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Avenir Next LT Pro" panose="020B0504020202020204" pitchFamily="34" charset="0"/>
                <a:ea typeface="+mn-ea"/>
                <a:cs typeface="+mn-cs"/>
              </a:defRPr>
            </a:pPr>
            <a:endParaRPr lang="fr-FR"/>
          </a:p>
        </c:txPr>
        <c:crossAx val="616723792"/>
        <c:crosses val="max"/>
        <c:crossBetween val="between"/>
      </c:valAx>
      <c:catAx>
        <c:axId val="616723792"/>
        <c:scaling>
          <c:orientation val="minMax"/>
        </c:scaling>
        <c:delete val="1"/>
        <c:axPos val="b"/>
        <c:numFmt formatCode="General" sourceLinked="1"/>
        <c:majorTickMark val="out"/>
        <c:minorTickMark val="none"/>
        <c:tickLblPos val="nextTo"/>
        <c:crossAx val="616722832"/>
        <c:crosses val="autoZero"/>
        <c:auto val="1"/>
        <c:lblAlgn val="ctr"/>
        <c:lblOffset val="100"/>
        <c:noMultiLvlLbl val="0"/>
      </c:catAx>
      <c:spPr>
        <a:noFill/>
        <a:ln>
          <a:noFill/>
        </a:ln>
        <a:effectLst/>
      </c:spPr>
    </c:plotArea>
    <c:legend>
      <c:legendPos val="b"/>
      <c:legendEntry>
        <c:idx val="4"/>
        <c:delete val="1"/>
      </c:legendEntry>
      <c:layout>
        <c:manualLayout>
          <c:xMode val="edge"/>
          <c:yMode val="edge"/>
          <c:x val="0.1899372155163464"/>
          <c:y val="0.78189122193059202"/>
          <c:w val="0.61734971886321288"/>
          <c:h val="0.199590259550889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 Next LT Pro" panose="020B0504020202020204" pitchFamily="34" charset="0"/>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venir Next LT Pro" panose="020B05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639511056954107E-2"/>
          <c:y val="0.11662839020122484"/>
          <c:w val="0.93382613779800772"/>
          <c:h val="0.7069294983960337"/>
        </c:manualLayout>
      </c:layout>
      <c:barChart>
        <c:barDir val="col"/>
        <c:grouping val="stacked"/>
        <c:varyColors val="0"/>
        <c:ser>
          <c:idx val="0"/>
          <c:order val="0"/>
          <c:tx>
            <c:strRef>
              <c:f>'Compte de résultat'!$C$19</c:f>
              <c:strCache>
                <c:ptCount val="1"/>
                <c:pt idx="0">
                  <c:v>(-) [Marketing]</c:v>
                </c:pt>
              </c:strCache>
            </c:strRef>
          </c:tx>
          <c:spPr>
            <a:solidFill>
              <a:srgbClr val="002060"/>
            </a:solidFill>
            <a:ln>
              <a:noFill/>
            </a:ln>
            <a:effectLst/>
          </c:spPr>
          <c:invertIfNegative val="0"/>
          <c:cat>
            <c:numRef>
              <c:f>'Compte de résultat'!$D$5:$I$5</c:f>
              <c:numCache>
                <c:formatCode>General</c:formatCode>
                <c:ptCount val="6"/>
                <c:pt idx="0">
                  <c:v>2022</c:v>
                </c:pt>
                <c:pt idx="1">
                  <c:v>2023</c:v>
                </c:pt>
                <c:pt idx="2">
                  <c:v>2024</c:v>
                </c:pt>
                <c:pt idx="3">
                  <c:v>2025</c:v>
                </c:pt>
                <c:pt idx="4">
                  <c:v>2026</c:v>
                </c:pt>
                <c:pt idx="5">
                  <c:v>2027</c:v>
                </c:pt>
              </c:numCache>
            </c:numRef>
          </c:cat>
          <c:val>
            <c:numRef>
              <c:f>'Compte de résultat'!$D$19:$I$19</c:f>
              <c:numCache>
                <c:formatCode>#,##0\ "€";\(#,##0\ "€"\);\-</c:formatCode>
                <c:ptCount val="6"/>
                <c:pt idx="0">
                  <c:v>-78000</c:v>
                </c:pt>
                <c:pt idx="1">
                  <c:v>-80800</c:v>
                </c:pt>
                <c:pt idx="2">
                  <c:v>-108450</c:v>
                </c:pt>
                <c:pt idx="3">
                  <c:v>-136099.99999999997</c:v>
                </c:pt>
                <c:pt idx="4">
                  <c:v>-138899.99999999997</c:v>
                </c:pt>
                <c:pt idx="5">
                  <c:v>-141699.99999999997</c:v>
                </c:pt>
              </c:numCache>
            </c:numRef>
          </c:val>
          <c:extLst>
            <c:ext xmlns:c16="http://schemas.microsoft.com/office/drawing/2014/chart" uri="{C3380CC4-5D6E-409C-BE32-E72D297353CC}">
              <c16:uniqueId val="{0000000B-4AA3-4494-8B71-0491B91415BD}"/>
            </c:ext>
          </c:extLst>
        </c:ser>
        <c:ser>
          <c:idx val="1"/>
          <c:order val="1"/>
          <c:tx>
            <c:strRef>
              <c:f>'Compte de résultat'!$C$28</c:f>
              <c:strCache>
                <c:ptCount val="1"/>
                <c:pt idx="0">
                  <c:v>(-) [Sales]</c:v>
                </c:pt>
              </c:strCache>
            </c:strRef>
          </c:tx>
          <c:spPr>
            <a:solidFill>
              <a:srgbClr val="0037A4"/>
            </a:solidFill>
            <a:ln>
              <a:noFill/>
            </a:ln>
            <a:effectLst/>
          </c:spPr>
          <c:invertIfNegative val="0"/>
          <c:cat>
            <c:numRef>
              <c:f>'Compte de résultat'!$D$5:$I$5</c:f>
              <c:numCache>
                <c:formatCode>General</c:formatCode>
                <c:ptCount val="6"/>
                <c:pt idx="0">
                  <c:v>2022</c:v>
                </c:pt>
                <c:pt idx="1">
                  <c:v>2023</c:v>
                </c:pt>
                <c:pt idx="2">
                  <c:v>2024</c:v>
                </c:pt>
                <c:pt idx="3">
                  <c:v>2025</c:v>
                </c:pt>
                <c:pt idx="4">
                  <c:v>2026</c:v>
                </c:pt>
                <c:pt idx="5">
                  <c:v>2027</c:v>
                </c:pt>
              </c:numCache>
            </c:numRef>
          </c:cat>
          <c:val>
            <c:numRef>
              <c:f>'Compte de résultat'!$D$28:$I$28</c:f>
              <c:numCache>
                <c:formatCode>#,##0\ "€";\(#,##0\ "€"\);\-</c:formatCode>
                <c:ptCount val="6"/>
                <c:pt idx="0">
                  <c:v>-70500</c:v>
                </c:pt>
                <c:pt idx="1">
                  <c:v>-143600</c:v>
                </c:pt>
                <c:pt idx="2">
                  <c:v>-159900</c:v>
                </c:pt>
                <c:pt idx="3">
                  <c:v>-179750</c:v>
                </c:pt>
                <c:pt idx="4">
                  <c:v>-199600</c:v>
                </c:pt>
                <c:pt idx="5">
                  <c:v>-201700</c:v>
                </c:pt>
              </c:numCache>
            </c:numRef>
          </c:val>
          <c:extLst>
            <c:ext xmlns:c16="http://schemas.microsoft.com/office/drawing/2014/chart" uri="{C3380CC4-5D6E-409C-BE32-E72D297353CC}">
              <c16:uniqueId val="{0000000C-4AA3-4494-8B71-0491B91415BD}"/>
            </c:ext>
          </c:extLst>
        </c:ser>
        <c:ser>
          <c:idx val="2"/>
          <c:order val="2"/>
          <c:tx>
            <c:strRef>
              <c:f>'Compte de résultat'!$C$37</c:f>
              <c:strCache>
                <c:ptCount val="1"/>
                <c:pt idx="0">
                  <c:v>(-) [Opérations]</c:v>
                </c:pt>
              </c:strCache>
            </c:strRef>
          </c:tx>
          <c:spPr>
            <a:solidFill>
              <a:srgbClr val="256EFF"/>
            </a:solidFill>
            <a:ln>
              <a:noFill/>
            </a:ln>
            <a:effectLst/>
          </c:spPr>
          <c:invertIfNegative val="0"/>
          <c:cat>
            <c:numRef>
              <c:f>'Compte de résultat'!$D$5:$I$5</c:f>
              <c:numCache>
                <c:formatCode>General</c:formatCode>
                <c:ptCount val="6"/>
                <c:pt idx="0">
                  <c:v>2022</c:v>
                </c:pt>
                <c:pt idx="1">
                  <c:v>2023</c:v>
                </c:pt>
                <c:pt idx="2">
                  <c:v>2024</c:v>
                </c:pt>
                <c:pt idx="3">
                  <c:v>2025</c:v>
                </c:pt>
                <c:pt idx="4">
                  <c:v>2026</c:v>
                </c:pt>
                <c:pt idx="5">
                  <c:v>2027</c:v>
                </c:pt>
              </c:numCache>
            </c:numRef>
          </c:cat>
          <c:val>
            <c:numRef>
              <c:f>'Compte de résultat'!$D$37:$I$37</c:f>
              <c:numCache>
                <c:formatCode>#,##0\ "€";\(#,##0\ "€"\);\-</c:formatCode>
                <c:ptCount val="6"/>
                <c:pt idx="0">
                  <c:v>-94950</c:v>
                </c:pt>
                <c:pt idx="1">
                  <c:v>-128300</c:v>
                </c:pt>
                <c:pt idx="2">
                  <c:v>-165200</c:v>
                </c:pt>
                <c:pt idx="3">
                  <c:v>-166600</c:v>
                </c:pt>
                <c:pt idx="4">
                  <c:v>-168000</c:v>
                </c:pt>
                <c:pt idx="5">
                  <c:v>-169400</c:v>
                </c:pt>
              </c:numCache>
            </c:numRef>
          </c:val>
          <c:extLst>
            <c:ext xmlns:c16="http://schemas.microsoft.com/office/drawing/2014/chart" uri="{C3380CC4-5D6E-409C-BE32-E72D297353CC}">
              <c16:uniqueId val="{0000000D-4AA3-4494-8B71-0491B91415BD}"/>
            </c:ext>
          </c:extLst>
        </c:ser>
        <c:ser>
          <c:idx val="3"/>
          <c:order val="3"/>
          <c:tx>
            <c:strRef>
              <c:f>'Compte de résultat'!$C$46</c:f>
              <c:strCache>
                <c:ptCount val="1"/>
                <c:pt idx="0">
                  <c:v>(-) [Tech / IT]</c:v>
                </c:pt>
              </c:strCache>
            </c:strRef>
          </c:tx>
          <c:spPr>
            <a:solidFill>
              <a:srgbClr val="9FBFFF"/>
            </a:solidFill>
            <a:ln>
              <a:noFill/>
            </a:ln>
            <a:effectLst/>
          </c:spPr>
          <c:invertIfNegative val="0"/>
          <c:cat>
            <c:numRef>
              <c:f>'Compte de résultat'!$D$5:$I$5</c:f>
              <c:numCache>
                <c:formatCode>General</c:formatCode>
                <c:ptCount val="6"/>
                <c:pt idx="0">
                  <c:v>2022</c:v>
                </c:pt>
                <c:pt idx="1">
                  <c:v>2023</c:v>
                </c:pt>
                <c:pt idx="2">
                  <c:v>2024</c:v>
                </c:pt>
                <c:pt idx="3">
                  <c:v>2025</c:v>
                </c:pt>
                <c:pt idx="4">
                  <c:v>2026</c:v>
                </c:pt>
                <c:pt idx="5">
                  <c:v>2027</c:v>
                </c:pt>
              </c:numCache>
            </c:numRef>
          </c:cat>
          <c:val>
            <c:numRef>
              <c:f>'Compte de résultat'!$D$46:$I$46</c:f>
              <c:numCache>
                <c:formatCode>#,##0\ "€";\(#,##0\ "€"\);\-</c:formatCode>
                <c:ptCount val="6"/>
                <c:pt idx="0">
                  <c:v>-51000</c:v>
                </c:pt>
                <c:pt idx="1">
                  <c:v>-93600</c:v>
                </c:pt>
                <c:pt idx="2">
                  <c:v>-207200</c:v>
                </c:pt>
                <c:pt idx="3">
                  <c:v>-200100</c:v>
                </c:pt>
                <c:pt idx="4">
                  <c:v>-200100</c:v>
                </c:pt>
                <c:pt idx="5">
                  <c:v>-200100</c:v>
                </c:pt>
              </c:numCache>
            </c:numRef>
          </c:val>
          <c:extLst>
            <c:ext xmlns:c16="http://schemas.microsoft.com/office/drawing/2014/chart" uri="{C3380CC4-5D6E-409C-BE32-E72D297353CC}">
              <c16:uniqueId val="{0000000E-4AA3-4494-8B71-0491B91415BD}"/>
            </c:ext>
          </c:extLst>
        </c:ser>
        <c:ser>
          <c:idx val="4"/>
          <c:order val="4"/>
          <c:tx>
            <c:strRef>
              <c:f>'Compte de résultat'!$C$55</c:f>
              <c:strCache>
                <c:ptCount val="1"/>
                <c:pt idx="0">
                  <c:v>(-) Frais généraux</c:v>
                </c:pt>
              </c:strCache>
            </c:strRef>
          </c:tx>
          <c:spPr>
            <a:solidFill>
              <a:schemeClr val="bg1">
                <a:lumMod val="75000"/>
              </a:schemeClr>
            </a:solidFill>
            <a:ln>
              <a:noFill/>
            </a:ln>
            <a:effectLst/>
          </c:spPr>
          <c:invertIfNegative val="0"/>
          <c:cat>
            <c:numRef>
              <c:f>'Compte de résultat'!$D$5:$I$5</c:f>
              <c:numCache>
                <c:formatCode>General</c:formatCode>
                <c:ptCount val="6"/>
                <c:pt idx="0">
                  <c:v>2022</c:v>
                </c:pt>
                <c:pt idx="1">
                  <c:v>2023</c:v>
                </c:pt>
                <c:pt idx="2">
                  <c:v>2024</c:v>
                </c:pt>
                <c:pt idx="3">
                  <c:v>2025</c:v>
                </c:pt>
                <c:pt idx="4">
                  <c:v>2026</c:v>
                </c:pt>
                <c:pt idx="5">
                  <c:v>2027</c:v>
                </c:pt>
              </c:numCache>
            </c:numRef>
          </c:cat>
          <c:val>
            <c:numRef>
              <c:f>'Compte de résultat'!$D$55:$I$55</c:f>
              <c:numCache>
                <c:formatCode>#,##0\ "€";\(#,##0\ "€"\);\-</c:formatCode>
                <c:ptCount val="6"/>
                <c:pt idx="0">
                  <c:v>-212700</c:v>
                </c:pt>
                <c:pt idx="1">
                  <c:v>-216200</c:v>
                </c:pt>
                <c:pt idx="2">
                  <c:v>-219700</c:v>
                </c:pt>
                <c:pt idx="3">
                  <c:v>-223200</c:v>
                </c:pt>
                <c:pt idx="4">
                  <c:v>-226700</c:v>
                </c:pt>
                <c:pt idx="5">
                  <c:v>-230200</c:v>
                </c:pt>
              </c:numCache>
            </c:numRef>
          </c:val>
          <c:extLst>
            <c:ext xmlns:c16="http://schemas.microsoft.com/office/drawing/2014/chart" uri="{C3380CC4-5D6E-409C-BE32-E72D297353CC}">
              <c16:uniqueId val="{0000000F-4AA3-4494-8B71-0491B91415BD}"/>
            </c:ext>
          </c:extLst>
        </c:ser>
        <c:ser>
          <c:idx val="5"/>
          <c:order val="5"/>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404040"/>
                    </a:solidFill>
                    <a:latin typeface="Avenir Next LT Pro" panose="020B0504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'Compte de résultat'!$D$5:$I$5</c:f>
              <c:numCache>
                <c:formatCode>General</c:formatCode>
                <c:ptCount val="6"/>
                <c:pt idx="0">
                  <c:v>2022</c:v>
                </c:pt>
                <c:pt idx="1">
                  <c:v>2023</c:v>
                </c:pt>
                <c:pt idx="2">
                  <c:v>2024</c:v>
                </c:pt>
                <c:pt idx="3">
                  <c:v>2025</c:v>
                </c:pt>
                <c:pt idx="4">
                  <c:v>2026</c:v>
                </c:pt>
                <c:pt idx="5">
                  <c:v>2027</c:v>
                </c:pt>
              </c:numCache>
            </c:numRef>
          </c:cat>
          <c:val>
            <c:numRef>
              <c:f>'Compte de résultat'!$D$55:$I$55</c:f>
              <c:numCache>
                <c:formatCode>#,##0\ "€";\(#,##0\ "€"\);\-</c:formatCode>
                <c:ptCount val="6"/>
                <c:pt idx="0">
                  <c:v>-212700</c:v>
                </c:pt>
                <c:pt idx="1">
                  <c:v>-216200</c:v>
                </c:pt>
                <c:pt idx="2">
                  <c:v>-219700</c:v>
                </c:pt>
                <c:pt idx="3">
                  <c:v>-223200</c:v>
                </c:pt>
                <c:pt idx="4">
                  <c:v>-226700</c:v>
                </c:pt>
                <c:pt idx="5">
                  <c:v>-230200</c:v>
                </c:pt>
              </c:numCache>
            </c:numRef>
          </c:val>
          <c:extLst>
            <c:ext xmlns:c16="http://schemas.microsoft.com/office/drawing/2014/chart" uri="{C3380CC4-5D6E-409C-BE32-E72D297353CC}">
              <c16:uniqueId val="{00000010-4AA3-4494-8B71-0491B91415BD}"/>
            </c:ext>
          </c:extLst>
        </c:ser>
        <c:dLbls>
          <c:showLegendKey val="0"/>
          <c:showVal val="0"/>
          <c:showCatName val="0"/>
          <c:showSerName val="0"/>
          <c:showPercent val="0"/>
          <c:showBubbleSize val="0"/>
        </c:dLbls>
        <c:gapWidth val="219"/>
        <c:overlap val="100"/>
        <c:axId val="484824760"/>
        <c:axId val="484826360"/>
        <c:extLst/>
      </c:barChart>
      <c:catAx>
        <c:axId val="484824760"/>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 Next LT Pro" panose="020B0504020202020204" pitchFamily="34" charset="0"/>
                <a:ea typeface="+mn-ea"/>
                <a:cs typeface="+mn-cs"/>
              </a:defRPr>
            </a:pPr>
            <a:endParaRPr lang="fr-FR"/>
          </a:p>
        </c:txPr>
        <c:crossAx val="484826360"/>
        <c:crosses val="autoZero"/>
        <c:auto val="1"/>
        <c:lblAlgn val="ctr"/>
        <c:lblOffset val="100"/>
        <c:noMultiLvlLbl val="0"/>
      </c:catAx>
      <c:valAx>
        <c:axId val="484826360"/>
        <c:scaling>
          <c:orientation val="minMax"/>
          <c:max val="0"/>
        </c:scaling>
        <c:delete val="0"/>
        <c:axPos val="l"/>
        <c:numFmt formatCode="#,##0\ &quot;€&quot;;\(#,##0\ &quot;€&quot;\);\-"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Avenir Next LT Pro" panose="020B0504020202020204" pitchFamily="34" charset="0"/>
                <a:ea typeface="+mn-ea"/>
                <a:cs typeface="+mn-cs"/>
              </a:defRPr>
            </a:pPr>
            <a:endParaRPr lang="fr-FR"/>
          </a:p>
        </c:txPr>
        <c:crossAx val="484824760"/>
        <c:crosses val="autoZero"/>
        <c:crossBetween val="between"/>
      </c:valAx>
      <c:spPr>
        <a:noFill/>
        <a:ln>
          <a:noFill/>
        </a:ln>
        <a:effectLst/>
      </c:spPr>
    </c:plotArea>
    <c:legend>
      <c:legendPos val="b"/>
      <c:legendEntry>
        <c:idx val="5"/>
        <c:delete val="1"/>
      </c:legendEntry>
      <c:layout>
        <c:manualLayout>
          <c:xMode val="edge"/>
          <c:yMode val="edge"/>
          <c:x val="0.18993720445138529"/>
          <c:y val="0.76800233304170296"/>
          <c:w val="0.60858802843819282"/>
          <c:h val="0.194960629921259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 Next LT Pro" panose="020B0504020202020204" pitchFamily="34" charset="0"/>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a:outerShdw blurRad="50800" dist="38100" dir="2700000" algn="tl" rotWithShape="0">
        <a:prstClr val="black">
          <a:alpha val="40000"/>
        </a:prstClr>
      </a:outerShdw>
    </a:effectLst>
  </c:spPr>
  <c:txPr>
    <a:bodyPr/>
    <a:lstStyle/>
    <a:p>
      <a:pPr>
        <a:defRPr>
          <a:latin typeface="Avenir Next LT Pro" panose="020B05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639511056954107E-2"/>
          <c:y val="9.2592592592592587E-3"/>
          <c:w val="0.93382613779800772"/>
          <c:h val="0.66526283172936707"/>
        </c:manualLayout>
      </c:layout>
      <c:barChart>
        <c:barDir val="col"/>
        <c:grouping val="clustered"/>
        <c:varyColors val="0"/>
        <c:ser>
          <c:idx val="2"/>
          <c:order val="0"/>
          <c:tx>
            <c:v>EBITDA</c:v>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404040"/>
                    </a:solidFill>
                    <a:latin typeface="Avenir Next LT Pro" panose="020B0504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'Compte de résultat'!$D$5:$I$6</c:f>
              <c:strCache>
                <c:ptCount val="6"/>
                <c:pt idx="0">
                  <c:v>2022</c:v>
                </c:pt>
                <c:pt idx="1">
                  <c:v>2023</c:v>
                </c:pt>
                <c:pt idx="2">
                  <c:v>2024</c:v>
                </c:pt>
                <c:pt idx="3">
                  <c:v>2025</c:v>
                </c:pt>
                <c:pt idx="4">
                  <c:v>2026</c:v>
                </c:pt>
                <c:pt idx="5">
                  <c:v>2027</c:v>
                </c:pt>
              </c:strCache>
            </c:strRef>
          </c:cat>
          <c:val>
            <c:numRef>
              <c:f>'Compte de résultat'!$D$69:$I$69</c:f>
              <c:numCache>
                <c:formatCode>#,##0\ "€";\(#,##0\ "€"\);\-</c:formatCode>
                <c:ptCount val="6"/>
                <c:pt idx="0">
                  <c:v>242850</c:v>
                </c:pt>
                <c:pt idx="1">
                  <c:v>157500</c:v>
                </c:pt>
                <c:pt idx="2">
                  <c:v>29550</c:v>
                </c:pt>
                <c:pt idx="3">
                  <c:v>54250</c:v>
                </c:pt>
                <c:pt idx="4">
                  <c:v>96700</c:v>
                </c:pt>
                <c:pt idx="5">
                  <c:v>156900</c:v>
                </c:pt>
              </c:numCache>
            </c:numRef>
          </c:val>
          <c:extLst>
            <c:ext xmlns:c16="http://schemas.microsoft.com/office/drawing/2014/chart" uri="{C3380CC4-5D6E-409C-BE32-E72D297353CC}">
              <c16:uniqueId val="{00000000-9165-4BBF-8B75-0AC9BFD68256}"/>
            </c:ext>
          </c:extLst>
        </c:ser>
        <c:dLbls>
          <c:showLegendKey val="0"/>
          <c:showVal val="0"/>
          <c:showCatName val="0"/>
          <c:showSerName val="0"/>
          <c:showPercent val="0"/>
          <c:showBubbleSize val="0"/>
        </c:dLbls>
        <c:gapWidth val="219"/>
        <c:axId val="484824760"/>
        <c:axId val="484826360"/>
        <c:extLst/>
      </c:barChart>
      <c:lineChart>
        <c:grouping val="standard"/>
        <c:varyColors val="0"/>
        <c:ser>
          <c:idx val="8"/>
          <c:order val="1"/>
          <c:tx>
            <c:strRef>
              <c:f>'Compte de résultat'!$C$70</c:f>
              <c:strCache>
                <c:ptCount val="1"/>
                <c:pt idx="0">
                  <c:v>% marge</c:v>
                </c:pt>
              </c:strCache>
            </c:strRef>
          </c:tx>
          <c:spPr>
            <a:ln w="28575" cap="rnd">
              <a:solidFill>
                <a:schemeClr val="accent4">
                  <a:lumMod val="60000"/>
                  <a:lumOff val="40000"/>
                </a:schemeClr>
              </a:solidFill>
              <a:round/>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venir Next LT Pro" panose="020B0504020202020204" pitchFamily="34" charset="0"/>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'Compte de résultat'!$D$5:$I$5</c:f>
              <c:numCache>
                <c:formatCode>General</c:formatCode>
                <c:ptCount val="6"/>
                <c:pt idx="0">
                  <c:v>2022</c:v>
                </c:pt>
                <c:pt idx="1">
                  <c:v>2023</c:v>
                </c:pt>
                <c:pt idx="2">
                  <c:v>2024</c:v>
                </c:pt>
                <c:pt idx="3">
                  <c:v>2025</c:v>
                </c:pt>
                <c:pt idx="4">
                  <c:v>2026</c:v>
                </c:pt>
                <c:pt idx="5">
                  <c:v>2027</c:v>
                </c:pt>
              </c:numCache>
            </c:numRef>
          </c:cat>
          <c:val>
            <c:numRef>
              <c:f>'Compte de résultat'!$D$70:$I$70</c:f>
              <c:numCache>
                <c:formatCode>0.0%</c:formatCode>
                <c:ptCount val="6"/>
                <c:pt idx="0">
                  <c:v>0.32379999999999998</c:v>
                </c:pt>
                <c:pt idx="1">
                  <c:v>0.19207317073170732</c:v>
                </c:pt>
                <c:pt idx="2">
                  <c:v>3.3202247191011239E-2</c:v>
                </c:pt>
                <c:pt idx="3">
                  <c:v>5.6510416666666667E-2</c:v>
                </c:pt>
                <c:pt idx="4">
                  <c:v>9.3883495145631074E-2</c:v>
                </c:pt>
                <c:pt idx="5">
                  <c:v>0.14263636363636364</c:v>
                </c:pt>
              </c:numCache>
            </c:numRef>
          </c:val>
          <c:smooth val="1"/>
          <c:extLst>
            <c:ext xmlns:c16="http://schemas.microsoft.com/office/drawing/2014/chart" uri="{C3380CC4-5D6E-409C-BE32-E72D297353CC}">
              <c16:uniqueId val="{00000006-9165-4BBF-8B75-0AC9BFD68256}"/>
            </c:ext>
          </c:extLst>
        </c:ser>
        <c:dLbls>
          <c:showLegendKey val="0"/>
          <c:showVal val="0"/>
          <c:showCatName val="0"/>
          <c:showSerName val="0"/>
          <c:showPercent val="0"/>
          <c:showBubbleSize val="0"/>
        </c:dLbls>
        <c:marker val="1"/>
        <c:smooth val="0"/>
        <c:axId val="616723792"/>
        <c:axId val="616722832"/>
      </c:lineChart>
      <c:catAx>
        <c:axId val="484824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 Next LT Pro" panose="020B0504020202020204" pitchFamily="34" charset="0"/>
                <a:ea typeface="+mn-ea"/>
                <a:cs typeface="+mn-cs"/>
              </a:defRPr>
            </a:pPr>
            <a:endParaRPr lang="fr-FR"/>
          </a:p>
        </c:txPr>
        <c:crossAx val="484826360"/>
        <c:crosses val="autoZero"/>
        <c:auto val="1"/>
        <c:lblAlgn val="ctr"/>
        <c:lblOffset val="100"/>
        <c:noMultiLvlLbl val="0"/>
      </c:catAx>
      <c:valAx>
        <c:axId val="484826360"/>
        <c:scaling>
          <c:orientation val="minMax"/>
          <c:max val="300000"/>
          <c:min val="0"/>
        </c:scaling>
        <c:delete val="0"/>
        <c:axPos val="l"/>
        <c:numFmt formatCode="#,##0\ &quot;€&quot;;\(#,##0\ &quot;€&quot;\);\-"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Avenir Next LT Pro" panose="020B0504020202020204" pitchFamily="34" charset="0"/>
                <a:ea typeface="+mn-ea"/>
                <a:cs typeface="+mn-cs"/>
              </a:defRPr>
            </a:pPr>
            <a:endParaRPr lang="fr-FR"/>
          </a:p>
        </c:txPr>
        <c:crossAx val="484824760"/>
        <c:crosses val="autoZero"/>
        <c:crossBetween val="between"/>
      </c:valAx>
      <c:valAx>
        <c:axId val="616722832"/>
        <c:scaling>
          <c:orientation val="minMax"/>
          <c:max val="0.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Avenir Next LT Pro" panose="020B0504020202020204" pitchFamily="34" charset="0"/>
                <a:ea typeface="+mn-ea"/>
                <a:cs typeface="+mn-cs"/>
              </a:defRPr>
            </a:pPr>
            <a:endParaRPr lang="fr-FR"/>
          </a:p>
        </c:txPr>
        <c:crossAx val="616723792"/>
        <c:crosses val="max"/>
        <c:crossBetween val="between"/>
      </c:valAx>
      <c:catAx>
        <c:axId val="616723792"/>
        <c:scaling>
          <c:orientation val="minMax"/>
        </c:scaling>
        <c:delete val="1"/>
        <c:axPos val="b"/>
        <c:numFmt formatCode="General" sourceLinked="1"/>
        <c:majorTickMark val="out"/>
        <c:minorTickMark val="none"/>
        <c:tickLblPos val="nextTo"/>
        <c:crossAx val="616722832"/>
        <c:crosses val="autoZero"/>
        <c:auto val="1"/>
        <c:lblAlgn val="ctr"/>
        <c:lblOffset val="100"/>
        <c:noMultiLvlLbl val="0"/>
      </c:catAx>
      <c:spPr>
        <a:noFill/>
        <a:ln>
          <a:noFill/>
        </a:ln>
        <a:effectLst/>
      </c:spPr>
    </c:plotArea>
    <c:legend>
      <c:legendPos val="b"/>
      <c:layout>
        <c:manualLayout>
          <c:xMode val="edge"/>
          <c:yMode val="edge"/>
          <c:x val="0.1899372155163464"/>
          <c:y val="0.78189122193059202"/>
          <c:w val="0.61734971886321288"/>
          <c:h val="0.199590259550889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 Next LT Pro" panose="020B0504020202020204" pitchFamily="34" charset="0"/>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a:outerShdw blurRad="50800" dist="38100" dir="2700000" algn="tl" rotWithShape="0">
        <a:prstClr val="black">
          <a:alpha val="40000"/>
        </a:prstClr>
      </a:outerShdw>
    </a:effectLst>
  </c:spPr>
  <c:txPr>
    <a:bodyPr/>
    <a:lstStyle/>
    <a:p>
      <a:pPr>
        <a:defRPr>
          <a:latin typeface="Avenir Next LT Pro" panose="020B05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639511056954107E-2"/>
          <c:y val="9.2592592592592587E-3"/>
          <c:w val="0.93382613779800772"/>
          <c:h val="0.66526283172936707"/>
        </c:manualLayout>
      </c:layout>
      <c:barChart>
        <c:barDir val="col"/>
        <c:grouping val="clustered"/>
        <c:varyColors val="0"/>
        <c:ser>
          <c:idx val="2"/>
          <c:order val="0"/>
          <c:tx>
            <c:v>Résultat net après impôt</c:v>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venir Next LT Pro" panose="020B050402020202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'Compte de résultat'!$D$5:$I$6</c:f>
              <c:strCache>
                <c:ptCount val="6"/>
                <c:pt idx="0">
                  <c:v>2022</c:v>
                </c:pt>
                <c:pt idx="1">
                  <c:v>2023</c:v>
                </c:pt>
                <c:pt idx="2">
                  <c:v>2024</c:v>
                </c:pt>
                <c:pt idx="3">
                  <c:v>2025</c:v>
                </c:pt>
                <c:pt idx="4">
                  <c:v>2026</c:v>
                </c:pt>
                <c:pt idx="5">
                  <c:v>2027</c:v>
                </c:pt>
              </c:strCache>
            </c:strRef>
          </c:cat>
          <c:val>
            <c:numRef>
              <c:f>'Compte de résultat'!$D$81:$I$81</c:f>
              <c:numCache>
                <c:formatCode>#,##0\ "€";\(#,##0\ "€"\);\-</c:formatCode>
                <c:ptCount val="6"/>
                <c:pt idx="0">
                  <c:v>170426.0625</c:v>
                </c:pt>
                <c:pt idx="1">
                  <c:v>104345.96875</c:v>
                </c:pt>
                <c:pt idx="2">
                  <c:v>6257.2812500000009</c:v>
                </c:pt>
                <c:pt idx="3">
                  <c:v>24335.78125</c:v>
                </c:pt>
                <c:pt idx="4">
                  <c:v>55926</c:v>
                </c:pt>
                <c:pt idx="5">
                  <c:v>100635.9375</c:v>
                </c:pt>
              </c:numCache>
            </c:numRef>
          </c:val>
          <c:extLst>
            <c:ext xmlns:c16="http://schemas.microsoft.com/office/drawing/2014/chart" uri="{C3380CC4-5D6E-409C-BE32-E72D297353CC}">
              <c16:uniqueId val="{00000000-9E9F-4AA1-974D-CF5328F2A726}"/>
            </c:ext>
          </c:extLst>
        </c:ser>
        <c:dLbls>
          <c:showLegendKey val="0"/>
          <c:showVal val="0"/>
          <c:showCatName val="0"/>
          <c:showSerName val="0"/>
          <c:showPercent val="0"/>
          <c:showBubbleSize val="0"/>
        </c:dLbls>
        <c:gapWidth val="219"/>
        <c:axId val="484824760"/>
        <c:axId val="484826360"/>
        <c:extLst/>
      </c:barChart>
      <c:lineChart>
        <c:grouping val="standard"/>
        <c:varyColors val="0"/>
        <c:ser>
          <c:idx val="8"/>
          <c:order val="1"/>
          <c:tx>
            <c:strRef>
              <c:f>'Compte de résultat'!$C$82</c:f>
              <c:strCache>
                <c:ptCount val="1"/>
                <c:pt idx="0">
                  <c:v>% marge</c:v>
                </c:pt>
              </c:strCache>
            </c:strRef>
          </c:tx>
          <c:spPr>
            <a:ln w="28575" cap="rnd">
              <a:solidFill>
                <a:schemeClr val="accent4">
                  <a:lumMod val="60000"/>
                  <a:lumOff val="40000"/>
                </a:schemeClr>
              </a:solidFill>
              <a:round/>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venir Next LT Pro" panose="020B0504020202020204" pitchFamily="34" charset="0"/>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'Compte de résultat'!$D$5:$I$5</c:f>
              <c:numCache>
                <c:formatCode>General</c:formatCode>
                <c:ptCount val="6"/>
                <c:pt idx="0">
                  <c:v>2022</c:v>
                </c:pt>
                <c:pt idx="1">
                  <c:v>2023</c:v>
                </c:pt>
                <c:pt idx="2">
                  <c:v>2024</c:v>
                </c:pt>
                <c:pt idx="3">
                  <c:v>2025</c:v>
                </c:pt>
                <c:pt idx="4">
                  <c:v>2026</c:v>
                </c:pt>
                <c:pt idx="5">
                  <c:v>2027</c:v>
                </c:pt>
              </c:numCache>
            </c:numRef>
          </c:cat>
          <c:val>
            <c:numRef>
              <c:f>'Compte de résultat'!$D$82:$I$82</c:f>
              <c:numCache>
                <c:formatCode>0.0%</c:formatCode>
                <c:ptCount val="6"/>
                <c:pt idx="0">
                  <c:v>0.22723475000000001</c:v>
                </c:pt>
                <c:pt idx="1">
                  <c:v>0.12725118140243902</c:v>
                </c:pt>
                <c:pt idx="2">
                  <c:v>7.0306530898876412E-3</c:v>
                </c:pt>
                <c:pt idx="3">
                  <c:v>2.5349772135416667E-2</c:v>
                </c:pt>
                <c:pt idx="4">
                  <c:v>5.4297087378640779E-2</c:v>
                </c:pt>
                <c:pt idx="5">
                  <c:v>9.148721590909091E-2</c:v>
                </c:pt>
              </c:numCache>
            </c:numRef>
          </c:val>
          <c:smooth val="1"/>
          <c:extLst>
            <c:ext xmlns:c16="http://schemas.microsoft.com/office/drawing/2014/chart" uri="{C3380CC4-5D6E-409C-BE32-E72D297353CC}">
              <c16:uniqueId val="{00000001-9E9F-4AA1-974D-CF5328F2A726}"/>
            </c:ext>
          </c:extLst>
        </c:ser>
        <c:dLbls>
          <c:showLegendKey val="0"/>
          <c:showVal val="0"/>
          <c:showCatName val="0"/>
          <c:showSerName val="0"/>
          <c:showPercent val="0"/>
          <c:showBubbleSize val="0"/>
        </c:dLbls>
        <c:marker val="1"/>
        <c:smooth val="0"/>
        <c:axId val="616723792"/>
        <c:axId val="616722832"/>
      </c:lineChart>
      <c:catAx>
        <c:axId val="484824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 Next LT Pro" panose="020B0504020202020204" pitchFamily="34" charset="0"/>
                <a:ea typeface="+mn-ea"/>
                <a:cs typeface="+mn-cs"/>
              </a:defRPr>
            </a:pPr>
            <a:endParaRPr lang="fr-FR"/>
          </a:p>
        </c:txPr>
        <c:crossAx val="484826360"/>
        <c:crosses val="autoZero"/>
        <c:auto val="1"/>
        <c:lblAlgn val="ctr"/>
        <c:lblOffset val="100"/>
        <c:noMultiLvlLbl val="0"/>
      </c:catAx>
      <c:valAx>
        <c:axId val="484826360"/>
        <c:scaling>
          <c:orientation val="minMax"/>
          <c:max val="200000"/>
          <c:min val="0"/>
        </c:scaling>
        <c:delete val="0"/>
        <c:axPos val="l"/>
        <c:numFmt formatCode="#,##0\ &quot;€&quot;;\(#,##0\ &quot;€&quot;\);\-"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Avenir Next LT Pro" panose="020B0504020202020204" pitchFamily="34" charset="0"/>
                <a:ea typeface="+mn-ea"/>
                <a:cs typeface="+mn-cs"/>
              </a:defRPr>
            </a:pPr>
            <a:endParaRPr lang="fr-FR"/>
          </a:p>
        </c:txPr>
        <c:crossAx val="484824760"/>
        <c:crosses val="autoZero"/>
        <c:crossBetween val="between"/>
      </c:valAx>
      <c:valAx>
        <c:axId val="616722832"/>
        <c:scaling>
          <c:orientation val="minMax"/>
          <c:max val="0.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Avenir Next LT Pro" panose="020B0504020202020204" pitchFamily="34" charset="0"/>
                <a:ea typeface="+mn-ea"/>
                <a:cs typeface="+mn-cs"/>
              </a:defRPr>
            </a:pPr>
            <a:endParaRPr lang="fr-FR"/>
          </a:p>
        </c:txPr>
        <c:crossAx val="616723792"/>
        <c:crosses val="max"/>
        <c:crossBetween val="between"/>
      </c:valAx>
      <c:catAx>
        <c:axId val="616723792"/>
        <c:scaling>
          <c:orientation val="minMax"/>
        </c:scaling>
        <c:delete val="1"/>
        <c:axPos val="b"/>
        <c:numFmt formatCode="General" sourceLinked="1"/>
        <c:majorTickMark val="out"/>
        <c:minorTickMark val="none"/>
        <c:tickLblPos val="nextTo"/>
        <c:crossAx val="616722832"/>
        <c:crosses val="autoZero"/>
        <c:auto val="1"/>
        <c:lblAlgn val="ctr"/>
        <c:lblOffset val="100"/>
        <c:noMultiLvlLbl val="0"/>
      </c:catAx>
      <c:spPr>
        <a:noFill/>
        <a:ln>
          <a:noFill/>
        </a:ln>
        <a:effectLst/>
      </c:spPr>
    </c:plotArea>
    <c:legend>
      <c:legendPos val="b"/>
      <c:layout>
        <c:manualLayout>
          <c:xMode val="edge"/>
          <c:yMode val="edge"/>
          <c:x val="0.1899372155163464"/>
          <c:y val="0.78189122193059202"/>
          <c:w val="0.61734971886321288"/>
          <c:h val="0.199590259550889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 Next LT Pro" panose="020B0504020202020204" pitchFamily="34" charset="0"/>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a:outerShdw blurRad="50800" dist="38100" dir="2700000" algn="tl" rotWithShape="0">
        <a:prstClr val="black">
          <a:alpha val="40000"/>
        </a:prstClr>
      </a:outerShdw>
    </a:effectLst>
  </c:spPr>
  <c:txPr>
    <a:bodyPr/>
    <a:lstStyle/>
    <a:p>
      <a:pPr>
        <a:defRPr>
          <a:latin typeface="Avenir Next LT Pro" panose="020B05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639511056954107E-2"/>
          <c:y val="9.2592592592592587E-3"/>
          <c:w val="0.93382613779800772"/>
          <c:h val="0.66526283172936707"/>
        </c:manualLayout>
      </c:layout>
      <c:lineChart>
        <c:grouping val="standard"/>
        <c:varyColors val="0"/>
        <c:ser>
          <c:idx val="2"/>
          <c:order val="0"/>
          <c:tx>
            <c:strRef>
              <c:f>Trésorerie!$C$28</c:f>
              <c:strCache>
                <c:ptCount val="1"/>
                <c:pt idx="0">
                  <c:v>Trésorerie fin de période</c:v>
                </c:pt>
              </c:strCache>
            </c:strRef>
          </c:tx>
          <c:spPr>
            <a:ln w="28575" cap="rnd">
              <a:solidFill>
                <a:srgbClr val="00206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Avenir Next LT Pro" panose="020B0504020202020204" pitchFamily="34" charset="0"/>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'Compte de résultat'!$D$5:$I$6</c:f>
              <c:strCache>
                <c:ptCount val="6"/>
                <c:pt idx="0">
                  <c:v>2022</c:v>
                </c:pt>
                <c:pt idx="1">
                  <c:v>2023</c:v>
                </c:pt>
                <c:pt idx="2">
                  <c:v>2024</c:v>
                </c:pt>
                <c:pt idx="3">
                  <c:v>2025</c:v>
                </c:pt>
                <c:pt idx="4">
                  <c:v>2026</c:v>
                </c:pt>
                <c:pt idx="5">
                  <c:v>2027</c:v>
                </c:pt>
              </c:strCache>
            </c:strRef>
          </c:cat>
          <c:val>
            <c:numRef>
              <c:f>Trésorerie!$D$28:$I$28</c:f>
              <c:numCache>
                <c:formatCode>#,##0\ "€";\(#,##0\ "€"\);\-</c:formatCode>
                <c:ptCount val="6"/>
                <c:pt idx="0">
                  <c:v>200676.0625</c:v>
                </c:pt>
                <c:pt idx="1">
                  <c:v>382422.03125</c:v>
                </c:pt>
                <c:pt idx="2">
                  <c:v>405729.3125</c:v>
                </c:pt>
                <c:pt idx="3">
                  <c:v>391765.09375</c:v>
                </c:pt>
                <c:pt idx="4">
                  <c:v>421541.09375</c:v>
                </c:pt>
                <c:pt idx="5">
                  <c:v>501677.03125</c:v>
                </c:pt>
              </c:numCache>
            </c:numRef>
          </c:val>
          <c:smooth val="0"/>
          <c:extLst>
            <c:ext xmlns:c16="http://schemas.microsoft.com/office/drawing/2014/chart" uri="{C3380CC4-5D6E-409C-BE32-E72D297353CC}">
              <c16:uniqueId val="{00000000-19FD-4D6A-A54E-4C2A72F489DD}"/>
            </c:ext>
          </c:extLst>
        </c:ser>
        <c:dLbls>
          <c:showLegendKey val="0"/>
          <c:showVal val="0"/>
          <c:showCatName val="0"/>
          <c:showSerName val="0"/>
          <c:showPercent val="0"/>
          <c:showBubbleSize val="0"/>
        </c:dLbls>
        <c:smooth val="0"/>
        <c:axId val="484824760"/>
        <c:axId val="484826360"/>
      </c:lineChart>
      <c:catAx>
        <c:axId val="484824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venir Next LT Pro" panose="020B0504020202020204" pitchFamily="34" charset="0"/>
                <a:ea typeface="+mn-ea"/>
                <a:cs typeface="+mn-cs"/>
              </a:defRPr>
            </a:pPr>
            <a:endParaRPr lang="fr-FR"/>
          </a:p>
        </c:txPr>
        <c:crossAx val="484826360"/>
        <c:crosses val="autoZero"/>
        <c:auto val="1"/>
        <c:lblAlgn val="ctr"/>
        <c:lblOffset val="100"/>
        <c:noMultiLvlLbl val="0"/>
      </c:catAx>
      <c:valAx>
        <c:axId val="484826360"/>
        <c:scaling>
          <c:orientation val="minMax"/>
          <c:max val="800000"/>
          <c:min val="0"/>
        </c:scaling>
        <c:delete val="0"/>
        <c:axPos val="l"/>
        <c:numFmt formatCode="#,##0\ &quot;€&quot;;\(#,##0\ &quot;€&quot;\);\-"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Avenir Next LT Pro" panose="020B0504020202020204" pitchFamily="34" charset="0"/>
                <a:ea typeface="+mn-ea"/>
                <a:cs typeface="+mn-cs"/>
              </a:defRPr>
            </a:pPr>
            <a:endParaRPr lang="fr-FR"/>
          </a:p>
        </c:txPr>
        <c:crossAx val="484824760"/>
        <c:crosses val="autoZero"/>
        <c:crossBetween val="between"/>
      </c:valAx>
      <c:spPr>
        <a:noFill/>
        <a:ln>
          <a:noFill/>
        </a:ln>
        <a:effectLst/>
      </c:spPr>
    </c:plotArea>
    <c:legend>
      <c:legendPos val="b"/>
      <c:layout>
        <c:manualLayout>
          <c:xMode val="edge"/>
          <c:yMode val="edge"/>
          <c:x val="3.433088884484406E-2"/>
          <c:y val="0.8374467774861476"/>
          <c:w val="0.93096217949872984"/>
          <c:h val="7.78043890347039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venir Next LT Pro" panose="020B0504020202020204" pitchFamily="34" charset="0"/>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a:outerShdw blurRad="50800" dist="38100" dir="2700000" algn="tl" rotWithShape="0">
        <a:prstClr val="black">
          <a:alpha val="40000"/>
        </a:prstClr>
      </a:outerShdw>
    </a:effectLst>
  </c:spPr>
  <c:txPr>
    <a:bodyPr/>
    <a:lstStyle/>
    <a:p>
      <a:pPr>
        <a:defRPr>
          <a:latin typeface="Avenir Next LT Pro" panose="020B05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s://bit.ly/39rsblJ"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10227</xdr:colOff>
      <xdr:row>0</xdr:row>
      <xdr:rowOff>6516</xdr:rowOff>
    </xdr:from>
    <xdr:to>
      <xdr:col>1</xdr:col>
      <xdr:colOff>618289</xdr:colOff>
      <xdr:row>0</xdr:row>
      <xdr:rowOff>464552</xdr:rowOff>
    </xdr:to>
    <xdr:pic>
      <xdr:nvPicPr>
        <xdr:cNvPr id="5" name="Picture 4">
          <a:extLst>
            <a:ext uri="{FF2B5EF4-FFF2-40B4-BE49-F238E27FC236}">
              <a16:creationId xmlns:a16="http://schemas.microsoft.com/office/drawing/2014/main" id="{A28EF63C-7C0A-4D70-974C-6E3630CDDAF7}"/>
            </a:ext>
          </a:extLst>
        </xdr:cNvPr>
        <xdr:cNvPicPr>
          <a:picLocks noChangeAspect="1"/>
        </xdr:cNvPicPr>
      </xdr:nvPicPr>
      <xdr:blipFill rotWithShape="1">
        <a:blip xmlns:r="http://schemas.openxmlformats.org/officeDocument/2006/relationships" r:embed="rId1"/>
        <a:srcRect l="9122" t="27318" r="8236" b="32656"/>
        <a:stretch/>
      </xdr:blipFill>
      <xdr:spPr>
        <a:xfrm>
          <a:off x="10227" y="6516"/>
          <a:ext cx="998587" cy="4580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7052</xdr:colOff>
      <xdr:row>0</xdr:row>
      <xdr:rowOff>3341</xdr:rowOff>
    </xdr:from>
    <xdr:to>
      <xdr:col>2</xdr:col>
      <xdr:colOff>637339</xdr:colOff>
      <xdr:row>0</xdr:row>
      <xdr:rowOff>464552</xdr:rowOff>
    </xdr:to>
    <xdr:pic>
      <xdr:nvPicPr>
        <xdr:cNvPr id="2" name="Picture 1">
          <a:hlinkClick xmlns:r="http://schemas.openxmlformats.org/officeDocument/2006/relationships" r:id="rId1"/>
          <a:extLst>
            <a:ext uri="{FF2B5EF4-FFF2-40B4-BE49-F238E27FC236}">
              <a16:creationId xmlns:a16="http://schemas.microsoft.com/office/drawing/2014/main" id="{2611BEB4-73F6-4AEA-8287-B04866FB42D8}"/>
            </a:ext>
          </a:extLst>
        </xdr:cNvPr>
        <xdr:cNvPicPr>
          <a:picLocks noChangeAspect="1"/>
        </xdr:cNvPicPr>
      </xdr:nvPicPr>
      <xdr:blipFill rotWithShape="1">
        <a:blip xmlns:r="http://schemas.openxmlformats.org/officeDocument/2006/relationships" r:embed="rId2"/>
        <a:srcRect l="9122" t="27318" r="8236" b="32656"/>
        <a:stretch/>
      </xdr:blipFill>
      <xdr:spPr>
        <a:xfrm>
          <a:off x="10227" y="6516"/>
          <a:ext cx="998587" cy="458036"/>
        </a:xfrm>
        <a:prstGeom prst="rect">
          <a:avLst/>
        </a:prstGeom>
      </xdr:spPr>
    </xdr:pic>
    <xdr:clientData/>
  </xdr:twoCellAnchor>
  <xdr:twoCellAnchor>
    <xdr:from>
      <xdr:col>2</xdr:col>
      <xdr:colOff>9525</xdr:colOff>
      <xdr:row>4</xdr:row>
      <xdr:rowOff>66675</xdr:rowOff>
    </xdr:from>
    <xdr:to>
      <xdr:col>3</xdr:col>
      <xdr:colOff>387350</xdr:colOff>
      <xdr:row>21</xdr:row>
      <xdr:rowOff>142875</xdr:rowOff>
    </xdr:to>
    <xdr:graphicFrame macro="">
      <xdr:nvGraphicFramePr>
        <xdr:cNvPr id="3" name="Chart 2">
          <a:extLst>
            <a:ext uri="{FF2B5EF4-FFF2-40B4-BE49-F238E27FC236}">
              <a16:creationId xmlns:a16="http://schemas.microsoft.com/office/drawing/2014/main" id="{AD22F96C-607F-4B86-9554-C26DF1DC6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25</xdr:row>
      <xdr:rowOff>0</xdr:rowOff>
    </xdr:from>
    <xdr:to>
      <xdr:col>3</xdr:col>
      <xdr:colOff>384175</xdr:colOff>
      <xdr:row>41</xdr:row>
      <xdr:rowOff>152400</xdr:rowOff>
    </xdr:to>
    <xdr:graphicFrame macro="">
      <xdr:nvGraphicFramePr>
        <xdr:cNvPr id="4" name="Chart 3">
          <a:extLst>
            <a:ext uri="{FF2B5EF4-FFF2-40B4-BE49-F238E27FC236}">
              <a16:creationId xmlns:a16="http://schemas.microsoft.com/office/drawing/2014/main" id="{97B54F71-B0FC-4E15-B568-F10D42C6A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45</xdr:row>
      <xdr:rowOff>0</xdr:rowOff>
    </xdr:from>
    <xdr:to>
      <xdr:col>3</xdr:col>
      <xdr:colOff>384175</xdr:colOff>
      <xdr:row>61</xdr:row>
      <xdr:rowOff>152400</xdr:rowOff>
    </xdr:to>
    <xdr:graphicFrame macro="">
      <xdr:nvGraphicFramePr>
        <xdr:cNvPr id="6" name="Chart 5">
          <a:extLst>
            <a:ext uri="{FF2B5EF4-FFF2-40B4-BE49-F238E27FC236}">
              <a16:creationId xmlns:a16="http://schemas.microsoft.com/office/drawing/2014/main" id="{98666268-FDAB-4A64-B25C-86ED728C9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65</xdr:row>
      <xdr:rowOff>0</xdr:rowOff>
    </xdr:from>
    <xdr:to>
      <xdr:col>3</xdr:col>
      <xdr:colOff>384175</xdr:colOff>
      <xdr:row>81</xdr:row>
      <xdr:rowOff>152400</xdr:rowOff>
    </xdr:to>
    <xdr:graphicFrame macro="">
      <xdr:nvGraphicFramePr>
        <xdr:cNvPr id="7" name="Chart 6">
          <a:extLst>
            <a:ext uri="{FF2B5EF4-FFF2-40B4-BE49-F238E27FC236}">
              <a16:creationId xmlns:a16="http://schemas.microsoft.com/office/drawing/2014/main" id="{E81BB425-B596-495D-9249-AF5FF74AF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85</xdr:row>
      <xdr:rowOff>0</xdr:rowOff>
    </xdr:from>
    <xdr:to>
      <xdr:col>3</xdr:col>
      <xdr:colOff>384175</xdr:colOff>
      <xdr:row>101</xdr:row>
      <xdr:rowOff>152400</xdr:rowOff>
    </xdr:to>
    <xdr:graphicFrame macro="">
      <xdr:nvGraphicFramePr>
        <xdr:cNvPr id="8" name="Chart 7">
          <a:extLst>
            <a:ext uri="{FF2B5EF4-FFF2-40B4-BE49-F238E27FC236}">
              <a16:creationId xmlns:a16="http://schemas.microsoft.com/office/drawing/2014/main" id="{E101701F-B8E0-4F8A-8CAB-9294BD49F7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10227</xdr:colOff>
      <xdr:row>0</xdr:row>
      <xdr:rowOff>6516</xdr:rowOff>
    </xdr:from>
    <xdr:to>
      <xdr:col>2</xdr:col>
      <xdr:colOff>637339</xdr:colOff>
      <xdr:row>0</xdr:row>
      <xdr:rowOff>464552</xdr:rowOff>
    </xdr:to>
    <xdr:pic>
      <xdr:nvPicPr>
        <xdr:cNvPr id="9" name="Picture 8">
          <a:extLst>
            <a:ext uri="{FF2B5EF4-FFF2-40B4-BE49-F238E27FC236}">
              <a16:creationId xmlns:a16="http://schemas.microsoft.com/office/drawing/2014/main" id="{E1139423-1502-4A8F-BF00-2880A65ABA55}"/>
            </a:ext>
          </a:extLst>
        </xdr:cNvPr>
        <xdr:cNvPicPr>
          <a:picLocks noChangeAspect="1"/>
        </xdr:cNvPicPr>
      </xdr:nvPicPr>
      <xdr:blipFill rotWithShape="1">
        <a:blip xmlns:r="http://schemas.openxmlformats.org/officeDocument/2006/relationships" r:embed="rId2"/>
        <a:srcRect l="9122" t="27318" r="8236" b="32656"/>
        <a:stretch/>
      </xdr:blipFill>
      <xdr:spPr>
        <a:xfrm>
          <a:off x="7052" y="9691"/>
          <a:ext cx="1004937" cy="4580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10227</xdr:colOff>
      <xdr:row>0</xdr:row>
      <xdr:rowOff>9691</xdr:rowOff>
    </xdr:from>
    <xdr:to>
      <xdr:col>2</xdr:col>
      <xdr:colOff>640514</xdr:colOff>
      <xdr:row>0</xdr:row>
      <xdr:rowOff>464552</xdr:rowOff>
    </xdr:to>
    <xdr:pic>
      <xdr:nvPicPr>
        <xdr:cNvPr id="53" name="Picture 52">
          <a:extLst>
            <a:ext uri="{FF2B5EF4-FFF2-40B4-BE49-F238E27FC236}">
              <a16:creationId xmlns:a16="http://schemas.microsoft.com/office/drawing/2014/main" id="{A692628B-AABA-4B0F-AD53-98DBFA03713A}"/>
            </a:ext>
          </a:extLst>
        </xdr:cNvPr>
        <xdr:cNvPicPr>
          <a:picLocks noChangeAspect="1"/>
        </xdr:cNvPicPr>
      </xdr:nvPicPr>
      <xdr:blipFill rotWithShape="1">
        <a:blip xmlns:r="http://schemas.openxmlformats.org/officeDocument/2006/relationships" r:embed="rId1"/>
        <a:srcRect l="9122" t="27318" r="8236" b="32656"/>
        <a:stretch/>
      </xdr:blipFill>
      <xdr:spPr>
        <a:xfrm>
          <a:off x="10227" y="9691"/>
          <a:ext cx="998587" cy="4580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7052</xdr:colOff>
      <xdr:row>0</xdr:row>
      <xdr:rowOff>3341</xdr:rowOff>
    </xdr:from>
    <xdr:to>
      <xdr:col>2</xdr:col>
      <xdr:colOff>640514</xdr:colOff>
      <xdr:row>0</xdr:row>
      <xdr:rowOff>467727</xdr:rowOff>
    </xdr:to>
    <xdr:pic>
      <xdr:nvPicPr>
        <xdr:cNvPr id="2" name="Picture 1">
          <a:extLst>
            <a:ext uri="{FF2B5EF4-FFF2-40B4-BE49-F238E27FC236}">
              <a16:creationId xmlns:a16="http://schemas.microsoft.com/office/drawing/2014/main" id="{9B02D50A-4F33-483C-8728-1509727CD092}"/>
            </a:ext>
          </a:extLst>
        </xdr:cNvPr>
        <xdr:cNvPicPr>
          <a:picLocks noChangeAspect="1"/>
        </xdr:cNvPicPr>
      </xdr:nvPicPr>
      <xdr:blipFill rotWithShape="1">
        <a:blip xmlns:r="http://schemas.openxmlformats.org/officeDocument/2006/relationships" r:embed="rId1"/>
        <a:srcRect l="9122" t="27318" r="8236" b="32656"/>
        <a:stretch/>
      </xdr:blipFill>
      <xdr:spPr>
        <a:xfrm>
          <a:off x="10227" y="6516"/>
          <a:ext cx="998587" cy="4580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7052</xdr:colOff>
      <xdr:row>0</xdr:row>
      <xdr:rowOff>3341</xdr:rowOff>
    </xdr:from>
    <xdr:to>
      <xdr:col>2</xdr:col>
      <xdr:colOff>640514</xdr:colOff>
      <xdr:row>0</xdr:row>
      <xdr:rowOff>467727</xdr:rowOff>
    </xdr:to>
    <xdr:pic>
      <xdr:nvPicPr>
        <xdr:cNvPr id="2" name="Picture 1">
          <a:extLst>
            <a:ext uri="{FF2B5EF4-FFF2-40B4-BE49-F238E27FC236}">
              <a16:creationId xmlns:a16="http://schemas.microsoft.com/office/drawing/2014/main" id="{32AF2201-B236-4339-9403-E9EC19AF611A}"/>
            </a:ext>
          </a:extLst>
        </xdr:cNvPr>
        <xdr:cNvPicPr>
          <a:picLocks noChangeAspect="1"/>
        </xdr:cNvPicPr>
      </xdr:nvPicPr>
      <xdr:blipFill rotWithShape="1">
        <a:blip xmlns:r="http://schemas.openxmlformats.org/officeDocument/2006/relationships" r:embed="rId1"/>
        <a:srcRect l="9122" t="27318" r="8236" b="32656"/>
        <a:stretch/>
      </xdr:blipFill>
      <xdr:spPr>
        <a:xfrm>
          <a:off x="10227" y="6516"/>
          <a:ext cx="998587" cy="4580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7052</xdr:colOff>
      <xdr:row>0</xdr:row>
      <xdr:rowOff>3341</xdr:rowOff>
    </xdr:from>
    <xdr:to>
      <xdr:col>2</xdr:col>
      <xdr:colOff>640514</xdr:colOff>
      <xdr:row>0</xdr:row>
      <xdr:rowOff>467727</xdr:rowOff>
    </xdr:to>
    <xdr:pic>
      <xdr:nvPicPr>
        <xdr:cNvPr id="2" name="Picture 1">
          <a:extLst>
            <a:ext uri="{FF2B5EF4-FFF2-40B4-BE49-F238E27FC236}">
              <a16:creationId xmlns:a16="http://schemas.microsoft.com/office/drawing/2014/main" id="{7983735D-30FE-4A02-85D1-2839CEFDBAC5}"/>
            </a:ext>
          </a:extLst>
        </xdr:cNvPr>
        <xdr:cNvPicPr>
          <a:picLocks noChangeAspect="1"/>
        </xdr:cNvPicPr>
      </xdr:nvPicPr>
      <xdr:blipFill rotWithShape="1">
        <a:blip xmlns:r="http://schemas.openxmlformats.org/officeDocument/2006/relationships" r:embed="rId1"/>
        <a:srcRect l="9122" t="27318" r="8236" b="32656"/>
        <a:stretch/>
      </xdr:blipFill>
      <xdr:spPr>
        <a:xfrm>
          <a:off x="10227" y="6516"/>
          <a:ext cx="998587" cy="4580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7052</xdr:colOff>
      <xdr:row>0</xdr:row>
      <xdr:rowOff>3341</xdr:rowOff>
    </xdr:from>
    <xdr:to>
      <xdr:col>2</xdr:col>
      <xdr:colOff>640514</xdr:colOff>
      <xdr:row>0</xdr:row>
      <xdr:rowOff>467727</xdr:rowOff>
    </xdr:to>
    <xdr:pic>
      <xdr:nvPicPr>
        <xdr:cNvPr id="2" name="Picture 1">
          <a:extLst>
            <a:ext uri="{FF2B5EF4-FFF2-40B4-BE49-F238E27FC236}">
              <a16:creationId xmlns:a16="http://schemas.microsoft.com/office/drawing/2014/main" id="{13627D0D-7E29-4C5F-A289-43E630261CAB}"/>
            </a:ext>
          </a:extLst>
        </xdr:cNvPr>
        <xdr:cNvPicPr>
          <a:picLocks noChangeAspect="1"/>
        </xdr:cNvPicPr>
      </xdr:nvPicPr>
      <xdr:blipFill rotWithShape="1">
        <a:blip xmlns:r="http://schemas.openxmlformats.org/officeDocument/2006/relationships" r:embed="rId1"/>
        <a:srcRect l="9122" t="27318" r="8236" b="32656"/>
        <a:stretch/>
      </xdr:blipFill>
      <xdr:spPr>
        <a:xfrm>
          <a:off x="10227" y="6516"/>
          <a:ext cx="998587" cy="45803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conomie.gouv.fr/entreprises/projet-loi-finances-plf-2020-mesures-entreprises" TargetMode="External"/><Relationship Id="rId1" Type="http://schemas.openxmlformats.org/officeDocument/2006/relationships/hyperlink" Target="https://www.l-expert-comptable.com/a/532287-montant-et-calcul-des-charges-patronales-en-2018.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17691-AF5F-4ECC-8F43-D385583E5925}">
  <sheetPr codeName="Sheet1">
    <tabColor rgb="FF002060"/>
  </sheetPr>
  <dimension ref="A1:B25"/>
  <sheetViews>
    <sheetView showGridLines="0" tabSelected="1" zoomScaleNormal="100" workbookViewId="0">
      <pane ySplit="1" topLeftCell="A2" activePane="bottomLeft" state="frozen"/>
      <selection pane="bottomLeft" activeCell="A2" sqref="A2"/>
    </sheetView>
  </sheetViews>
  <sheetFormatPr defaultRowHeight="13" x14ac:dyDescent="0.3"/>
  <cols>
    <col min="1" max="1" width="5.54296875" style="1" customWidth="1"/>
    <col min="2" max="2" width="150.1796875" style="1" customWidth="1"/>
    <col min="3" max="16384" width="8.7265625" style="1"/>
  </cols>
  <sheetData>
    <row r="1" spans="1:2" s="3" customFormat="1" ht="39" customHeight="1" x14ac:dyDescent="0.3">
      <c r="A1" s="87"/>
      <c r="B1" s="87"/>
    </row>
    <row r="2" spans="1:2" ht="23" x14ac:dyDescent="0.5">
      <c r="A2" s="9" t="str">
        <f ca="1">MID(CELL("filename",A1),FIND("]",CELL("filename",A1))+1,255)</f>
        <v>Guide d'utilisation</v>
      </c>
    </row>
    <row r="4" spans="1:2" x14ac:dyDescent="0.3">
      <c r="A4" s="1" t="s">
        <v>147</v>
      </c>
    </row>
    <row r="5" spans="1:2" x14ac:dyDescent="0.3">
      <c r="A5" s="1" t="s">
        <v>6</v>
      </c>
    </row>
    <row r="6" spans="1:2" x14ac:dyDescent="0.3">
      <c r="A6" s="1" t="s">
        <v>89</v>
      </c>
    </row>
    <row r="8" spans="1:2" x14ac:dyDescent="0.3">
      <c r="A8" s="4" t="s">
        <v>2</v>
      </c>
    </row>
    <row r="9" spans="1:2" x14ac:dyDescent="0.3">
      <c r="A9" s="2">
        <v>123</v>
      </c>
      <c r="B9" s="1" t="s">
        <v>3</v>
      </c>
    </row>
    <row r="10" spans="1:2" ht="26" x14ac:dyDescent="0.3">
      <c r="A10" s="86"/>
      <c r="B10" s="85" t="s">
        <v>146</v>
      </c>
    </row>
    <row r="12" spans="1:2" x14ac:dyDescent="0.3">
      <c r="A12" s="4" t="s">
        <v>1</v>
      </c>
    </row>
    <row r="13" spans="1:2" x14ac:dyDescent="0.3">
      <c r="A13" s="5">
        <v>1</v>
      </c>
      <c r="B13" s="6" t="s">
        <v>139</v>
      </c>
    </row>
    <row r="14" spans="1:2" ht="21.5" x14ac:dyDescent="0.3">
      <c r="A14" s="5"/>
      <c r="B14" s="84" t="s">
        <v>148</v>
      </c>
    </row>
    <row r="15" spans="1:2" x14ac:dyDescent="0.3">
      <c r="A15" s="5">
        <v>2</v>
      </c>
      <c r="B15" s="6" t="s">
        <v>140</v>
      </c>
    </row>
    <row r="16" spans="1:2" x14ac:dyDescent="0.3">
      <c r="B16" s="7" t="s">
        <v>141</v>
      </c>
    </row>
    <row r="17" spans="1:2" x14ac:dyDescent="0.3">
      <c r="A17" s="5">
        <v>3</v>
      </c>
      <c r="B17" s="6" t="s">
        <v>143</v>
      </c>
    </row>
    <row r="18" spans="1:2" x14ac:dyDescent="0.3">
      <c r="B18" s="7" t="s">
        <v>142</v>
      </c>
    </row>
    <row r="19" spans="1:2" x14ac:dyDescent="0.3">
      <c r="A19" s="5">
        <v>4</v>
      </c>
      <c r="B19" s="6" t="s">
        <v>144</v>
      </c>
    </row>
    <row r="20" spans="1:2" x14ac:dyDescent="0.3">
      <c r="B20" s="7" t="s">
        <v>145</v>
      </c>
    </row>
    <row r="22" spans="1:2" x14ac:dyDescent="0.3">
      <c r="A22" s="4" t="s">
        <v>0</v>
      </c>
    </row>
    <row r="23" spans="1:2" x14ac:dyDescent="0.3">
      <c r="A23" s="1" t="s">
        <v>5</v>
      </c>
    </row>
    <row r="24" spans="1:2" x14ac:dyDescent="0.3">
      <c r="A24" s="1" t="s">
        <v>4</v>
      </c>
    </row>
    <row r="25" spans="1:2" x14ac:dyDescent="0.3">
      <c r="A25" s="1" t="s">
        <v>7</v>
      </c>
    </row>
  </sheetData>
  <hyperlinks>
    <hyperlink ref="B13" location="Hypothèses!A1" display="Onglet 'Hypothèses'" xr:uid="{EBA6C3F7-5ABD-4B28-87BC-06363C4A38C1}"/>
    <hyperlink ref="B15" location="'Plan de recrutement'!A1" display="Onglet 'Hypothèses'" xr:uid="{3CF349D1-E9A7-452C-903D-637F5B258E28}"/>
    <hyperlink ref="B17" location="'Compte de résultat'!A1" display="Onglet 'Hypothèses'" xr:uid="{D2961A7E-7C18-472B-A9A4-91BE2BCD80C9}"/>
    <hyperlink ref="B19" location="Trésorerie!A1" display="Onglet 'Trésorerie'" xr:uid="{54AC0144-4E5B-4E48-B4F0-B75F88925878}"/>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DF42C-D1ED-4185-868D-0239D3C6F4FB}">
  <sheetPr>
    <tabColor rgb="FF0000C4"/>
  </sheetPr>
  <dimension ref="A1:D85"/>
  <sheetViews>
    <sheetView showGridLines="0" zoomScaleNormal="100" workbookViewId="0">
      <pane ySplit="1" topLeftCell="A2" activePane="bottomLeft" state="frozen"/>
      <selection pane="bottomLeft" activeCell="A2" sqref="A2"/>
    </sheetView>
  </sheetViews>
  <sheetFormatPr defaultRowHeight="13" x14ac:dyDescent="0.3"/>
  <cols>
    <col min="1" max="1" width="3.6328125" style="1" customWidth="1"/>
    <col min="2" max="2" width="1.6328125" style="1" customWidth="1"/>
    <col min="3" max="3" width="73.90625" style="1" customWidth="1"/>
    <col min="4" max="4" width="14.81640625" style="1" customWidth="1"/>
    <col min="5" max="16384" width="8.7265625" style="1"/>
  </cols>
  <sheetData>
    <row r="1" spans="1:4" s="3" customFormat="1" ht="39" customHeight="1" x14ac:dyDescent="0.3">
      <c r="A1" s="87"/>
      <c r="B1" s="87"/>
      <c r="C1" s="87"/>
      <c r="D1" s="87"/>
    </row>
    <row r="2" spans="1:4" ht="23" x14ac:dyDescent="0.5">
      <c r="A2" s="9" t="str">
        <f ca="1">MID(CELL("filename",A1),FIND("]",CELL("filename",A1))+1,255)</f>
        <v>Graphiques</v>
      </c>
    </row>
    <row r="4" spans="1:4" x14ac:dyDescent="0.3">
      <c r="A4" s="25">
        <v>1</v>
      </c>
      <c r="C4" s="4" t="s">
        <v>8</v>
      </c>
      <c r="D4" s="21"/>
    </row>
    <row r="5" spans="1:4" ht="6" customHeight="1" x14ac:dyDescent="0.3">
      <c r="D5" s="21"/>
    </row>
    <row r="6" spans="1:4" x14ac:dyDescent="0.3">
      <c r="D6" s="21"/>
    </row>
    <row r="7" spans="1:4" x14ac:dyDescent="0.3">
      <c r="D7" s="21"/>
    </row>
    <row r="8" spans="1:4" x14ac:dyDescent="0.3">
      <c r="D8" s="21"/>
    </row>
    <row r="9" spans="1:4" x14ac:dyDescent="0.3">
      <c r="D9" s="21"/>
    </row>
    <row r="10" spans="1:4" x14ac:dyDescent="0.3">
      <c r="D10" s="21"/>
    </row>
    <row r="11" spans="1:4" x14ac:dyDescent="0.3">
      <c r="D11" s="21"/>
    </row>
    <row r="12" spans="1:4" x14ac:dyDescent="0.3">
      <c r="D12" s="21"/>
    </row>
    <row r="13" spans="1:4" x14ac:dyDescent="0.3">
      <c r="D13" s="21"/>
    </row>
    <row r="14" spans="1:4" x14ac:dyDescent="0.3">
      <c r="D14" s="21"/>
    </row>
    <row r="15" spans="1:4" x14ac:dyDescent="0.3">
      <c r="D15" s="21"/>
    </row>
    <row r="16" spans="1:4" x14ac:dyDescent="0.3">
      <c r="D16" s="21"/>
    </row>
    <row r="17" spans="1:4" x14ac:dyDescent="0.3">
      <c r="D17" s="21"/>
    </row>
    <row r="18" spans="1:4" x14ac:dyDescent="0.3">
      <c r="D18" s="21"/>
    </row>
    <row r="19" spans="1:4" x14ac:dyDescent="0.3">
      <c r="D19" s="21"/>
    </row>
    <row r="20" spans="1:4" x14ac:dyDescent="0.3">
      <c r="D20" s="21"/>
    </row>
    <row r="21" spans="1:4" x14ac:dyDescent="0.3">
      <c r="D21" s="21"/>
    </row>
    <row r="22" spans="1:4" x14ac:dyDescent="0.3">
      <c r="D22" s="21"/>
    </row>
    <row r="23" spans="1:4" x14ac:dyDescent="0.3">
      <c r="D23" s="21"/>
    </row>
    <row r="24" spans="1:4" x14ac:dyDescent="0.3">
      <c r="A24" s="25">
        <v>2</v>
      </c>
      <c r="C24" s="4" t="s">
        <v>10</v>
      </c>
      <c r="D24" s="21"/>
    </row>
    <row r="25" spans="1:4" ht="6" customHeight="1" x14ac:dyDescent="0.3">
      <c r="D25" s="21"/>
    </row>
    <row r="44" spans="1:4" x14ac:dyDescent="0.3">
      <c r="A44" s="25">
        <v>3</v>
      </c>
      <c r="C44" s="4" t="s">
        <v>136</v>
      </c>
      <c r="D44" s="21"/>
    </row>
    <row r="45" spans="1:4" ht="6" customHeight="1" x14ac:dyDescent="0.3">
      <c r="D45" s="21"/>
    </row>
    <row r="64" spans="1:4" x14ac:dyDescent="0.3">
      <c r="A64" s="25">
        <v>4</v>
      </c>
      <c r="C64" s="4" t="s">
        <v>137</v>
      </c>
      <c r="D64" s="21"/>
    </row>
    <row r="65" spans="4:4" ht="6" customHeight="1" x14ac:dyDescent="0.3">
      <c r="D65" s="21"/>
    </row>
    <row r="84" spans="1:4" x14ac:dyDescent="0.3">
      <c r="A84" s="25">
        <v>5</v>
      </c>
      <c r="C84" s="4" t="s">
        <v>138</v>
      </c>
      <c r="D84" s="21"/>
    </row>
    <row r="85" spans="1:4" ht="6" customHeight="1" x14ac:dyDescent="0.3">
      <c r="D85" s="2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F5CC4-9E69-4B32-8FD4-191AEABED92A}">
  <sheetPr codeName="Sheet2">
    <tabColor rgb="FF0000C4"/>
  </sheetPr>
  <dimension ref="A1:J82"/>
  <sheetViews>
    <sheetView showGridLines="0"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RowHeight="13" outlineLevelRow="1" x14ac:dyDescent="0.3"/>
  <cols>
    <col min="1" max="1" width="3.6328125" style="1" customWidth="1"/>
    <col min="2" max="2" width="1.6328125" style="1" customWidth="1"/>
    <col min="3" max="3" width="45.08984375" style="1" customWidth="1"/>
    <col min="4" max="9" width="14.81640625" style="1" customWidth="1"/>
    <col min="10" max="10" width="3.6328125" style="1" customWidth="1"/>
    <col min="11" max="16384" width="8.7265625" style="1"/>
  </cols>
  <sheetData>
    <row r="1" spans="1:10" s="3" customFormat="1" ht="39" customHeight="1" x14ac:dyDescent="0.3">
      <c r="A1" s="87"/>
      <c r="B1" s="87"/>
      <c r="C1" s="87"/>
      <c r="D1" s="87"/>
      <c r="E1" s="87"/>
      <c r="F1" s="87"/>
      <c r="G1" s="87"/>
      <c r="H1" s="87"/>
      <c r="I1" s="87"/>
      <c r="J1" s="87"/>
    </row>
    <row r="2" spans="1:10" ht="23" x14ac:dyDescent="0.5">
      <c r="A2" s="9" t="str">
        <f ca="1">MID(CELL("filename",A1),FIND("]",CELL("filename",A1))+1,255)</f>
        <v>Compte de résultat</v>
      </c>
    </row>
    <row r="4" spans="1:10" hidden="1" outlineLevel="1" x14ac:dyDescent="0.3">
      <c r="D4" s="51">
        <v>1</v>
      </c>
      <c r="E4" s="51">
        <f>D4+1</f>
        <v>2</v>
      </c>
      <c r="F4" s="51">
        <f t="shared" ref="F4:I4" si="0">E4+1</f>
        <v>3</v>
      </c>
      <c r="G4" s="51">
        <f t="shared" si="0"/>
        <v>4</v>
      </c>
      <c r="H4" s="51">
        <f t="shared" si="0"/>
        <v>5</v>
      </c>
      <c r="I4" s="51">
        <f t="shared" si="0"/>
        <v>6</v>
      </c>
    </row>
    <row r="5" spans="1:10" ht="15.5" collapsed="1" x14ac:dyDescent="0.35">
      <c r="C5" s="29"/>
      <c r="D5" s="26">
        <v>2022</v>
      </c>
      <c r="E5" s="26">
        <f t="shared" ref="E5:I5" si="1">D5+1</f>
        <v>2023</v>
      </c>
      <c r="F5" s="26">
        <f t="shared" si="1"/>
        <v>2024</v>
      </c>
      <c r="G5" s="26">
        <f t="shared" si="1"/>
        <v>2025</v>
      </c>
      <c r="H5" s="26">
        <f t="shared" si="1"/>
        <v>2026</v>
      </c>
      <c r="I5" s="26">
        <f t="shared" si="1"/>
        <v>2027</v>
      </c>
    </row>
    <row r="6" spans="1:10" ht="6" customHeight="1" x14ac:dyDescent="0.3">
      <c r="D6" s="21"/>
      <c r="E6" s="21"/>
      <c r="F6" s="21"/>
      <c r="G6" s="21"/>
      <c r="H6" s="21"/>
      <c r="I6" s="21"/>
    </row>
    <row r="7" spans="1:10" x14ac:dyDescent="0.3">
      <c r="A7" s="25">
        <v>1</v>
      </c>
      <c r="C7" s="4" t="s">
        <v>8</v>
      </c>
      <c r="D7" s="21"/>
      <c r="E7" s="21"/>
      <c r="F7" s="21"/>
      <c r="G7" s="21"/>
      <c r="H7" s="21"/>
      <c r="I7" s="21"/>
    </row>
    <row r="8" spans="1:10" ht="6" customHeight="1" x14ac:dyDescent="0.3">
      <c r="D8" s="21"/>
      <c r="E8" s="21"/>
      <c r="F8" s="21"/>
      <c r="G8" s="21"/>
      <c r="H8" s="21"/>
      <c r="I8" s="21"/>
    </row>
    <row r="9" spans="1:10" x14ac:dyDescent="0.3">
      <c r="C9" s="24" t="s">
        <v>133</v>
      </c>
      <c r="D9" s="61">
        <f>INDEX(Hypothèses!$D$7:$I$53,MATCH('Compte de résultat'!$C9,Hypothèses!$C$7:$C$53,0),MATCH('Compte de résultat'!D$5,Hypothèses!$D$5:$I$5,0))</f>
        <v>150000</v>
      </c>
      <c r="E9" s="61">
        <f>INDEX(Hypothèses!$D$7:$I$53,MATCH('Compte de résultat'!$C9,Hypothèses!$C$7:$C$53,0),MATCH('Compte de résultat'!E$5,Hypothèses!$D$5:$I$5,0))</f>
        <v>170000</v>
      </c>
      <c r="F9" s="61">
        <f>INDEX(Hypothèses!$D$7:$I$53,MATCH('Compte de résultat'!$C9,Hypothèses!$C$7:$C$53,0),MATCH('Compte de résultat'!F$5,Hypothèses!$D$5:$I$5,0))</f>
        <v>190000</v>
      </c>
      <c r="G9" s="61">
        <f>INDEX(Hypothèses!$D$7:$I$53,MATCH('Compte de résultat'!$C9,Hypothèses!$C$7:$C$53,0),MATCH('Compte de résultat'!G$5,Hypothèses!$D$5:$I$5,0))</f>
        <v>210000</v>
      </c>
      <c r="H9" s="61">
        <f>INDEX(Hypothèses!$D$7:$I$53,MATCH('Compte de résultat'!$C9,Hypothèses!$C$7:$C$53,0),MATCH('Compte de résultat'!H$5,Hypothèses!$D$5:$I$5,0))</f>
        <v>230000</v>
      </c>
      <c r="I9" s="61">
        <f>INDEX(Hypothèses!$D$7:$I$53,MATCH('Compte de résultat'!$C9,Hypothèses!$C$7:$C$53,0),MATCH('Compte de résultat'!I$5,Hypothèses!$D$5:$I$5,0))</f>
        <v>250000</v>
      </c>
    </row>
    <row r="10" spans="1:10" x14ac:dyDescent="0.3">
      <c r="C10" s="24" t="s">
        <v>134</v>
      </c>
      <c r="D10" s="61">
        <f>INDEX(Hypothèses!$D$7:$I$53,MATCH('Compte de résultat'!$C10,Hypothèses!$C$7:$C$53,0),MATCH('Compte de résultat'!D$5,Hypothèses!$D$5:$I$5,0))</f>
        <v>200000</v>
      </c>
      <c r="E10" s="61">
        <f>INDEX(Hypothèses!$D$7:$I$53,MATCH('Compte de résultat'!$C10,Hypothèses!$C$7:$C$53,0),MATCH('Compte de résultat'!E$5,Hypothèses!$D$5:$I$5,0))</f>
        <v>220000</v>
      </c>
      <c r="F10" s="61">
        <f>INDEX(Hypothèses!$D$7:$I$53,MATCH('Compte de résultat'!$C10,Hypothèses!$C$7:$C$53,0),MATCH('Compte de résultat'!F$5,Hypothèses!$D$5:$I$5,0))</f>
        <v>240000</v>
      </c>
      <c r="G10" s="61">
        <f>INDEX(Hypothèses!$D$7:$I$53,MATCH('Compte de résultat'!$C10,Hypothèses!$C$7:$C$53,0),MATCH('Compte de résultat'!G$5,Hypothèses!$D$5:$I$5,0))</f>
        <v>260000</v>
      </c>
      <c r="H10" s="61">
        <f>INDEX(Hypothèses!$D$7:$I$53,MATCH('Compte de résultat'!$C10,Hypothèses!$C$7:$C$53,0),MATCH('Compte de résultat'!H$5,Hypothèses!$D$5:$I$5,0))</f>
        <v>280000</v>
      </c>
      <c r="I10" s="61">
        <f>INDEX(Hypothèses!$D$7:$I$53,MATCH('Compte de résultat'!$C10,Hypothèses!$C$7:$C$53,0),MATCH('Compte de résultat'!I$5,Hypothèses!$D$5:$I$5,0))</f>
        <v>300000</v>
      </c>
    </row>
    <row r="11" spans="1:10" x14ac:dyDescent="0.3">
      <c r="C11" s="24" t="s">
        <v>135</v>
      </c>
      <c r="D11" s="61">
        <f>INDEX(Hypothèses!$D$7:$I$53,MATCH('Compte de résultat'!$C11,Hypothèses!$C$7:$C$53,0),MATCH('Compte de résultat'!D$5,Hypothèses!$D$5:$I$5,0))</f>
        <v>300000</v>
      </c>
      <c r="E11" s="61">
        <f>INDEX(Hypothèses!$D$7:$I$53,MATCH('Compte de résultat'!$C11,Hypothèses!$C$7:$C$53,0),MATCH('Compte de résultat'!E$5,Hypothèses!$D$5:$I$5,0))</f>
        <v>320000</v>
      </c>
      <c r="F11" s="61">
        <f>INDEX(Hypothèses!$D$7:$I$53,MATCH('Compte de résultat'!$C11,Hypothèses!$C$7:$C$53,0),MATCH('Compte de résultat'!F$5,Hypothèses!$D$5:$I$5,0))</f>
        <v>340000</v>
      </c>
      <c r="G11" s="61">
        <f>INDEX(Hypothèses!$D$7:$I$53,MATCH('Compte de résultat'!$C11,Hypothèses!$C$7:$C$53,0),MATCH('Compte de résultat'!G$5,Hypothèses!$D$5:$I$5,0))</f>
        <v>360000</v>
      </c>
      <c r="H11" s="61">
        <f>INDEX(Hypothèses!$D$7:$I$53,MATCH('Compte de résultat'!$C11,Hypothèses!$C$7:$C$53,0),MATCH('Compte de résultat'!H$5,Hypothèses!$D$5:$I$5,0))</f>
        <v>380000</v>
      </c>
      <c r="I11" s="61">
        <f>INDEX(Hypothèses!$D$7:$I$53,MATCH('Compte de résultat'!$C11,Hypothèses!$C$7:$C$53,0),MATCH('Compte de résultat'!I$5,Hypothèses!$D$5:$I$5,0))</f>
        <v>400000</v>
      </c>
    </row>
    <row r="12" spans="1:10" x14ac:dyDescent="0.3">
      <c r="C12" s="24" t="s">
        <v>104</v>
      </c>
      <c r="D12" s="61">
        <f>INDEX(Hypothèses!$D$7:$I$53,MATCH('Compte de résultat'!$C12,Hypothèses!$C$7:$C$53,0),MATCH('Compte de résultat'!D$5,Hypothèses!$D$5:$I$5,0))</f>
        <v>100000</v>
      </c>
      <c r="E12" s="61">
        <f>INDEX(Hypothèses!$D$7:$I$53,MATCH('Compte de résultat'!$C12,Hypothèses!$C$7:$C$53,0),MATCH('Compte de résultat'!E$5,Hypothèses!$D$5:$I$5,0))</f>
        <v>110000</v>
      </c>
      <c r="F12" s="61">
        <f>INDEX(Hypothèses!$D$7:$I$53,MATCH('Compte de résultat'!$C12,Hypothèses!$C$7:$C$53,0),MATCH('Compte de résultat'!F$5,Hypothèses!$D$5:$I$5,0))</f>
        <v>120000</v>
      </c>
      <c r="G12" s="61">
        <f>INDEX(Hypothèses!$D$7:$I$53,MATCH('Compte de résultat'!$C12,Hypothèses!$C$7:$C$53,0),MATCH('Compte de résultat'!G$5,Hypothèses!$D$5:$I$5,0))</f>
        <v>130000</v>
      </c>
      <c r="H12" s="61">
        <f>INDEX(Hypothèses!$D$7:$I$53,MATCH('Compte de résultat'!$C12,Hypothèses!$C$7:$C$53,0),MATCH('Compte de résultat'!H$5,Hypothèses!$D$5:$I$5,0))</f>
        <v>140000</v>
      </c>
      <c r="I12" s="61">
        <f>INDEX(Hypothèses!$D$7:$I$53,MATCH('Compte de résultat'!$C12,Hypothèses!$C$7:$C$53,0),MATCH('Compte de résultat'!I$5,Hypothèses!$D$5:$I$5,0))</f>
        <v>150000</v>
      </c>
    </row>
    <row r="13" spans="1:10" ht="6" customHeight="1" x14ac:dyDescent="0.3">
      <c r="D13" s="61"/>
      <c r="E13" s="61"/>
      <c r="F13" s="61"/>
      <c r="G13" s="61"/>
      <c r="H13" s="61"/>
      <c r="I13" s="61"/>
    </row>
    <row r="14" spans="1:10" x14ac:dyDescent="0.3">
      <c r="C14" s="11" t="s">
        <v>9</v>
      </c>
      <c r="D14" s="76">
        <f>SUM(D9:D13)</f>
        <v>750000</v>
      </c>
      <c r="E14" s="76">
        <f t="shared" ref="E14:I14" si="2">SUM(E9:E13)</f>
        <v>820000</v>
      </c>
      <c r="F14" s="76">
        <f t="shared" si="2"/>
        <v>890000</v>
      </c>
      <c r="G14" s="76">
        <f t="shared" si="2"/>
        <v>960000</v>
      </c>
      <c r="H14" s="76">
        <f t="shared" si="2"/>
        <v>1030000</v>
      </c>
      <c r="I14" s="76">
        <f t="shared" si="2"/>
        <v>1100000</v>
      </c>
    </row>
    <row r="15" spans="1:10" s="17" customFormat="1" ht="10.5" x14ac:dyDescent="0.25">
      <c r="C15" s="18" t="s">
        <v>41</v>
      </c>
      <c r="D15" s="33"/>
      <c r="E15" s="33">
        <f>IFERROR(E14/D14-1,"n/a")</f>
        <v>9.3333333333333268E-2</v>
      </c>
      <c r="F15" s="33">
        <f t="shared" ref="F15:I15" si="3">IFERROR(F14/E14-1,"n/a")</f>
        <v>8.5365853658536661E-2</v>
      </c>
      <c r="G15" s="33">
        <f t="shared" si="3"/>
        <v>7.8651685393258397E-2</v>
      </c>
      <c r="H15" s="33">
        <f t="shared" si="3"/>
        <v>7.2916666666666741E-2</v>
      </c>
      <c r="I15" s="33">
        <f t="shared" si="3"/>
        <v>6.7961165048543659E-2</v>
      </c>
    </row>
    <row r="16" spans="1:10" x14ac:dyDescent="0.3">
      <c r="D16" s="21"/>
      <c r="E16" s="21"/>
      <c r="F16" s="21"/>
      <c r="G16" s="21"/>
      <c r="H16" s="21"/>
      <c r="I16" s="21"/>
    </row>
    <row r="17" spans="1:9" x14ac:dyDescent="0.3">
      <c r="A17" s="25">
        <v>2</v>
      </c>
      <c r="C17" s="4" t="s">
        <v>10</v>
      </c>
      <c r="D17" s="21"/>
      <c r="E17" s="21"/>
      <c r="F17" s="21"/>
      <c r="G17" s="21"/>
      <c r="H17" s="21"/>
      <c r="I17" s="21"/>
    </row>
    <row r="18" spans="1:9" ht="6" customHeight="1" x14ac:dyDescent="0.3">
      <c r="D18" s="21"/>
      <c r="E18" s="21"/>
      <c r="F18" s="21"/>
      <c r="G18" s="21"/>
      <c r="H18" s="21"/>
      <c r="I18" s="21"/>
    </row>
    <row r="19" spans="1:9" x14ac:dyDescent="0.3">
      <c r="C19" s="19" t="str">
        <f>"(-) "&amp;TEXT(Hypothèses!D57,"aaa")</f>
        <v>(-) [Marketing]</v>
      </c>
      <c r="D19" s="77">
        <f>SUM(D21:D27)</f>
        <v>-78000</v>
      </c>
      <c r="E19" s="77">
        <f t="shared" ref="E19:I19" si="4">SUM(E21:E27)</f>
        <v>-80800</v>
      </c>
      <c r="F19" s="77">
        <f t="shared" si="4"/>
        <v>-108450</v>
      </c>
      <c r="G19" s="77">
        <f t="shared" si="4"/>
        <v>-136099.99999999997</v>
      </c>
      <c r="H19" s="77">
        <f t="shared" si="4"/>
        <v>-138899.99999999997</v>
      </c>
      <c r="I19" s="77">
        <f t="shared" si="4"/>
        <v>-141699.99999999997</v>
      </c>
    </row>
    <row r="20" spans="1:9" s="14" customFormat="1" ht="10.5" x14ac:dyDescent="0.25">
      <c r="C20" s="13" t="s">
        <v>11</v>
      </c>
      <c r="D20" s="23">
        <f>IFERROR(D19/D$66,"n/a")</f>
        <v>0.15380065069506063</v>
      </c>
      <c r="E20" s="23">
        <f t="shared" ref="E20:I20" si="5">IFERROR(E19/E$66,"n/a")</f>
        <v>0.1219622641509434</v>
      </c>
      <c r="F20" s="23">
        <f t="shared" si="5"/>
        <v>0.1260387006798768</v>
      </c>
      <c r="G20" s="23">
        <f t="shared" si="5"/>
        <v>0.150262213635109</v>
      </c>
      <c r="H20" s="23">
        <f t="shared" si="5"/>
        <v>0.14882674381227898</v>
      </c>
      <c r="I20" s="23">
        <f t="shared" si="5"/>
        <v>0.15024917824196796</v>
      </c>
    </row>
    <row r="21" spans="1:9" outlineLevel="1" x14ac:dyDescent="0.3">
      <c r="C21" s="12" t="str">
        <f>"Salaires "&amp;TEXT(Hypothèses!D57,"aaa")</f>
        <v>Salaires [Marketing]</v>
      </c>
      <c r="D21" s="61">
        <f>-INDEX('Plan de recrutement'!$J$36:$O$39,MATCH('Compte de résultat'!$C21,'Plan de recrutement'!$C$36:$C$39,0),MATCH('Plan de recrutement'!J$5,'Compte de résultat'!$D$4:$I$4,0))</f>
        <v>0</v>
      </c>
      <c r="E21" s="61">
        <f>-INDEX('Plan de recrutement'!$J$36:$O$39,MATCH('Compte de résultat'!$C21,'Plan de recrutement'!$C$36:$C$39,0),MATCH('Plan de recrutement'!K$5,'Compte de résultat'!$D$4:$I$4,0))</f>
        <v>0</v>
      </c>
      <c r="F21" s="61">
        <f>-INDEX('Plan de recrutement'!$J$36:$O$39,MATCH('Compte de résultat'!$C21,'Plan de recrutement'!$C$36:$C$39,0),MATCH('Plan de recrutement'!L$5,'Compte de résultat'!$D$4:$I$4,0))</f>
        <v>-24849.999999999993</v>
      </c>
      <c r="G21" s="61">
        <f>-INDEX('Plan de recrutement'!$J$36:$O$39,MATCH('Compte de résultat'!$C21,'Plan de recrutement'!$C$36:$C$39,0),MATCH('Plan de recrutement'!M$5,'Compte de résultat'!$D$4:$I$4,0))</f>
        <v>-49699.999999999978</v>
      </c>
      <c r="H21" s="61">
        <f>-INDEX('Plan de recrutement'!$J$36:$O$39,MATCH('Compte de résultat'!$C21,'Plan de recrutement'!$C$36:$C$39,0),MATCH('Plan de recrutement'!N$5,'Compte de résultat'!$D$4:$I$4,0))</f>
        <v>-49699.999999999978</v>
      </c>
      <c r="I21" s="61">
        <f>-INDEX('Plan de recrutement'!$J$36:$O$39,MATCH('Compte de résultat'!$C21,'Plan de recrutement'!$C$36:$C$39,0),MATCH('Plan de recrutement'!O$5,'Compte de résultat'!$D$4:$I$4,0))</f>
        <v>-49699.999999999978</v>
      </c>
    </row>
    <row r="22" spans="1:9" outlineLevel="1" x14ac:dyDescent="0.3">
      <c r="C22" s="12" t="s">
        <v>23</v>
      </c>
      <c r="D22" s="61">
        <f>-INDEX(Hypothèses!$D$7:$I$53,MATCH('Compte de résultat'!$C22,Hypothèses!$C$7:$C$53,0),MATCH('Compte de résultat'!D$5,Hypothèses!$D$5:$I$5,0))*12</f>
        <v>-6000</v>
      </c>
      <c r="E22" s="61">
        <f>-INDEX(Hypothèses!$D$7:$I$53,MATCH('Compte de résultat'!$C22,Hypothèses!$C$7:$C$53,0),MATCH('Compte de résultat'!E$5,Hypothèses!$D$5:$I$5,0))*12</f>
        <v>-6000</v>
      </c>
      <c r="F22" s="61">
        <f>-INDEX(Hypothèses!$D$7:$I$53,MATCH('Compte de résultat'!$C22,Hypothèses!$C$7:$C$53,0),MATCH('Compte de résultat'!F$5,Hypothèses!$D$5:$I$5,0))*12</f>
        <v>-6000</v>
      </c>
      <c r="G22" s="61">
        <f>-INDEX(Hypothèses!$D$7:$I$53,MATCH('Compte de résultat'!$C22,Hypothèses!$C$7:$C$53,0),MATCH('Compte de résultat'!G$5,Hypothèses!$D$5:$I$5,0))*12</f>
        <v>-6000</v>
      </c>
      <c r="H22" s="61">
        <f>-INDEX(Hypothèses!$D$7:$I$53,MATCH('Compte de résultat'!$C22,Hypothèses!$C$7:$C$53,0),MATCH('Compte de résultat'!H$5,Hypothèses!$D$5:$I$5,0))*12</f>
        <v>-6000</v>
      </c>
      <c r="I22" s="61">
        <f>-INDEX(Hypothèses!$D$7:$I$53,MATCH('Compte de résultat'!$C22,Hypothèses!$C$7:$C$53,0),MATCH('Compte de résultat'!I$5,Hypothèses!$D$5:$I$5,0))*12</f>
        <v>-6000</v>
      </c>
    </row>
    <row r="23" spans="1:9" outlineLevel="1" x14ac:dyDescent="0.3">
      <c r="C23" s="12" t="s">
        <v>24</v>
      </c>
      <c r="D23" s="61">
        <f>-INDEX(Hypothèses!$D$7:$I$53,MATCH('Compte de résultat'!$C23,Hypothèses!$C$7:$C$53,0),MATCH('Compte de résultat'!D$5,Hypothèses!$D$5:$I$5,0))*12</f>
        <v>-12000</v>
      </c>
      <c r="E23" s="61">
        <f>-INDEX(Hypothèses!$D$7:$I$53,MATCH('Compte de résultat'!$C23,Hypothèses!$C$7:$C$53,0),MATCH('Compte de résultat'!E$5,Hypothèses!$D$5:$I$5,0))*12</f>
        <v>-12000</v>
      </c>
      <c r="F23" s="61">
        <f>-INDEX(Hypothèses!$D$7:$I$53,MATCH('Compte de résultat'!$C23,Hypothèses!$C$7:$C$53,0),MATCH('Compte de résultat'!F$5,Hypothèses!$D$5:$I$5,0))*12</f>
        <v>-12000</v>
      </c>
      <c r="G23" s="61">
        <f>-INDEX(Hypothèses!$D$7:$I$53,MATCH('Compte de résultat'!$C23,Hypothèses!$C$7:$C$53,0),MATCH('Compte de résultat'!G$5,Hypothèses!$D$5:$I$5,0))*12</f>
        <v>-12000</v>
      </c>
      <c r="H23" s="61">
        <f>-INDEX(Hypothèses!$D$7:$I$53,MATCH('Compte de résultat'!$C23,Hypothèses!$C$7:$C$53,0),MATCH('Compte de résultat'!H$5,Hypothèses!$D$5:$I$5,0))*12</f>
        <v>-12000</v>
      </c>
      <c r="I23" s="61">
        <f>-INDEX(Hypothèses!$D$7:$I$53,MATCH('Compte de résultat'!$C23,Hypothèses!$C$7:$C$53,0),MATCH('Compte de résultat'!I$5,Hypothèses!$D$5:$I$5,0))*12</f>
        <v>-12000</v>
      </c>
    </row>
    <row r="24" spans="1:9" outlineLevel="1" x14ac:dyDescent="0.3">
      <c r="C24" s="12" t="s">
        <v>25</v>
      </c>
      <c r="D24" s="61">
        <f>-INDEX(Hypothèses!$D$7:$I$53,MATCH('Compte de résultat'!$C24,Hypothèses!$C$7:$C$53,0),MATCH('Compte de résultat'!D$5,Hypothèses!$D$5:$I$5,0))*12</f>
        <v>-18000</v>
      </c>
      <c r="E24" s="61">
        <f>-INDEX(Hypothèses!$D$7:$I$53,MATCH('Compte de résultat'!$C24,Hypothèses!$C$7:$C$53,0),MATCH('Compte de résultat'!E$5,Hypothèses!$D$5:$I$5,0))*12</f>
        <v>-18000</v>
      </c>
      <c r="F24" s="61">
        <f>-INDEX(Hypothèses!$D$7:$I$53,MATCH('Compte de résultat'!$C24,Hypothèses!$C$7:$C$53,0),MATCH('Compte de résultat'!F$5,Hypothèses!$D$5:$I$5,0))*12</f>
        <v>-18000</v>
      </c>
      <c r="G24" s="61">
        <f>-INDEX(Hypothèses!$D$7:$I$53,MATCH('Compte de résultat'!$C24,Hypothèses!$C$7:$C$53,0),MATCH('Compte de résultat'!G$5,Hypothèses!$D$5:$I$5,0))*12</f>
        <v>-18000</v>
      </c>
      <c r="H24" s="61">
        <f>-INDEX(Hypothèses!$D$7:$I$53,MATCH('Compte de résultat'!$C24,Hypothèses!$C$7:$C$53,0),MATCH('Compte de résultat'!H$5,Hypothèses!$D$5:$I$5,0))*12</f>
        <v>-18000</v>
      </c>
      <c r="I24" s="61">
        <f>-INDEX(Hypothèses!$D$7:$I$53,MATCH('Compte de résultat'!$C24,Hypothèses!$C$7:$C$53,0),MATCH('Compte de résultat'!I$5,Hypothèses!$D$5:$I$5,0))*12</f>
        <v>-18000</v>
      </c>
    </row>
    <row r="25" spans="1:9" outlineLevel="1" x14ac:dyDescent="0.3">
      <c r="C25" s="12" t="s">
        <v>19</v>
      </c>
      <c r="D25" s="61">
        <f>-INDEX(Hypothèses!$D$7:$I$53,MATCH('Compte de résultat'!$C25,Hypothèses!$C$7:$C$53,0),MATCH('Compte de résultat'!D$5,Hypothèses!$D$5:$I$5,0))*D$14</f>
        <v>-30000</v>
      </c>
      <c r="E25" s="61">
        <f>-INDEX(Hypothèses!$D$7:$I$53,MATCH('Compte de résultat'!$C25,Hypothèses!$C$7:$C$53,0),MATCH('Compte de résultat'!E$5,Hypothèses!$D$5:$I$5,0))*E$14</f>
        <v>-32800</v>
      </c>
      <c r="F25" s="61">
        <f>-INDEX(Hypothèses!$D$7:$I$53,MATCH('Compte de résultat'!$C25,Hypothèses!$C$7:$C$53,0),MATCH('Compte de résultat'!F$5,Hypothèses!$D$5:$I$5,0))*F$14</f>
        <v>-35600</v>
      </c>
      <c r="G25" s="61">
        <f>-INDEX(Hypothèses!$D$7:$I$53,MATCH('Compte de résultat'!$C25,Hypothèses!$C$7:$C$53,0),MATCH('Compte de résultat'!G$5,Hypothèses!$D$5:$I$5,0))*G$14</f>
        <v>-38400</v>
      </c>
      <c r="H25" s="61">
        <f>-INDEX(Hypothèses!$D$7:$I$53,MATCH('Compte de résultat'!$C25,Hypothèses!$C$7:$C$53,0),MATCH('Compte de résultat'!H$5,Hypothèses!$D$5:$I$5,0))*H$14</f>
        <v>-41200</v>
      </c>
      <c r="I25" s="61">
        <f>-INDEX(Hypothèses!$D$7:$I$53,MATCH('Compte de résultat'!$C25,Hypothèses!$C$7:$C$53,0),MATCH('Compte de résultat'!I$5,Hypothèses!$D$5:$I$5,0))*I$14</f>
        <v>-44000</v>
      </c>
    </row>
    <row r="26" spans="1:9" outlineLevel="1" x14ac:dyDescent="0.3">
      <c r="C26" s="12" t="s">
        <v>62</v>
      </c>
      <c r="D26" s="61">
        <f>-INDEX(Hypothèses!$D$7:$I$53,MATCH('Compte de résultat'!$C26,Hypothèses!$C$7:$C$53,0),MATCH('Compte de résultat'!D$5,Hypothèses!$D$5:$I$5,0))*12</f>
        <v>-12000</v>
      </c>
      <c r="E26" s="61">
        <f>-INDEX(Hypothèses!$D$7:$I$53,MATCH('Compte de résultat'!$C26,Hypothèses!$C$7:$C$53,0),MATCH('Compte de résultat'!E$5,Hypothèses!$D$5:$I$5,0))*12</f>
        <v>-12000</v>
      </c>
      <c r="F26" s="61">
        <f>-INDEX(Hypothèses!$D$7:$I$53,MATCH('Compte de résultat'!$C26,Hypothèses!$C$7:$C$53,0),MATCH('Compte de résultat'!F$5,Hypothèses!$D$5:$I$5,0))*12</f>
        <v>-12000</v>
      </c>
      <c r="G26" s="61">
        <f>-INDEX(Hypothèses!$D$7:$I$53,MATCH('Compte de résultat'!$C26,Hypothèses!$C$7:$C$53,0),MATCH('Compte de résultat'!G$5,Hypothèses!$D$5:$I$5,0))*12</f>
        <v>-12000</v>
      </c>
      <c r="H26" s="61">
        <f>-INDEX(Hypothèses!$D$7:$I$53,MATCH('Compte de résultat'!$C26,Hypothèses!$C$7:$C$53,0),MATCH('Compte de résultat'!H$5,Hypothèses!$D$5:$I$5,0))*12</f>
        <v>-12000</v>
      </c>
      <c r="I26" s="61">
        <f>-INDEX(Hypothèses!$D$7:$I$53,MATCH('Compte de résultat'!$C26,Hypothèses!$C$7:$C$53,0),MATCH('Compte de résultat'!I$5,Hypothèses!$D$5:$I$5,0))*12</f>
        <v>-12000</v>
      </c>
    </row>
    <row r="27" spans="1:9" ht="6" customHeight="1" x14ac:dyDescent="0.3">
      <c r="D27" s="61"/>
      <c r="E27" s="61"/>
      <c r="F27" s="61"/>
      <c r="G27" s="61"/>
      <c r="H27" s="61"/>
      <c r="I27" s="61"/>
    </row>
    <row r="28" spans="1:9" x14ac:dyDescent="0.3">
      <c r="C28" s="19" t="str">
        <f>"(-) "&amp;TEXT(Hypothèses!E57,"aaa")</f>
        <v>(-) [Sales]</v>
      </c>
      <c r="D28" s="77">
        <f>SUM(D30:D36)</f>
        <v>-70500</v>
      </c>
      <c r="E28" s="77">
        <f t="shared" ref="E28:I28" si="6">SUM(E30:E36)</f>
        <v>-143600</v>
      </c>
      <c r="F28" s="77">
        <f t="shared" si="6"/>
        <v>-159900</v>
      </c>
      <c r="G28" s="77">
        <f t="shared" si="6"/>
        <v>-179750</v>
      </c>
      <c r="H28" s="77">
        <f t="shared" si="6"/>
        <v>-199600</v>
      </c>
      <c r="I28" s="77">
        <f t="shared" si="6"/>
        <v>-201700</v>
      </c>
    </row>
    <row r="29" spans="1:9" x14ac:dyDescent="0.3">
      <c r="C29" s="13" t="s">
        <v>11</v>
      </c>
      <c r="D29" s="23">
        <f>IFERROR(D28/D$66,"n/a")</f>
        <v>0.13901212658976633</v>
      </c>
      <c r="E29" s="23">
        <f t="shared" ref="E29" si="7">IFERROR(E28/E$66,"n/a")</f>
        <v>0.21675471698113208</v>
      </c>
      <c r="F29" s="23">
        <f t="shared" ref="F29" si="8">IFERROR(F28/F$66,"n/a")</f>
        <v>0.18583299436341449</v>
      </c>
      <c r="G29" s="23">
        <f t="shared" ref="G29" si="9">IFERROR(G28/G$66,"n/a")</f>
        <v>0.19845431962462048</v>
      </c>
      <c r="H29" s="23">
        <f t="shared" ref="H29" si="10">IFERROR(H28/H$66,"n/a")</f>
        <v>0.21386478088503161</v>
      </c>
      <c r="I29" s="23">
        <f t="shared" ref="I29" si="11">IFERROR(I28/I$66,"n/a")</f>
        <v>0.2138691549146432</v>
      </c>
    </row>
    <row r="30" spans="1:9" outlineLevel="1" x14ac:dyDescent="0.3">
      <c r="C30" s="12" t="str">
        <f>"Salaires "&amp;TEXT(Hypothèses!E57,"aaa")</f>
        <v>Salaires [Sales]</v>
      </c>
      <c r="D30" s="61">
        <f>-INDEX('Plan de recrutement'!$J$36:$O$40,MATCH('Compte de résultat'!$C30,'Plan de recrutement'!$C$36:$C$40,0),MATCH('Plan de recrutement'!J$5,'Compte de résultat'!$D$4:$I$4,0))</f>
        <v>0</v>
      </c>
      <c r="E30" s="61">
        <f>-INDEX('Plan de recrutement'!$J$36:$O$40,MATCH('Compte de résultat'!$C30,'Plan de recrutement'!$C$36:$C$40,0),MATCH('Plan de recrutement'!K$5,'Compte de résultat'!$D$4:$I$4,0))</f>
        <v>-71000</v>
      </c>
      <c r="F30" s="61">
        <f>-INDEX('Plan de recrutement'!$J$36:$O$40,MATCH('Compte de résultat'!$C30,'Plan de recrutement'!$C$36:$C$40,0),MATCH('Plan de recrutement'!L$5,'Compte de résultat'!$D$4:$I$4,0))</f>
        <v>-85200</v>
      </c>
      <c r="G30" s="61">
        <f>-INDEX('Plan de recrutement'!$J$36:$O$40,MATCH('Compte de résultat'!$C30,'Plan de recrutement'!$C$36:$C$40,0),MATCH('Plan de recrutement'!M$5,'Compte de résultat'!$D$4:$I$4,0))</f>
        <v>-102950</v>
      </c>
      <c r="H30" s="61">
        <f>-INDEX('Plan de recrutement'!$J$36:$O$40,MATCH('Compte de résultat'!$C30,'Plan de recrutement'!$C$36:$C$40,0),MATCH('Plan de recrutement'!N$5,'Compte de résultat'!$D$4:$I$4,0))</f>
        <v>-120700</v>
      </c>
      <c r="I30" s="61">
        <f>-INDEX('Plan de recrutement'!$J$36:$O$40,MATCH('Compte de résultat'!$C30,'Plan de recrutement'!$C$36:$C$40,0),MATCH('Plan de recrutement'!O$5,'Compte de résultat'!$D$4:$I$4,0))</f>
        <v>-120700</v>
      </c>
    </row>
    <row r="31" spans="1:9" outlineLevel="1" x14ac:dyDescent="0.3">
      <c r="C31" s="12" t="s">
        <v>20</v>
      </c>
      <c r="D31" s="61">
        <f>-INDEX(Hypothèses!$D$7:$I$53,MATCH('Compte de résultat'!$C31,Hypothèses!$C$7:$C$53,0),MATCH('Compte de résultat'!D$5,Hypothèses!$D$5:$I$5,0))*12</f>
        <v>-6000</v>
      </c>
      <c r="E31" s="61">
        <f>-INDEX(Hypothèses!$D$7:$I$53,MATCH('Compte de résultat'!$C31,Hypothèses!$C$7:$C$53,0),MATCH('Compte de résultat'!E$5,Hypothèses!$D$5:$I$5,0))*12</f>
        <v>-6000</v>
      </c>
      <c r="F31" s="61">
        <f>-INDEX(Hypothèses!$D$7:$I$53,MATCH('Compte de résultat'!$C31,Hypothèses!$C$7:$C$53,0),MATCH('Compte de résultat'!F$5,Hypothèses!$D$5:$I$5,0))*12</f>
        <v>-6000</v>
      </c>
      <c r="G31" s="61">
        <f>-INDEX(Hypothèses!$D$7:$I$53,MATCH('Compte de résultat'!$C31,Hypothèses!$C$7:$C$53,0),MATCH('Compte de résultat'!G$5,Hypothèses!$D$5:$I$5,0))*12</f>
        <v>-6000</v>
      </c>
      <c r="H31" s="61">
        <f>-INDEX(Hypothèses!$D$7:$I$53,MATCH('Compte de résultat'!$C31,Hypothèses!$C$7:$C$53,0),MATCH('Compte de résultat'!H$5,Hypothèses!$D$5:$I$5,0))*12</f>
        <v>-6000</v>
      </c>
      <c r="I31" s="61">
        <f>-INDEX(Hypothèses!$D$7:$I$53,MATCH('Compte de résultat'!$C31,Hypothèses!$C$7:$C$53,0),MATCH('Compte de résultat'!I$5,Hypothèses!$D$5:$I$5,0))*12</f>
        <v>-6000</v>
      </c>
    </row>
    <row r="32" spans="1:9" outlineLevel="1" x14ac:dyDescent="0.3">
      <c r="C32" s="12" t="s">
        <v>21</v>
      </c>
      <c r="D32" s="61">
        <f>-INDEX(Hypothèses!$D$7:$I$53,MATCH('Compte de résultat'!$C32,Hypothèses!$C$7:$C$53,0),MATCH('Compte de résultat'!D$5,Hypothèses!$D$5:$I$5,0))*12</f>
        <v>-12000</v>
      </c>
      <c r="E32" s="61">
        <f>-INDEX(Hypothèses!$D$7:$I$53,MATCH('Compte de résultat'!$C32,Hypothèses!$C$7:$C$53,0),MATCH('Compte de résultat'!E$5,Hypothèses!$D$5:$I$5,0))*12</f>
        <v>-12000</v>
      </c>
      <c r="F32" s="61">
        <f>-INDEX(Hypothèses!$D$7:$I$53,MATCH('Compte de résultat'!$C32,Hypothèses!$C$7:$C$53,0),MATCH('Compte de résultat'!F$5,Hypothèses!$D$5:$I$5,0))*12</f>
        <v>-12000</v>
      </c>
      <c r="G32" s="61">
        <f>-INDEX(Hypothèses!$D$7:$I$53,MATCH('Compte de résultat'!$C32,Hypothèses!$C$7:$C$53,0),MATCH('Compte de résultat'!G$5,Hypothèses!$D$5:$I$5,0))*12</f>
        <v>-12000</v>
      </c>
      <c r="H32" s="61">
        <f>-INDEX(Hypothèses!$D$7:$I$53,MATCH('Compte de résultat'!$C32,Hypothèses!$C$7:$C$53,0),MATCH('Compte de résultat'!H$5,Hypothèses!$D$5:$I$5,0))*12</f>
        <v>-12000</v>
      </c>
      <c r="I32" s="61">
        <f>-INDEX(Hypothèses!$D$7:$I$53,MATCH('Compte de résultat'!$C32,Hypothèses!$C$7:$C$53,0),MATCH('Compte de résultat'!I$5,Hypothèses!$D$5:$I$5,0))*12</f>
        <v>-12000</v>
      </c>
    </row>
    <row r="33" spans="3:9" outlineLevel="1" x14ac:dyDescent="0.3">
      <c r="C33" s="12" t="s">
        <v>22</v>
      </c>
      <c r="D33" s="61">
        <f>-INDEX(Hypothèses!$D$7:$I$53,MATCH('Compte de résultat'!$C33,Hypothèses!$C$7:$C$53,0),MATCH('Compte de résultat'!D$5,Hypothèses!$D$5:$I$5,0))*12</f>
        <v>-18000</v>
      </c>
      <c r="E33" s="61">
        <f>-INDEX(Hypothèses!$D$7:$I$53,MATCH('Compte de résultat'!$C33,Hypothèses!$C$7:$C$53,0),MATCH('Compte de résultat'!E$5,Hypothèses!$D$5:$I$5,0))*12</f>
        <v>-18000</v>
      </c>
      <c r="F33" s="61">
        <f>-INDEX(Hypothèses!$D$7:$I$53,MATCH('Compte de résultat'!$C33,Hypothèses!$C$7:$C$53,0),MATCH('Compte de résultat'!F$5,Hypothèses!$D$5:$I$5,0))*12</f>
        <v>-18000</v>
      </c>
      <c r="G33" s="61">
        <f>-INDEX(Hypothèses!$D$7:$I$53,MATCH('Compte de résultat'!$C33,Hypothèses!$C$7:$C$53,0),MATCH('Compte de résultat'!G$5,Hypothèses!$D$5:$I$5,0))*12</f>
        <v>-18000</v>
      </c>
      <c r="H33" s="61">
        <f>-INDEX(Hypothèses!$D$7:$I$53,MATCH('Compte de résultat'!$C33,Hypothèses!$C$7:$C$53,0),MATCH('Compte de résultat'!H$5,Hypothèses!$D$5:$I$5,0))*12</f>
        <v>-18000</v>
      </c>
      <c r="I33" s="61">
        <f>-INDEX(Hypothèses!$D$7:$I$53,MATCH('Compte de résultat'!$C33,Hypothèses!$C$7:$C$53,0),MATCH('Compte de résultat'!I$5,Hypothèses!$D$5:$I$5,0))*12</f>
        <v>-18000</v>
      </c>
    </row>
    <row r="34" spans="3:9" outlineLevel="1" x14ac:dyDescent="0.3">
      <c r="C34" s="12" t="s">
        <v>14</v>
      </c>
      <c r="D34" s="61">
        <f>-INDEX(Hypothèses!$D$7:$I$53,MATCH('Compte de résultat'!$C34,Hypothèses!$C$7:$C$53,0),MATCH('Compte de résultat'!D$5,Hypothèses!$D$5:$I$5,0))*D$14</f>
        <v>-22500</v>
      </c>
      <c r="E34" s="61">
        <f>-INDEX(Hypothèses!$D$7:$I$53,MATCH('Compte de résultat'!$C34,Hypothèses!$C$7:$C$53,0),MATCH('Compte de résultat'!E$5,Hypothèses!$D$5:$I$5,0))*E$14</f>
        <v>-24600</v>
      </c>
      <c r="F34" s="61">
        <f>-INDEX(Hypothèses!$D$7:$I$53,MATCH('Compte de résultat'!$C34,Hypothèses!$C$7:$C$53,0),MATCH('Compte de résultat'!F$5,Hypothèses!$D$5:$I$5,0))*F$14</f>
        <v>-26700</v>
      </c>
      <c r="G34" s="61">
        <f>-INDEX(Hypothèses!$D$7:$I$53,MATCH('Compte de résultat'!$C34,Hypothèses!$C$7:$C$53,0),MATCH('Compte de résultat'!G$5,Hypothèses!$D$5:$I$5,0))*G$14</f>
        <v>-28800</v>
      </c>
      <c r="H34" s="61">
        <f>-INDEX(Hypothèses!$D$7:$I$53,MATCH('Compte de résultat'!$C34,Hypothèses!$C$7:$C$53,0),MATCH('Compte de résultat'!H$5,Hypothèses!$D$5:$I$5,0))*H$14</f>
        <v>-30900</v>
      </c>
      <c r="I34" s="61">
        <f>-INDEX(Hypothèses!$D$7:$I$53,MATCH('Compte de résultat'!$C34,Hypothèses!$C$7:$C$53,0),MATCH('Compte de résultat'!I$5,Hypothèses!$D$5:$I$5,0))*I$14</f>
        <v>-33000</v>
      </c>
    </row>
    <row r="35" spans="3:9" outlineLevel="1" x14ac:dyDescent="0.3">
      <c r="C35" s="12" t="s">
        <v>63</v>
      </c>
      <c r="D35" s="61">
        <f>-INDEX(Hypothèses!$D$7:$I$53,MATCH('Compte de résultat'!$C35,Hypothèses!$C$7:$C$53,0),MATCH('Compte de résultat'!D$5,Hypothèses!$D$5:$I$5,0))*12</f>
        <v>-12000</v>
      </c>
      <c r="E35" s="61">
        <f>-INDEX(Hypothèses!$D$7:$I$53,MATCH('Compte de résultat'!$C35,Hypothèses!$C$7:$C$53,0),MATCH('Compte de résultat'!E$5,Hypothèses!$D$5:$I$5,0))*12</f>
        <v>-12000</v>
      </c>
      <c r="F35" s="61">
        <f>-INDEX(Hypothèses!$D$7:$I$53,MATCH('Compte de résultat'!$C35,Hypothèses!$C$7:$C$53,0),MATCH('Compte de résultat'!F$5,Hypothèses!$D$5:$I$5,0))*12</f>
        <v>-12000</v>
      </c>
      <c r="G35" s="61">
        <f>-INDEX(Hypothèses!$D$7:$I$53,MATCH('Compte de résultat'!$C35,Hypothèses!$C$7:$C$53,0),MATCH('Compte de résultat'!G$5,Hypothèses!$D$5:$I$5,0))*12</f>
        <v>-12000</v>
      </c>
      <c r="H35" s="61">
        <f>-INDEX(Hypothèses!$D$7:$I$53,MATCH('Compte de résultat'!$C35,Hypothèses!$C$7:$C$53,0),MATCH('Compte de résultat'!H$5,Hypothèses!$D$5:$I$5,0))*12</f>
        <v>-12000</v>
      </c>
      <c r="I35" s="61">
        <f>-INDEX(Hypothèses!$D$7:$I$53,MATCH('Compte de résultat'!$C35,Hypothèses!$C$7:$C$53,0),MATCH('Compte de résultat'!I$5,Hypothèses!$D$5:$I$5,0))*12</f>
        <v>-12000</v>
      </c>
    </row>
    <row r="36" spans="3:9" ht="6" customHeight="1" x14ac:dyDescent="0.3">
      <c r="D36" s="21"/>
      <c r="E36" s="21"/>
      <c r="F36" s="21"/>
      <c r="G36" s="21"/>
      <c r="H36" s="21"/>
      <c r="I36" s="21"/>
    </row>
    <row r="37" spans="3:9" x14ac:dyDescent="0.3">
      <c r="C37" s="19" t="str">
        <f>"(-) "&amp;TEXT(Hypothèses!F57,"aaa")</f>
        <v>(-) [Opérations]</v>
      </c>
      <c r="D37" s="77">
        <f>SUM(D39:D45)</f>
        <v>-94950</v>
      </c>
      <c r="E37" s="77">
        <f t="shared" ref="E37:I37" si="12">SUM(E39:E45)</f>
        <v>-128300</v>
      </c>
      <c r="F37" s="77">
        <f t="shared" si="12"/>
        <v>-165200</v>
      </c>
      <c r="G37" s="77">
        <f t="shared" si="12"/>
        <v>-166600</v>
      </c>
      <c r="H37" s="77">
        <f t="shared" si="12"/>
        <v>-168000</v>
      </c>
      <c r="I37" s="77">
        <f t="shared" si="12"/>
        <v>-169400</v>
      </c>
    </row>
    <row r="38" spans="3:9" x14ac:dyDescent="0.3">
      <c r="C38" s="13" t="s">
        <v>11</v>
      </c>
      <c r="D38" s="23">
        <f>IFERROR(D37/D$66,"n/a")</f>
        <v>0.18722271517302574</v>
      </c>
      <c r="E38" s="23">
        <f t="shared" ref="E38" si="13">IFERROR(E37/E$66,"n/a")</f>
        <v>0.19366037735849057</v>
      </c>
      <c r="F38" s="23">
        <f t="shared" ref="F38" si="14">IFERROR(F37/F$66,"n/a")</f>
        <v>0.19199256203149515</v>
      </c>
      <c r="G38" s="23">
        <f t="shared" ref="G38" si="15">IFERROR(G37/G$66,"n/a")</f>
        <v>0.18393596467016285</v>
      </c>
      <c r="H38" s="23">
        <f t="shared" ref="H38" si="16">IFERROR(H37/H$66,"n/a")</f>
        <v>0.1800064288010286</v>
      </c>
      <c r="I38" s="23">
        <f t="shared" ref="I38" si="17">IFERROR(I37/I$66,"n/a")</f>
        <v>0.17962040080585304</v>
      </c>
    </row>
    <row r="39" spans="3:9" outlineLevel="1" x14ac:dyDescent="0.3">
      <c r="C39" s="12" t="str">
        <f>"Salaires "&amp;TEXT(Hypothèses!F57,"aaa")</f>
        <v>Salaires [Opérations]</v>
      </c>
      <c r="D39" s="61">
        <f>-INDEX('Plan de recrutement'!$J$36:$O$40,MATCH('Compte de résultat'!$C39,'Plan de recrutement'!$C$36:$C$40,0),MATCH('Plan de recrutement'!J$5,'Compte de résultat'!$D$4:$I$4,0))</f>
        <v>-31950</v>
      </c>
      <c r="E39" s="61">
        <f>-INDEX('Plan de recrutement'!$J$36:$O$40,MATCH('Compte de résultat'!$C39,'Plan de recrutement'!$C$36:$C$40,0),MATCH('Plan de recrutement'!K$5,'Compte de résultat'!$D$4:$I$4,0))</f>
        <v>-63900</v>
      </c>
      <c r="F39" s="61">
        <f>-INDEX('Plan de recrutement'!$J$36:$O$40,MATCH('Compte de résultat'!$C39,'Plan de recrutement'!$C$36:$C$40,0),MATCH('Plan de recrutement'!L$5,'Compte de résultat'!$D$4:$I$4,0))</f>
        <v>-99400</v>
      </c>
      <c r="G39" s="61">
        <f>-INDEX('Plan de recrutement'!$J$36:$O$40,MATCH('Compte de résultat'!$C39,'Plan de recrutement'!$C$36:$C$40,0),MATCH('Plan de recrutement'!M$5,'Compte de résultat'!$D$4:$I$4,0))</f>
        <v>-99400</v>
      </c>
      <c r="H39" s="61">
        <f>-INDEX('Plan de recrutement'!$J$36:$O$40,MATCH('Compte de résultat'!$C39,'Plan de recrutement'!$C$36:$C$40,0),MATCH('Plan de recrutement'!N$5,'Compte de résultat'!$D$4:$I$4,0))</f>
        <v>-99400</v>
      </c>
      <c r="I39" s="61">
        <f>-INDEX('Plan de recrutement'!$J$36:$O$40,MATCH('Compte de résultat'!$C39,'Plan de recrutement'!$C$36:$C$40,0),MATCH('Plan de recrutement'!O$5,'Compte de résultat'!$D$4:$I$4,0))</f>
        <v>-99400</v>
      </c>
    </row>
    <row r="40" spans="3:9" outlineLevel="1" x14ac:dyDescent="0.3">
      <c r="C40" s="12" t="s">
        <v>26</v>
      </c>
      <c r="D40" s="61">
        <f>-INDEX(Hypothèses!$D$7:$I$53,MATCH('Compte de résultat'!$C40,Hypothèses!$C$7:$C$53,0),MATCH('Compte de résultat'!D$5,Hypothèses!$D$5:$I$5,0))*12</f>
        <v>-6000</v>
      </c>
      <c r="E40" s="61">
        <f>-INDEX(Hypothèses!$D$7:$I$53,MATCH('Compte de résultat'!$C40,Hypothèses!$C$7:$C$53,0),MATCH('Compte de résultat'!E$5,Hypothèses!$D$5:$I$5,0))*12</f>
        <v>-6000</v>
      </c>
      <c r="F40" s="61">
        <f>-INDEX(Hypothèses!$D$7:$I$53,MATCH('Compte de résultat'!$C40,Hypothèses!$C$7:$C$53,0),MATCH('Compte de résultat'!F$5,Hypothèses!$D$5:$I$5,0))*12</f>
        <v>-6000</v>
      </c>
      <c r="G40" s="61">
        <f>-INDEX(Hypothèses!$D$7:$I$53,MATCH('Compte de résultat'!$C40,Hypothèses!$C$7:$C$53,0),MATCH('Compte de résultat'!G$5,Hypothèses!$D$5:$I$5,0))*12</f>
        <v>-6000</v>
      </c>
      <c r="H40" s="61">
        <f>-INDEX(Hypothèses!$D$7:$I$53,MATCH('Compte de résultat'!$C40,Hypothèses!$C$7:$C$53,0),MATCH('Compte de résultat'!H$5,Hypothèses!$D$5:$I$5,0))*12</f>
        <v>-6000</v>
      </c>
      <c r="I40" s="61">
        <f>-INDEX(Hypothèses!$D$7:$I$53,MATCH('Compte de résultat'!$C40,Hypothèses!$C$7:$C$53,0),MATCH('Compte de résultat'!I$5,Hypothèses!$D$5:$I$5,0))*12</f>
        <v>-6000</v>
      </c>
    </row>
    <row r="41" spans="3:9" outlineLevel="1" x14ac:dyDescent="0.3">
      <c r="C41" s="12" t="s">
        <v>27</v>
      </c>
      <c r="D41" s="61">
        <f>-INDEX(Hypothèses!$D$7:$I$53,MATCH('Compte de résultat'!$C41,Hypothèses!$C$7:$C$53,0),MATCH('Compte de résultat'!D$5,Hypothèses!$D$5:$I$5,0))*12</f>
        <v>-12000</v>
      </c>
      <c r="E41" s="61">
        <f>-INDEX(Hypothèses!$D$7:$I$53,MATCH('Compte de résultat'!$C41,Hypothèses!$C$7:$C$53,0),MATCH('Compte de résultat'!E$5,Hypothèses!$D$5:$I$5,0))*12</f>
        <v>-12000</v>
      </c>
      <c r="F41" s="61">
        <f>-INDEX(Hypothèses!$D$7:$I$53,MATCH('Compte de résultat'!$C41,Hypothèses!$C$7:$C$53,0),MATCH('Compte de résultat'!F$5,Hypothèses!$D$5:$I$5,0))*12</f>
        <v>-12000</v>
      </c>
      <c r="G41" s="61">
        <f>-INDEX(Hypothèses!$D$7:$I$53,MATCH('Compte de résultat'!$C41,Hypothèses!$C$7:$C$53,0),MATCH('Compte de résultat'!G$5,Hypothèses!$D$5:$I$5,0))*12</f>
        <v>-12000</v>
      </c>
      <c r="H41" s="61">
        <f>-INDEX(Hypothèses!$D$7:$I$53,MATCH('Compte de résultat'!$C41,Hypothèses!$C$7:$C$53,0),MATCH('Compte de résultat'!H$5,Hypothèses!$D$5:$I$5,0))*12</f>
        <v>-12000</v>
      </c>
      <c r="I41" s="61">
        <f>-INDEX(Hypothèses!$D$7:$I$53,MATCH('Compte de résultat'!$C41,Hypothèses!$C$7:$C$53,0),MATCH('Compte de résultat'!I$5,Hypothèses!$D$5:$I$5,0))*12</f>
        <v>-12000</v>
      </c>
    </row>
    <row r="42" spans="3:9" outlineLevel="1" x14ac:dyDescent="0.3">
      <c r="C42" s="12" t="s">
        <v>28</v>
      </c>
      <c r="D42" s="61">
        <f>-INDEX(Hypothèses!$D$7:$I$53,MATCH('Compte de résultat'!$C42,Hypothèses!$C$7:$C$53,0),MATCH('Compte de résultat'!D$5,Hypothèses!$D$5:$I$5,0))*12</f>
        <v>-18000</v>
      </c>
      <c r="E42" s="61">
        <f>-INDEX(Hypothèses!$D$7:$I$53,MATCH('Compte de résultat'!$C42,Hypothèses!$C$7:$C$53,0),MATCH('Compte de résultat'!E$5,Hypothèses!$D$5:$I$5,0))*12</f>
        <v>-18000</v>
      </c>
      <c r="F42" s="61">
        <f>-INDEX(Hypothèses!$D$7:$I$53,MATCH('Compte de résultat'!$C42,Hypothèses!$C$7:$C$53,0),MATCH('Compte de résultat'!F$5,Hypothèses!$D$5:$I$5,0))*12</f>
        <v>-18000</v>
      </c>
      <c r="G42" s="61">
        <f>-INDEX(Hypothèses!$D$7:$I$53,MATCH('Compte de résultat'!$C42,Hypothèses!$C$7:$C$53,0),MATCH('Compte de résultat'!G$5,Hypothèses!$D$5:$I$5,0))*12</f>
        <v>-18000</v>
      </c>
      <c r="H42" s="61">
        <f>-INDEX(Hypothèses!$D$7:$I$53,MATCH('Compte de résultat'!$C42,Hypothèses!$C$7:$C$53,0),MATCH('Compte de résultat'!H$5,Hypothèses!$D$5:$I$5,0))*12</f>
        <v>-18000</v>
      </c>
      <c r="I42" s="61">
        <f>-INDEX(Hypothèses!$D$7:$I$53,MATCH('Compte de résultat'!$C42,Hypothèses!$C$7:$C$53,0),MATCH('Compte de résultat'!I$5,Hypothèses!$D$5:$I$5,0))*12</f>
        <v>-18000</v>
      </c>
    </row>
    <row r="43" spans="3:9" outlineLevel="1" x14ac:dyDescent="0.3">
      <c r="C43" s="12" t="s">
        <v>16</v>
      </c>
      <c r="D43" s="61">
        <f>-INDEX(Hypothèses!$D$7:$I$53,MATCH('Compte de résultat'!$C43,Hypothèses!$C$7:$C$53,0),MATCH('Compte de résultat'!D$5,Hypothèses!$D$5:$I$5,0))*D$14</f>
        <v>-15000</v>
      </c>
      <c r="E43" s="61">
        <f>-INDEX(Hypothèses!$D$7:$I$53,MATCH('Compte de résultat'!$C43,Hypothèses!$C$7:$C$53,0),MATCH('Compte de résultat'!E$5,Hypothèses!$D$5:$I$5,0))*E$14</f>
        <v>-16400</v>
      </c>
      <c r="F43" s="61">
        <f>-INDEX(Hypothèses!$D$7:$I$53,MATCH('Compte de résultat'!$C43,Hypothèses!$C$7:$C$53,0),MATCH('Compte de résultat'!F$5,Hypothèses!$D$5:$I$5,0))*F$14</f>
        <v>-17800</v>
      </c>
      <c r="G43" s="61">
        <f>-INDEX(Hypothèses!$D$7:$I$53,MATCH('Compte de résultat'!$C43,Hypothèses!$C$7:$C$53,0),MATCH('Compte de résultat'!G$5,Hypothèses!$D$5:$I$5,0))*G$14</f>
        <v>-19200</v>
      </c>
      <c r="H43" s="61">
        <f>-INDEX(Hypothèses!$D$7:$I$53,MATCH('Compte de résultat'!$C43,Hypothèses!$C$7:$C$53,0),MATCH('Compte de résultat'!H$5,Hypothèses!$D$5:$I$5,0))*H$14</f>
        <v>-20600</v>
      </c>
      <c r="I43" s="61">
        <f>-INDEX(Hypothèses!$D$7:$I$53,MATCH('Compte de résultat'!$C43,Hypothèses!$C$7:$C$53,0),MATCH('Compte de résultat'!I$5,Hypothèses!$D$5:$I$5,0))*I$14</f>
        <v>-22000</v>
      </c>
    </row>
    <row r="44" spans="3:9" outlineLevel="1" x14ac:dyDescent="0.3">
      <c r="C44" s="12" t="s">
        <v>64</v>
      </c>
      <c r="D44" s="61">
        <f>-INDEX(Hypothèses!$D$7:$I$53,MATCH('Compte de résultat'!$C44,Hypothèses!$C$7:$C$53,0),MATCH('Compte de résultat'!D$5,Hypothèses!$D$5:$I$5,0))*12</f>
        <v>-12000</v>
      </c>
      <c r="E44" s="61">
        <f>-INDEX(Hypothèses!$D$7:$I$53,MATCH('Compte de résultat'!$C44,Hypothèses!$C$7:$C$53,0),MATCH('Compte de résultat'!E$5,Hypothèses!$D$5:$I$5,0))*12</f>
        <v>-12000</v>
      </c>
      <c r="F44" s="61">
        <f>-INDEX(Hypothèses!$D$7:$I$53,MATCH('Compte de résultat'!$C44,Hypothèses!$C$7:$C$53,0),MATCH('Compte de résultat'!F$5,Hypothèses!$D$5:$I$5,0))*12</f>
        <v>-12000</v>
      </c>
      <c r="G44" s="61">
        <f>-INDEX(Hypothèses!$D$7:$I$53,MATCH('Compte de résultat'!$C44,Hypothèses!$C$7:$C$53,0),MATCH('Compte de résultat'!G$5,Hypothèses!$D$5:$I$5,0))*12</f>
        <v>-12000</v>
      </c>
      <c r="H44" s="61">
        <f>-INDEX(Hypothèses!$D$7:$I$53,MATCH('Compte de résultat'!$C44,Hypothèses!$C$7:$C$53,0),MATCH('Compte de résultat'!H$5,Hypothèses!$D$5:$I$5,0))*12</f>
        <v>-12000</v>
      </c>
      <c r="I44" s="61">
        <f>-INDEX(Hypothèses!$D$7:$I$53,MATCH('Compte de résultat'!$C44,Hypothèses!$C$7:$C$53,0),MATCH('Compte de résultat'!I$5,Hypothèses!$D$5:$I$5,0))*12</f>
        <v>-12000</v>
      </c>
    </row>
    <row r="45" spans="3:9" ht="6" customHeight="1" x14ac:dyDescent="0.3">
      <c r="D45" s="21"/>
      <c r="E45" s="21"/>
      <c r="F45" s="21"/>
      <c r="G45" s="21"/>
      <c r="H45" s="21"/>
      <c r="I45" s="21"/>
    </row>
    <row r="46" spans="3:9" x14ac:dyDescent="0.3">
      <c r="C46" s="19" t="str">
        <f>"(-) "&amp;TEXT(Hypothèses!G57,"aaa")</f>
        <v>(-) [Tech / IT]</v>
      </c>
      <c r="D46" s="77">
        <f>SUM(D48:D54)</f>
        <v>-51000</v>
      </c>
      <c r="E46" s="77">
        <f t="shared" ref="E46:I46" si="18">SUM(E48:E54)</f>
        <v>-93600</v>
      </c>
      <c r="F46" s="77">
        <f t="shared" si="18"/>
        <v>-207200</v>
      </c>
      <c r="G46" s="77">
        <f t="shared" si="18"/>
        <v>-200100</v>
      </c>
      <c r="H46" s="77">
        <f t="shared" si="18"/>
        <v>-200100</v>
      </c>
      <c r="I46" s="77">
        <f t="shared" si="18"/>
        <v>-200100</v>
      </c>
    </row>
    <row r="47" spans="3:9" x14ac:dyDescent="0.3">
      <c r="C47" s="13" t="s">
        <v>11</v>
      </c>
      <c r="D47" s="23">
        <f>IFERROR(D46/D$66,"n/a")</f>
        <v>0.10056196391600118</v>
      </c>
      <c r="E47" s="23">
        <f t="shared" ref="E47" si="19">IFERROR(E46/E$66,"n/a")</f>
        <v>0.14128301886792452</v>
      </c>
      <c r="F47" s="23">
        <f t="shared" ref="F47" si="20">IFERROR(F46/F$66,"n/a")</f>
        <v>0.24080423034458714</v>
      </c>
      <c r="G47" s="23">
        <f t="shared" ref="G47" si="21">IFERROR(G46/G$66,"n/a")</f>
        <v>0.22092188793817277</v>
      </c>
      <c r="H47" s="23">
        <f t="shared" ref="H47" si="22">IFERROR(H46/H$66,"n/a")</f>
        <v>0.2144005143040823</v>
      </c>
      <c r="I47" s="23">
        <f t="shared" ref="I47" si="23">IFERROR(I46/I$66,"n/a")</f>
        <v>0.21217262220337185</v>
      </c>
    </row>
    <row r="48" spans="3:9" outlineLevel="1" x14ac:dyDescent="0.3">
      <c r="C48" s="12" t="str">
        <f>"Salaires "&amp;TEXT(Hypothèses!G57,"aaa")</f>
        <v>Salaires [Tech / IT]</v>
      </c>
      <c r="D48" s="61">
        <f>-INDEX('Plan de recrutement'!$J$36:$O$40,MATCH('Compte de résultat'!$C48,'Plan de recrutement'!$C$36:$C$40,0),MATCH('Plan de recrutement'!J$5,'Compte de résultat'!$D$4:$I$4,0))</f>
        <v>0</v>
      </c>
      <c r="E48" s="61">
        <f>-INDEX('Plan de recrutement'!$J$36:$O$40,MATCH('Compte de résultat'!$C48,'Plan de recrutement'!$C$36:$C$40,0),MATCH('Plan de recrutement'!K$5,'Compte de résultat'!$D$4:$I$4,0))</f>
        <v>-42600</v>
      </c>
      <c r="F48" s="61">
        <f>-INDEX('Plan de recrutement'!$J$36:$O$40,MATCH('Compte de résultat'!$C48,'Plan de recrutement'!$C$36:$C$40,0),MATCH('Plan de recrutement'!L$5,'Compte de résultat'!$D$4:$I$4,0))</f>
        <v>-156200</v>
      </c>
      <c r="G48" s="61">
        <f>-INDEX('Plan de recrutement'!$J$36:$O$40,MATCH('Compte de résultat'!$C48,'Plan de recrutement'!$C$36:$C$40,0),MATCH('Plan de recrutement'!M$5,'Compte de résultat'!$D$4:$I$4,0))</f>
        <v>-149100</v>
      </c>
      <c r="H48" s="61">
        <f>-INDEX('Plan de recrutement'!$J$36:$O$40,MATCH('Compte de résultat'!$C48,'Plan de recrutement'!$C$36:$C$40,0),MATCH('Plan de recrutement'!N$5,'Compte de résultat'!$D$4:$I$4,0))</f>
        <v>-149100</v>
      </c>
      <c r="I48" s="61">
        <f>-INDEX('Plan de recrutement'!$J$36:$O$40,MATCH('Compte de résultat'!$C48,'Plan de recrutement'!$C$36:$C$40,0),MATCH('Plan de recrutement'!O$5,'Compte de résultat'!$D$4:$I$4,0))</f>
        <v>-149100</v>
      </c>
    </row>
    <row r="49" spans="3:9" outlineLevel="1" x14ac:dyDescent="0.3">
      <c r="C49" s="12" t="s">
        <v>29</v>
      </c>
      <c r="D49" s="61">
        <f>-INDEX(Hypothèses!$D$7:$I$53,MATCH('Compte de résultat'!$C49,Hypothèses!$C$7:$C$53,0),MATCH('Compte de résultat'!D$5,Hypothèses!$D$5:$I$5,0))*12</f>
        <v>-6000</v>
      </c>
      <c r="E49" s="61">
        <f>-INDEX(Hypothèses!$D$7:$I$53,MATCH('Compte de résultat'!$C49,Hypothèses!$C$7:$C$53,0),MATCH('Compte de résultat'!E$5,Hypothèses!$D$5:$I$5,0))*12</f>
        <v>-6000</v>
      </c>
      <c r="F49" s="61">
        <f>-INDEX(Hypothèses!$D$7:$I$53,MATCH('Compte de résultat'!$C49,Hypothèses!$C$7:$C$53,0),MATCH('Compte de résultat'!F$5,Hypothèses!$D$5:$I$5,0))*12</f>
        <v>-6000</v>
      </c>
      <c r="G49" s="61">
        <f>-INDEX(Hypothèses!$D$7:$I$53,MATCH('Compte de résultat'!$C49,Hypothèses!$C$7:$C$53,0),MATCH('Compte de résultat'!G$5,Hypothèses!$D$5:$I$5,0))*12</f>
        <v>-6000</v>
      </c>
      <c r="H49" s="61">
        <f>-INDEX(Hypothèses!$D$7:$I$53,MATCH('Compte de résultat'!$C49,Hypothèses!$C$7:$C$53,0),MATCH('Compte de résultat'!H$5,Hypothèses!$D$5:$I$5,0))*12</f>
        <v>-6000</v>
      </c>
      <c r="I49" s="61">
        <f>-INDEX(Hypothèses!$D$7:$I$53,MATCH('Compte de résultat'!$C49,Hypothèses!$C$7:$C$53,0),MATCH('Compte de résultat'!I$5,Hypothèses!$D$5:$I$5,0))*12</f>
        <v>-6000</v>
      </c>
    </row>
    <row r="50" spans="3:9" outlineLevel="1" x14ac:dyDescent="0.3">
      <c r="C50" s="12" t="s">
        <v>30</v>
      </c>
      <c r="D50" s="61">
        <f>-INDEX(Hypothèses!$D$7:$I$53,MATCH('Compte de résultat'!$C50,Hypothèses!$C$7:$C$53,0),MATCH('Compte de résultat'!D$5,Hypothèses!$D$5:$I$5,0))*12</f>
        <v>-12000</v>
      </c>
      <c r="E50" s="61">
        <f>-INDEX(Hypothèses!$D$7:$I$53,MATCH('Compte de résultat'!$C50,Hypothèses!$C$7:$C$53,0),MATCH('Compte de résultat'!E$5,Hypothèses!$D$5:$I$5,0))*12</f>
        <v>-12000</v>
      </c>
      <c r="F50" s="61">
        <f>-INDEX(Hypothèses!$D$7:$I$53,MATCH('Compte de résultat'!$C50,Hypothèses!$C$7:$C$53,0),MATCH('Compte de résultat'!F$5,Hypothèses!$D$5:$I$5,0))*12</f>
        <v>-12000</v>
      </c>
      <c r="G50" s="61">
        <f>-INDEX(Hypothèses!$D$7:$I$53,MATCH('Compte de résultat'!$C50,Hypothèses!$C$7:$C$53,0),MATCH('Compte de résultat'!G$5,Hypothèses!$D$5:$I$5,0))*12</f>
        <v>-12000</v>
      </c>
      <c r="H50" s="61">
        <f>-INDEX(Hypothèses!$D$7:$I$53,MATCH('Compte de résultat'!$C50,Hypothèses!$C$7:$C$53,0),MATCH('Compte de résultat'!H$5,Hypothèses!$D$5:$I$5,0))*12</f>
        <v>-12000</v>
      </c>
      <c r="I50" s="61">
        <f>-INDEX(Hypothèses!$D$7:$I$53,MATCH('Compte de résultat'!$C50,Hypothèses!$C$7:$C$53,0),MATCH('Compte de résultat'!I$5,Hypothèses!$D$5:$I$5,0))*12</f>
        <v>-12000</v>
      </c>
    </row>
    <row r="51" spans="3:9" outlineLevel="1" x14ac:dyDescent="0.3">
      <c r="C51" s="12" t="s">
        <v>31</v>
      </c>
      <c r="D51" s="61">
        <f>-INDEX(Hypothèses!$D$7:$I$53,MATCH('Compte de résultat'!$C51,Hypothèses!$C$7:$C$53,0),MATCH('Compte de résultat'!D$5,Hypothèses!$D$5:$I$5,0))*12</f>
        <v>-18000</v>
      </c>
      <c r="E51" s="61">
        <f>-INDEX(Hypothèses!$D$7:$I$53,MATCH('Compte de résultat'!$C51,Hypothèses!$C$7:$C$53,0),MATCH('Compte de résultat'!E$5,Hypothèses!$D$5:$I$5,0))*12</f>
        <v>-18000</v>
      </c>
      <c r="F51" s="61">
        <f>-INDEX(Hypothèses!$D$7:$I$53,MATCH('Compte de résultat'!$C51,Hypothèses!$C$7:$C$53,0),MATCH('Compte de résultat'!F$5,Hypothèses!$D$5:$I$5,0))*12</f>
        <v>-18000</v>
      </c>
      <c r="G51" s="61">
        <f>-INDEX(Hypothèses!$D$7:$I$53,MATCH('Compte de résultat'!$C51,Hypothèses!$C$7:$C$53,0),MATCH('Compte de résultat'!G$5,Hypothèses!$D$5:$I$5,0))*12</f>
        <v>-18000</v>
      </c>
      <c r="H51" s="61">
        <f>-INDEX(Hypothèses!$D$7:$I$53,MATCH('Compte de résultat'!$C51,Hypothèses!$C$7:$C$53,0),MATCH('Compte de résultat'!H$5,Hypothèses!$D$5:$I$5,0))*12</f>
        <v>-18000</v>
      </c>
      <c r="I51" s="61">
        <f>-INDEX(Hypothèses!$D$7:$I$53,MATCH('Compte de résultat'!$C51,Hypothèses!$C$7:$C$53,0),MATCH('Compte de résultat'!I$5,Hypothèses!$D$5:$I$5,0))*12</f>
        <v>-18000</v>
      </c>
    </row>
    <row r="52" spans="3:9" outlineLevel="1" x14ac:dyDescent="0.3">
      <c r="C52" s="12" t="s">
        <v>18</v>
      </c>
      <c r="D52" s="61">
        <f>-INDEX(Hypothèses!$D$7:$I$53,MATCH('Compte de résultat'!$C52,Hypothèses!$C$7:$C$53,0),MATCH('Compte de résultat'!D$5,Hypothèses!$D$5:$I$5,0))</f>
        <v>-3000</v>
      </c>
      <c r="E52" s="61">
        <f>-INDEX(Hypothèses!$D$7:$I$53,MATCH('Compte de résultat'!$C52,Hypothèses!$C$7:$C$53,0),MATCH('Compte de résultat'!E$5,Hypothèses!$D$5:$I$5,0))</f>
        <v>-3000</v>
      </c>
      <c r="F52" s="61">
        <f>-INDEX(Hypothèses!$D$7:$I$53,MATCH('Compte de résultat'!$C52,Hypothèses!$C$7:$C$53,0),MATCH('Compte de résultat'!F$5,Hypothèses!$D$5:$I$5,0))</f>
        <v>-3000</v>
      </c>
      <c r="G52" s="61">
        <f>-INDEX(Hypothèses!$D$7:$I$53,MATCH('Compte de résultat'!$C52,Hypothèses!$C$7:$C$53,0),MATCH('Compte de résultat'!G$5,Hypothèses!$D$5:$I$5,0))</f>
        <v>-3000</v>
      </c>
      <c r="H52" s="61">
        <f>-INDEX(Hypothèses!$D$7:$I$53,MATCH('Compte de résultat'!$C52,Hypothèses!$C$7:$C$53,0),MATCH('Compte de résultat'!H$5,Hypothèses!$D$5:$I$5,0))</f>
        <v>-3000</v>
      </c>
      <c r="I52" s="61">
        <f>-INDEX(Hypothèses!$D$7:$I$53,MATCH('Compte de résultat'!$C52,Hypothèses!$C$7:$C$53,0),MATCH('Compte de résultat'!I$5,Hypothèses!$D$5:$I$5,0))</f>
        <v>-3000</v>
      </c>
    </row>
    <row r="53" spans="3:9" outlineLevel="1" x14ac:dyDescent="0.3">
      <c r="C53" s="12" t="s">
        <v>65</v>
      </c>
      <c r="D53" s="61">
        <f>-INDEX(Hypothèses!$D$7:$I$53,MATCH('Compte de résultat'!$C53,Hypothèses!$C$7:$C$53,0),MATCH('Compte de résultat'!D$5,Hypothèses!$D$5:$I$5,0))*12</f>
        <v>-12000</v>
      </c>
      <c r="E53" s="61">
        <f>-INDEX(Hypothèses!$D$7:$I$53,MATCH('Compte de résultat'!$C53,Hypothèses!$C$7:$C$53,0),MATCH('Compte de résultat'!E$5,Hypothèses!$D$5:$I$5,0))*12</f>
        <v>-12000</v>
      </c>
      <c r="F53" s="61">
        <f>-INDEX(Hypothèses!$D$7:$I$53,MATCH('Compte de résultat'!$C53,Hypothèses!$C$7:$C$53,0),MATCH('Compte de résultat'!F$5,Hypothèses!$D$5:$I$5,0))*12</f>
        <v>-12000</v>
      </c>
      <c r="G53" s="61">
        <f>-INDEX(Hypothèses!$D$7:$I$53,MATCH('Compte de résultat'!$C53,Hypothèses!$C$7:$C$53,0),MATCH('Compte de résultat'!G$5,Hypothèses!$D$5:$I$5,0))*12</f>
        <v>-12000</v>
      </c>
      <c r="H53" s="61">
        <f>-INDEX(Hypothèses!$D$7:$I$53,MATCH('Compte de résultat'!$C53,Hypothèses!$C$7:$C$53,0),MATCH('Compte de résultat'!H$5,Hypothèses!$D$5:$I$5,0))*12</f>
        <v>-12000</v>
      </c>
      <c r="I53" s="61">
        <f>-INDEX(Hypothèses!$D$7:$I$53,MATCH('Compte de résultat'!$C53,Hypothèses!$C$7:$C$53,0),MATCH('Compte de résultat'!I$5,Hypothèses!$D$5:$I$5,0))*12</f>
        <v>-12000</v>
      </c>
    </row>
    <row r="54" spans="3:9" ht="6" customHeight="1" x14ac:dyDescent="0.3">
      <c r="D54" s="21"/>
      <c r="E54" s="21"/>
      <c r="F54" s="21"/>
      <c r="G54" s="21"/>
      <c r="H54" s="21"/>
      <c r="I54" s="21"/>
    </row>
    <row r="55" spans="3:9" x14ac:dyDescent="0.3">
      <c r="C55" s="19" t="s">
        <v>48</v>
      </c>
      <c r="D55" s="77">
        <f>SUM(D57:D65)</f>
        <v>-212700</v>
      </c>
      <c r="E55" s="77">
        <f t="shared" ref="E55:I55" si="24">SUM(E57:E65)</f>
        <v>-216200</v>
      </c>
      <c r="F55" s="77">
        <f t="shared" si="24"/>
        <v>-219700</v>
      </c>
      <c r="G55" s="77">
        <f t="shared" si="24"/>
        <v>-223200</v>
      </c>
      <c r="H55" s="77">
        <f t="shared" si="24"/>
        <v>-226700</v>
      </c>
      <c r="I55" s="77">
        <f t="shared" si="24"/>
        <v>-230200</v>
      </c>
    </row>
    <row r="56" spans="3:9" x14ac:dyDescent="0.3">
      <c r="C56" s="13" t="s">
        <v>11</v>
      </c>
      <c r="D56" s="23">
        <f>IFERROR(D55/D$66,"n/a")</f>
        <v>0.4194025436261461</v>
      </c>
      <c r="E56" s="23">
        <f t="shared" ref="E56" si="25">IFERROR(E55/E$66,"n/a")</f>
        <v>0.32633962264150945</v>
      </c>
      <c r="F56" s="23">
        <f t="shared" ref="F56" si="26">IFERROR(F55/F$66,"n/a")</f>
        <v>0.25533151258062642</v>
      </c>
      <c r="G56" s="23">
        <f t="shared" ref="G56" si="27">IFERROR(G55/G$66,"n/a")</f>
        <v>0.24642561413193487</v>
      </c>
      <c r="H56" s="23">
        <f t="shared" ref="H56" si="28">IFERROR(H55/H$66,"n/a")</f>
        <v>0.24290153219757848</v>
      </c>
      <c r="I56" s="23">
        <f t="shared" ref="I56" si="29">IFERROR(I55/I$66,"n/a")</f>
        <v>0.24408864383416393</v>
      </c>
    </row>
    <row r="57" spans="3:9" outlineLevel="1" x14ac:dyDescent="0.3">
      <c r="C57" s="12" t="s">
        <v>34</v>
      </c>
      <c r="D57" s="61">
        <f>-INDEX('Plan de recrutement'!$J$36:$O$40,MATCH('Compte de résultat'!$C57,'Plan de recrutement'!$C$36:$C$40,0),MATCH('Plan de recrutement'!J$5,'Compte de résultat'!$D$4:$I$4,0))</f>
        <v>-85200</v>
      </c>
      <c r="E57" s="61">
        <f>-INDEX('Plan de recrutement'!$J$36:$O$40,MATCH('Compte de résultat'!$C57,'Plan de recrutement'!$C$36:$C$40,0),MATCH('Plan de recrutement'!K$5,'Compte de résultat'!$D$4:$I$4,0))</f>
        <v>-85200</v>
      </c>
      <c r="F57" s="61">
        <f>-INDEX('Plan de recrutement'!$J$36:$O$40,MATCH('Compte de résultat'!$C57,'Plan de recrutement'!$C$36:$C$40,0),MATCH('Plan de recrutement'!L$5,'Compte de résultat'!$D$4:$I$4,0))</f>
        <v>-85200</v>
      </c>
      <c r="G57" s="61">
        <f>-INDEX('Plan de recrutement'!$J$36:$O$40,MATCH('Compte de résultat'!$C57,'Plan de recrutement'!$C$36:$C$40,0),MATCH('Plan de recrutement'!M$5,'Compte de résultat'!$D$4:$I$4,0))</f>
        <v>-85200</v>
      </c>
      <c r="H57" s="61">
        <f>-INDEX('Plan de recrutement'!$J$36:$O$40,MATCH('Compte de résultat'!$C57,'Plan de recrutement'!$C$36:$C$40,0),MATCH('Plan de recrutement'!N$5,'Compte de résultat'!$D$4:$I$4,0))</f>
        <v>-85200</v>
      </c>
      <c r="I57" s="61">
        <f>-INDEX('Plan de recrutement'!$J$36:$O$40,MATCH('Compte de résultat'!$C57,'Plan de recrutement'!$C$36:$C$40,0),MATCH('Plan de recrutement'!O$5,'Compte de résultat'!$D$4:$I$4,0))</f>
        <v>-85200</v>
      </c>
    </row>
    <row r="58" spans="3:9" outlineLevel="1" x14ac:dyDescent="0.3">
      <c r="C58" s="12" t="s">
        <v>35</v>
      </c>
      <c r="D58" s="61">
        <f>-INDEX(Hypothèses!$D$7:$I$53,MATCH('Compte de résultat'!$C58,Hypothèses!$C$7:$C$53,0),MATCH('Compte de résultat'!D$5,Hypothèses!$D$5:$I$5,0))*12</f>
        <v>-36000</v>
      </c>
      <c r="E58" s="61">
        <f>-INDEX(Hypothèses!$D$7:$I$53,MATCH('Compte de résultat'!$C58,Hypothèses!$C$7:$C$53,0),MATCH('Compte de résultat'!E$5,Hypothèses!$D$5:$I$5,0))*12</f>
        <v>-36000</v>
      </c>
      <c r="F58" s="61">
        <f>-INDEX(Hypothèses!$D$7:$I$53,MATCH('Compte de résultat'!$C58,Hypothèses!$C$7:$C$53,0),MATCH('Compte de résultat'!F$5,Hypothèses!$D$5:$I$5,0))*12</f>
        <v>-36000</v>
      </c>
      <c r="G58" s="61">
        <f>-INDEX(Hypothèses!$D$7:$I$53,MATCH('Compte de résultat'!$C58,Hypothèses!$C$7:$C$53,0),MATCH('Compte de résultat'!G$5,Hypothèses!$D$5:$I$5,0))*12</f>
        <v>-36000</v>
      </c>
      <c r="H58" s="61">
        <f>-INDEX(Hypothèses!$D$7:$I$53,MATCH('Compte de résultat'!$C58,Hypothèses!$C$7:$C$53,0),MATCH('Compte de résultat'!H$5,Hypothèses!$D$5:$I$5,0))*12</f>
        <v>-36000</v>
      </c>
      <c r="I58" s="61">
        <f>-INDEX(Hypothèses!$D$7:$I$53,MATCH('Compte de résultat'!$C58,Hypothèses!$C$7:$C$53,0),MATCH('Compte de résultat'!I$5,Hypothèses!$D$5:$I$5,0))*12</f>
        <v>-36000</v>
      </c>
    </row>
    <row r="59" spans="3:9" outlineLevel="1" x14ac:dyDescent="0.3">
      <c r="C59" s="12" t="s">
        <v>36</v>
      </c>
      <c r="D59" s="61">
        <f>-INDEX(Hypothèses!$D$7:$I$53,MATCH('Compte de résultat'!$C59,Hypothèses!$C$7:$C$53,0),MATCH('Compte de résultat'!D$5,Hypothèses!$D$5:$I$5,0))*12</f>
        <v>-6000</v>
      </c>
      <c r="E59" s="61">
        <f>-INDEX(Hypothèses!$D$7:$I$53,MATCH('Compte de résultat'!$C59,Hypothèses!$C$7:$C$53,0),MATCH('Compte de résultat'!E$5,Hypothèses!$D$5:$I$5,0))*12</f>
        <v>-6000</v>
      </c>
      <c r="F59" s="61">
        <f>-INDEX(Hypothèses!$D$7:$I$53,MATCH('Compte de résultat'!$C59,Hypothèses!$C$7:$C$53,0),MATCH('Compte de résultat'!F$5,Hypothèses!$D$5:$I$5,0))*12</f>
        <v>-6000</v>
      </c>
      <c r="G59" s="61">
        <f>-INDEX(Hypothèses!$D$7:$I$53,MATCH('Compte de résultat'!$C59,Hypothèses!$C$7:$C$53,0),MATCH('Compte de résultat'!G$5,Hypothèses!$D$5:$I$5,0))*12</f>
        <v>-6000</v>
      </c>
      <c r="H59" s="61">
        <f>-INDEX(Hypothèses!$D$7:$I$53,MATCH('Compte de résultat'!$C59,Hypothèses!$C$7:$C$53,0),MATCH('Compte de résultat'!H$5,Hypothèses!$D$5:$I$5,0))*12</f>
        <v>-6000</v>
      </c>
      <c r="I59" s="61">
        <f>-INDEX(Hypothèses!$D$7:$I$53,MATCH('Compte de résultat'!$C59,Hypothèses!$C$7:$C$53,0),MATCH('Compte de résultat'!I$5,Hypothèses!$D$5:$I$5,0))*12</f>
        <v>-6000</v>
      </c>
    </row>
    <row r="60" spans="3:9" outlineLevel="1" x14ac:dyDescent="0.3">
      <c r="C60" s="12" t="s">
        <v>38</v>
      </c>
      <c r="D60" s="61">
        <f>-INDEX(Hypothèses!$D$7:$I$53,MATCH('Compte de résultat'!$C60,Hypothèses!$C$7:$C$53,0),MATCH('Compte de résultat'!D$5,Hypothèses!$D$5:$I$5,0))*12</f>
        <v>-6000</v>
      </c>
      <c r="E60" s="61">
        <f>-INDEX(Hypothèses!$D$7:$I$53,MATCH('Compte de résultat'!$C60,Hypothèses!$C$7:$C$53,0),MATCH('Compte de résultat'!E$5,Hypothèses!$D$5:$I$5,0))*12</f>
        <v>-6000</v>
      </c>
      <c r="F60" s="61">
        <f>-INDEX(Hypothèses!$D$7:$I$53,MATCH('Compte de résultat'!$C60,Hypothèses!$C$7:$C$53,0),MATCH('Compte de résultat'!F$5,Hypothèses!$D$5:$I$5,0))*12</f>
        <v>-6000</v>
      </c>
      <c r="G60" s="61">
        <f>-INDEX(Hypothèses!$D$7:$I$53,MATCH('Compte de résultat'!$C60,Hypothèses!$C$7:$C$53,0),MATCH('Compte de résultat'!G$5,Hypothèses!$D$5:$I$5,0))*12</f>
        <v>-6000</v>
      </c>
      <c r="H60" s="61">
        <f>-INDEX(Hypothèses!$D$7:$I$53,MATCH('Compte de résultat'!$C60,Hypothèses!$C$7:$C$53,0),MATCH('Compte de résultat'!H$5,Hypothèses!$D$5:$I$5,0))*12</f>
        <v>-6000</v>
      </c>
      <c r="I60" s="61">
        <f>-INDEX(Hypothèses!$D$7:$I$53,MATCH('Compte de résultat'!$C60,Hypothèses!$C$7:$C$53,0),MATCH('Compte de résultat'!I$5,Hypothèses!$D$5:$I$5,0))*12</f>
        <v>-6000</v>
      </c>
    </row>
    <row r="61" spans="3:9" outlineLevel="1" x14ac:dyDescent="0.3">
      <c r="C61" s="12" t="s">
        <v>39</v>
      </c>
      <c r="D61" s="61">
        <f>-INDEX(Hypothèses!$D$7:$I$53,MATCH('Compte de résultat'!$C61,Hypothèses!$C$7:$C$53,0),MATCH('Compte de résultat'!D$5,Hypothèses!$D$5:$I$5,0))*12</f>
        <v>-12000</v>
      </c>
      <c r="E61" s="61">
        <f>-INDEX(Hypothèses!$D$7:$I$53,MATCH('Compte de résultat'!$C61,Hypothèses!$C$7:$C$53,0),MATCH('Compte de résultat'!E$5,Hypothèses!$D$5:$I$5,0))*12</f>
        <v>-12000</v>
      </c>
      <c r="F61" s="61">
        <f>-INDEX(Hypothèses!$D$7:$I$53,MATCH('Compte de résultat'!$C61,Hypothèses!$C$7:$C$53,0),MATCH('Compte de résultat'!F$5,Hypothèses!$D$5:$I$5,0))*12</f>
        <v>-12000</v>
      </c>
      <c r="G61" s="61">
        <f>-INDEX(Hypothèses!$D$7:$I$53,MATCH('Compte de résultat'!$C61,Hypothèses!$C$7:$C$53,0),MATCH('Compte de résultat'!G$5,Hypothèses!$D$5:$I$5,0))*12</f>
        <v>-12000</v>
      </c>
      <c r="H61" s="61">
        <f>-INDEX(Hypothèses!$D$7:$I$53,MATCH('Compte de résultat'!$C61,Hypothèses!$C$7:$C$53,0),MATCH('Compte de résultat'!H$5,Hypothèses!$D$5:$I$5,0))*12</f>
        <v>-12000</v>
      </c>
      <c r="I61" s="61">
        <f>-INDEX(Hypothèses!$D$7:$I$53,MATCH('Compte de résultat'!$C61,Hypothèses!$C$7:$C$53,0),MATCH('Compte de résultat'!I$5,Hypothèses!$D$5:$I$5,0))*12</f>
        <v>-12000</v>
      </c>
    </row>
    <row r="62" spans="3:9" outlineLevel="1" x14ac:dyDescent="0.3">
      <c r="C62" s="12" t="s">
        <v>37</v>
      </c>
      <c r="D62" s="61">
        <f>-INDEX(Hypothèses!$D$7:$I$53,MATCH('Compte de résultat'!$C62,Hypothèses!$C$7:$C$53,0),MATCH('Compte de résultat'!D$5,Hypothèses!$D$5:$I$5,0))*12</f>
        <v>-18000</v>
      </c>
      <c r="E62" s="61">
        <f>-INDEX(Hypothèses!$D$7:$I$53,MATCH('Compte de résultat'!$C62,Hypothèses!$C$7:$C$53,0),MATCH('Compte de résultat'!E$5,Hypothèses!$D$5:$I$5,0))*12</f>
        <v>-18000</v>
      </c>
      <c r="F62" s="61">
        <f>-INDEX(Hypothèses!$D$7:$I$53,MATCH('Compte de résultat'!$C62,Hypothèses!$C$7:$C$53,0),MATCH('Compte de résultat'!F$5,Hypothèses!$D$5:$I$5,0))*12</f>
        <v>-18000</v>
      </c>
      <c r="G62" s="61">
        <f>-INDEX(Hypothèses!$D$7:$I$53,MATCH('Compte de résultat'!$C62,Hypothèses!$C$7:$C$53,0),MATCH('Compte de résultat'!G$5,Hypothèses!$D$5:$I$5,0))*12</f>
        <v>-18000</v>
      </c>
      <c r="H62" s="61">
        <f>-INDEX(Hypothèses!$D$7:$I$53,MATCH('Compte de résultat'!$C62,Hypothèses!$C$7:$C$53,0),MATCH('Compte de résultat'!H$5,Hypothèses!$D$5:$I$5,0))*12</f>
        <v>-18000</v>
      </c>
      <c r="I62" s="61">
        <f>-INDEX(Hypothèses!$D$7:$I$53,MATCH('Compte de résultat'!$C62,Hypothèses!$C$7:$C$53,0),MATCH('Compte de résultat'!I$5,Hypothèses!$D$5:$I$5,0))*12</f>
        <v>-18000</v>
      </c>
    </row>
    <row r="63" spans="3:9" outlineLevel="1" x14ac:dyDescent="0.3">
      <c r="C63" s="12" t="s">
        <v>40</v>
      </c>
      <c r="D63" s="61">
        <f>-INDEX(Hypothèses!$D$7:$I$53,MATCH('Compte de résultat'!$C63,Hypothèses!$C$7:$C$53,0),MATCH('Compte de résultat'!D$5,Hypothèses!$D$5:$I$5,0))*D14</f>
        <v>-37500</v>
      </c>
      <c r="E63" s="61">
        <f>-INDEX(Hypothèses!$D$7:$I$53,MATCH('Compte de résultat'!$C63,Hypothèses!$C$7:$C$53,0),MATCH('Compte de résultat'!E$5,Hypothèses!$D$5:$I$5,0))*E14</f>
        <v>-41000</v>
      </c>
      <c r="F63" s="61">
        <f>-INDEX(Hypothèses!$D$7:$I$53,MATCH('Compte de résultat'!$C63,Hypothèses!$C$7:$C$53,0),MATCH('Compte de résultat'!F$5,Hypothèses!$D$5:$I$5,0))*F14</f>
        <v>-44500</v>
      </c>
      <c r="G63" s="61">
        <f>-INDEX(Hypothèses!$D$7:$I$53,MATCH('Compte de résultat'!$C63,Hypothèses!$C$7:$C$53,0),MATCH('Compte de résultat'!G$5,Hypothèses!$D$5:$I$5,0))*G14</f>
        <v>-48000</v>
      </c>
      <c r="H63" s="61">
        <f>-INDEX(Hypothèses!$D$7:$I$53,MATCH('Compte de résultat'!$C63,Hypothèses!$C$7:$C$53,0),MATCH('Compte de résultat'!H$5,Hypothèses!$D$5:$I$5,0))*H14</f>
        <v>-51500</v>
      </c>
      <c r="I63" s="61">
        <f>-INDEX(Hypothèses!$D$7:$I$53,MATCH('Compte de résultat'!$C63,Hypothèses!$C$7:$C$53,0),MATCH('Compte de résultat'!I$5,Hypothèses!$D$5:$I$5,0))*I14</f>
        <v>-55000</v>
      </c>
    </row>
    <row r="64" spans="3:9" outlineLevel="1" x14ac:dyDescent="0.3">
      <c r="C64" s="12" t="s">
        <v>66</v>
      </c>
      <c r="D64" s="61">
        <f>-INDEX(Hypothèses!$D$7:$I$53,MATCH('Compte de résultat'!$C64,Hypothèses!$C$7:$C$53,0),MATCH('Compte de résultat'!D$5,Hypothèses!$D$5:$I$5,0))*12</f>
        <v>-12000</v>
      </c>
      <c r="E64" s="61">
        <f>-INDEX(Hypothèses!$D$7:$I$53,MATCH('Compte de résultat'!$C64,Hypothèses!$C$7:$C$53,0),MATCH('Compte de résultat'!E$5,Hypothèses!$D$5:$I$5,0))*12</f>
        <v>-12000</v>
      </c>
      <c r="F64" s="61">
        <f>-INDEX(Hypothèses!$D$7:$I$53,MATCH('Compte de résultat'!$C64,Hypothèses!$C$7:$C$53,0),MATCH('Compte de résultat'!F$5,Hypothèses!$D$5:$I$5,0))*12</f>
        <v>-12000</v>
      </c>
      <c r="G64" s="61">
        <f>-INDEX(Hypothèses!$D$7:$I$53,MATCH('Compte de résultat'!$C64,Hypothèses!$C$7:$C$53,0),MATCH('Compte de résultat'!G$5,Hypothèses!$D$5:$I$5,0))*12</f>
        <v>-12000</v>
      </c>
      <c r="H64" s="61">
        <f>-INDEX(Hypothèses!$D$7:$I$53,MATCH('Compte de résultat'!$C64,Hypothèses!$C$7:$C$53,0),MATCH('Compte de résultat'!H$5,Hypothèses!$D$5:$I$5,0))*12</f>
        <v>-12000</v>
      </c>
      <c r="I64" s="61">
        <f>-INDEX(Hypothèses!$D$7:$I$53,MATCH('Compte de résultat'!$C64,Hypothèses!$C$7:$C$53,0),MATCH('Compte de résultat'!I$5,Hypothèses!$D$5:$I$5,0))*12</f>
        <v>-12000</v>
      </c>
    </row>
    <row r="65" spans="3:9" ht="6" customHeight="1" x14ac:dyDescent="0.3">
      <c r="D65" s="21"/>
      <c r="E65" s="21"/>
      <c r="F65" s="21"/>
      <c r="G65" s="21"/>
      <c r="H65" s="21"/>
      <c r="I65" s="21"/>
    </row>
    <row r="66" spans="3:9" s="15" customFormat="1" x14ac:dyDescent="0.3">
      <c r="C66" s="11" t="s">
        <v>32</v>
      </c>
      <c r="D66" s="76">
        <f t="shared" ref="D66:I66" si="30">D19+D28+D37+D46+D55</f>
        <v>-507150</v>
      </c>
      <c r="E66" s="76">
        <f t="shared" si="30"/>
        <v>-662500</v>
      </c>
      <c r="F66" s="76">
        <f t="shared" si="30"/>
        <v>-860450</v>
      </c>
      <c r="G66" s="76">
        <f t="shared" si="30"/>
        <v>-905750</v>
      </c>
      <c r="H66" s="76">
        <f t="shared" si="30"/>
        <v>-933300</v>
      </c>
      <c r="I66" s="76">
        <f t="shared" si="30"/>
        <v>-943100</v>
      </c>
    </row>
    <row r="67" spans="3:9" s="17" customFormat="1" ht="10.5" x14ac:dyDescent="0.25">
      <c r="C67" s="18" t="s">
        <v>42</v>
      </c>
      <c r="D67" s="33">
        <f>IFERROR(D66/D$14,"n/a")</f>
        <v>-0.67620000000000002</v>
      </c>
      <c r="E67" s="33">
        <f t="shared" ref="E67" si="31">IFERROR(E66/E$14,"n/a")</f>
        <v>-0.80792682926829273</v>
      </c>
      <c r="F67" s="33">
        <f t="shared" ref="F67" si="32">IFERROR(F66/F$14,"n/a")</f>
        <v>-0.96679775280898872</v>
      </c>
      <c r="G67" s="33">
        <f t="shared" ref="G67" si="33">IFERROR(G66/G$14,"n/a")</f>
        <v>-0.94348958333333333</v>
      </c>
      <c r="H67" s="33">
        <f t="shared" ref="H67" si="34">IFERROR(H66/H$14,"n/a")</f>
        <v>-0.9061165048543689</v>
      </c>
      <c r="I67" s="33">
        <f t="shared" ref="I67" si="35">IFERROR(I66/I$14,"n/a")</f>
        <v>-0.85736363636363633</v>
      </c>
    </row>
    <row r="68" spans="3:9" ht="6" customHeight="1" x14ac:dyDescent="0.3">
      <c r="D68" s="21"/>
      <c r="E68" s="21"/>
      <c r="F68" s="21"/>
      <c r="G68" s="21"/>
      <c r="H68" s="21"/>
      <c r="I68" s="21"/>
    </row>
    <row r="69" spans="3:9" s="15" customFormat="1" x14ac:dyDescent="0.3">
      <c r="C69" s="11" t="s">
        <v>43</v>
      </c>
      <c r="D69" s="76">
        <f t="shared" ref="D69:I69" si="36">D14+D66</f>
        <v>242850</v>
      </c>
      <c r="E69" s="76">
        <f t="shared" si="36"/>
        <v>157500</v>
      </c>
      <c r="F69" s="76">
        <f t="shared" si="36"/>
        <v>29550</v>
      </c>
      <c r="G69" s="76">
        <f t="shared" si="36"/>
        <v>54250</v>
      </c>
      <c r="H69" s="76">
        <f t="shared" si="36"/>
        <v>96700</v>
      </c>
      <c r="I69" s="76">
        <f t="shared" si="36"/>
        <v>156900</v>
      </c>
    </row>
    <row r="70" spans="3:9" s="17" customFormat="1" ht="10.5" x14ac:dyDescent="0.25">
      <c r="C70" s="18" t="s">
        <v>44</v>
      </c>
      <c r="D70" s="33">
        <f>IFERROR(D69/D$14,"n/a")</f>
        <v>0.32379999999999998</v>
      </c>
      <c r="E70" s="33">
        <f t="shared" ref="E70" si="37">IFERROR(E69/E$14,"n/a")</f>
        <v>0.19207317073170732</v>
      </c>
      <c r="F70" s="33">
        <f t="shared" ref="F70" si="38">IFERROR(F69/F$14,"n/a")</f>
        <v>3.3202247191011239E-2</v>
      </c>
      <c r="G70" s="33">
        <f t="shared" ref="G70" si="39">IFERROR(G69/G$14,"n/a")</f>
        <v>5.6510416666666667E-2</v>
      </c>
      <c r="H70" s="33">
        <f t="shared" ref="H70" si="40">IFERROR(H69/H$14,"n/a")</f>
        <v>9.3883495145631074E-2</v>
      </c>
      <c r="I70" s="33">
        <f t="shared" ref="I70" si="41">IFERROR(I69/I$14,"n/a")</f>
        <v>0.14263636363636364</v>
      </c>
    </row>
    <row r="71" spans="3:9" ht="6" customHeight="1" x14ac:dyDescent="0.3"/>
    <row r="72" spans="3:9" x14ac:dyDescent="0.3">
      <c r="C72" s="20" t="s">
        <v>45</v>
      </c>
      <c r="D72" s="71">
        <f>-INDEX(Hypothèses!$D$89:$I$89,MATCH('Compte de résultat'!D4,Hypothèses!$D$4:$I$4,0))*'Compte de résultat'!D14</f>
        <v>-15000</v>
      </c>
      <c r="E72" s="71">
        <f>-INDEX(Hypothèses!$D$89:$I$89,MATCH('Compte de résultat'!E4,Hypothèses!$D$4:$I$4,0))*'Compte de résultat'!E14</f>
        <v>-16400</v>
      </c>
      <c r="F72" s="71">
        <f>-INDEX(Hypothèses!$D$89:$I$89,MATCH('Compte de résultat'!F4,Hypothèses!$D$4:$I$4,0))*'Compte de résultat'!F14</f>
        <v>-17800</v>
      </c>
      <c r="G72" s="71">
        <f>-INDEX(Hypothèses!$D$89:$I$89,MATCH('Compte de résultat'!G4,Hypothèses!$D$4:$I$4,0))*'Compte de résultat'!G14</f>
        <v>-19200</v>
      </c>
      <c r="H72" s="71">
        <f>-INDEX(Hypothèses!$D$89:$I$89,MATCH('Compte de résultat'!H4,Hypothèses!$D$4:$I$4,0))*'Compte de résultat'!H14</f>
        <v>-20600</v>
      </c>
      <c r="I72" s="71">
        <f>-INDEX(Hypothèses!$D$89:$I$89,MATCH('Compte de résultat'!I4,Hypothèses!$D$4:$I$4,0))*'Compte de résultat'!I14</f>
        <v>-22000</v>
      </c>
    </row>
    <row r="73" spans="3:9" s="15" customFormat="1" x14ac:dyDescent="0.3">
      <c r="C73" s="11" t="s">
        <v>46</v>
      </c>
      <c r="D73" s="76">
        <f>D69+D72</f>
        <v>227850</v>
      </c>
      <c r="E73" s="76">
        <f t="shared" ref="E73:I73" si="42">E69+E72</f>
        <v>141100</v>
      </c>
      <c r="F73" s="76">
        <f t="shared" si="42"/>
        <v>11750</v>
      </c>
      <c r="G73" s="76">
        <f t="shared" si="42"/>
        <v>35050</v>
      </c>
      <c r="H73" s="76">
        <f t="shared" si="42"/>
        <v>76100</v>
      </c>
      <c r="I73" s="76">
        <f t="shared" si="42"/>
        <v>134900</v>
      </c>
    </row>
    <row r="74" spans="3:9" s="17" customFormat="1" ht="10.5" x14ac:dyDescent="0.25">
      <c r="C74" s="18" t="s">
        <v>44</v>
      </c>
      <c r="D74" s="33">
        <f>IFERROR(D73/D$14,"n/a")</f>
        <v>0.30380000000000001</v>
      </c>
      <c r="E74" s="33">
        <f t="shared" ref="E74" si="43">IFERROR(E73/E$14,"n/a")</f>
        <v>0.1720731707317073</v>
      </c>
      <c r="F74" s="33">
        <f t="shared" ref="F74" si="44">IFERROR(F73/F$14,"n/a")</f>
        <v>1.3202247191011237E-2</v>
      </c>
      <c r="G74" s="33">
        <f t="shared" ref="G74" si="45">IFERROR(G73/G$14,"n/a")</f>
        <v>3.6510416666666663E-2</v>
      </c>
      <c r="H74" s="33">
        <f t="shared" ref="H74" si="46">IFERROR(H73/H$14,"n/a")</f>
        <v>7.388349514563107E-2</v>
      </c>
      <c r="I74" s="33">
        <f t="shared" ref="I74" si="47">IFERROR(I73/I$14,"n/a")</f>
        <v>0.12263636363636364</v>
      </c>
    </row>
    <row r="75" spans="3:9" ht="6" customHeight="1" x14ac:dyDescent="0.3"/>
    <row r="76" spans="3:9" x14ac:dyDescent="0.3">
      <c r="C76" s="20" t="s">
        <v>47</v>
      </c>
      <c r="D76" s="71">
        <f>Dettes!E27</f>
        <v>-615.25</v>
      </c>
      <c r="E76" s="71">
        <f>Dettes!F27</f>
        <v>-1972.0416666666665</v>
      </c>
      <c r="F76" s="71">
        <f>Dettes!G27</f>
        <v>-3406.9583333333326</v>
      </c>
      <c r="G76" s="71">
        <f>Dettes!H27</f>
        <v>-2602.2916666666665</v>
      </c>
      <c r="H76" s="71">
        <f>Dettes!I27</f>
        <v>-1532</v>
      </c>
      <c r="I76" s="71">
        <f>Dettes!J27</f>
        <v>-718.75</v>
      </c>
    </row>
    <row r="77" spans="3:9" x14ac:dyDescent="0.3">
      <c r="C77" s="11" t="s">
        <v>100</v>
      </c>
      <c r="D77" s="76">
        <f>D73+D76</f>
        <v>227234.75</v>
      </c>
      <c r="E77" s="76">
        <f t="shared" ref="E77:I77" si="48">E73+E76</f>
        <v>139127.95833333334</v>
      </c>
      <c r="F77" s="76">
        <f t="shared" si="48"/>
        <v>8343.0416666666679</v>
      </c>
      <c r="G77" s="76">
        <f t="shared" si="48"/>
        <v>32447.708333333332</v>
      </c>
      <c r="H77" s="76">
        <f t="shared" si="48"/>
        <v>74568</v>
      </c>
      <c r="I77" s="76">
        <f t="shared" si="48"/>
        <v>134181.25</v>
      </c>
    </row>
    <row r="78" spans="3:9" x14ac:dyDescent="0.3">
      <c r="C78" s="18" t="s">
        <v>44</v>
      </c>
      <c r="D78" s="33">
        <f>IFERROR(D77/D$14,"n/a")</f>
        <v>0.30297966666666665</v>
      </c>
      <c r="E78" s="33">
        <f t="shared" ref="E78" si="49">IFERROR(E77/E$14,"n/a")</f>
        <v>0.16966824186991872</v>
      </c>
      <c r="F78" s="33">
        <f t="shared" ref="F78" si="50">IFERROR(F77/F$14,"n/a")</f>
        <v>9.3742041198501894E-3</v>
      </c>
      <c r="G78" s="33">
        <f t="shared" ref="G78" si="51">IFERROR(G77/G$14,"n/a")</f>
        <v>3.3799696180555554E-2</v>
      </c>
      <c r="H78" s="33">
        <f t="shared" ref="H78" si="52">IFERROR(H77/H$14,"n/a")</f>
        <v>7.2396116504854363E-2</v>
      </c>
      <c r="I78" s="33">
        <f t="shared" ref="I78" si="53">IFERROR(I77/I$14,"n/a")</f>
        <v>0.12198295454545455</v>
      </c>
    </row>
    <row r="79" spans="3:9" ht="6" customHeight="1" x14ac:dyDescent="0.3"/>
    <row r="80" spans="3:9" x14ac:dyDescent="0.3">
      <c r="C80" s="20" t="s">
        <v>49</v>
      </c>
      <c r="D80" s="71">
        <f>-(D77&gt;=0)*D77*INDEX(Hypothèses!$D$53:$I$53,MATCH('Compte de résultat'!D4,Hypothèses!$D$4:$I$4,0))</f>
        <v>-56808.6875</v>
      </c>
      <c r="E80" s="71">
        <f>-(E77&gt;=0)*E77*INDEX(Hypothèses!$D$53:$I$53,MATCH('Compte de résultat'!E4,Hypothèses!$D$4:$I$4,0))</f>
        <v>-34781.989583333336</v>
      </c>
      <c r="F80" s="71">
        <f>-(F77&gt;=0)*F77*INDEX(Hypothèses!$D$53:$I$53,MATCH('Compte de résultat'!F4,Hypothèses!$D$4:$I$4,0))</f>
        <v>-2085.760416666667</v>
      </c>
      <c r="G80" s="71">
        <f>-(G77&gt;=0)*G77*INDEX(Hypothèses!$D$53:$I$53,MATCH('Compte de résultat'!G4,Hypothèses!$D$4:$I$4,0))</f>
        <v>-8111.927083333333</v>
      </c>
      <c r="H80" s="71">
        <f>-(H77&gt;=0)*H77*INDEX(Hypothèses!$D$53:$I$53,MATCH('Compte de résultat'!H4,Hypothèses!$D$4:$I$4,0))</f>
        <v>-18642</v>
      </c>
      <c r="I80" s="71">
        <f>-(I77&gt;=0)*I77*INDEX(Hypothèses!$D$53:$I$53,MATCH('Compte de résultat'!I4,Hypothèses!$D$4:$I$4,0))</f>
        <v>-33545.3125</v>
      </c>
    </row>
    <row r="81" spans="3:9" x14ac:dyDescent="0.3">
      <c r="C81" s="11" t="s">
        <v>101</v>
      </c>
      <c r="D81" s="76">
        <f>D77+D80</f>
        <v>170426.0625</v>
      </c>
      <c r="E81" s="76">
        <f t="shared" ref="E81:I81" si="54">E77+E80</f>
        <v>104345.96875</v>
      </c>
      <c r="F81" s="76">
        <f t="shared" si="54"/>
        <v>6257.2812500000009</v>
      </c>
      <c r="G81" s="76">
        <f t="shared" si="54"/>
        <v>24335.78125</v>
      </c>
      <c r="H81" s="76">
        <f t="shared" si="54"/>
        <v>55926</v>
      </c>
      <c r="I81" s="76">
        <f t="shared" si="54"/>
        <v>100635.9375</v>
      </c>
    </row>
    <row r="82" spans="3:9" x14ac:dyDescent="0.3">
      <c r="C82" s="18" t="s">
        <v>44</v>
      </c>
      <c r="D82" s="33">
        <f>IFERROR(D81/D$14,"n/a")</f>
        <v>0.22723475000000001</v>
      </c>
      <c r="E82" s="33">
        <f t="shared" ref="E82:I82" si="55">IFERROR(E81/E$14,"n/a")</f>
        <v>0.12725118140243902</v>
      </c>
      <c r="F82" s="33">
        <f t="shared" si="55"/>
        <v>7.0306530898876412E-3</v>
      </c>
      <c r="G82" s="33">
        <f t="shared" si="55"/>
        <v>2.5349772135416667E-2</v>
      </c>
      <c r="H82" s="33">
        <f t="shared" si="55"/>
        <v>5.4297087378640779E-2</v>
      </c>
      <c r="I82" s="33">
        <f t="shared" si="55"/>
        <v>9.148721590909091E-2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2552-0ED5-430D-94BC-160AFF2EF46F}">
  <sheetPr>
    <tabColor rgb="FF0000C4"/>
  </sheetPr>
  <dimension ref="A1:J28"/>
  <sheetViews>
    <sheetView showGridLines="0"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RowHeight="13" outlineLevelRow="2" x14ac:dyDescent="0.3"/>
  <cols>
    <col min="1" max="1" width="3.6328125" style="1" customWidth="1"/>
    <col min="2" max="2" width="1.6328125" style="1" customWidth="1"/>
    <col min="3" max="3" width="45.08984375" style="1" customWidth="1"/>
    <col min="4" max="9" width="14.81640625" style="1" customWidth="1"/>
    <col min="10" max="10" width="3.6328125" style="1" customWidth="1"/>
    <col min="11" max="16384" width="8.7265625" style="1"/>
  </cols>
  <sheetData>
    <row r="1" spans="1:10" s="88" customFormat="1" ht="39" customHeight="1" x14ac:dyDescent="0.3">
      <c r="A1" s="87"/>
      <c r="B1" s="87"/>
      <c r="C1" s="87"/>
      <c r="D1" s="87"/>
      <c r="E1" s="87"/>
      <c r="F1" s="87"/>
      <c r="G1" s="87"/>
      <c r="H1" s="87"/>
      <c r="I1" s="87"/>
      <c r="J1" s="30"/>
    </row>
    <row r="2" spans="1:10" ht="23" x14ac:dyDescent="0.5">
      <c r="A2" s="9" t="str">
        <f ca="1">MID(CELL("filename",A1),FIND("]",CELL("filename",A1))+1,255)</f>
        <v>Trésorerie</v>
      </c>
    </row>
    <row r="4" spans="1:10" hidden="1" outlineLevel="1" x14ac:dyDescent="0.3">
      <c r="D4" s="51">
        <v>1</v>
      </c>
      <c r="E4" s="51">
        <f>D4+1</f>
        <v>2</v>
      </c>
      <c r="F4" s="51">
        <f t="shared" ref="F4:I4" si="0">E4+1</f>
        <v>3</v>
      </c>
      <c r="G4" s="51">
        <f t="shared" si="0"/>
        <v>4</v>
      </c>
      <c r="H4" s="51">
        <f t="shared" si="0"/>
        <v>5</v>
      </c>
      <c r="I4" s="51">
        <f t="shared" si="0"/>
        <v>6</v>
      </c>
    </row>
    <row r="5" spans="1:10" ht="15.5" collapsed="1" x14ac:dyDescent="0.35">
      <c r="C5" s="29"/>
      <c r="D5" s="26">
        <v>2022</v>
      </c>
      <c r="E5" s="26">
        <f t="shared" ref="E5:I5" si="1">D5+1</f>
        <v>2023</v>
      </c>
      <c r="F5" s="26">
        <f t="shared" si="1"/>
        <v>2024</v>
      </c>
      <c r="G5" s="26">
        <f t="shared" si="1"/>
        <v>2025</v>
      </c>
      <c r="H5" s="26">
        <f t="shared" si="1"/>
        <v>2026</v>
      </c>
      <c r="I5" s="26">
        <f t="shared" si="1"/>
        <v>2027</v>
      </c>
    </row>
    <row r="6" spans="1:10" ht="6" customHeight="1" x14ac:dyDescent="0.3">
      <c r="D6" s="21"/>
      <c r="E6" s="21"/>
      <c r="F6" s="21"/>
      <c r="G6" s="21"/>
      <c r="H6" s="21"/>
      <c r="I6" s="21"/>
    </row>
    <row r="7" spans="1:10" outlineLevel="1" x14ac:dyDescent="0.3">
      <c r="C7" s="24" t="s">
        <v>115</v>
      </c>
      <c r="D7" s="61">
        <f>'Compte de résultat'!D81</f>
        <v>170426.0625</v>
      </c>
      <c r="E7" s="61">
        <f>'Compte de résultat'!E81</f>
        <v>104345.96875</v>
      </c>
      <c r="F7" s="61">
        <f>'Compte de résultat'!F81</f>
        <v>6257.2812500000009</v>
      </c>
      <c r="G7" s="61">
        <f>'Compte de résultat'!G81</f>
        <v>24335.78125</v>
      </c>
      <c r="H7" s="61">
        <f>'Compte de résultat'!H81</f>
        <v>55926</v>
      </c>
      <c r="I7" s="61">
        <f>'Compte de résultat'!I81</f>
        <v>100635.9375</v>
      </c>
    </row>
    <row r="8" spans="1:10" outlineLevel="1" x14ac:dyDescent="0.3">
      <c r="C8" s="20" t="s">
        <v>116</v>
      </c>
      <c r="D8" s="61">
        <f>-'Compte de résultat'!D72</f>
        <v>15000</v>
      </c>
      <c r="E8" s="61">
        <f>-'Compte de résultat'!E72</f>
        <v>16400</v>
      </c>
      <c r="F8" s="61">
        <f>-'Compte de résultat'!F72</f>
        <v>17800</v>
      </c>
      <c r="G8" s="61">
        <f>-'Compte de résultat'!G72</f>
        <v>19200</v>
      </c>
      <c r="H8" s="61">
        <f>-'Compte de résultat'!H72</f>
        <v>20600</v>
      </c>
      <c r="I8" s="61">
        <f>-'Compte de résultat'!I72</f>
        <v>22000</v>
      </c>
    </row>
    <row r="9" spans="1:10" outlineLevel="1" x14ac:dyDescent="0.3">
      <c r="C9" s="20" t="s">
        <v>119</v>
      </c>
      <c r="D9" s="78"/>
      <c r="E9" s="78"/>
      <c r="F9" s="78"/>
      <c r="G9" s="78"/>
      <c r="H9" s="78"/>
      <c r="I9" s="78"/>
    </row>
    <row r="10" spans="1:10" outlineLevel="1" x14ac:dyDescent="0.3">
      <c r="C10" s="24" t="s">
        <v>117</v>
      </c>
      <c r="D10" s="78"/>
      <c r="E10" s="78"/>
      <c r="F10" s="78"/>
      <c r="G10" s="78"/>
      <c r="H10" s="78"/>
      <c r="I10" s="78"/>
    </row>
    <row r="11" spans="1:10" x14ac:dyDescent="0.3">
      <c r="C11" s="11" t="s">
        <v>118</v>
      </c>
      <c r="D11" s="76">
        <f t="shared" ref="D11:I11" si="2">SUM(D7:D10)</f>
        <v>185426.0625</v>
      </c>
      <c r="E11" s="76">
        <f t="shared" si="2"/>
        <v>120745.96875</v>
      </c>
      <c r="F11" s="76">
        <f t="shared" si="2"/>
        <v>24057.28125</v>
      </c>
      <c r="G11" s="76">
        <f t="shared" si="2"/>
        <v>43535.78125</v>
      </c>
      <c r="H11" s="76">
        <f t="shared" si="2"/>
        <v>76526</v>
      </c>
      <c r="I11" s="76">
        <f t="shared" si="2"/>
        <v>122635.9375</v>
      </c>
    </row>
    <row r="12" spans="1:10" ht="6" customHeight="1" x14ac:dyDescent="0.3">
      <c r="D12" s="21"/>
      <c r="E12" s="21"/>
      <c r="F12" s="21"/>
      <c r="G12" s="21"/>
      <c r="H12" s="21"/>
      <c r="I12" s="21"/>
    </row>
    <row r="13" spans="1:10" outlineLevel="1" x14ac:dyDescent="0.3">
      <c r="C13" s="20" t="s">
        <v>120</v>
      </c>
      <c r="D13" s="61">
        <f>-INDEX(Hypothèses!$D$91:$I$91,MATCH(Trésorerie!D4,Hypothèses!$D$4:$I$4,0))*'Compte de résultat'!D14</f>
        <v>-18750</v>
      </c>
      <c r="E13" s="61">
        <f>-INDEX(Hypothèses!$D$91:$I$91,MATCH(Trésorerie!E4,Hypothèses!$D$4:$I$4,0))*'Compte de résultat'!E14</f>
        <v>-20500</v>
      </c>
      <c r="F13" s="61">
        <f>-INDEX(Hypothèses!$D$91:$I$91,MATCH(Trésorerie!F4,Hypothèses!$D$4:$I$4,0))*'Compte de résultat'!F14</f>
        <v>-22250</v>
      </c>
      <c r="G13" s="61">
        <f>-INDEX(Hypothèses!$D$91:$I$91,MATCH(Trésorerie!G4,Hypothèses!$D$4:$I$4,0))*'Compte de résultat'!G14</f>
        <v>-24000</v>
      </c>
      <c r="H13" s="61">
        <f>-INDEX(Hypothèses!$D$91:$I$91,MATCH(Trésorerie!H4,Hypothèses!$D$4:$I$4,0))*'Compte de résultat'!H14</f>
        <v>-25750</v>
      </c>
      <c r="I13" s="61">
        <f>-INDEX(Hypothèses!$D$91:$I$91,MATCH(Trésorerie!I4,Hypothèses!$D$4:$I$4,0))*'Compte de résultat'!I14</f>
        <v>-27500</v>
      </c>
    </row>
    <row r="14" spans="1:10" x14ac:dyDescent="0.3">
      <c r="C14" s="11" t="s">
        <v>121</v>
      </c>
      <c r="D14" s="64">
        <f t="shared" ref="D14:I14" si="3">SUM(D13)</f>
        <v>-18750</v>
      </c>
      <c r="E14" s="64">
        <f t="shared" si="3"/>
        <v>-20500</v>
      </c>
      <c r="F14" s="64">
        <f t="shared" si="3"/>
        <v>-22250</v>
      </c>
      <c r="G14" s="64">
        <f t="shared" si="3"/>
        <v>-24000</v>
      </c>
      <c r="H14" s="64">
        <f t="shared" si="3"/>
        <v>-25750</v>
      </c>
      <c r="I14" s="64">
        <f t="shared" si="3"/>
        <v>-27500</v>
      </c>
    </row>
    <row r="15" spans="1:10" ht="6" customHeight="1" x14ac:dyDescent="0.3"/>
    <row r="16" spans="1:10" outlineLevel="1" x14ac:dyDescent="0.3">
      <c r="C16" s="20" t="s">
        <v>122</v>
      </c>
      <c r="D16" s="71">
        <f>SUM(D17:D18)</f>
        <v>10000</v>
      </c>
      <c r="E16" s="71">
        <f t="shared" ref="E16:I16" si="4">SUM(E17:E18)</f>
        <v>50000</v>
      </c>
      <c r="F16" s="71">
        <f t="shared" si="4"/>
        <v>0</v>
      </c>
      <c r="G16" s="71">
        <f t="shared" si="4"/>
        <v>0</v>
      </c>
      <c r="H16" s="71">
        <f t="shared" si="4"/>
        <v>0</v>
      </c>
      <c r="I16" s="71">
        <f t="shared" si="4"/>
        <v>0</v>
      </c>
    </row>
    <row r="17" spans="3:9" s="14" customFormat="1" ht="10.5" outlineLevel="2" x14ac:dyDescent="0.25">
      <c r="C17" s="67" t="s">
        <v>131</v>
      </c>
      <c r="D17" s="78">
        <v>10000</v>
      </c>
      <c r="E17" s="78">
        <v>0</v>
      </c>
      <c r="F17" s="78">
        <v>0</v>
      </c>
      <c r="G17" s="78">
        <v>0</v>
      </c>
      <c r="H17" s="78">
        <v>0</v>
      </c>
      <c r="I17" s="78">
        <v>0</v>
      </c>
    </row>
    <row r="18" spans="3:9" s="14" customFormat="1" ht="10.5" outlineLevel="2" x14ac:dyDescent="0.25">
      <c r="C18" s="67" t="s">
        <v>132</v>
      </c>
      <c r="D18" s="78">
        <v>0</v>
      </c>
      <c r="E18" s="78">
        <v>50000</v>
      </c>
      <c r="F18" s="78">
        <v>0</v>
      </c>
      <c r="G18" s="78">
        <v>0</v>
      </c>
      <c r="H18" s="78">
        <v>0</v>
      </c>
      <c r="I18" s="78">
        <v>0</v>
      </c>
    </row>
    <row r="19" spans="3:9" outlineLevel="1" x14ac:dyDescent="0.3">
      <c r="C19" s="20" t="s">
        <v>123</v>
      </c>
      <c r="D19" s="79">
        <v>0</v>
      </c>
      <c r="E19" s="79">
        <v>0</v>
      </c>
      <c r="F19" s="79">
        <v>0</v>
      </c>
      <c r="G19" s="79">
        <v>0</v>
      </c>
      <c r="H19" s="79">
        <v>0</v>
      </c>
      <c r="I19" s="79">
        <v>0</v>
      </c>
    </row>
    <row r="20" spans="3:9" outlineLevel="1" x14ac:dyDescent="0.3">
      <c r="C20" s="20" t="s">
        <v>124</v>
      </c>
      <c r="D20" s="71">
        <f>Dettes!E24</f>
        <v>30000</v>
      </c>
      <c r="E20" s="71">
        <f>Dettes!F24</f>
        <v>50000</v>
      </c>
      <c r="F20" s="71">
        <f>Dettes!G24</f>
        <v>60000</v>
      </c>
      <c r="G20" s="71">
        <f>Dettes!H24</f>
        <v>0</v>
      </c>
      <c r="H20" s="71">
        <f>Dettes!I24</f>
        <v>0</v>
      </c>
      <c r="I20" s="71">
        <f>Dettes!J24</f>
        <v>0</v>
      </c>
    </row>
    <row r="21" spans="3:9" outlineLevel="1" x14ac:dyDescent="0.3">
      <c r="C21" s="20" t="s">
        <v>125</v>
      </c>
      <c r="D21" s="71">
        <f>Dettes!E25</f>
        <v>-6000</v>
      </c>
      <c r="E21" s="71">
        <f>Dettes!F25</f>
        <v>-18500</v>
      </c>
      <c r="F21" s="71">
        <f>Dettes!G25</f>
        <v>-38500</v>
      </c>
      <c r="G21" s="71">
        <f>Dettes!H25</f>
        <v>-33500</v>
      </c>
      <c r="H21" s="71">
        <f>Dettes!I25</f>
        <v>-21000</v>
      </c>
      <c r="I21" s="71">
        <f>Dettes!J25</f>
        <v>-15000</v>
      </c>
    </row>
    <row r="22" spans="3:9" outlineLevel="1" x14ac:dyDescent="0.3">
      <c r="C22" s="20" t="s">
        <v>126</v>
      </c>
      <c r="D22" s="79">
        <v>0</v>
      </c>
      <c r="E22" s="79">
        <v>0</v>
      </c>
      <c r="F22" s="79">
        <v>0</v>
      </c>
      <c r="G22" s="79">
        <v>0</v>
      </c>
      <c r="H22" s="79">
        <v>0</v>
      </c>
      <c r="I22" s="79">
        <v>0</v>
      </c>
    </row>
    <row r="23" spans="3:9" x14ac:dyDescent="0.3">
      <c r="C23" s="11" t="s">
        <v>127</v>
      </c>
      <c r="D23" s="64">
        <f>SUM(D16,D19:D22)</f>
        <v>34000</v>
      </c>
      <c r="E23" s="64">
        <f t="shared" ref="E23:I23" si="5">SUM(E16,E19:E22)</f>
        <v>81500</v>
      </c>
      <c r="F23" s="64">
        <f t="shared" si="5"/>
        <v>21500</v>
      </c>
      <c r="G23" s="64">
        <f t="shared" si="5"/>
        <v>-33500</v>
      </c>
      <c r="H23" s="64">
        <f t="shared" si="5"/>
        <v>-21000</v>
      </c>
      <c r="I23" s="64">
        <f t="shared" si="5"/>
        <v>-15000</v>
      </c>
    </row>
    <row r="25" spans="3:9" x14ac:dyDescent="0.3">
      <c r="C25" s="11" t="s">
        <v>128</v>
      </c>
      <c r="D25" s="64">
        <f>D11+D14+D23</f>
        <v>200676.0625</v>
      </c>
      <c r="E25" s="64">
        <f t="shared" ref="E25:I25" si="6">E11+E14+E23</f>
        <v>181745.96875</v>
      </c>
      <c r="F25" s="64">
        <f t="shared" si="6"/>
        <v>23307.28125</v>
      </c>
      <c r="G25" s="64">
        <f t="shared" si="6"/>
        <v>-13964.21875</v>
      </c>
      <c r="H25" s="64">
        <f t="shared" si="6"/>
        <v>29776</v>
      </c>
      <c r="I25" s="64">
        <f t="shared" si="6"/>
        <v>80135.9375</v>
      </c>
    </row>
    <row r="27" spans="3:9" ht="13.5" thickBot="1" x14ac:dyDescent="0.35">
      <c r="C27" s="1" t="s">
        <v>130</v>
      </c>
      <c r="D27" s="79">
        <v>0</v>
      </c>
      <c r="E27" s="71">
        <f>D28</f>
        <v>200676.0625</v>
      </c>
      <c r="F27" s="71">
        <f t="shared" ref="F27:I27" si="7">E28</f>
        <v>382422.03125</v>
      </c>
      <c r="G27" s="71">
        <f t="shared" si="7"/>
        <v>405729.3125</v>
      </c>
      <c r="H27" s="71">
        <f t="shared" si="7"/>
        <v>391765.09375</v>
      </c>
      <c r="I27" s="71">
        <f t="shared" si="7"/>
        <v>421541.09375</v>
      </c>
    </row>
    <row r="28" spans="3:9" ht="13.5" thickBot="1" x14ac:dyDescent="0.35">
      <c r="C28" s="80" t="s">
        <v>129</v>
      </c>
      <c r="D28" s="81">
        <f>D27+D25</f>
        <v>200676.0625</v>
      </c>
      <c r="E28" s="81">
        <f t="shared" ref="E28:I28" si="8">E27+E25</f>
        <v>382422.03125</v>
      </c>
      <c r="F28" s="81">
        <f t="shared" si="8"/>
        <v>405729.3125</v>
      </c>
      <c r="G28" s="81">
        <f t="shared" si="8"/>
        <v>391765.09375</v>
      </c>
      <c r="H28" s="81">
        <f t="shared" si="8"/>
        <v>421541.09375</v>
      </c>
      <c r="I28" s="82">
        <f t="shared" si="8"/>
        <v>501677.03125</v>
      </c>
    </row>
  </sheetData>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F351-172C-4AA0-9AF0-C793CB0D61C4}">
  <sheetPr>
    <tabColor rgb="FFFEF2CD"/>
  </sheetPr>
  <dimension ref="A1:N108"/>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RowHeight="13" outlineLevelRow="1" x14ac:dyDescent="0.3"/>
  <cols>
    <col min="1" max="1" width="3.6328125" style="1" customWidth="1"/>
    <col min="2" max="2" width="1.6328125" style="1" customWidth="1"/>
    <col min="3" max="3" width="45.08984375" style="1" customWidth="1"/>
    <col min="4" max="9" width="18.81640625" style="1" customWidth="1"/>
    <col min="10" max="10" width="3.6328125" style="1" customWidth="1"/>
    <col min="11" max="11" width="19" style="16" bestFit="1" customWidth="1"/>
    <col min="12" max="12" width="3.6328125" style="1" customWidth="1"/>
    <col min="13" max="13" width="75.6328125" style="1" customWidth="1"/>
    <col min="14" max="16384" width="8.7265625" style="1"/>
  </cols>
  <sheetData>
    <row r="1" spans="1:14" s="3" customFormat="1" ht="39" customHeight="1" x14ac:dyDescent="0.3">
      <c r="A1" s="87"/>
      <c r="B1" s="87"/>
      <c r="C1" s="87"/>
      <c r="D1" s="87"/>
      <c r="E1" s="87"/>
      <c r="F1" s="87"/>
      <c r="G1" s="87"/>
      <c r="H1" s="87"/>
      <c r="I1" s="87"/>
      <c r="J1" s="87"/>
      <c r="K1" s="87"/>
      <c r="L1" s="87"/>
      <c r="M1" s="87"/>
      <c r="N1" s="87"/>
    </row>
    <row r="2" spans="1:14" ht="23" x14ac:dyDescent="0.5">
      <c r="A2" s="9" t="str">
        <f ca="1">MID(CELL("filename",A1),FIND("]",CELL("filename",A1))+1,255)</f>
        <v>Hypothèses</v>
      </c>
    </row>
    <row r="4" spans="1:14" ht="13" hidden="1" customHeight="1" outlineLevel="1" x14ac:dyDescent="0.35">
      <c r="C4" s="28"/>
      <c r="D4" s="51">
        <v>1</v>
      </c>
      <c r="E4" s="51">
        <f>D4+1</f>
        <v>2</v>
      </c>
      <c r="F4" s="51">
        <f t="shared" ref="F4:I4" si="0">E4+1</f>
        <v>3</v>
      </c>
      <c r="G4" s="51">
        <f t="shared" si="0"/>
        <v>4</v>
      </c>
      <c r="H4" s="51">
        <f t="shared" si="0"/>
        <v>5</v>
      </c>
      <c r="I4" s="51">
        <f t="shared" si="0"/>
        <v>6</v>
      </c>
    </row>
    <row r="5" spans="1:14" ht="15.5" collapsed="1" x14ac:dyDescent="0.35">
      <c r="C5" s="29"/>
      <c r="D5" s="26">
        <v>2022</v>
      </c>
      <c r="E5" s="26">
        <f t="shared" ref="E5:I5" si="1">D5+1</f>
        <v>2023</v>
      </c>
      <c r="F5" s="26">
        <f t="shared" si="1"/>
        <v>2024</v>
      </c>
      <c r="G5" s="26">
        <f t="shared" si="1"/>
        <v>2025</v>
      </c>
      <c r="H5" s="26">
        <f t="shared" si="1"/>
        <v>2026</v>
      </c>
      <c r="I5" s="26">
        <f t="shared" si="1"/>
        <v>2027</v>
      </c>
      <c r="K5" s="35" t="s">
        <v>59</v>
      </c>
      <c r="M5" s="1" t="s">
        <v>83</v>
      </c>
    </row>
    <row r="6" spans="1:14" ht="6" customHeight="1" x14ac:dyDescent="0.3">
      <c r="D6" s="21"/>
      <c r="E6" s="21"/>
      <c r="F6" s="21"/>
      <c r="G6" s="21"/>
      <c r="H6" s="21"/>
      <c r="I6" s="21"/>
    </row>
    <row r="7" spans="1:14" x14ac:dyDescent="0.3">
      <c r="A7" s="25">
        <v>1</v>
      </c>
      <c r="C7" s="4" t="s">
        <v>8</v>
      </c>
      <c r="D7" s="21"/>
      <c r="E7" s="21"/>
      <c r="F7" s="21"/>
      <c r="G7" s="21"/>
      <c r="H7" s="21"/>
      <c r="I7" s="21"/>
    </row>
    <row r="8" spans="1:14" ht="6" customHeight="1" x14ac:dyDescent="0.3">
      <c r="D8" s="21"/>
      <c r="E8" s="21"/>
      <c r="F8" s="21"/>
      <c r="G8" s="21"/>
      <c r="H8" s="21"/>
      <c r="I8" s="21"/>
    </row>
    <row r="9" spans="1:14" x14ac:dyDescent="0.3">
      <c r="C9" s="83" t="s">
        <v>133</v>
      </c>
      <c r="D9" s="32">
        <v>150000</v>
      </c>
      <c r="E9" s="32">
        <v>170000</v>
      </c>
      <c r="F9" s="32">
        <v>190000</v>
      </c>
      <c r="G9" s="32">
        <v>210000</v>
      </c>
      <c r="H9" s="32">
        <v>230000</v>
      </c>
      <c r="I9" s="32">
        <v>250000</v>
      </c>
      <c r="K9" s="16" t="s">
        <v>58</v>
      </c>
      <c r="M9" s="1" t="s">
        <v>60</v>
      </c>
    </row>
    <row r="10" spans="1:14" x14ac:dyDescent="0.3">
      <c r="C10" s="83" t="s">
        <v>134</v>
      </c>
      <c r="D10" s="32">
        <v>200000</v>
      </c>
      <c r="E10" s="32">
        <v>220000</v>
      </c>
      <c r="F10" s="32">
        <v>240000</v>
      </c>
      <c r="G10" s="32">
        <v>260000</v>
      </c>
      <c r="H10" s="32">
        <v>280000</v>
      </c>
      <c r="I10" s="32">
        <v>300000</v>
      </c>
      <c r="K10" s="16" t="s">
        <v>58</v>
      </c>
      <c r="M10" s="1" t="s">
        <v>60</v>
      </c>
    </row>
    <row r="11" spans="1:14" x14ac:dyDescent="0.3">
      <c r="C11" s="83" t="s">
        <v>135</v>
      </c>
      <c r="D11" s="32">
        <v>300000</v>
      </c>
      <c r="E11" s="32">
        <v>320000</v>
      </c>
      <c r="F11" s="32">
        <v>340000</v>
      </c>
      <c r="G11" s="32">
        <v>360000</v>
      </c>
      <c r="H11" s="32">
        <v>380000</v>
      </c>
      <c r="I11" s="32">
        <v>400000</v>
      </c>
      <c r="K11" s="16" t="s">
        <v>58</v>
      </c>
      <c r="M11" s="1" t="s">
        <v>60</v>
      </c>
    </row>
    <row r="12" spans="1:14" x14ac:dyDescent="0.3">
      <c r="C12" s="24" t="s">
        <v>104</v>
      </c>
      <c r="D12" s="32">
        <v>100000</v>
      </c>
      <c r="E12" s="32">
        <v>110000</v>
      </c>
      <c r="F12" s="32">
        <v>120000</v>
      </c>
      <c r="G12" s="32">
        <v>130000</v>
      </c>
      <c r="H12" s="32">
        <v>140000</v>
      </c>
      <c r="I12" s="32">
        <v>150000</v>
      </c>
      <c r="K12" s="16" t="s">
        <v>58</v>
      </c>
      <c r="M12" s="1" t="s">
        <v>60</v>
      </c>
    </row>
    <row r="13" spans="1:14" x14ac:dyDescent="0.3">
      <c r="D13" s="21"/>
      <c r="E13" s="21"/>
      <c r="F13" s="21"/>
      <c r="G13" s="21"/>
      <c r="H13" s="21"/>
      <c r="I13" s="21"/>
    </row>
    <row r="14" spans="1:14" x14ac:dyDescent="0.3">
      <c r="A14" s="25">
        <v>2</v>
      </c>
      <c r="C14" s="4" t="s">
        <v>10</v>
      </c>
      <c r="D14" s="21"/>
      <c r="E14" s="21"/>
      <c r="F14" s="21"/>
      <c r="G14" s="21"/>
      <c r="H14" s="21"/>
      <c r="I14" s="21"/>
    </row>
    <row r="15" spans="1:14" ht="6" customHeight="1" x14ac:dyDescent="0.3">
      <c r="D15" s="21"/>
      <c r="E15" s="21"/>
      <c r="F15" s="21"/>
      <c r="G15" s="21"/>
      <c r="H15" s="21"/>
      <c r="I15" s="21"/>
    </row>
    <row r="16" spans="1:14" ht="13" customHeight="1" x14ac:dyDescent="0.3">
      <c r="A16" s="31" t="s">
        <v>50</v>
      </c>
      <c r="C16" s="42" t="str">
        <f>D57</f>
        <v>[Marketing]</v>
      </c>
      <c r="D16" s="22"/>
      <c r="E16" s="22"/>
      <c r="F16" s="22"/>
      <c r="G16" s="22"/>
      <c r="H16" s="22"/>
      <c r="I16" s="22"/>
    </row>
    <row r="17" spans="1:11" outlineLevel="1" x14ac:dyDescent="0.3">
      <c r="C17" s="43" t="s">
        <v>23</v>
      </c>
      <c r="D17" s="32">
        <v>500</v>
      </c>
      <c r="E17" s="32">
        <v>500</v>
      </c>
      <c r="F17" s="32">
        <v>500</v>
      </c>
      <c r="G17" s="32">
        <v>500</v>
      </c>
      <c r="H17" s="32">
        <v>500</v>
      </c>
      <c r="I17" s="32">
        <v>500</v>
      </c>
      <c r="K17" s="16" t="s">
        <v>61</v>
      </c>
    </row>
    <row r="18" spans="1:11" outlineLevel="1" x14ac:dyDescent="0.3">
      <c r="C18" s="43" t="s">
        <v>24</v>
      </c>
      <c r="D18" s="32">
        <v>1000</v>
      </c>
      <c r="E18" s="32">
        <v>1000</v>
      </c>
      <c r="F18" s="32">
        <v>1000</v>
      </c>
      <c r="G18" s="32">
        <v>1000</v>
      </c>
      <c r="H18" s="32">
        <v>1000</v>
      </c>
      <c r="I18" s="32">
        <v>1000</v>
      </c>
      <c r="K18" s="16" t="s">
        <v>61</v>
      </c>
    </row>
    <row r="19" spans="1:11" outlineLevel="1" x14ac:dyDescent="0.3">
      <c r="C19" s="43" t="s">
        <v>25</v>
      </c>
      <c r="D19" s="32">
        <v>1500</v>
      </c>
      <c r="E19" s="32">
        <v>1500</v>
      </c>
      <c r="F19" s="32">
        <v>1500</v>
      </c>
      <c r="G19" s="32">
        <v>1500</v>
      </c>
      <c r="H19" s="32">
        <v>1500</v>
      </c>
      <c r="I19" s="32">
        <v>1500</v>
      </c>
      <c r="K19" s="16" t="s">
        <v>61</v>
      </c>
    </row>
    <row r="20" spans="1:11" outlineLevel="1" x14ac:dyDescent="0.3">
      <c r="C20" s="43" t="s">
        <v>19</v>
      </c>
      <c r="D20" s="34">
        <v>0.04</v>
      </c>
      <c r="E20" s="34">
        <v>0.04</v>
      </c>
      <c r="F20" s="34">
        <v>0.04</v>
      </c>
      <c r="G20" s="34">
        <v>0.04</v>
      </c>
      <c r="H20" s="34">
        <v>0.04</v>
      </c>
      <c r="I20" s="34">
        <v>0.04</v>
      </c>
      <c r="K20" s="16" t="s">
        <v>103</v>
      </c>
    </row>
    <row r="21" spans="1:11" outlineLevel="1" x14ac:dyDescent="0.3">
      <c r="C21" s="12" t="s">
        <v>62</v>
      </c>
      <c r="D21" s="32">
        <v>1000</v>
      </c>
      <c r="E21" s="32">
        <v>1000</v>
      </c>
      <c r="F21" s="32">
        <v>1000</v>
      </c>
      <c r="G21" s="32">
        <v>1000</v>
      </c>
      <c r="H21" s="32">
        <v>1000</v>
      </c>
      <c r="I21" s="32">
        <v>1000</v>
      </c>
      <c r="K21" s="16" t="s">
        <v>61</v>
      </c>
    </row>
    <row r="22" spans="1:11" ht="6" customHeight="1" x14ac:dyDescent="0.3">
      <c r="D22" s="21"/>
      <c r="E22" s="21"/>
      <c r="F22" s="21"/>
      <c r="G22" s="21"/>
      <c r="H22" s="21"/>
      <c r="I22" s="21"/>
    </row>
    <row r="23" spans="1:11" ht="13" customHeight="1" x14ac:dyDescent="0.3">
      <c r="A23" s="31" t="s">
        <v>51</v>
      </c>
      <c r="C23" s="42" t="str">
        <f>E57</f>
        <v>[Sales]</v>
      </c>
      <c r="D23" s="22"/>
      <c r="E23" s="22"/>
      <c r="F23" s="22"/>
      <c r="G23" s="22"/>
      <c r="H23" s="22"/>
      <c r="I23" s="22"/>
    </row>
    <row r="24" spans="1:11" outlineLevel="1" x14ac:dyDescent="0.3">
      <c r="C24" s="43" t="s">
        <v>20</v>
      </c>
      <c r="D24" s="32">
        <v>500</v>
      </c>
      <c r="E24" s="32">
        <v>500</v>
      </c>
      <c r="F24" s="32">
        <v>500</v>
      </c>
      <c r="G24" s="32">
        <v>500</v>
      </c>
      <c r="H24" s="32">
        <v>500</v>
      </c>
      <c r="I24" s="32">
        <v>500</v>
      </c>
      <c r="K24" s="16" t="s">
        <v>61</v>
      </c>
    </row>
    <row r="25" spans="1:11" outlineLevel="1" x14ac:dyDescent="0.3">
      <c r="C25" s="43" t="s">
        <v>21</v>
      </c>
      <c r="D25" s="32">
        <v>1000</v>
      </c>
      <c r="E25" s="32">
        <v>1000</v>
      </c>
      <c r="F25" s="32">
        <v>1000</v>
      </c>
      <c r="G25" s="32">
        <v>1000</v>
      </c>
      <c r="H25" s="32">
        <v>1000</v>
      </c>
      <c r="I25" s="32">
        <v>1000</v>
      </c>
      <c r="K25" s="16" t="s">
        <v>61</v>
      </c>
    </row>
    <row r="26" spans="1:11" outlineLevel="1" x14ac:dyDescent="0.3">
      <c r="C26" s="43" t="s">
        <v>22</v>
      </c>
      <c r="D26" s="32">
        <v>1500</v>
      </c>
      <c r="E26" s="32">
        <v>1500</v>
      </c>
      <c r="F26" s="32">
        <v>1500</v>
      </c>
      <c r="G26" s="32">
        <v>1500</v>
      </c>
      <c r="H26" s="32">
        <v>1500</v>
      </c>
      <c r="I26" s="32">
        <v>1500</v>
      </c>
      <c r="K26" s="16" t="s">
        <v>61</v>
      </c>
    </row>
    <row r="27" spans="1:11" outlineLevel="1" x14ac:dyDescent="0.3">
      <c r="C27" s="43" t="s">
        <v>14</v>
      </c>
      <c r="D27" s="34">
        <v>0.03</v>
      </c>
      <c r="E27" s="34">
        <v>0.03</v>
      </c>
      <c r="F27" s="34">
        <v>0.03</v>
      </c>
      <c r="G27" s="34">
        <v>0.03</v>
      </c>
      <c r="H27" s="34">
        <v>0.03</v>
      </c>
      <c r="I27" s="34">
        <v>0.03</v>
      </c>
      <c r="K27" s="16" t="s">
        <v>103</v>
      </c>
    </row>
    <row r="28" spans="1:11" outlineLevel="1" x14ac:dyDescent="0.3">
      <c r="C28" s="12" t="s">
        <v>63</v>
      </c>
      <c r="D28" s="32">
        <v>1000</v>
      </c>
      <c r="E28" s="32">
        <v>1000</v>
      </c>
      <c r="F28" s="32">
        <v>1000</v>
      </c>
      <c r="G28" s="32">
        <v>1000</v>
      </c>
      <c r="H28" s="32">
        <v>1000</v>
      </c>
      <c r="I28" s="32">
        <v>1000</v>
      </c>
      <c r="K28" s="16" t="s">
        <v>61</v>
      </c>
    </row>
    <row r="29" spans="1:11" ht="6" customHeight="1" x14ac:dyDescent="0.3">
      <c r="D29" s="21"/>
      <c r="E29" s="21"/>
      <c r="F29" s="21"/>
      <c r="G29" s="21"/>
      <c r="H29" s="21"/>
      <c r="I29" s="21"/>
    </row>
    <row r="30" spans="1:11" x14ac:dyDescent="0.3">
      <c r="A30" s="31" t="s">
        <v>52</v>
      </c>
      <c r="C30" s="42" t="str">
        <f>F57</f>
        <v>[Opérations]</v>
      </c>
      <c r="D30" s="22"/>
      <c r="E30" s="22"/>
      <c r="F30" s="22"/>
      <c r="G30" s="22"/>
      <c r="H30" s="22"/>
      <c r="I30" s="22"/>
    </row>
    <row r="31" spans="1:11" outlineLevel="1" x14ac:dyDescent="0.3">
      <c r="C31" s="43" t="s">
        <v>26</v>
      </c>
      <c r="D31" s="32">
        <v>500</v>
      </c>
      <c r="E31" s="32">
        <v>500</v>
      </c>
      <c r="F31" s="32">
        <v>500</v>
      </c>
      <c r="G31" s="32">
        <v>500</v>
      </c>
      <c r="H31" s="32">
        <v>500</v>
      </c>
      <c r="I31" s="32">
        <v>500</v>
      </c>
      <c r="K31" s="16" t="s">
        <v>61</v>
      </c>
    </row>
    <row r="32" spans="1:11" outlineLevel="1" x14ac:dyDescent="0.3">
      <c r="C32" s="43" t="s">
        <v>27</v>
      </c>
      <c r="D32" s="32">
        <v>1000</v>
      </c>
      <c r="E32" s="32">
        <v>1000</v>
      </c>
      <c r="F32" s="32">
        <v>1000</v>
      </c>
      <c r="G32" s="32">
        <v>1000</v>
      </c>
      <c r="H32" s="32">
        <v>1000</v>
      </c>
      <c r="I32" s="32">
        <v>1000</v>
      </c>
      <c r="K32" s="16" t="s">
        <v>61</v>
      </c>
    </row>
    <row r="33" spans="1:11" outlineLevel="1" x14ac:dyDescent="0.3">
      <c r="C33" s="43" t="s">
        <v>28</v>
      </c>
      <c r="D33" s="32">
        <v>1500</v>
      </c>
      <c r="E33" s="32">
        <v>1500</v>
      </c>
      <c r="F33" s="32">
        <v>1500</v>
      </c>
      <c r="G33" s="32">
        <v>1500</v>
      </c>
      <c r="H33" s="32">
        <v>1500</v>
      </c>
      <c r="I33" s="32">
        <v>1500</v>
      </c>
      <c r="K33" s="16" t="s">
        <v>61</v>
      </c>
    </row>
    <row r="34" spans="1:11" outlineLevel="1" x14ac:dyDescent="0.3">
      <c r="C34" s="43" t="s">
        <v>16</v>
      </c>
      <c r="D34" s="34">
        <v>0.02</v>
      </c>
      <c r="E34" s="34">
        <v>0.02</v>
      </c>
      <c r="F34" s="34">
        <v>0.02</v>
      </c>
      <c r="G34" s="34">
        <v>0.02</v>
      </c>
      <c r="H34" s="34">
        <v>0.02</v>
      </c>
      <c r="I34" s="34">
        <v>0.02</v>
      </c>
      <c r="K34" s="16" t="s">
        <v>103</v>
      </c>
    </row>
    <row r="35" spans="1:11" outlineLevel="1" x14ac:dyDescent="0.3">
      <c r="C35" s="12" t="s">
        <v>64</v>
      </c>
      <c r="D35" s="32">
        <v>1000</v>
      </c>
      <c r="E35" s="32">
        <v>1000</v>
      </c>
      <c r="F35" s="32">
        <v>1000</v>
      </c>
      <c r="G35" s="32">
        <v>1000</v>
      </c>
      <c r="H35" s="32">
        <v>1000</v>
      </c>
      <c r="I35" s="32">
        <v>1000</v>
      </c>
      <c r="K35" s="16" t="s">
        <v>61</v>
      </c>
    </row>
    <row r="36" spans="1:11" ht="6" customHeight="1" x14ac:dyDescent="0.3">
      <c r="D36" s="21"/>
      <c r="E36" s="21"/>
      <c r="F36" s="21"/>
      <c r="G36" s="21"/>
      <c r="H36" s="21"/>
      <c r="I36" s="21"/>
    </row>
    <row r="37" spans="1:11" x14ac:dyDescent="0.3">
      <c r="A37" s="31" t="s">
        <v>53</v>
      </c>
      <c r="C37" s="42" t="str">
        <f>G57</f>
        <v>[Tech / IT]</v>
      </c>
      <c r="D37" s="22"/>
      <c r="E37" s="22"/>
      <c r="F37" s="22"/>
      <c r="G37" s="22"/>
      <c r="H37" s="22"/>
      <c r="I37" s="22"/>
    </row>
    <row r="38" spans="1:11" outlineLevel="1" x14ac:dyDescent="0.3">
      <c r="C38" s="43" t="s">
        <v>29</v>
      </c>
      <c r="D38" s="32">
        <v>500</v>
      </c>
      <c r="E38" s="32">
        <v>500</v>
      </c>
      <c r="F38" s="32">
        <v>500</v>
      </c>
      <c r="G38" s="32">
        <v>500</v>
      </c>
      <c r="H38" s="32">
        <v>500</v>
      </c>
      <c r="I38" s="32">
        <v>500</v>
      </c>
      <c r="K38" s="16" t="s">
        <v>61</v>
      </c>
    </row>
    <row r="39" spans="1:11" outlineLevel="1" x14ac:dyDescent="0.3">
      <c r="C39" s="43" t="s">
        <v>30</v>
      </c>
      <c r="D39" s="32">
        <v>1000</v>
      </c>
      <c r="E39" s="32">
        <v>1000</v>
      </c>
      <c r="F39" s="32">
        <v>1000</v>
      </c>
      <c r="G39" s="32">
        <v>1000</v>
      </c>
      <c r="H39" s="32">
        <v>1000</v>
      </c>
      <c r="I39" s="32">
        <v>1000</v>
      </c>
      <c r="K39" s="16" t="s">
        <v>61</v>
      </c>
    </row>
    <row r="40" spans="1:11" outlineLevel="1" x14ac:dyDescent="0.3">
      <c r="C40" s="43" t="s">
        <v>31</v>
      </c>
      <c r="D40" s="32">
        <v>1500</v>
      </c>
      <c r="E40" s="32">
        <v>1500</v>
      </c>
      <c r="F40" s="32">
        <v>1500</v>
      </c>
      <c r="G40" s="32">
        <v>1500</v>
      </c>
      <c r="H40" s="32">
        <v>1500</v>
      </c>
      <c r="I40" s="32">
        <v>1500</v>
      </c>
      <c r="K40" s="16" t="s">
        <v>61</v>
      </c>
    </row>
    <row r="41" spans="1:11" outlineLevel="1" x14ac:dyDescent="0.3">
      <c r="C41" s="43" t="s">
        <v>18</v>
      </c>
      <c r="D41" s="32">
        <v>3000</v>
      </c>
      <c r="E41" s="32">
        <v>3000</v>
      </c>
      <c r="F41" s="32">
        <v>3000</v>
      </c>
      <c r="G41" s="32">
        <v>3000</v>
      </c>
      <c r="H41" s="32">
        <v>3000</v>
      </c>
      <c r="I41" s="32">
        <v>3000</v>
      </c>
      <c r="K41" s="16" t="s">
        <v>61</v>
      </c>
    </row>
    <row r="42" spans="1:11" outlineLevel="1" x14ac:dyDescent="0.3">
      <c r="C42" s="12" t="s">
        <v>65</v>
      </c>
      <c r="D42" s="32">
        <v>1000</v>
      </c>
      <c r="E42" s="32">
        <v>1000</v>
      </c>
      <c r="F42" s="32">
        <v>1000</v>
      </c>
      <c r="G42" s="32">
        <v>1000</v>
      </c>
      <c r="H42" s="32">
        <v>1000</v>
      </c>
      <c r="I42" s="32">
        <v>1000</v>
      </c>
      <c r="K42" s="16" t="s">
        <v>61</v>
      </c>
    </row>
    <row r="43" spans="1:11" ht="6" customHeight="1" x14ac:dyDescent="0.3">
      <c r="D43" s="21"/>
      <c r="E43" s="21"/>
      <c r="F43" s="21"/>
      <c r="G43" s="21"/>
      <c r="H43" s="21"/>
      <c r="I43" s="21"/>
    </row>
    <row r="44" spans="1:11" x14ac:dyDescent="0.3">
      <c r="A44" s="31" t="s">
        <v>54</v>
      </c>
      <c r="C44" s="19" t="s">
        <v>33</v>
      </c>
      <c r="D44" s="22"/>
      <c r="E44" s="22"/>
      <c r="F44" s="22"/>
      <c r="G44" s="22"/>
      <c r="H44" s="22"/>
      <c r="I44" s="22"/>
    </row>
    <row r="45" spans="1:11" outlineLevel="1" x14ac:dyDescent="0.3">
      <c r="C45" s="43" t="s">
        <v>35</v>
      </c>
      <c r="D45" s="32">
        <v>3000</v>
      </c>
      <c r="E45" s="32">
        <v>3000</v>
      </c>
      <c r="F45" s="32">
        <v>3000</v>
      </c>
      <c r="G45" s="32">
        <v>3000</v>
      </c>
      <c r="H45" s="32">
        <v>3000</v>
      </c>
      <c r="I45" s="32">
        <v>3000</v>
      </c>
      <c r="K45" s="16" t="s">
        <v>61</v>
      </c>
    </row>
    <row r="46" spans="1:11" outlineLevel="1" x14ac:dyDescent="0.3">
      <c r="C46" s="43" t="s">
        <v>36</v>
      </c>
      <c r="D46" s="32">
        <v>500</v>
      </c>
      <c r="E46" s="32">
        <v>500</v>
      </c>
      <c r="F46" s="32">
        <v>500</v>
      </c>
      <c r="G46" s="32">
        <v>500</v>
      </c>
      <c r="H46" s="32">
        <v>500</v>
      </c>
      <c r="I46" s="32">
        <v>500</v>
      </c>
      <c r="K46" s="16" t="s">
        <v>61</v>
      </c>
    </row>
    <row r="47" spans="1:11" outlineLevel="1" x14ac:dyDescent="0.3">
      <c r="C47" s="43" t="s">
        <v>38</v>
      </c>
      <c r="D47" s="32">
        <v>500</v>
      </c>
      <c r="E47" s="32">
        <v>500</v>
      </c>
      <c r="F47" s="32">
        <v>500</v>
      </c>
      <c r="G47" s="32">
        <v>500</v>
      </c>
      <c r="H47" s="32">
        <v>500</v>
      </c>
      <c r="I47" s="32">
        <v>500</v>
      </c>
      <c r="K47" s="16" t="s">
        <v>61</v>
      </c>
    </row>
    <row r="48" spans="1:11" outlineLevel="1" x14ac:dyDescent="0.3">
      <c r="C48" s="43" t="s">
        <v>39</v>
      </c>
      <c r="D48" s="32">
        <v>1000</v>
      </c>
      <c r="E48" s="32">
        <v>1000</v>
      </c>
      <c r="F48" s="32">
        <v>1000</v>
      </c>
      <c r="G48" s="32">
        <v>1000</v>
      </c>
      <c r="H48" s="32">
        <v>1000</v>
      </c>
      <c r="I48" s="32">
        <v>1000</v>
      </c>
      <c r="K48" s="16" t="s">
        <v>61</v>
      </c>
    </row>
    <row r="49" spans="1:13" outlineLevel="1" x14ac:dyDescent="0.3">
      <c r="C49" s="43" t="s">
        <v>37</v>
      </c>
      <c r="D49" s="32">
        <v>1500</v>
      </c>
      <c r="E49" s="32">
        <v>1500</v>
      </c>
      <c r="F49" s="32">
        <v>1500</v>
      </c>
      <c r="G49" s="32">
        <v>1500</v>
      </c>
      <c r="H49" s="32">
        <v>1500</v>
      </c>
      <c r="I49" s="32">
        <v>1500</v>
      </c>
      <c r="K49" s="16" t="s">
        <v>61</v>
      </c>
    </row>
    <row r="50" spans="1:13" outlineLevel="1" x14ac:dyDescent="0.3">
      <c r="C50" s="43" t="s">
        <v>40</v>
      </c>
      <c r="D50" s="34">
        <v>0.05</v>
      </c>
      <c r="E50" s="34">
        <v>0.05</v>
      </c>
      <c r="F50" s="34">
        <v>0.05</v>
      </c>
      <c r="G50" s="34">
        <v>0.05</v>
      </c>
      <c r="H50" s="34">
        <v>0.05</v>
      </c>
      <c r="I50" s="34">
        <v>0.05</v>
      </c>
      <c r="K50" s="16" t="s">
        <v>103</v>
      </c>
    </row>
    <row r="51" spans="1:13" outlineLevel="1" x14ac:dyDescent="0.3">
      <c r="C51" s="12" t="s">
        <v>66</v>
      </c>
      <c r="D51" s="32">
        <v>1000</v>
      </c>
      <c r="E51" s="32">
        <v>1000</v>
      </c>
      <c r="F51" s="32">
        <v>1000</v>
      </c>
      <c r="G51" s="32">
        <v>1000</v>
      </c>
      <c r="H51" s="32">
        <v>1000</v>
      </c>
      <c r="I51" s="32">
        <v>1000</v>
      </c>
      <c r="K51" s="16" t="s">
        <v>61</v>
      </c>
    </row>
    <row r="53" spans="1:13" x14ac:dyDescent="0.3">
      <c r="A53" s="31" t="s">
        <v>56</v>
      </c>
      <c r="C53" s="39" t="s">
        <v>57</v>
      </c>
      <c r="D53" s="34">
        <v>0.25</v>
      </c>
      <c r="E53" s="34">
        <v>0.25</v>
      </c>
      <c r="F53" s="34">
        <v>0.25</v>
      </c>
      <c r="G53" s="34">
        <v>0.25</v>
      </c>
      <c r="H53" s="34">
        <v>0.25</v>
      </c>
      <c r="I53" s="34">
        <v>0.25</v>
      </c>
      <c r="M53" s="45" t="s">
        <v>84</v>
      </c>
    </row>
    <row r="55" spans="1:13" x14ac:dyDescent="0.3">
      <c r="A55" s="25">
        <v>3</v>
      </c>
      <c r="C55" s="4" t="s">
        <v>70</v>
      </c>
      <c r="D55" s="21"/>
      <c r="E55" s="21"/>
      <c r="F55" s="21"/>
      <c r="G55" s="21"/>
      <c r="H55" s="21"/>
      <c r="I55" s="21"/>
    </row>
    <row r="56" spans="1:13" ht="6" customHeight="1" x14ac:dyDescent="0.3">
      <c r="D56" s="21"/>
      <c r="E56" s="21"/>
      <c r="F56" s="21"/>
      <c r="G56" s="21"/>
      <c r="H56" s="21"/>
      <c r="I56" s="21"/>
    </row>
    <row r="57" spans="1:13" x14ac:dyDescent="0.3">
      <c r="C57" s="15" t="s">
        <v>71</v>
      </c>
      <c r="D57" s="34" t="s">
        <v>12</v>
      </c>
      <c r="E57" s="34" t="s">
        <v>13</v>
      </c>
      <c r="F57" s="34" t="s">
        <v>15</v>
      </c>
      <c r="G57" s="34" t="s">
        <v>17</v>
      </c>
      <c r="H57" s="70" t="s">
        <v>33</v>
      </c>
      <c r="I57" s="41"/>
    </row>
    <row r="58" spans="1:13" x14ac:dyDescent="0.3">
      <c r="C58" s="15" t="s">
        <v>72</v>
      </c>
      <c r="D58" s="34" t="s">
        <v>73</v>
      </c>
      <c r="E58" s="34" t="s">
        <v>74</v>
      </c>
      <c r="F58" s="34" t="s">
        <v>75</v>
      </c>
      <c r="G58" s="34" t="s">
        <v>76</v>
      </c>
      <c r="H58" s="34" t="s">
        <v>77</v>
      </c>
      <c r="I58" s="41"/>
    </row>
    <row r="59" spans="1:13" x14ac:dyDescent="0.3">
      <c r="C59" s="15" t="s">
        <v>78</v>
      </c>
      <c r="D59" s="40"/>
      <c r="E59" s="40"/>
      <c r="F59" s="40"/>
      <c r="G59" s="40"/>
      <c r="H59" s="40"/>
      <c r="I59" s="40"/>
      <c r="K59" s="16" t="s">
        <v>58</v>
      </c>
      <c r="M59" s="1" t="s">
        <v>102</v>
      </c>
    </row>
    <row r="60" spans="1:13" x14ac:dyDescent="0.3">
      <c r="C60" s="44" t="str">
        <f>TEXT($D$57,"aaa")&amp;" - "&amp;TEXT($D$58,"aaa")</f>
        <v>[Marketing] - [Stagiaire / Alternant]</v>
      </c>
      <c r="D60" s="32">
        <v>14000</v>
      </c>
      <c r="E60" s="32">
        <v>14000</v>
      </c>
      <c r="F60" s="32">
        <v>14000</v>
      </c>
      <c r="G60" s="32">
        <v>14000</v>
      </c>
      <c r="H60" s="32">
        <v>14000</v>
      </c>
      <c r="I60" s="32">
        <v>14000</v>
      </c>
    </row>
    <row r="61" spans="1:13" x14ac:dyDescent="0.3">
      <c r="C61" s="44" t="str">
        <f>TEXT($D$57,"aaa")&amp;" - "&amp;TEXT($E$58,"aaa")</f>
        <v>[Marketing] - [Junior]</v>
      </c>
      <c r="D61" s="32">
        <v>25000</v>
      </c>
      <c r="E61" s="32">
        <v>25000</v>
      </c>
      <c r="F61" s="32">
        <v>25000</v>
      </c>
      <c r="G61" s="32">
        <v>25000</v>
      </c>
      <c r="H61" s="32">
        <v>25000</v>
      </c>
      <c r="I61" s="32">
        <v>25000</v>
      </c>
    </row>
    <row r="62" spans="1:13" x14ac:dyDescent="0.3">
      <c r="C62" s="44" t="str">
        <f>TEXT($D$57,"aaa")&amp;" - "&amp;TEXT($F$58,"aaa")</f>
        <v>[Marketing] - [Intermédiaire]</v>
      </c>
      <c r="D62" s="32">
        <v>35000</v>
      </c>
      <c r="E62" s="32">
        <v>35000</v>
      </c>
      <c r="F62" s="32">
        <v>35000</v>
      </c>
      <c r="G62" s="32">
        <v>35000</v>
      </c>
      <c r="H62" s="32">
        <v>35000</v>
      </c>
      <c r="I62" s="32">
        <v>35000</v>
      </c>
    </row>
    <row r="63" spans="1:13" x14ac:dyDescent="0.3">
      <c r="C63" s="44" t="str">
        <f>TEXT($D$57,"aaa")&amp;" - "&amp;TEXT($G$58,"aaa")</f>
        <v>[Marketing] - [Senior]</v>
      </c>
      <c r="D63" s="32">
        <v>45000</v>
      </c>
      <c r="E63" s="32">
        <v>45000</v>
      </c>
      <c r="F63" s="32">
        <v>45000</v>
      </c>
      <c r="G63" s="32">
        <v>45000</v>
      </c>
      <c r="H63" s="32">
        <v>45000</v>
      </c>
      <c r="I63" s="32">
        <v>45000</v>
      </c>
    </row>
    <row r="64" spans="1:13" x14ac:dyDescent="0.3">
      <c r="C64" s="44" t="str">
        <f>TEXT($D$57,"aaa")&amp;" - "&amp;TEXT($H$58,"aaa")</f>
        <v>[Marketing] - [C-level]</v>
      </c>
      <c r="D64" s="32">
        <v>60000</v>
      </c>
      <c r="E64" s="32">
        <v>60000</v>
      </c>
      <c r="F64" s="32">
        <v>60000</v>
      </c>
      <c r="G64" s="32">
        <v>60000</v>
      </c>
      <c r="H64" s="32">
        <v>60000</v>
      </c>
      <c r="I64" s="32">
        <v>60000</v>
      </c>
    </row>
    <row r="65" spans="3:9" x14ac:dyDescent="0.3">
      <c r="C65" s="44" t="str">
        <f>TEXT($E$57,"aaa")&amp;" - "&amp;TEXT($D$58,"aaa")</f>
        <v>[Sales] - [Stagiaire / Alternant]</v>
      </c>
      <c r="D65" s="32">
        <v>14000</v>
      </c>
      <c r="E65" s="32">
        <v>14000</v>
      </c>
      <c r="F65" s="32">
        <v>14000</v>
      </c>
      <c r="G65" s="32">
        <v>14000</v>
      </c>
      <c r="H65" s="32">
        <v>14000</v>
      </c>
      <c r="I65" s="32">
        <v>14000</v>
      </c>
    </row>
    <row r="66" spans="3:9" x14ac:dyDescent="0.3">
      <c r="C66" s="44" t="str">
        <f>TEXT($E$57,"aaa")&amp;" - "&amp;TEXT($E$58,"aaa")</f>
        <v>[Sales] - [Junior]</v>
      </c>
      <c r="D66" s="32">
        <v>25000</v>
      </c>
      <c r="E66" s="32">
        <v>25000</v>
      </c>
      <c r="F66" s="32">
        <v>25000</v>
      </c>
      <c r="G66" s="32">
        <v>25000</v>
      </c>
      <c r="H66" s="32">
        <v>25000</v>
      </c>
      <c r="I66" s="32">
        <v>25000</v>
      </c>
    </row>
    <row r="67" spans="3:9" x14ac:dyDescent="0.3">
      <c r="C67" s="44" t="str">
        <f>TEXT($E$57,"aaa")&amp;" - "&amp;TEXT($F$58,"aaa")</f>
        <v>[Sales] - [Intermédiaire]</v>
      </c>
      <c r="D67" s="32">
        <v>35000</v>
      </c>
      <c r="E67" s="32">
        <v>35000</v>
      </c>
      <c r="F67" s="32">
        <v>35000</v>
      </c>
      <c r="G67" s="32">
        <v>35000</v>
      </c>
      <c r="H67" s="32">
        <v>35000</v>
      </c>
      <c r="I67" s="32">
        <v>35000</v>
      </c>
    </row>
    <row r="68" spans="3:9" x14ac:dyDescent="0.3">
      <c r="C68" s="44" t="str">
        <f>TEXT($E$57,"aaa")&amp;" - "&amp;TEXT($G$58,"aaa")</f>
        <v>[Sales] - [Senior]</v>
      </c>
      <c r="D68" s="32">
        <v>45000</v>
      </c>
      <c r="E68" s="32">
        <v>45000</v>
      </c>
      <c r="F68" s="32">
        <v>45000</v>
      </c>
      <c r="G68" s="32">
        <v>45000</v>
      </c>
      <c r="H68" s="32">
        <v>45000</v>
      </c>
      <c r="I68" s="32">
        <v>45000</v>
      </c>
    </row>
    <row r="69" spans="3:9" x14ac:dyDescent="0.3">
      <c r="C69" s="44" t="str">
        <f>TEXT($E$57,"aaa")&amp;" - "&amp;TEXT($H$58,"aaa")</f>
        <v>[Sales] - [C-level]</v>
      </c>
      <c r="D69" s="32">
        <v>60000</v>
      </c>
      <c r="E69" s="32">
        <v>60000</v>
      </c>
      <c r="F69" s="32">
        <v>60000</v>
      </c>
      <c r="G69" s="32">
        <v>60000</v>
      </c>
      <c r="H69" s="32">
        <v>60000</v>
      </c>
      <c r="I69" s="32">
        <v>60000</v>
      </c>
    </row>
    <row r="70" spans="3:9" x14ac:dyDescent="0.3">
      <c r="C70" s="44" t="str">
        <f>TEXT($F$57,"aaa")&amp;" - "&amp;TEXT($D$58,"aaa")</f>
        <v>[Opérations] - [Stagiaire / Alternant]</v>
      </c>
      <c r="D70" s="32">
        <v>14000</v>
      </c>
      <c r="E70" s="32">
        <v>14000</v>
      </c>
      <c r="F70" s="32">
        <v>14000</v>
      </c>
      <c r="G70" s="32">
        <v>14000</v>
      </c>
      <c r="H70" s="32">
        <v>14000</v>
      </c>
      <c r="I70" s="32">
        <v>14000</v>
      </c>
    </row>
    <row r="71" spans="3:9" x14ac:dyDescent="0.3">
      <c r="C71" s="44" t="str">
        <f>TEXT($F$57,"aaa")&amp;" - "&amp;TEXT($E$58,"aaa")</f>
        <v>[Opérations] - [Junior]</v>
      </c>
      <c r="D71" s="32">
        <v>25000</v>
      </c>
      <c r="E71" s="32">
        <v>25000</v>
      </c>
      <c r="F71" s="32">
        <v>25000</v>
      </c>
      <c r="G71" s="32">
        <v>25000</v>
      </c>
      <c r="H71" s="32">
        <v>25000</v>
      </c>
      <c r="I71" s="32">
        <v>25000</v>
      </c>
    </row>
    <row r="72" spans="3:9" x14ac:dyDescent="0.3">
      <c r="C72" s="44" t="str">
        <f>TEXT($F$57,"aaa")&amp;" - "&amp;TEXT($F$58,"aaa")</f>
        <v>[Opérations] - [Intermédiaire]</v>
      </c>
      <c r="D72" s="32">
        <v>35000</v>
      </c>
      <c r="E72" s="32">
        <v>35000</v>
      </c>
      <c r="F72" s="32">
        <v>35000</v>
      </c>
      <c r="G72" s="32">
        <v>35000</v>
      </c>
      <c r="H72" s="32">
        <v>35000</v>
      </c>
      <c r="I72" s="32">
        <v>35000</v>
      </c>
    </row>
    <row r="73" spans="3:9" x14ac:dyDescent="0.3">
      <c r="C73" s="44" t="str">
        <f>TEXT($F$57,"aaa")&amp;" - "&amp;TEXT($G$58,"aaa")</f>
        <v>[Opérations] - [Senior]</v>
      </c>
      <c r="D73" s="32">
        <v>45000</v>
      </c>
      <c r="E73" s="32">
        <v>45000</v>
      </c>
      <c r="F73" s="32">
        <v>45000</v>
      </c>
      <c r="G73" s="32">
        <v>45000</v>
      </c>
      <c r="H73" s="32">
        <v>45000</v>
      </c>
      <c r="I73" s="32">
        <v>45000</v>
      </c>
    </row>
    <row r="74" spans="3:9" x14ac:dyDescent="0.3">
      <c r="C74" s="44" t="str">
        <f>TEXT($F$57,"aaa")&amp;" - "&amp;TEXT($H$58,"aaa")</f>
        <v>[Opérations] - [C-level]</v>
      </c>
      <c r="D74" s="32">
        <v>60000</v>
      </c>
      <c r="E74" s="32">
        <v>60000</v>
      </c>
      <c r="F74" s="32">
        <v>60000</v>
      </c>
      <c r="G74" s="32">
        <v>60000</v>
      </c>
      <c r="H74" s="32">
        <v>60000</v>
      </c>
      <c r="I74" s="32">
        <v>60000</v>
      </c>
    </row>
    <row r="75" spans="3:9" x14ac:dyDescent="0.3">
      <c r="C75" s="44" t="str">
        <f>TEXT($G$57,"aaa")&amp;" - "&amp;TEXT($D$58,"aaa")</f>
        <v>[Tech / IT] - [Stagiaire / Alternant]</v>
      </c>
      <c r="D75" s="32">
        <v>14000</v>
      </c>
      <c r="E75" s="32">
        <v>14000</v>
      </c>
      <c r="F75" s="32">
        <v>14000</v>
      </c>
      <c r="G75" s="32">
        <v>14000</v>
      </c>
      <c r="H75" s="32">
        <v>14000</v>
      </c>
      <c r="I75" s="32">
        <v>14000</v>
      </c>
    </row>
    <row r="76" spans="3:9" x14ac:dyDescent="0.3">
      <c r="C76" s="44" t="str">
        <f>TEXT($G$57,"aaa")&amp;" - "&amp;TEXT($E$58,"aaa")</f>
        <v>[Tech / IT] - [Junior]</v>
      </c>
      <c r="D76" s="32">
        <v>25000</v>
      </c>
      <c r="E76" s="32">
        <v>25000</v>
      </c>
      <c r="F76" s="32">
        <v>25000</v>
      </c>
      <c r="G76" s="32">
        <v>25000</v>
      </c>
      <c r="H76" s="32">
        <v>25000</v>
      </c>
      <c r="I76" s="32">
        <v>25000</v>
      </c>
    </row>
    <row r="77" spans="3:9" x14ac:dyDescent="0.3">
      <c r="C77" s="44" t="str">
        <f>TEXT($G$57,"aaa")&amp;" - "&amp;TEXT($F$58,"aaa")</f>
        <v>[Tech / IT] - [Intermédiaire]</v>
      </c>
      <c r="D77" s="32">
        <v>35000</v>
      </c>
      <c r="E77" s="32">
        <v>35000</v>
      </c>
      <c r="F77" s="32">
        <v>35000</v>
      </c>
      <c r="G77" s="32">
        <v>35000</v>
      </c>
      <c r="H77" s="32">
        <v>35000</v>
      </c>
      <c r="I77" s="32">
        <v>35000</v>
      </c>
    </row>
    <row r="78" spans="3:9" x14ac:dyDescent="0.3">
      <c r="C78" s="44" t="str">
        <f>TEXT($G$57,"aaa")&amp;" - "&amp;TEXT($G$58,"aaa")</f>
        <v>[Tech / IT] - [Senior]</v>
      </c>
      <c r="D78" s="32">
        <v>45000</v>
      </c>
      <c r="E78" s="32">
        <v>45000</v>
      </c>
      <c r="F78" s="32">
        <v>45000</v>
      </c>
      <c r="G78" s="32">
        <v>45000</v>
      </c>
      <c r="H78" s="32">
        <v>45000</v>
      </c>
      <c r="I78" s="32">
        <v>45000</v>
      </c>
    </row>
    <row r="79" spans="3:9" x14ac:dyDescent="0.3">
      <c r="C79" s="44" t="str">
        <f>TEXT($G$57,"aaa")&amp;" - "&amp;TEXT($H$58,"aaa")</f>
        <v>[Tech / IT] - [C-level]</v>
      </c>
      <c r="D79" s="32">
        <v>60000</v>
      </c>
      <c r="E79" s="32">
        <v>60000</v>
      </c>
      <c r="F79" s="32">
        <v>60000</v>
      </c>
      <c r="G79" s="32">
        <v>60000</v>
      </c>
      <c r="H79" s="32">
        <v>60000</v>
      </c>
      <c r="I79" s="32">
        <v>60000</v>
      </c>
    </row>
    <row r="80" spans="3:9" x14ac:dyDescent="0.3">
      <c r="C80" s="44" t="str">
        <f>TEXT($H$57,"aaa")&amp;" - "&amp;TEXT($D$58,"aaa")</f>
        <v>Frais généraux - [Stagiaire / Alternant]</v>
      </c>
      <c r="D80" s="32">
        <v>14000</v>
      </c>
      <c r="E80" s="32">
        <v>14000</v>
      </c>
      <c r="F80" s="32">
        <v>14000</v>
      </c>
      <c r="G80" s="32">
        <v>14000</v>
      </c>
      <c r="H80" s="32">
        <v>14000</v>
      </c>
      <c r="I80" s="32">
        <v>14000</v>
      </c>
    </row>
    <row r="81" spans="1:13" x14ac:dyDescent="0.3">
      <c r="C81" s="44" t="str">
        <f>TEXT($H$57,"aaa")&amp;" - "&amp;TEXT($E$58,"aaa")</f>
        <v>Frais généraux - [Junior]</v>
      </c>
      <c r="D81" s="32">
        <v>25000</v>
      </c>
      <c r="E81" s="32">
        <v>25000</v>
      </c>
      <c r="F81" s="32">
        <v>25000</v>
      </c>
      <c r="G81" s="32">
        <v>25000</v>
      </c>
      <c r="H81" s="32">
        <v>25000</v>
      </c>
      <c r="I81" s="32">
        <v>25000</v>
      </c>
    </row>
    <row r="82" spans="1:13" x14ac:dyDescent="0.3">
      <c r="C82" s="44" t="str">
        <f>TEXT($H$57,"aaa")&amp;" - "&amp;TEXT($F$58,"aaa")</f>
        <v>Frais généraux - [Intermédiaire]</v>
      </c>
      <c r="D82" s="32">
        <v>35000</v>
      </c>
      <c r="E82" s="32">
        <v>35000</v>
      </c>
      <c r="F82" s="32">
        <v>35000</v>
      </c>
      <c r="G82" s="32">
        <v>35000</v>
      </c>
      <c r="H82" s="32">
        <v>35000</v>
      </c>
      <c r="I82" s="32">
        <v>35000</v>
      </c>
    </row>
    <row r="83" spans="1:13" x14ac:dyDescent="0.3">
      <c r="C83" s="44" t="str">
        <f>TEXT($H$57,"aaa")&amp;" - "&amp;TEXT($G$58,"aaa")</f>
        <v>Frais généraux - [Senior]</v>
      </c>
      <c r="D83" s="32">
        <v>45000</v>
      </c>
      <c r="E83" s="32">
        <v>45000</v>
      </c>
      <c r="F83" s="32">
        <v>45000</v>
      </c>
      <c r="G83" s="32">
        <v>45000</v>
      </c>
      <c r="H83" s="32">
        <v>45000</v>
      </c>
      <c r="I83" s="32">
        <v>45000</v>
      </c>
    </row>
    <row r="84" spans="1:13" x14ac:dyDescent="0.3">
      <c r="C84" s="44" t="str">
        <f>TEXT($H$57,"aaa")&amp;" - "&amp;TEXT($H$58,"aaa")</f>
        <v>Frais généraux - [C-level]</v>
      </c>
      <c r="D84" s="32">
        <v>60000</v>
      </c>
      <c r="E84" s="32">
        <v>60000</v>
      </c>
      <c r="F84" s="32">
        <v>60000</v>
      </c>
      <c r="G84" s="32">
        <v>60000</v>
      </c>
      <c r="H84" s="32">
        <v>60000</v>
      </c>
      <c r="I84" s="32">
        <v>60000</v>
      </c>
    </row>
    <row r="85" spans="1:13" x14ac:dyDescent="0.3">
      <c r="C85" s="39" t="s">
        <v>81</v>
      </c>
      <c r="D85" s="34">
        <v>0.42</v>
      </c>
      <c r="E85" s="34">
        <v>0.42</v>
      </c>
      <c r="F85" s="34">
        <v>0.42</v>
      </c>
      <c r="G85" s="34">
        <v>0.42</v>
      </c>
      <c r="H85" s="34">
        <v>0.42</v>
      </c>
      <c r="I85" s="34">
        <v>0.42</v>
      </c>
      <c r="M85" s="45" t="s">
        <v>82</v>
      </c>
    </row>
    <row r="87" spans="1:13" x14ac:dyDescent="0.3">
      <c r="A87" s="25">
        <v>3</v>
      </c>
      <c r="C87" s="4" t="s">
        <v>104</v>
      </c>
      <c r="D87" s="21"/>
      <c r="E87" s="21"/>
      <c r="F87" s="21"/>
      <c r="G87" s="21"/>
      <c r="H87" s="21"/>
      <c r="I87" s="21"/>
    </row>
    <row r="89" spans="1:13" ht="13" customHeight="1" x14ac:dyDescent="0.3">
      <c r="A89" s="31" t="s">
        <v>50</v>
      </c>
      <c r="C89" s="39" t="s">
        <v>113</v>
      </c>
      <c r="D89" s="34">
        <v>0.02</v>
      </c>
      <c r="E89" s="34">
        <v>0.02</v>
      </c>
      <c r="F89" s="34">
        <v>0.02</v>
      </c>
      <c r="G89" s="34">
        <v>0.02</v>
      </c>
      <c r="H89" s="34">
        <v>0.02</v>
      </c>
      <c r="I89" s="34">
        <v>0.02</v>
      </c>
      <c r="K89" s="16" t="s">
        <v>103</v>
      </c>
    </row>
    <row r="90" spans="1:13" ht="6" customHeight="1" x14ac:dyDescent="0.3"/>
    <row r="91" spans="1:13" ht="13" customHeight="1" x14ac:dyDescent="0.3">
      <c r="A91" s="31" t="s">
        <v>51</v>
      </c>
      <c r="C91" s="39" t="s">
        <v>114</v>
      </c>
      <c r="D91" s="34">
        <v>2.5000000000000001E-2</v>
      </c>
      <c r="E91" s="34">
        <v>2.5000000000000001E-2</v>
      </c>
      <c r="F91" s="34">
        <v>2.5000000000000001E-2</v>
      </c>
      <c r="G91" s="34">
        <v>2.5000000000000001E-2</v>
      </c>
      <c r="H91" s="34">
        <v>2.5000000000000001E-2</v>
      </c>
      <c r="I91" s="34">
        <v>2.5000000000000001E-2</v>
      </c>
      <c r="K91" s="16" t="s">
        <v>103</v>
      </c>
    </row>
    <row r="92" spans="1:13" ht="6" customHeight="1" x14ac:dyDescent="0.3"/>
    <row r="93" spans="1:13" s="15" customFormat="1" x14ac:dyDescent="0.3">
      <c r="A93" s="31" t="s">
        <v>52</v>
      </c>
      <c r="C93" s="39" t="s">
        <v>105</v>
      </c>
      <c r="K93" s="8"/>
    </row>
    <row r="94" spans="1:13" s="15" customFormat="1" x14ac:dyDescent="0.3">
      <c r="A94" s="36"/>
      <c r="C94" s="75" t="s">
        <v>67</v>
      </c>
      <c r="K94" s="8"/>
    </row>
    <row r="95" spans="1:13" s="37" customFormat="1" x14ac:dyDescent="0.3">
      <c r="A95" s="36"/>
      <c r="C95" s="72" t="s">
        <v>106</v>
      </c>
      <c r="D95" s="32">
        <v>30000</v>
      </c>
      <c r="E95"/>
      <c r="F95"/>
      <c r="G95"/>
      <c r="H95"/>
      <c r="I95"/>
      <c r="K95" s="38"/>
    </row>
    <row r="96" spans="1:13" s="37" customFormat="1" x14ac:dyDescent="0.3">
      <c r="A96" s="36"/>
      <c r="C96" s="72" t="s">
        <v>107</v>
      </c>
      <c r="D96" s="73">
        <v>44562</v>
      </c>
      <c r="E96"/>
      <c r="F96"/>
      <c r="G96"/>
      <c r="H96"/>
      <c r="I96"/>
      <c r="K96" s="38"/>
    </row>
    <row r="97" spans="1:11" s="37" customFormat="1" x14ac:dyDescent="0.3">
      <c r="A97" s="36"/>
      <c r="C97" s="72" t="s">
        <v>108</v>
      </c>
      <c r="D97" s="74">
        <v>60</v>
      </c>
      <c r="E97"/>
      <c r="F97"/>
      <c r="G97"/>
      <c r="H97"/>
      <c r="I97"/>
      <c r="K97" s="38"/>
    </row>
    <row r="98" spans="1:11" ht="13" customHeight="1" x14ac:dyDescent="0.3">
      <c r="C98" s="72" t="s">
        <v>109</v>
      </c>
      <c r="D98" s="34">
        <v>2.3E-2</v>
      </c>
    </row>
    <row r="99" spans="1:11" x14ac:dyDescent="0.3">
      <c r="C99" s="75" t="s">
        <v>68</v>
      </c>
      <c r="D99" s="15"/>
    </row>
    <row r="100" spans="1:11" x14ac:dyDescent="0.3">
      <c r="C100" s="72" t="s">
        <v>106</v>
      </c>
      <c r="D100" s="32">
        <v>50000</v>
      </c>
    </row>
    <row r="101" spans="1:11" x14ac:dyDescent="0.3">
      <c r="C101" s="72" t="s">
        <v>107</v>
      </c>
      <c r="D101" s="73">
        <v>45108</v>
      </c>
    </row>
    <row r="102" spans="1:11" x14ac:dyDescent="0.3">
      <c r="C102" s="72" t="s">
        <v>108</v>
      </c>
      <c r="D102" s="74">
        <v>24</v>
      </c>
    </row>
    <row r="103" spans="1:11" x14ac:dyDescent="0.3">
      <c r="C103" s="72" t="s">
        <v>109</v>
      </c>
      <c r="D103" s="34">
        <v>7.0000000000000007E-2</v>
      </c>
    </row>
    <row r="104" spans="1:11" x14ac:dyDescent="0.3">
      <c r="C104" s="75" t="s">
        <v>69</v>
      </c>
      <c r="D104" s="15"/>
    </row>
    <row r="105" spans="1:11" x14ac:dyDescent="0.3">
      <c r="C105" s="72" t="s">
        <v>106</v>
      </c>
      <c r="D105" s="32">
        <v>60000</v>
      </c>
    </row>
    <row r="106" spans="1:11" x14ac:dyDescent="0.3">
      <c r="C106" s="72" t="s">
        <v>107</v>
      </c>
      <c r="D106" s="73">
        <v>45474</v>
      </c>
    </row>
    <row r="107" spans="1:11" x14ac:dyDescent="0.3">
      <c r="C107" s="72" t="s">
        <v>108</v>
      </c>
      <c r="D107" s="74">
        <v>48</v>
      </c>
    </row>
    <row r="108" spans="1:11" x14ac:dyDescent="0.3">
      <c r="C108" s="72" t="s">
        <v>109</v>
      </c>
      <c r="D108" s="34">
        <v>0.05</v>
      </c>
    </row>
  </sheetData>
  <hyperlinks>
    <hyperlink ref="M85" r:id="rId1" location=":~:text=Le%20montant%20des%20charges%20patronales,net%20que%20per%C3%A7oivent%20les%20salari%C3%A9s." xr:uid="{627A959C-ACAE-4A88-B4AC-8E7CD577C4AF}"/>
    <hyperlink ref="M53" r:id="rId2" xr:uid="{6D6402D4-23A7-4B49-ABA5-4DB41EB62F14}"/>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09880-0D59-4048-8E91-A370ACD29470}">
  <sheetPr>
    <tabColor rgb="FFFEF2CD"/>
  </sheetPr>
  <dimension ref="A1:CK40"/>
  <sheetViews>
    <sheetView showGridLines="0" zoomScaleNormal="100" workbookViewId="0">
      <pane xSplit="3" ySplit="7" topLeftCell="E8" activePane="bottomRight" state="frozen"/>
      <selection activeCell="D7" sqref="D7"/>
      <selection pane="topRight" activeCell="D7" sqref="D7"/>
      <selection pane="bottomLeft" activeCell="D7" sqref="D7"/>
      <selection pane="bottomRight" activeCell="E8" sqref="E8"/>
    </sheetView>
  </sheetViews>
  <sheetFormatPr defaultRowHeight="13" outlineLevelRow="1" outlineLevelCol="1" x14ac:dyDescent="0.3"/>
  <cols>
    <col min="1" max="1" width="3.6328125" style="1" customWidth="1"/>
    <col min="2" max="2" width="1.6328125" style="1" customWidth="1"/>
    <col min="3" max="3" width="25.453125" style="1" customWidth="1"/>
    <col min="4" max="4" width="25.453125" style="1" hidden="1" customWidth="1" outlineLevel="1"/>
    <col min="5" max="5" width="23.453125" style="1" customWidth="1" collapsed="1"/>
    <col min="6" max="7" width="15.6328125" style="1" customWidth="1"/>
    <col min="8" max="9" width="15.7265625" style="1" customWidth="1"/>
    <col min="10" max="15" width="13.1796875" style="1" customWidth="1"/>
    <col min="16" max="16" width="3.6328125" style="1" customWidth="1"/>
    <col min="17" max="88" width="8.7265625" style="1" hidden="1" customWidth="1" outlineLevel="1"/>
    <col min="89" max="89" width="8.7265625" style="1" collapsed="1"/>
    <col min="90" max="16384" width="8.7265625" style="1"/>
  </cols>
  <sheetData>
    <row r="1" spans="1:89" s="3" customFormat="1" ht="39" customHeight="1" x14ac:dyDescent="0.3">
      <c r="A1" s="87"/>
      <c r="B1" s="87"/>
      <c r="C1" s="87"/>
      <c r="D1" s="10"/>
      <c r="E1" s="87"/>
      <c r="F1" s="87"/>
      <c r="G1" s="87"/>
      <c r="H1" s="87"/>
      <c r="I1" s="87"/>
      <c r="J1" s="87"/>
      <c r="K1" s="87"/>
      <c r="L1" s="87"/>
      <c r="M1" s="87"/>
      <c r="N1" s="87"/>
      <c r="O1" s="87"/>
      <c r="P1" s="87"/>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row>
    <row r="2" spans="1:89" ht="23" x14ac:dyDescent="0.5">
      <c r="A2" s="9" t="str">
        <f ca="1">MID(CELL("filename",A1),FIND("]",CELL("filename",A1))+1,255)</f>
        <v>Plan de recrutement</v>
      </c>
    </row>
    <row r="4" spans="1:89" ht="15.5" x14ac:dyDescent="0.35">
      <c r="C4" s="28"/>
      <c r="D4" s="28"/>
      <c r="E4" s="27">
        <v>1</v>
      </c>
      <c r="F4" s="27"/>
      <c r="G4" s="27"/>
      <c r="H4" s="27"/>
      <c r="I4" s="27"/>
      <c r="J4" s="47" t="str">
        <f>"Salaires bruts chargés (+"&amp;TEXT(Hypothèses!D85,"0%")&amp;" de charges patronales)"</f>
        <v>Salaires bruts chargés (+42% de charges patronales)</v>
      </c>
      <c r="K4" s="46"/>
      <c r="L4" s="46"/>
      <c r="M4" s="46"/>
      <c r="N4" s="46"/>
      <c r="O4" s="46"/>
    </row>
    <row r="5" spans="1:89" ht="13" hidden="1" customHeight="1" outlineLevel="1" x14ac:dyDescent="0.3">
      <c r="C5" s="49"/>
      <c r="D5" s="49"/>
      <c r="E5" s="50"/>
      <c r="F5" s="50"/>
      <c r="G5" s="50"/>
      <c r="H5" s="50"/>
      <c r="I5" s="50"/>
      <c r="J5" s="51">
        <v>1</v>
      </c>
      <c r="K5" s="51">
        <f>J5+1</f>
        <v>2</v>
      </c>
      <c r="L5" s="51">
        <f t="shared" ref="L5:O5" si="0">K5+1</f>
        <v>3</v>
      </c>
      <c r="M5" s="51">
        <f t="shared" si="0"/>
        <v>4</v>
      </c>
      <c r="N5" s="51">
        <f t="shared" si="0"/>
        <v>5</v>
      </c>
      <c r="O5" s="51">
        <f t="shared" si="0"/>
        <v>6</v>
      </c>
      <c r="Q5" s="52">
        <v>1</v>
      </c>
      <c r="R5" s="52">
        <v>1</v>
      </c>
      <c r="S5" s="52">
        <v>1</v>
      </c>
      <c r="T5" s="52">
        <v>1</v>
      </c>
      <c r="U5" s="52">
        <v>1</v>
      </c>
      <c r="V5" s="52">
        <v>1</v>
      </c>
      <c r="W5" s="52">
        <v>1</v>
      </c>
      <c r="X5" s="52">
        <v>1</v>
      </c>
      <c r="Y5" s="52">
        <v>1</v>
      </c>
      <c r="Z5" s="52">
        <v>1</v>
      </c>
      <c r="AA5" s="52">
        <v>1</v>
      </c>
      <c r="AB5" s="52">
        <v>1</v>
      </c>
      <c r="AC5" s="53">
        <f>AB5+1</f>
        <v>2</v>
      </c>
      <c r="AD5" s="53">
        <f>AC5</f>
        <v>2</v>
      </c>
      <c r="AE5" s="53">
        <f t="shared" ref="AE5:AN5" si="1">AD5</f>
        <v>2</v>
      </c>
      <c r="AF5" s="53">
        <f t="shared" si="1"/>
        <v>2</v>
      </c>
      <c r="AG5" s="53">
        <f t="shared" si="1"/>
        <v>2</v>
      </c>
      <c r="AH5" s="53">
        <f t="shared" si="1"/>
        <v>2</v>
      </c>
      <c r="AI5" s="53">
        <f t="shared" si="1"/>
        <v>2</v>
      </c>
      <c r="AJ5" s="53">
        <f t="shared" si="1"/>
        <v>2</v>
      </c>
      <c r="AK5" s="53">
        <f t="shared" si="1"/>
        <v>2</v>
      </c>
      <c r="AL5" s="53">
        <f t="shared" si="1"/>
        <v>2</v>
      </c>
      <c r="AM5" s="53">
        <f t="shared" si="1"/>
        <v>2</v>
      </c>
      <c r="AN5" s="53">
        <f t="shared" si="1"/>
        <v>2</v>
      </c>
      <c r="AO5" s="53">
        <f>AN5+1</f>
        <v>3</v>
      </c>
      <c r="AP5" s="53">
        <f>AO5</f>
        <v>3</v>
      </c>
      <c r="AQ5" s="53">
        <f t="shared" ref="AQ5:AZ5" si="2">AP5</f>
        <v>3</v>
      </c>
      <c r="AR5" s="53">
        <f t="shared" si="2"/>
        <v>3</v>
      </c>
      <c r="AS5" s="53">
        <f t="shared" si="2"/>
        <v>3</v>
      </c>
      <c r="AT5" s="53">
        <f t="shared" si="2"/>
        <v>3</v>
      </c>
      <c r="AU5" s="53">
        <f t="shared" si="2"/>
        <v>3</v>
      </c>
      <c r="AV5" s="53">
        <f t="shared" si="2"/>
        <v>3</v>
      </c>
      <c r="AW5" s="53">
        <f t="shared" si="2"/>
        <v>3</v>
      </c>
      <c r="AX5" s="53">
        <f t="shared" si="2"/>
        <v>3</v>
      </c>
      <c r="AY5" s="53">
        <f t="shared" si="2"/>
        <v>3</v>
      </c>
      <c r="AZ5" s="53">
        <f t="shared" si="2"/>
        <v>3</v>
      </c>
      <c r="BA5" s="53">
        <f>AZ5+1</f>
        <v>4</v>
      </c>
      <c r="BB5" s="53">
        <f>BA5</f>
        <v>4</v>
      </c>
      <c r="BC5" s="53">
        <f t="shared" ref="BC5:BL5" si="3">BB5</f>
        <v>4</v>
      </c>
      <c r="BD5" s="53">
        <f t="shared" si="3"/>
        <v>4</v>
      </c>
      <c r="BE5" s="53">
        <f t="shared" si="3"/>
        <v>4</v>
      </c>
      <c r="BF5" s="53">
        <f t="shared" si="3"/>
        <v>4</v>
      </c>
      <c r="BG5" s="53">
        <f t="shared" si="3"/>
        <v>4</v>
      </c>
      <c r="BH5" s="53">
        <f t="shared" si="3"/>
        <v>4</v>
      </c>
      <c r="BI5" s="53">
        <f t="shared" si="3"/>
        <v>4</v>
      </c>
      <c r="BJ5" s="53">
        <f t="shared" si="3"/>
        <v>4</v>
      </c>
      <c r="BK5" s="53">
        <f t="shared" si="3"/>
        <v>4</v>
      </c>
      <c r="BL5" s="53">
        <f t="shared" si="3"/>
        <v>4</v>
      </c>
      <c r="BM5" s="53">
        <f>BL5+1</f>
        <v>5</v>
      </c>
      <c r="BN5" s="53">
        <f>BM5</f>
        <v>5</v>
      </c>
      <c r="BO5" s="53">
        <f t="shared" ref="BO5:BX5" si="4">BN5</f>
        <v>5</v>
      </c>
      <c r="BP5" s="53">
        <f t="shared" si="4"/>
        <v>5</v>
      </c>
      <c r="BQ5" s="53">
        <f t="shared" si="4"/>
        <v>5</v>
      </c>
      <c r="BR5" s="53">
        <f t="shared" si="4"/>
        <v>5</v>
      </c>
      <c r="BS5" s="53">
        <f t="shared" si="4"/>
        <v>5</v>
      </c>
      <c r="BT5" s="53">
        <f t="shared" si="4"/>
        <v>5</v>
      </c>
      <c r="BU5" s="53">
        <f t="shared" si="4"/>
        <v>5</v>
      </c>
      <c r="BV5" s="53">
        <f t="shared" si="4"/>
        <v>5</v>
      </c>
      <c r="BW5" s="53">
        <f t="shared" si="4"/>
        <v>5</v>
      </c>
      <c r="BX5" s="53">
        <f t="shared" si="4"/>
        <v>5</v>
      </c>
      <c r="BY5" s="53">
        <f>BX5+1</f>
        <v>6</v>
      </c>
      <c r="BZ5" s="53">
        <f>BY5</f>
        <v>6</v>
      </c>
      <c r="CA5" s="53">
        <f t="shared" ref="CA5:CJ5" si="5">BZ5</f>
        <v>6</v>
      </c>
      <c r="CB5" s="53">
        <f t="shared" si="5"/>
        <v>6</v>
      </c>
      <c r="CC5" s="53">
        <f t="shared" si="5"/>
        <v>6</v>
      </c>
      <c r="CD5" s="53">
        <f t="shared" si="5"/>
        <v>6</v>
      </c>
      <c r="CE5" s="53">
        <f t="shared" si="5"/>
        <v>6</v>
      </c>
      <c r="CF5" s="53">
        <f t="shared" si="5"/>
        <v>6</v>
      </c>
      <c r="CG5" s="53">
        <f t="shared" si="5"/>
        <v>6</v>
      </c>
      <c r="CH5" s="53">
        <f t="shared" si="5"/>
        <v>6</v>
      </c>
      <c r="CI5" s="53">
        <f t="shared" si="5"/>
        <v>6</v>
      </c>
      <c r="CJ5" s="53">
        <f t="shared" si="5"/>
        <v>6</v>
      </c>
    </row>
    <row r="6" spans="1:89" ht="31" collapsed="1" x14ac:dyDescent="0.3">
      <c r="C6" s="54" t="s">
        <v>80</v>
      </c>
      <c r="D6" s="54"/>
      <c r="E6" s="55" t="s">
        <v>79</v>
      </c>
      <c r="F6" s="55" t="s">
        <v>85</v>
      </c>
      <c r="G6" s="55" t="s">
        <v>86</v>
      </c>
      <c r="H6" s="59" t="s">
        <v>87</v>
      </c>
      <c r="I6" s="59" t="s">
        <v>88</v>
      </c>
      <c r="J6" s="56">
        <v>2022</v>
      </c>
      <c r="K6" s="56">
        <f t="shared" ref="K6:O6" si="6">J6+1</f>
        <v>2023</v>
      </c>
      <c r="L6" s="56">
        <f t="shared" si="6"/>
        <v>2024</v>
      </c>
      <c r="M6" s="56">
        <f t="shared" si="6"/>
        <v>2025</v>
      </c>
      <c r="N6" s="56">
        <f t="shared" si="6"/>
        <v>2026</v>
      </c>
      <c r="O6" s="56">
        <f t="shared" si="6"/>
        <v>2027</v>
      </c>
      <c r="P6" s="57"/>
      <c r="Q6" s="58">
        <v>44592</v>
      </c>
      <c r="R6" s="58">
        <f>EOMONTH(Q6,1)</f>
        <v>44620</v>
      </c>
      <c r="S6" s="58">
        <f t="shared" ref="S6:CD6" si="7">EOMONTH(R6,1)</f>
        <v>44651</v>
      </c>
      <c r="T6" s="58">
        <f t="shared" si="7"/>
        <v>44681</v>
      </c>
      <c r="U6" s="58">
        <f t="shared" si="7"/>
        <v>44712</v>
      </c>
      <c r="V6" s="58">
        <f t="shared" si="7"/>
        <v>44742</v>
      </c>
      <c r="W6" s="58">
        <f t="shared" si="7"/>
        <v>44773</v>
      </c>
      <c r="X6" s="58">
        <f t="shared" si="7"/>
        <v>44804</v>
      </c>
      <c r="Y6" s="58">
        <f t="shared" si="7"/>
        <v>44834</v>
      </c>
      <c r="Z6" s="58">
        <f t="shared" si="7"/>
        <v>44865</v>
      </c>
      <c r="AA6" s="58">
        <f t="shared" si="7"/>
        <v>44895</v>
      </c>
      <c r="AB6" s="58">
        <f t="shared" si="7"/>
        <v>44926</v>
      </c>
      <c r="AC6" s="58">
        <f t="shared" si="7"/>
        <v>44957</v>
      </c>
      <c r="AD6" s="58">
        <f t="shared" si="7"/>
        <v>44985</v>
      </c>
      <c r="AE6" s="58">
        <f t="shared" si="7"/>
        <v>45016</v>
      </c>
      <c r="AF6" s="58">
        <f t="shared" si="7"/>
        <v>45046</v>
      </c>
      <c r="AG6" s="58">
        <f t="shared" si="7"/>
        <v>45077</v>
      </c>
      <c r="AH6" s="58">
        <f t="shared" si="7"/>
        <v>45107</v>
      </c>
      <c r="AI6" s="58">
        <f t="shared" si="7"/>
        <v>45138</v>
      </c>
      <c r="AJ6" s="58">
        <f t="shared" si="7"/>
        <v>45169</v>
      </c>
      <c r="AK6" s="58">
        <f t="shared" si="7"/>
        <v>45199</v>
      </c>
      <c r="AL6" s="58">
        <f t="shared" si="7"/>
        <v>45230</v>
      </c>
      <c r="AM6" s="58">
        <f t="shared" si="7"/>
        <v>45260</v>
      </c>
      <c r="AN6" s="58">
        <f t="shared" si="7"/>
        <v>45291</v>
      </c>
      <c r="AO6" s="58">
        <f t="shared" si="7"/>
        <v>45322</v>
      </c>
      <c r="AP6" s="58">
        <f t="shared" si="7"/>
        <v>45351</v>
      </c>
      <c r="AQ6" s="58">
        <f t="shared" si="7"/>
        <v>45382</v>
      </c>
      <c r="AR6" s="58">
        <f t="shared" si="7"/>
        <v>45412</v>
      </c>
      <c r="AS6" s="58">
        <f t="shared" si="7"/>
        <v>45443</v>
      </c>
      <c r="AT6" s="58">
        <f t="shared" si="7"/>
        <v>45473</v>
      </c>
      <c r="AU6" s="58">
        <f t="shared" si="7"/>
        <v>45504</v>
      </c>
      <c r="AV6" s="58">
        <f t="shared" si="7"/>
        <v>45535</v>
      </c>
      <c r="AW6" s="58">
        <f t="shared" si="7"/>
        <v>45565</v>
      </c>
      <c r="AX6" s="58">
        <f t="shared" si="7"/>
        <v>45596</v>
      </c>
      <c r="AY6" s="58">
        <f t="shared" si="7"/>
        <v>45626</v>
      </c>
      <c r="AZ6" s="58">
        <f t="shared" si="7"/>
        <v>45657</v>
      </c>
      <c r="BA6" s="58">
        <f t="shared" si="7"/>
        <v>45688</v>
      </c>
      <c r="BB6" s="58">
        <f t="shared" si="7"/>
        <v>45716</v>
      </c>
      <c r="BC6" s="58">
        <f t="shared" si="7"/>
        <v>45747</v>
      </c>
      <c r="BD6" s="58">
        <f t="shared" si="7"/>
        <v>45777</v>
      </c>
      <c r="BE6" s="58">
        <f t="shared" si="7"/>
        <v>45808</v>
      </c>
      <c r="BF6" s="58">
        <f t="shared" si="7"/>
        <v>45838</v>
      </c>
      <c r="BG6" s="58">
        <f t="shared" si="7"/>
        <v>45869</v>
      </c>
      <c r="BH6" s="58">
        <f t="shared" si="7"/>
        <v>45900</v>
      </c>
      <c r="BI6" s="58">
        <f t="shared" si="7"/>
        <v>45930</v>
      </c>
      <c r="BJ6" s="58">
        <f t="shared" si="7"/>
        <v>45961</v>
      </c>
      <c r="BK6" s="58">
        <f t="shared" si="7"/>
        <v>45991</v>
      </c>
      <c r="BL6" s="58">
        <f t="shared" si="7"/>
        <v>46022</v>
      </c>
      <c r="BM6" s="58">
        <f t="shared" si="7"/>
        <v>46053</v>
      </c>
      <c r="BN6" s="58">
        <f t="shared" si="7"/>
        <v>46081</v>
      </c>
      <c r="BO6" s="58">
        <f t="shared" si="7"/>
        <v>46112</v>
      </c>
      <c r="BP6" s="58">
        <f t="shared" si="7"/>
        <v>46142</v>
      </c>
      <c r="BQ6" s="58">
        <f t="shared" si="7"/>
        <v>46173</v>
      </c>
      <c r="BR6" s="58">
        <f t="shared" si="7"/>
        <v>46203</v>
      </c>
      <c r="BS6" s="58">
        <f t="shared" si="7"/>
        <v>46234</v>
      </c>
      <c r="BT6" s="58">
        <f t="shared" si="7"/>
        <v>46265</v>
      </c>
      <c r="BU6" s="58">
        <f t="shared" si="7"/>
        <v>46295</v>
      </c>
      <c r="BV6" s="58">
        <f t="shared" si="7"/>
        <v>46326</v>
      </c>
      <c r="BW6" s="58">
        <f t="shared" si="7"/>
        <v>46356</v>
      </c>
      <c r="BX6" s="58">
        <f t="shared" si="7"/>
        <v>46387</v>
      </c>
      <c r="BY6" s="58">
        <f t="shared" si="7"/>
        <v>46418</v>
      </c>
      <c r="BZ6" s="58">
        <f t="shared" si="7"/>
        <v>46446</v>
      </c>
      <c r="CA6" s="58">
        <f t="shared" si="7"/>
        <v>46477</v>
      </c>
      <c r="CB6" s="58">
        <f t="shared" si="7"/>
        <v>46507</v>
      </c>
      <c r="CC6" s="58">
        <f t="shared" si="7"/>
        <v>46538</v>
      </c>
      <c r="CD6" s="58">
        <f t="shared" si="7"/>
        <v>46568</v>
      </c>
      <c r="CE6" s="58">
        <f t="shared" ref="CE6:CJ6" si="8">EOMONTH(CD6,1)</f>
        <v>46599</v>
      </c>
      <c r="CF6" s="58">
        <f t="shared" si="8"/>
        <v>46630</v>
      </c>
      <c r="CG6" s="58">
        <f t="shared" si="8"/>
        <v>46660</v>
      </c>
      <c r="CH6" s="58">
        <f t="shared" si="8"/>
        <v>46691</v>
      </c>
      <c r="CI6" s="58">
        <f t="shared" si="8"/>
        <v>46721</v>
      </c>
      <c r="CJ6" s="58">
        <f t="shared" si="8"/>
        <v>46752</v>
      </c>
    </row>
    <row r="7" spans="1:89" ht="6" customHeight="1" x14ac:dyDescent="0.3">
      <c r="E7" s="21"/>
      <c r="F7" s="21"/>
      <c r="G7" s="21"/>
      <c r="H7" s="21"/>
      <c r="I7" s="21"/>
      <c r="J7" s="21"/>
      <c r="K7" s="21"/>
      <c r="L7" s="21"/>
      <c r="M7" s="21"/>
      <c r="N7" s="21"/>
      <c r="O7" s="21"/>
    </row>
    <row r="8" spans="1:89" x14ac:dyDescent="0.3">
      <c r="C8" s="48" t="s">
        <v>99</v>
      </c>
      <c r="D8" s="48"/>
      <c r="E8" s="1" t="str">
        <f>CONCATENATE(F8," - ",G8)</f>
        <v>Frais généraux - [C-level]</v>
      </c>
      <c r="F8" s="48" t="s">
        <v>33</v>
      </c>
      <c r="G8" s="48" t="s">
        <v>77</v>
      </c>
      <c r="H8" s="60">
        <v>44562</v>
      </c>
      <c r="I8" s="60"/>
      <c r="J8" s="62">
        <f>SUMIF($Q$5:$CJ$5,J$5,$Q8:$CJ8)</f>
        <v>85200</v>
      </c>
      <c r="K8" s="62">
        <f>SUMIF($Q$5:$CJ$5,K$5,$Q8:$CJ8)</f>
        <v>85200</v>
      </c>
      <c r="L8" s="62">
        <f t="shared" ref="L8:O23" si="9">SUMIF($Q$5:$CJ$5,L$5,$Q8:$CJ8)</f>
        <v>85200</v>
      </c>
      <c r="M8" s="62">
        <f t="shared" si="9"/>
        <v>85200</v>
      </c>
      <c r="N8" s="62">
        <f t="shared" si="9"/>
        <v>85200</v>
      </c>
      <c r="O8" s="62">
        <f t="shared" si="9"/>
        <v>85200</v>
      </c>
      <c r="Q8" s="61">
        <f>IFERROR(AND(Q$6&gt;=EOMONTH($H8,0),OR(Q$6&lt;=EOMONTH($I8,0),$I8=0))
*INDEX(Hypothèses!$D$60:$I$84,MATCH('Plan de recrutement'!$E8,Hypothèses!$C$60:$C$84,0),MATCH('Plan de recrutement'!Q$5,Hypothèses!$D$4:$I$4,0))/12
*(1+INDEX(Hypothèses!$D$85:$I$85,MATCH('Plan de recrutement'!Q$5,Hypothèses!$D$4:$I$4,0))),"-")</f>
        <v>7100</v>
      </c>
      <c r="R8" s="61">
        <f>IFERROR(AND(R$6&gt;=EOMONTH($H8,0),OR(R$6&lt;=EOMONTH($I8,0),$I8=0))
*INDEX(Hypothèses!$D$60:$I$84,MATCH('Plan de recrutement'!$E8,Hypothèses!$C$60:$C$84,0),MATCH('Plan de recrutement'!R$5,Hypothèses!$D$4:$I$4,0))/12
*(1+INDEX(Hypothèses!$D$85:$I$85,MATCH('Plan de recrutement'!R$5,Hypothèses!$D$4:$I$4,0))),"-")</f>
        <v>7100</v>
      </c>
      <c r="S8" s="61">
        <f>IFERROR(AND(S$6&gt;=EOMONTH($H8,0),OR(S$6&lt;=EOMONTH($I8,0),$I8=0))
*INDEX(Hypothèses!$D$60:$I$84,MATCH('Plan de recrutement'!$E8,Hypothèses!$C$60:$C$84,0),MATCH('Plan de recrutement'!S$5,Hypothèses!$D$4:$I$4,0))/12
*(1+INDEX(Hypothèses!$D$85:$I$85,MATCH('Plan de recrutement'!S$5,Hypothèses!$D$4:$I$4,0))),"-")</f>
        <v>7100</v>
      </c>
      <c r="T8" s="61">
        <f>IFERROR(AND(T$6&gt;=EOMONTH($H8,0),OR(T$6&lt;=EOMONTH($I8,0),$I8=0))
*INDEX(Hypothèses!$D$60:$I$84,MATCH('Plan de recrutement'!$E8,Hypothèses!$C$60:$C$84,0),MATCH('Plan de recrutement'!T$5,Hypothèses!$D$4:$I$4,0))/12
*(1+INDEX(Hypothèses!$D$85:$I$85,MATCH('Plan de recrutement'!T$5,Hypothèses!$D$4:$I$4,0))),"-")</f>
        <v>7100</v>
      </c>
      <c r="U8" s="61">
        <f>IFERROR(AND(U$6&gt;=EOMONTH($H8,0),OR(U$6&lt;=EOMONTH($I8,0),$I8=0))
*INDEX(Hypothèses!$D$60:$I$84,MATCH('Plan de recrutement'!$E8,Hypothèses!$C$60:$C$84,0),MATCH('Plan de recrutement'!U$5,Hypothèses!$D$4:$I$4,0))/12
*(1+INDEX(Hypothèses!$D$85:$I$85,MATCH('Plan de recrutement'!U$5,Hypothèses!$D$4:$I$4,0))),"-")</f>
        <v>7100</v>
      </c>
      <c r="V8" s="61">
        <f>IFERROR(AND(V$6&gt;=EOMONTH($H8,0),OR(V$6&lt;=EOMONTH($I8,0),$I8=0))
*INDEX(Hypothèses!$D$60:$I$84,MATCH('Plan de recrutement'!$E8,Hypothèses!$C$60:$C$84,0),MATCH('Plan de recrutement'!V$5,Hypothèses!$D$4:$I$4,0))/12
*(1+INDEX(Hypothèses!$D$85:$I$85,MATCH('Plan de recrutement'!V$5,Hypothèses!$D$4:$I$4,0))),"-")</f>
        <v>7100</v>
      </c>
      <c r="W8" s="61">
        <f>IFERROR(AND(W$6&gt;=EOMONTH($H8,0),OR(W$6&lt;=EOMONTH($I8,0),$I8=0))
*INDEX(Hypothèses!$D$60:$I$84,MATCH('Plan de recrutement'!$E8,Hypothèses!$C$60:$C$84,0),MATCH('Plan de recrutement'!W$5,Hypothèses!$D$4:$I$4,0))/12
*(1+INDEX(Hypothèses!$D$85:$I$85,MATCH('Plan de recrutement'!W$5,Hypothèses!$D$4:$I$4,0))),"-")</f>
        <v>7100</v>
      </c>
      <c r="X8" s="61">
        <f>IFERROR(AND(X$6&gt;=EOMONTH($H8,0),OR(X$6&lt;=EOMONTH($I8,0),$I8=0))
*INDEX(Hypothèses!$D$60:$I$84,MATCH('Plan de recrutement'!$E8,Hypothèses!$C$60:$C$84,0),MATCH('Plan de recrutement'!X$5,Hypothèses!$D$4:$I$4,0))/12
*(1+INDEX(Hypothèses!$D$85:$I$85,MATCH('Plan de recrutement'!X$5,Hypothèses!$D$4:$I$4,0))),"-")</f>
        <v>7100</v>
      </c>
      <c r="Y8" s="61">
        <f>IFERROR(AND(Y$6&gt;=EOMONTH($H8,0),OR(Y$6&lt;=EOMONTH($I8,0),$I8=0))
*INDEX(Hypothèses!$D$60:$I$84,MATCH('Plan de recrutement'!$E8,Hypothèses!$C$60:$C$84,0),MATCH('Plan de recrutement'!Y$5,Hypothèses!$D$4:$I$4,0))/12
*(1+INDEX(Hypothèses!$D$85:$I$85,MATCH('Plan de recrutement'!Y$5,Hypothèses!$D$4:$I$4,0))),"-")</f>
        <v>7100</v>
      </c>
      <c r="Z8" s="61">
        <f>IFERROR(AND(Z$6&gt;=EOMONTH($H8,0),OR(Z$6&lt;=EOMONTH($I8,0),$I8=0))
*INDEX(Hypothèses!$D$60:$I$84,MATCH('Plan de recrutement'!$E8,Hypothèses!$C$60:$C$84,0),MATCH('Plan de recrutement'!Z$5,Hypothèses!$D$4:$I$4,0))/12
*(1+INDEX(Hypothèses!$D$85:$I$85,MATCH('Plan de recrutement'!Z$5,Hypothèses!$D$4:$I$4,0))),"-")</f>
        <v>7100</v>
      </c>
      <c r="AA8" s="61">
        <f>IFERROR(AND(AA$6&gt;=EOMONTH($H8,0),OR(AA$6&lt;=EOMONTH($I8,0),$I8=0))
*INDEX(Hypothèses!$D$60:$I$84,MATCH('Plan de recrutement'!$E8,Hypothèses!$C$60:$C$84,0),MATCH('Plan de recrutement'!AA$5,Hypothèses!$D$4:$I$4,0))/12
*(1+INDEX(Hypothèses!$D$85:$I$85,MATCH('Plan de recrutement'!AA$5,Hypothèses!$D$4:$I$4,0))),"-")</f>
        <v>7100</v>
      </c>
      <c r="AB8" s="61">
        <f>IFERROR(AND(AB$6&gt;=EOMONTH($H8,0),OR(AB$6&lt;=EOMONTH($I8,0),$I8=0))
*INDEX(Hypothèses!$D$60:$I$84,MATCH('Plan de recrutement'!$E8,Hypothèses!$C$60:$C$84,0),MATCH('Plan de recrutement'!AB$5,Hypothèses!$D$4:$I$4,0))/12
*(1+INDEX(Hypothèses!$D$85:$I$85,MATCH('Plan de recrutement'!AB$5,Hypothèses!$D$4:$I$4,0))),"-")</f>
        <v>7100</v>
      </c>
      <c r="AC8" s="61">
        <f>IFERROR(AND(AC$6&gt;=EOMONTH($H8,0),OR(AC$6&lt;=EOMONTH($I8,0),$I8=0))
*INDEX(Hypothèses!$D$60:$I$84,MATCH('Plan de recrutement'!$E8,Hypothèses!$C$60:$C$84,0),MATCH('Plan de recrutement'!AC$5,Hypothèses!$D$4:$I$4,0))/12
*(1+INDEX(Hypothèses!$D$85:$I$85,MATCH('Plan de recrutement'!AC$5,Hypothèses!$D$4:$I$4,0))),"-")</f>
        <v>7100</v>
      </c>
      <c r="AD8" s="61">
        <f>IFERROR(AND(AD$6&gt;=EOMONTH($H8,0),OR(AD$6&lt;=EOMONTH($I8,0),$I8=0))
*INDEX(Hypothèses!$D$60:$I$84,MATCH('Plan de recrutement'!$E8,Hypothèses!$C$60:$C$84,0),MATCH('Plan de recrutement'!AD$5,Hypothèses!$D$4:$I$4,0))/12
*(1+INDEX(Hypothèses!$D$85:$I$85,MATCH('Plan de recrutement'!AD$5,Hypothèses!$D$4:$I$4,0))),"-")</f>
        <v>7100</v>
      </c>
      <c r="AE8" s="61">
        <f>IFERROR(AND(AE$6&gt;=EOMONTH($H8,0),OR(AE$6&lt;=EOMONTH($I8,0),$I8=0))
*INDEX(Hypothèses!$D$60:$I$84,MATCH('Plan de recrutement'!$E8,Hypothèses!$C$60:$C$84,0),MATCH('Plan de recrutement'!AE$5,Hypothèses!$D$4:$I$4,0))/12
*(1+INDEX(Hypothèses!$D$85:$I$85,MATCH('Plan de recrutement'!AE$5,Hypothèses!$D$4:$I$4,0))),"-")</f>
        <v>7100</v>
      </c>
      <c r="AF8" s="61">
        <f>IFERROR(AND(AF$6&gt;=EOMONTH($H8,0),OR(AF$6&lt;=EOMONTH($I8,0),$I8=0))
*INDEX(Hypothèses!$D$60:$I$84,MATCH('Plan de recrutement'!$E8,Hypothèses!$C$60:$C$84,0),MATCH('Plan de recrutement'!AF$5,Hypothèses!$D$4:$I$4,0))/12
*(1+INDEX(Hypothèses!$D$85:$I$85,MATCH('Plan de recrutement'!AF$5,Hypothèses!$D$4:$I$4,0))),"-")</f>
        <v>7100</v>
      </c>
      <c r="AG8" s="61">
        <f>IFERROR(AND(AG$6&gt;=EOMONTH($H8,0),OR(AG$6&lt;=EOMONTH($I8,0),$I8=0))
*INDEX(Hypothèses!$D$60:$I$84,MATCH('Plan de recrutement'!$E8,Hypothèses!$C$60:$C$84,0),MATCH('Plan de recrutement'!AG$5,Hypothèses!$D$4:$I$4,0))/12
*(1+INDEX(Hypothèses!$D$85:$I$85,MATCH('Plan de recrutement'!AG$5,Hypothèses!$D$4:$I$4,0))),"-")</f>
        <v>7100</v>
      </c>
      <c r="AH8" s="61">
        <f>IFERROR(AND(AH$6&gt;=EOMONTH($H8,0),OR(AH$6&lt;=EOMONTH($I8,0),$I8=0))
*INDEX(Hypothèses!$D$60:$I$84,MATCH('Plan de recrutement'!$E8,Hypothèses!$C$60:$C$84,0),MATCH('Plan de recrutement'!AH$5,Hypothèses!$D$4:$I$4,0))/12
*(1+INDEX(Hypothèses!$D$85:$I$85,MATCH('Plan de recrutement'!AH$5,Hypothèses!$D$4:$I$4,0))),"-")</f>
        <v>7100</v>
      </c>
      <c r="AI8" s="61">
        <f>IFERROR(AND(AI$6&gt;=EOMONTH($H8,0),OR(AI$6&lt;=EOMONTH($I8,0),$I8=0))
*INDEX(Hypothèses!$D$60:$I$84,MATCH('Plan de recrutement'!$E8,Hypothèses!$C$60:$C$84,0),MATCH('Plan de recrutement'!AI$5,Hypothèses!$D$4:$I$4,0))/12
*(1+INDEX(Hypothèses!$D$85:$I$85,MATCH('Plan de recrutement'!AI$5,Hypothèses!$D$4:$I$4,0))),"-")</f>
        <v>7100</v>
      </c>
      <c r="AJ8" s="61">
        <f>IFERROR(AND(AJ$6&gt;=EOMONTH($H8,0),OR(AJ$6&lt;=EOMONTH($I8,0),$I8=0))
*INDEX(Hypothèses!$D$60:$I$84,MATCH('Plan de recrutement'!$E8,Hypothèses!$C$60:$C$84,0),MATCH('Plan de recrutement'!AJ$5,Hypothèses!$D$4:$I$4,0))/12
*(1+INDEX(Hypothèses!$D$85:$I$85,MATCH('Plan de recrutement'!AJ$5,Hypothèses!$D$4:$I$4,0))),"-")</f>
        <v>7100</v>
      </c>
      <c r="AK8" s="61">
        <f>IFERROR(AND(AK$6&gt;=EOMONTH($H8,0),OR(AK$6&lt;=EOMONTH($I8,0),$I8=0))
*INDEX(Hypothèses!$D$60:$I$84,MATCH('Plan de recrutement'!$E8,Hypothèses!$C$60:$C$84,0),MATCH('Plan de recrutement'!AK$5,Hypothèses!$D$4:$I$4,0))/12
*(1+INDEX(Hypothèses!$D$85:$I$85,MATCH('Plan de recrutement'!AK$5,Hypothèses!$D$4:$I$4,0))),"-")</f>
        <v>7100</v>
      </c>
      <c r="AL8" s="61">
        <f>IFERROR(AND(AL$6&gt;=EOMONTH($H8,0),OR(AL$6&lt;=EOMONTH($I8,0),$I8=0))
*INDEX(Hypothèses!$D$60:$I$84,MATCH('Plan de recrutement'!$E8,Hypothèses!$C$60:$C$84,0),MATCH('Plan de recrutement'!AL$5,Hypothèses!$D$4:$I$4,0))/12
*(1+INDEX(Hypothèses!$D$85:$I$85,MATCH('Plan de recrutement'!AL$5,Hypothèses!$D$4:$I$4,0))),"-")</f>
        <v>7100</v>
      </c>
      <c r="AM8" s="61">
        <f>IFERROR(AND(AM$6&gt;=EOMONTH($H8,0),OR(AM$6&lt;=EOMONTH($I8,0),$I8=0))
*INDEX(Hypothèses!$D$60:$I$84,MATCH('Plan de recrutement'!$E8,Hypothèses!$C$60:$C$84,0),MATCH('Plan de recrutement'!AM$5,Hypothèses!$D$4:$I$4,0))/12
*(1+INDEX(Hypothèses!$D$85:$I$85,MATCH('Plan de recrutement'!AM$5,Hypothèses!$D$4:$I$4,0))),"-")</f>
        <v>7100</v>
      </c>
      <c r="AN8" s="61">
        <f>IFERROR(AND(AN$6&gt;=EOMONTH($H8,0),OR(AN$6&lt;=EOMONTH($I8,0),$I8=0))
*INDEX(Hypothèses!$D$60:$I$84,MATCH('Plan de recrutement'!$E8,Hypothèses!$C$60:$C$84,0),MATCH('Plan de recrutement'!AN$5,Hypothèses!$D$4:$I$4,0))/12
*(1+INDEX(Hypothèses!$D$85:$I$85,MATCH('Plan de recrutement'!AN$5,Hypothèses!$D$4:$I$4,0))),"-")</f>
        <v>7100</v>
      </c>
      <c r="AO8" s="61">
        <f>IFERROR(AND(AO$6&gt;=EOMONTH($H8,0),OR(AO$6&lt;=EOMONTH($I8,0),$I8=0))
*INDEX(Hypothèses!$D$60:$I$84,MATCH('Plan de recrutement'!$E8,Hypothèses!$C$60:$C$84,0),MATCH('Plan de recrutement'!AO$5,Hypothèses!$D$4:$I$4,0))/12
*(1+INDEX(Hypothèses!$D$85:$I$85,MATCH('Plan de recrutement'!AO$5,Hypothèses!$D$4:$I$4,0))),"-")</f>
        <v>7100</v>
      </c>
      <c r="AP8" s="61">
        <f>IFERROR(AND(AP$6&gt;=EOMONTH($H8,0),OR(AP$6&lt;=EOMONTH($I8,0),$I8=0))
*INDEX(Hypothèses!$D$60:$I$84,MATCH('Plan de recrutement'!$E8,Hypothèses!$C$60:$C$84,0),MATCH('Plan de recrutement'!AP$5,Hypothèses!$D$4:$I$4,0))/12
*(1+INDEX(Hypothèses!$D$85:$I$85,MATCH('Plan de recrutement'!AP$5,Hypothèses!$D$4:$I$4,0))),"-")</f>
        <v>7100</v>
      </c>
      <c r="AQ8" s="61">
        <f>IFERROR(AND(AQ$6&gt;=EOMONTH($H8,0),OR(AQ$6&lt;=EOMONTH($I8,0),$I8=0))
*INDEX(Hypothèses!$D$60:$I$84,MATCH('Plan de recrutement'!$E8,Hypothèses!$C$60:$C$84,0),MATCH('Plan de recrutement'!AQ$5,Hypothèses!$D$4:$I$4,0))/12
*(1+INDEX(Hypothèses!$D$85:$I$85,MATCH('Plan de recrutement'!AQ$5,Hypothèses!$D$4:$I$4,0))),"-")</f>
        <v>7100</v>
      </c>
      <c r="AR8" s="61">
        <f>IFERROR(AND(AR$6&gt;=EOMONTH($H8,0),OR(AR$6&lt;=EOMONTH($I8,0),$I8=0))
*INDEX(Hypothèses!$D$60:$I$84,MATCH('Plan de recrutement'!$E8,Hypothèses!$C$60:$C$84,0),MATCH('Plan de recrutement'!AR$5,Hypothèses!$D$4:$I$4,0))/12
*(1+INDEX(Hypothèses!$D$85:$I$85,MATCH('Plan de recrutement'!AR$5,Hypothèses!$D$4:$I$4,0))),"-")</f>
        <v>7100</v>
      </c>
      <c r="AS8" s="61">
        <f>IFERROR(AND(AS$6&gt;=EOMONTH($H8,0),OR(AS$6&lt;=EOMONTH($I8,0),$I8=0))
*INDEX(Hypothèses!$D$60:$I$84,MATCH('Plan de recrutement'!$E8,Hypothèses!$C$60:$C$84,0),MATCH('Plan de recrutement'!AS$5,Hypothèses!$D$4:$I$4,0))/12
*(1+INDEX(Hypothèses!$D$85:$I$85,MATCH('Plan de recrutement'!AS$5,Hypothèses!$D$4:$I$4,0))),"-")</f>
        <v>7100</v>
      </c>
      <c r="AT8" s="61">
        <f>IFERROR(AND(AT$6&gt;=EOMONTH($H8,0),OR(AT$6&lt;=EOMONTH($I8,0),$I8=0))
*INDEX(Hypothèses!$D$60:$I$84,MATCH('Plan de recrutement'!$E8,Hypothèses!$C$60:$C$84,0),MATCH('Plan de recrutement'!AT$5,Hypothèses!$D$4:$I$4,0))/12
*(1+INDEX(Hypothèses!$D$85:$I$85,MATCH('Plan de recrutement'!AT$5,Hypothèses!$D$4:$I$4,0))),"-")</f>
        <v>7100</v>
      </c>
      <c r="AU8" s="61">
        <f>IFERROR(AND(AU$6&gt;=EOMONTH($H8,0),OR(AU$6&lt;=EOMONTH($I8,0),$I8=0))
*INDEX(Hypothèses!$D$60:$I$84,MATCH('Plan de recrutement'!$E8,Hypothèses!$C$60:$C$84,0),MATCH('Plan de recrutement'!AU$5,Hypothèses!$D$4:$I$4,0))/12
*(1+INDEX(Hypothèses!$D$85:$I$85,MATCH('Plan de recrutement'!AU$5,Hypothèses!$D$4:$I$4,0))),"-")</f>
        <v>7100</v>
      </c>
      <c r="AV8" s="61">
        <f>IFERROR(AND(AV$6&gt;=EOMONTH($H8,0),OR(AV$6&lt;=EOMONTH($I8,0),$I8=0))
*INDEX(Hypothèses!$D$60:$I$84,MATCH('Plan de recrutement'!$E8,Hypothèses!$C$60:$C$84,0),MATCH('Plan de recrutement'!AV$5,Hypothèses!$D$4:$I$4,0))/12
*(1+INDEX(Hypothèses!$D$85:$I$85,MATCH('Plan de recrutement'!AV$5,Hypothèses!$D$4:$I$4,0))),"-")</f>
        <v>7100</v>
      </c>
      <c r="AW8" s="61">
        <f>IFERROR(AND(AW$6&gt;=EOMONTH($H8,0),OR(AW$6&lt;=EOMONTH($I8,0),$I8=0))
*INDEX(Hypothèses!$D$60:$I$84,MATCH('Plan de recrutement'!$E8,Hypothèses!$C$60:$C$84,0),MATCH('Plan de recrutement'!AW$5,Hypothèses!$D$4:$I$4,0))/12
*(1+INDEX(Hypothèses!$D$85:$I$85,MATCH('Plan de recrutement'!AW$5,Hypothèses!$D$4:$I$4,0))),"-")</f>
        <v>7100</v>
      </c>
      <c r="AX8" s="61">
        <f>IFERROR(AND(AX$6&gt;=EOMONTH($H8,0),OR(AX$6&lt;=EOMONTH($I8,0),$I8=0))
*INDEX(Hypothèses!$D$60:$I$84,MATCH('Plan de recrutement'!$E8,Hypothèses!$C$60:$C$84,0),MATCH('Plan de recrutement'!AX$5,Hypothèses!$D$4:$I$4,0))/12
*(1+INDEX(Hypothèses!$D$85:$I$85,MATCH('Plan de recrutement'!AX$5,Hypothèses!$D$4:$I$4,0))),"-")</f>
        <v>7100</v>
      </c>
      <c r="AY8" s="61">
        <f>IFERROR(AND(AY$6&gt;=EOMONTH($H8,0),OR(AY$6&lt;=EOMONTH($I8,0),$I8=0))
*INDEX(Hypothèses!$D$60:$I$84,MATCH('Plan de recrutement'!$E8,Hypothèses!$C$60:$C$84,0),MATCH('Plan de recrutement'!AY$5,Hypothèses!$D$4:$I$4,0))/12
*(1+INDEX(Hypothèses!$D$85:$I$85,MATCH('Plan de recrutement'!AY$5,Hypothèses!$D$4:$I$4,0))),"-")</f>
        <v>7100</v>
      </c>
      <c r="AZ8" s="61">
        <f>IFERROR(AND(AZ$6&gt;=EOMONTH($H8,0),OR(AZ$6&lt;=EOMONTH($I8,0),$I8=0))
*INDEX(Hypothèses!$D$60:$I$84,MATCH('Plan de recrutement'!$E8,Hypothèses!$C$60:$C$84,0),MATCH('Plan de recrutement'!AZ$5,Hypothèses!$D$4:$I$4,0))/12
*(1+INDEX(Hypothèses!$D$85:$I$85,MATCH('Plan de recrutement'!AZ$5,Hypothèses!$D$4:$I$4,0))),"-")</f>
        <v>7100</v>
      </c>
      <c r="BA8" s="61">
        <f>IFERROR(AND(BA$6&gt;=EOMONTH($H8,0),OR(BA$6&lt;=EOMONTH($I8,0),$I8=0))
*INDEX(Hypothèses!$D$60:$I$84,MATCH('Plan de recrutement'!$E8,Hypothèses!$C$60:$C$84,0),MATCH('Plan de recrutement'!BA$5,Hypothèses!$D$4:$I$4,0))/12
*(1+INDEX(Hypothèses!$D$85:$I$85,MATCH('Plan de recrutement'!BA$5,Hypothèses!$D$4:$I$4,0))),"-")</f>
        <v>7100</v>
      </c>
      <c r="BB8" s="61">
        <f>IFERROR(AND(BB$6&gt;=EOMONTH($H8,0),OR(BB$6&lt;=EOMONTH($I8,0),$I8=0))
*INDEX(Hypothèses!$D$60:$I$84,MATCH('Plan de recrutement'!$E8,Hypothèses!$C$60:$C$84,0),MATCH('Plan de recrutement'!BB$5,Hypothèses!$D$4:$I$4,0))/12
*(1+INDEX(Hypothèses!$D$85:$I$85,MATCH('Plan de recrutement'!BB$5,Hypothèses!$D$4:$I$4,0))),"-")</f>
        <v>7100</v>
      </c>
      <c r="BC8" s="61">
        <f>IFERROR(AND(BC$6&gt;=EOMONTH($H8,0),OR(BC$6&lt;=EOMONTH($I8,0),$I8=0))
*INDEX(Hypothèses!$D$60:$I$84,MATCH('Plan de recrutement'!$E8,Hypothèses!$C$60:$C$84,0),MATCH('Plan de recrutement'!BC$5,Hypothèses!$D$4:$I$4,0))/12
*(1+INDEX(Hypothèses!$D$85:$I$85,MATCH('Plan de recrutement'!BC$5,Hypothèses!$D$4:$I$4,0))),"-")</f>
        <v>7100</v>
      </c>
      <c r="BD8" s="61">
        <f>IFERROR(AND(BD$6&gt;=EOMONTH($H8,0),OR(BD$6&lt;=EOMONTH($I8,0),$I8=0))
*INDEX(Hypothèses!$D$60:$I$84,MATCH('Plan de recrutement'!$E8,Hypothèses!$C$60:$C$84,0),MATCH('Plan de recrutement'!BD$5,Hypothèses!$D$4:$I$4,0))/12
*(1+INDEX(Hypothèses!$D$85:$I$85,MATCH('Plan de recrutement'!BD$5,Hypothèses!$D$4:$I$4,0))),"-")</f>
        <v>7100</v>
      </c>
      <c r="BE8" s="61">
        <f>IFERROR(AND(BE$6&gt;=EOMONTH($H8,0),OR(BE$6&lt;=EOMONTH($I8,0),$I8=0))
*INDEX(Hypothèses!$D$60:$I$84,MATCH('Plan de recrutement'!$E8,Hypothèses!$C$60:$C$84,0),MATCH('Plan de recrutement'!BE$5,Hypothèses!$D$4:$I$4,0))/12
*(1+INDEX(Hypothèses!$D$85:$I$85,MATCH('Plan de recrutement'!BE$5,Hypothèses!$D$4:$I$4,0))),"-")</f>
        <v>7100</v>
      </c>
      <c r="BF8" s="61">
        <f>IFERROR(AND(BF$6&gt;=EOMONTH($H8,0),OR(BF$6&lt;=EOMONTH($I8,0),$I8=0))
*INDEX(Hypothèses!$D$60:$I$84,MATCH('Plan de recrutement'!$E8,Hypothèses!$C$60:$C$84,0),MATCH('Plan de recrutement'!BF$5,Hypothèses!$D$4:$I$4,0))/12
*(1+INDEX(Hypothèses!$D$85:$I$85,MATCH('Plan de recrutement'!BF$5,Hypothèses!$D$4:$I$4,0))),"-")</f>
        <v>7100</v>
      </c>
      <c r="BG8" s="61">
        <f>IFERROR(AND(BG$6&gt;=EOMONTH($H8,0),OR(BG$6&lt;=EOMONTH($I8,0),$I8=0))
*INDEX(Hypothèses!$D$60:$I$84,MATCH('Plan de recrutement'!$E8,Hypothèses!$C$60:$C$84,0),MATCH('Plan de recrutement'!BG$5,Hypothèses!$D$4:$I$4,0))/12
*(1+INDEX(Hypothèses!$D$85:$I$85,MATCH('Plan de recrutement'!BG$5,Hypothèses!$D$4:$I$4,0))),"-")</f>
        <v>7100</v>
      </c>
      <c r="BH8" s="61">
        <f>IFERROR(AND(BH$6&gt;=EOMONTH($H8,0),OR(BH$6&lt;=EOMONTH($I8,0),$I8=0))
*INDEX(Hypothèses!$D$60:$I$84,MATCH('Plan de recrutement'!$E8,Hypothèses!$C$60:$C$84,0),MATCH('Plan de recrutement'!BH$5,Hypothèses!$D$4:$I$4,0))/12
*(1+INDEX(Hypothèses!$D$85:$I$85,MATCH('Plan de recrutement'!BH$5,Hypothèses!$D$4:$I$4,0))),"-")</f>
        <v>7100</v>
      </c>
      <c r="BI8" s="61">
        <f>IFERROR(AND(BI$6&gt;=EOMONTH($H8,0),OR(BI$6&lt;=EOMONTH($I8,0),$I8=0))
*INDEX(Hypothèses!$D$60:$I$84,MATCH('Plan de recrutement'!$E8,Hypothèses!$C$60:$C$84,0),MATCH('Plan de recrutement'!BI$5,Hypothèses!$D$4:$I$4,0))/12
*(1+INDEX(Hypothèses!$D$85:$I$85,MATCH('Plan de recrutement'!BI$5,Hypothèses!$D$4:$I$4,0))),"-")</f>
        <v>7100</v>
      </c>
      <c r="BJ8" s="61">
        <f>IFERROR(AND(BJ$6&gt;=EOMONTH($H8,0),OR(BJ$6&lt;=EOMONTH($I8,0),$I8=0))
*INDEX(Hypothèses!$D$60:$I$84,MATCH('Plan de recrutement'!$E8,Hypothèses!$C$60:$C$84,0),MATCH('Plan de recrutement'!BJ$5,Hypothèses!$D$4:$I$4,0))/12
*(1+INDEX(Hypothèses!$D$85:$I$85,MATCH('Plan de recrutement'!BJ$5,Hypothèses!$D$4:$I$4,0))),"-")</f>
        <v>7100</v>
      </c>
      <c r="BK8" s="61">
        <f>IFERROR(AND(BK$6&gt;=EOMONTH($H8,0),OR(BK$6&lt;=EOMONTH($I8,0),$I8=0))
*INDEX(Hypothèses!$D$60:$I$84,MATCH('Plan de recrutement'!$E8,Hypothèses!$C$60:$C$84,0),MATCH('Plan de recrutement'!BK$5,Hypothèses!$D$4:$I$4,0))/12
*(1+INDEX(Hypothèses!$D$85:$I$85,MATCH('Plan de recrutement'!BK$5,Hypothèses!$D$4:$I$4,0))),"-")</f>
        <v>7100</v>
      </c>
      <c r="BL8" s="61">
        <f>IFERROR(AND(BL$6&gt;=EOMONTH($H8,0),OR(BL$6&lt;=EOMONTH($I8,0),$I8=0))
*INDEX(Hypothèses!$D$60:$I$84,MATCH('Plan de recrutement'!$E8,Hypothèses!$C$60:$C$84,0),MATCH('Plan de recrutement'!BL$5,Hypothèses!$D$4:$I$4,0))/12
*(1+INDEX(Hypothèses!$D$85:$I$85,MATCH('Plan de recrutement'!BL$5,Hypothèses!$D$4:$I$4,0))),"-")</f>
        <v>7100</v>
      </c>
      <c r="BM8" s="61">
        <f>IFERROR(AND(BM$6&gt;=EOMONTH($H8,0),OR(BM$6&lt;=EOMONTH($I8,0),$I8=0))
*INDEX(Hypothèses!$D$60:$I$84,MATCH('Plan de recrutement'!$E8,Hypothèses!$C$60:$C$84,0),MATCH('Plan de recrutement'!BM$5,Hypothèses!$D$4:$I$4,0))/12
*(1+INDEX(Hypothèses!$D$85:$I$85,MATCH('Plan de recrutement'!BM$5,Hypothèses!$D$4:$I$4,0))),"-")</f>
        <v>7100</v>
      </c>
      <c r="BN8" s="61">
        <f>IFERROR(AND(BN$6&gt;=EOMONTH($H8,0),OR(BN$6&lt;=EOMONTH($I8,0),$I8=0))
*INDEX(Hypothèses!$D$60:$I$84,MATCH('Plan de recrutement'!$E8,Hypothèses!$C$60:$C$84,0),MATCH('Plan de recrutement'!BN$5,Hypothèses!$D$4:$I$4,0))/12
*(1+INDEX(Hypothèses!$D$85:$I$85,MATCH('Plan de recrutement'!BN$5,Hypothèses!$D$4:$I$4,0))),"-")</f>
        <v>7100</v>
      </c>
      <c r="BO8" s="61">
        <f>IFERROR(AND(BO$6&gt;=EOMONTH($H8,0),OR(BO$6&lt;=EOMONTH($I8,0),$I8=0))
*INDEX(Hypothèses!$D$60:$I$84,MATCH('Plan de recrutement'!$E8,Hypothèses!$C$60:$C$84,0),MATCH('Plan de recrutement'!BO$5,Hypothèses!$D$4:$I$4,0))/12
*(1+INDEX(Hypothèses!$D$85:$I$85,MATCH('Plan de recrutement'!BO$5,Hypothèses!$D$4:$I$4,0))),"-")</f>
        <v>7100</v>
      </c>
      <c r="BP8" s="61">
        <f>IFERROR(AND(BP$6&gt;=EOMONTH($H8,0),OR(BP$6&lt;=EOMONTH($I8,0),$I8=0))
*INDEX(Hypothèses!$D$60:$I$84,MATCH('Plan de recrutement'!$E8,Hypothèses!$C$60:$C$84,0),MATCH('Plan de recrutement'!BP$5,Hypothèses!$D$4:$I$4,0))/12
*(1+INDEX(Hypothèses!$D$85:$I$85,MATCH('Plan de recrutement'!BP$5,Hypothèses!$D$4:$I$4,0))),"-")</f>
        <v>7100</v>
      </c>
      <c r="BQ8" s="61">
        <f>IFERROR(AND(BQ$6&gt;=EOMONTH($H8,0),OR(BQ$6&lt;=EOMONTH($I8,0),$I8=0))
*INDEX(Hypothèses!$D$60:$I$84,MATCH('Plan de recrutement'!$E8,Hypothèses!$C$60:$C$84,0),MATCH('Plan de recrutement'!BQ$5,Hypothèses!$D$4:$I$4,0))/12
*(1+INDEX(Hypothèses!$D$85:$I$85,MATCH('Plan de recrutement'!BQ$5,Hypothèses!$D$4:$I$4,0))),"-")</f>
        <v>7100</v>
      </c>
      <c r="BR8" s="61">
        <f>IFERROR(AND(BR$6&gt;=EOMONTH($H8,0),OR(BR$6&lt;=EOMONTH($I8,0),$I8=0))
*INDEX(Hypothèses!$D$60:$I$84,MATCH('Plan de recrutement'!$E8,Hypothèses!$C$60:$C$84,0),MATCH('Plan de recrutement'!BR$5,Hypothèses!$D$4:$I$4,0))/12
*(1+INDEX(Hypothèses!$D$85:$I$85,MATCH('Plan de recrutement'!BR$5,Hypothèses!$D$4:$I$4,0))),"-")</f>
        <v>7100</v>
      </c>
      <c r="BS8" s="61">
        <f>IFERROR(AND(BS$6&gt;=EOMONTH($H8,0),OR(BS$6&lt;=EOMONTH($I8,0),$I8=0))
*INDEX(Hypothèses!$D$60:$I$84,MATCH('Plan de recrutement'!$E8,Hypothèses!$C$60:$C$84,0),MATCH('Plan de recrutement'!BS$5,Hypothèses!$D$4:$I$4,0))/12
*(1+INDEX(Hypothèses!$D$85:$I$85,MATCH('Plan de recrutement'!BS$5,Hypothèses!$D$4:$I$4,0))),"-")</f>
        <v>7100</v>
      </c>
      <c r="BT8" s="61">
        <f>IFERROR(AND(BT$6&gt;=EOMONTH($H8,0),OR(BT$6&lt;=EOMONTH($I8,0),$I8=0))
*INDEX(Hypothèses!$D$60:$I$84,MATCH('Plan de recrutement'!$E8,Hypothèses!$C$60:$C$84,0),MATCH('Plan de recrutement'!BT$5,Hypothèses!$D$4:$I$4,0))/12
*(1+INDEX(Hypothèses!$D$85:$I$85,MATCH('Plan de recrutement'!BT$5,Hypothèses!$D$4:$I$4,0))),"-")</f>
        <v>7100</v>
      </c>
      <c r="BU8" s="61">
        <f>IFERROR(AND(BU$6&gt;=EOMONTH($H8,0),OR(BU$6&lt;=EOMONTH($I8,0),$I8=0))
*INDEX(Hypothèses!$D$60:$I$84,MATCH('Plan de recrutement'!$E8,Hypothèses!$C$60:$C$84,0),MATCH('Plan de recrutement'!BU$5,Hypothèses!$D$4:$I$4,0))/12
*(1+INDEX(Hypothèses!$D$85:$I$85,MATCH('Plan de recrutement'!BU$5,Hypothèses!$D$4:$I$4,0))),"-")</f>
        <v>7100</v>
      </c>
      <c r="BV8" s="61">
        <f>IFERROR(AND(BV$6&gt;=EOMONTH($H8,0),OR(BV$6&lt;=EOMONTH($I8,0),$I8=0))
*INDEX(Hypothèses!$D$60:$I$84,MATCH('Plan de recrutement'!$E8,Hypothèses!$C$60:$C$84,0),MATCH('Plan de recrutement'!BV$5,Hypothèses!$D$4:$I$4,0))/12
*(1+INDEX(Hypothèses!$D$85:$I$85,MATCH('Plan de recrutement'!BV$5,Hypothèses!$D$4:$I$4,0))),"-")</f>
        <v>7100</v>
      </c>
      <c r="BW8" s="61">
        <f>IFERROR(AND(BW$6&gt;=EOMONTH($H8,0),OR(BW$6&lt;=EOMONTH($I8,0),$I8=0))
*INDEX(Hypothèses!$D$60:$I$84,MATCH('Plan de recrutement'!$E8,Hypothèses!$C$60:$C$84,0),MATCH('Plan de recrutement'!BW$5,Hypothèses!$D$4:$I$4,0))/12
*(1+INDEX(Hypothèses!$D$85:$I$85,MATCH('Plan de recrutement'!BW$5,Hypothèses!$D$4:$I$4,0))),"-")</f>
        <v>7100</v>
      </c>
      <c r="BX8" s="61">
        <f>IFERROR(AND(BX$6&gt;=EOMONTH($H8,0),OR(BX$6&lt;=EOMONTH($I8,0),$I8=0))
*INDEX(Hypothèses!$D$60:$I$84,MATCH('Plan de recrutement'!$E8,Hypothèses!$C$60:$C$84,0),MATCH('Plan de recrutement'!BX$5,Hypothèses!$D$4:$I$4,0))/12
*(1+INDEX(Hypothèses!$D$85:$I$85,MATCH('Plan de recrutement'!BX$5,Hypothèses!$D$4:$I$4,0))),"-")</f>
        <v>7100</v>
      </c>
      <c r="BY8" s="61">
        <f>IFERROR(AND(BY$6&gt;=EOMONTH($H8,0),OR(BY$6&lt;=EOMONTH($I8,0),$I8=0))
*INDEX(Hypothèses!$D$60:$I$84,MATCH('Plan de recrutement'!$E8,Hypothèses!$C$60:$C$84,0),MATCH('Plan de recrutement'!BY$5,Hypothèses!$D$4:$I$4,0))/12
*(1+INDEX(Hypothèses!$D$85:$I$85,MATCH('Plan de recrutement'!BY$5,Hypothèses!$D$4:$I$4,0))),"-")</f>
        <v>7100</v>
      </c>
      <c r="BZ8" s="61">
        <f>IFERROR(AND(BZ$6&gt;=EOMONTH($H8,0),OR(BZ$6&lt;=EOMONTH($I8,0),$I8=0))
*INDEX(Hypothèses!$D$60:$I$84,MATCH('Plan de recrutement'!$E8,Hypothèses!$C$60:$C$84,0),MATCH('Plan de recrutement'!BZ$5,Hypothèses!$D$4:$I$4,0))/12
*(1+INDEX(Hypothèses!$D$85:$I$85,MATCH('Plan de recrutement'!BZ$5,Hypothèses!$D$4:$I$4,0))),"-")</f>
        <v>7100</v>
      </c>
      <c r="CA8" s="61">
        <f>IFERROR(AND(CA$6&gt;=EOMONTH($H8,0),OR(CA$6&lt;=EOMONTH($I8,0),$I8=0))
*INDEX(Hypothèses!$D$60:$I$84,MATCH('Plan de recrutement'!$E8,Hypothèses!$C$60:$C$84,0),MATCH('Plan de recrutement'!CA$5,Hypothèses!$D$4:$I$4,0))/12
*(1+INDEX(Hypothèses!$D$85:$I$85,MATCH('Plan de recrutement'!CA$5,Hypothèses!$D$4:$I$4,0))),"-")</f>
        <v>7100</v>
      </c>
      <c r="CB8" s="61">
        <f>IFERROR(AND(CB$6&gt;=EOMONTH($H8,0),OR(CB$6&lt;=EOMONTH($I8,0),$I8=0))
*INDEX(Hypothèses!$D$60:$I$84,MATCH('Plan de recrutement'!$E8,Hypothèses!$C$60:$C$84,0),MATCH('Plan de recrutement'!CB$5,Hypothèses!$D$4:$I$4,0))/12
*(1+INDEX(Hypothèses!$D$85:$I$85,MATCH('Plan de recrutement'!CB$5,Hypothèses!$D$4:$I$4,0))),"-")</f>
        <v>7100</v>
      </c>
      <c r="CC8" s="61">
        <f>IFERROR(AND(CC$6&gt;=EOMONTH($H8,0),OR(CC$6&lt;=EOMONTH($I8,0),$I8=0))
*INDEX(Hypothèses!$D$60:$I$84,MATCH('Plan de recrutement'!$E8,Hypothèses!$C$60:$C$84,0),MATCH('Plan de recrutement'!CC$5,Hypothèses!$D$4:$I$4,0))/12
*(1+INDEX(Hypothèses!$D$85:$I$85,MATCH('Plan de recrutement'!CC$5,Hypothèses!$D$4:$I$4,0))),"-")</f>
        <v>7100</v>
      </c>
      <c r="CD8" s="61">
        <f>IFERROR(AND(CD$6&gt;=EOMONTH($H8,0),OR(CD$6&lt;=EOMONTH($I8,0),$I8=0))
*INDEX(Hypothèses!$D$60:$I$84,MATCH('Plan de recrutement'!$E8,Hypothèses!$C$60:$C$84,0),MATCH('Plan de recrutement'!CD$5,Hypothèses!$D$4:$I$4,0))/12
*(1+INDEX(Hypothèses!$D$85:$I$85,MATCH('Plan de recrutement'!CD$5,Hypothèses!$D$4:$I$4,0))),"-")</f>
        <v>7100</v>
      </c>
      <c r="CE8" s="61">
        <f>IFERROR(AND(CE$6&gt;=EOMONTH($H8,0),OR(CE$6&lt;=EOMONTH($I8,0),$I8=0))
*INDEX(Hypothèses!$D$60:$I$84,MATCH('Plan de recrutement'!$E8,Hypothèses!$C$60:$C$84,0),MATCH('Plan de recrutement'!CE$5,Hypothèses!$D$4:$I$4,0))/12
*(1+INDEX(Hypothèses!$D$85:$I$85,MATCH('Plan de recrutement'!CE$5,Hypothèses!$D$4:$I$4,0))),"-")</f>
        <v>7100</v>
      </c>
      <c r="CF8" s="61">
        <f>IFERROR(AND(CF$6&gt;=EOMONTH($H8,0),OR(CF$6&lt;=EOMONTH($I8,0),$I8=0))
*INDEX(Hypothèses!$D$60:$I$84,MATCH('Plan de recrutement'!$E8,Hypothèses!$C$60:$C$84,0),MATCH('Plan de recrutement'!CF$5,Hypothèses!$D$4:$I$4,0))/12
*(1+INDEX(Hypothèses!$D$85:$I$85,MATCH('Plan de recrutement'!CF$5,Hypothèses!$D$4:$I$4,0))),"-")</f>
        <v>7100</v>
      </c>
      <c r="CG8" s="61">
        <f>IFERROR(AND(CG$6&gt;=EOMONTH($H8,0),OR(CG$6&lt;=EOMONTH($I8,0),$I8=0))
*INDEX(Hypothèses!$D$60:$I$84,MATCH('Plan de recrutement'!$E8,Hypothèses!$C$60:$C$84,0),MATCH('Plan de recrutement'!CG$5,Hypothèses!$D$4:$I$4,0))/12
*(1+INDEX(Hypothèses!$D$85:$I$85,MATCH('Plan de recrutement'!CG$5,Hypothèses!$D$4:$I$4,0))),"-")</f>
        <v>7100</v>
      </c>
      <c r="CH8" s="61">
        <f>IFERROR(AND(CH$6&gt;=EOMONTH($H8,0),OR(CH$6&lt;=EOMONTH($I8,0),$I8=0))
*INDEX(Hypothèses!$D$60:$I$84,MATCH('Plan de recrutement'!$E8,Hypothèses!$C$60:$C$84,0),MATCH('Plan de recrutement'!CH$5,Hypothèses!$D$4:$I$4,0))/12
*(1+INDEX(Hypothèses!$D$85:$I$85,MATCH('Plan de recrutement'!CH$5,Hypothèses!$D$4:$I$4,0))),"-")</f>
        <v>7100</v>
      </c>
      <c r="CI8" s="61">
        <f>IFERROR(AND(CI$6&gt;=EOMONTH($H8,0),OR(CI$6&lt;=EOMONTH($I8,0),$I8=0))
*INDEX(Hypothèses!$D$60:$I$84,MATCH('Plan de recrutement'!$E8,Hypothèses!$C$60:$C$84,0),MATCH('Plan de recrutement'!CI$5,Hypothèses!$D$4:$I$4,0))/12
*(1+INDEX(Hypothèses!$D$85:$I$85,MATCH('Plan de recrutement'!CI$5,Hypothèses!$D$4:$I$4,0))),"-")</f>
        <v>7100</v>
      </c>
      <c r="CJ8" s="61">
        <f>IFERROR(AND(CJ$6&gt;=EOMONTH($H8,0),OR(CJ$6&lt;=EOMONTH($I8,0),$I8=0))
*INDEX(Hypothèses!$D$60:$I$84,MATCH('Plan de recrutement'!$E8,Hypothèses!$C$60:$C$84,0),MATCH('Plan de recrutement'!CJ$5,Hypothèses!$D$4:$I$4,0))/12
*(1+INDEX(Hypothèses!$D$85:$I$85,MATCH('Plan de recrutement'!CJ$5,Hypothèses!$D$4:$I$4,0))),"-")</f>
        <v>7100</v>
      </c>
    </row>
    <row r="9" spans="1:89" x14ac:dyDescent="0.3">
      <c r="C9" s="48" t="s">
        <v>90</v>
      </c>
      <c r="D9" s="48"/>
      <c r="E9" s="1" t="str">
        <f>CONCATENATE(F9," - ",G9)</f>
        <v>[Opérations] - [Senior]</v>
      </c>
      <c r="F9" s="48" t="s">
        <v>15</v>
      </c>
      <c r="G9" s="48" t="s">
        <v>76</v>
      </c>
      <c r="H9" s="60">
        <v>44743</v>
      </c>
      <c r="I9" s="60"/>
      <c r="J9" s="62">
        <f>SUMIF($Q$5:$CJ$5,J$5,$Q9:$CJ9)</f>
        <v>31950</v>
      </c>
      <c r="K9" s="62">
        <f>SUMIF($Q$5:$CJ$5,K$5,$Q9:$CJ9)</f>
        <v>63900</v>
      </c>
      <c r="L9" s="62">
        <f t="shared" si="9"/>
        <v>63900</v>
      </c>
      <c r="M9" s="62">
        <f t="shared" si="9"/>
        <v>63900</v>
      </c>
      <c r="N9" s="62">
        <f t="shared" si="9"/>
        <v>63900</v>
      </c>
      <c r="O9" s="62">
        <f t="shared" si="9"/>
        <v>63900</v>
      </c>
      <c r="Q9" s="61">
        <f>IFERROR(AND(Q$6&gt;=EOMONTH($H9,0),OR(Q$6&lt;=EOMONTH($I9,0),$I9=0))
*INDEX(Hypothèses!$D$60:$I$84,MATCH('Plan de recrutement'!$E9,Hypothèses!$C$60:$C$84,0),MATCH('Plan de recrutement'!Q$5,Hypothèses!$D$4:$I$4,0))/12
*(1+INDEX(Hypothèses!$D$85:$I$85,MATCH('Plan de recrutement'!Q$5,Hypothèses!$D$4:$I$4,0))),"-")</f>
        <v>0</v>
      </c>
      <c r="R9" s="61">
        <f>IFERROR(AND(R$6&gt;=EOMONTH($H9,0),OR(R$6&lt;=EOMONTH($I9,0),$I9=0))
*INDEX(Hypothèses!$D$60:$I$84,MATCH('Plan de recrutement'!$E9,Hypothèses!$C$60:$C$84,0),MATCH('Plan de recrutement'!R$5,Hypothèses!$D$4:$I$4,0))/12
*(1+INDEX(Hypothèses!$D$85:$I$85,MATCH('Plan de recrutement'!R$5,Hypothèses!$D$4:$I$4,0))),"-")</f>
        <v>0</v>
      </c>
      <c r="S9" s="61">
        <f>IFERROR(AND(S$6&gt;=EOMONTH($H9,0),OR(S$6&lt;=EOMONTH($I9,0),$I9=0))
*INDEX(Hypothèses!$D$60:$I$84,MATCH('Plan de recrutement'!$E9,Hypothèses!$C$60:$C$84,0),MATCH('Plan de recrutement'!S$5,Hypothèses!$D$4:$I$4,0))/12
*(1+INDEX(Hypothèses!$D$85:$I$85,MATCH('Plan de recrutement'!S$5,Hypothèses!$D$4:$I$4,0))),"-")</f>
        <v>0</v>
      </c>
      <c r="T9" s="61">
        <f>IFERROR(AND(T$6&gt;=EOMONTH($H9,0),OR(T$6&lt;=EOMONTH($I9,0),$I9=0))
*INDEX(Hypothèses!$D$60:$I$84,MATCH('Plan de recrutement'!$E9,Hypothèses!$C$60:$C$84,0),MATCH('Plan de recrutement'!T$5,Hypothèses!$D$4:$I$4,0))/12
*(1+INDEX(Hypothèses!$D$85:$I$85,MATCH('Plan de recrutement'!T$5,Hypothèses!$D$4:$I$4,0))),"-")</f>
        <v>0</v>
      </c>
      <c r="U9" s="61">
        <f>IFERROR(AND(U$6&gt;=EOMONTH($H9,0),OR(U$6&lt;=EOMONTH($I9,0),$I9=0))
*INDEX(Hypothèses!$D$60:$I$84,MATCH('Plan de recrutement'!$E9,Hypothèses!$C$60:$C$84,0),MATCH('Plan de recrutement'!U$5,Hypothèses!$D$4:$I$4,0))/12
*(1+INDEX(Hypothèses!$D$85:$I$85,MATCH('Plan de recrutement'!U$5,Hypothèses!$D$4:$I$4,0))),"-")</f>
        <v>0</v>
      </c>
      <c r="V9" s="61">
        <f>IFERROR(AND(V$6&gt;=EOMONTH($H9,0),OR(V$6&lt;=EOMONTH($I9,0),$I9=0))
*INDEX(Hypothèses!$D$60:$I$84,MATCH('Plan de recrutement'!$E9,Hypothèses!$C$60:$C$84,0),MATCH('Plan de recrutement'!V$5,Hypothèses!$D$4:$I$4,0))/12
*(1+INDEX(Hypothèses!$D$85:$I$85,MATCH('Plan de recrutement'!V$5,Hypothèses!$D$4:$I$4,0))),"-")</f>
        <v>0</v>
      </c>
      <c r="W9" s="61">
        <f>IFERROR(AND(W$6&gt;=EOMONTH($H9,0),OR(W$6&lt;=EOMONTH($I9,0),$I9=0))
*INDEX(Hypothèses!$D$60:$I$84,MATCH('Plan de recrutement'!$E9,Hypothèses!$C$60:$C$84,0),MATCH('Plan de recrutement'!W$5,Hypothèses!$D$4:$I$4,0))/12
*(1+INDEX(Hypothèses!$D$85:$I$85,MATCH('Plan de recrutement'!W$5,Hypothèses!$D$4:$I$4,0))),"-")</f>
        <v>5325</v>
      </c>
      <c r="X9" s="61">
        <f>IFERROR(AND(X$6&gt;=EOMONTH($H9,0),OR(X$6&lt;=EOMONTH($I9,0),$I9=0))
*INDEX(Hypothèses!$D$60:$I$84,MATCH('Plan de recrutement'!$E9,Hypothèses!$C$60:$C$84,0),MATCH('Plan de recrutement'!X$5,Hypothèses!$D$4:$I$4,0))/12
*(1+INDEX(Hypothèses!$D$85:$I$85,MATCH('Plan de recrutement'!X$5,Hypothèses!$D$4:$I$4,0))),"-")</f>
        <v>5325</v>
      </c>
      <c r="Y9" s="61">
        <f>IFERROR(AND(Y$6&gt;=EOMONTH($H9,0),OR(Y$6&lt;=EOMONTH($I9,0),$I9=0))
*INDEX(Hypothèses!$D$60:$I$84,MATCH('Plan de recrutement'!$E9,Hypothèses!$C$60:$C$84,0),MATCH('Plan de recrutement'!Y$5,Hypothèses!$D$4:$I$4,0))/12
*(1+INDEX(Hypothèses!$D$85:$I$85,MATCH('Plan de recrutement'!Y$5,Hypothèses!$D$4:$I$4,0))),"-")</f>
        <v>5325</v>
      </c>
      <c r="Z9" s="61">
        <f>IFERROR(AND(Z$6&gt;=EOMONTH($H9,0),OR(Z$6&lt;=EOMONTH($I9,0),$I9=0))
*INDEX(Hypothèses!$D$60:$I$84,MATCH('Plan de recrutement'!$E9,Hypothèses!$C$60:$C$84,0),MATCH('Plan de recrutement'!Z$5,Hypothèses!$D$4:$I$4,0))/12
*(1+INDEX(Hypothèses!$D$85:$I$85,MATCH('Plan de recrutement'!Z$5,Hypothèses!$D$4:$I$4,0))),"-")</f>
        <v>5325</v>
      </c>
      <c r="AA9" s="61">
        <f>IFERROR(AND(AA$6&gt;=EOMONTH($H9,0),OR(AA$6&lt;=EOMONTH($I9,0),$I9=0))
*INDEX(Hypothèses!$D$60:$I$84,MATCH('Plan de recrutement'!$E9,Hypothèses!$C$60:$C$84,0),MATCH('Plan de recrutement'!AA$5,Hypothèses!$D$4:$I$4,0))/12
*(1+INDEX(Hypothèses!$D$85:$I$85,MATCH('Plan de recrutement'!AA$5,Hypothèses!$D$4:$I$4,0))),"-")</f>
        <v>5325</v>
      </c>
      <c r="AB9" s="61">
        <f>IFERROR(AND(AB$6&gt;=EOMONTH($H9,0),OR(AB$6&lt;=EOMONTH($I9,0),$I9=0))
*INDEX(Hypothèses!$D$60:$I$84,MATCH('Plan de recrutement'!$E9,Hypothèses!$C$60:$C$84,0),MATCH('Plan de recrutement'!AB$5,Hypothèses!$D$4:$I$4,0))/12
*(1+INDEX(Hypothèses!$D$85:$I$85,MATCH('Plan de recrutement'!AB$5,Hypothèses!$D$4:$I$4,0))),"-")</f>
        <v>5325</v>
      </c>
      <c r="AC9" s="61">
        <f>IFERROR(AND(AC$6&gt;=EOMONTH($H9,0),OR(AC$6&lt;=EOMONTH($I9,0),$I9=0))
*INDEX(Hypothèses!$D$60:$I$84,MATCH('Plan de recrutement'!$E9,Hypothèses!$C$60:$C$84,0),MATCH('Plan de recrutement'!AC$5,Hypothèses!$D$4:$I$4,0))/12
*(1+INDEX(Hypothèses!$D$85:$I$85,MATCH('Plan de recrutement'!AC$5,Hypothèses!$D$4:$I$4,0))),"-")</f>
        <v>5325</v>
      </c>
      <c r="AD9" s="61">
        <f>IFERROR(AND(AD$6&gt;=EOMONTH($H9,0),OR(AD$6&lt;=EOMONTH($I9,0),$I9=0))
*INDEX(Hypothèses!$D$60:$I$84,MATCH('Plan de recrutement'!$E9,Hypothèses!$C$60:$C$84,0),MATCH('Plan de recrutement'!AD$5,Hypothèses!$D$4:$I$4,0))/12
*(1+INDEX(Hypothèses!$D$85:$I$85,MATCH('Plan de recrutement'!AD$5,Hypothèses!$D$4:$I$4,0))),"-")</f>
        <v>5325</v>
      </c>
      <c r="AE9" s="61">
        <f>IFERROR(AND(AE$6&gt;=EOMONTH($H9,0),OR(AE$6&lt;=EOMONTH($I9,0),$I9=0))
*INDEX(Hypothèses!$D$60:$I$84,MATCH('Plan de recrutement'!$E9,Hypothèses!$C$60:$C$84,0),MATCH('Plan de recrutement'!AE$5,Hypothèses!$D$4:$I$4,0))/12
*(1+INDEX(Hypothèses!$D$85:$I$85,MATCH('Plan de recrutement'!AE$5,Hypothèses!$D$4:$I$4,0))),"-")</f>
        <v>5325</v>
      </c>
      <c r="AF9" s="61">
        <f>IFERROR(AND(AF$6&gt;=EOMONTH($H9,0),OR(AF$6&lt;=EOMONTH($I9,0),$I9=0))
*INDEX(Hypothèses!$D$60:$I$84,MATCH('Plan de recrutement'!$E9,Hypothèses!$C$60:$C$84,0),MATCH('Plan de recrutement'!AF$5,Hypothèses!$D$4:$I$4,0))/12
*(1+INDEX(Hypothèses!$D$85:$I$85,MATCH('Plan de recrutement'!AF$5,Hypothèses!$D$4:$I$4,0))),"-")</f>
        <v>5325</v>
      </c>
      <c r="AG9" s="61">
        <f>IFERROR(AND(AG$6&gt;=EOMONTH($H9,0),OR(AG$6&lt;=EOMONTH($I9,0),$I9=0))
*INDEX(Hypothèses!$D$60:$I$84,MATCH('Plan de recrutement'!$E9,Hypothèses!$C$60:$C$84,0),MATCH('Plan de recrutement'!AG$5,Hypothèses!$D$4:$I$4,0))/12
*(1+INDEX(Hypothèses!$D$85:$I$85,MATCH('Plan de recrutement'!AG$5,Hypothèses!$D$4:$I$4,0))),"-")</f>
        <v>5325</v>
      </c>
      <c r="AH9" s="61">
        <f>IFERROR(AND(AH$6&gt;=EOMONTH($H9,0),OR(AH$6&lt;=EOMONTH($I9,0),$I9=0))
*INDEX(Hypothèses!$D$60:$I$84,MATCH('Plan de recrutement'!$E9,Hypothèses!$C$60:$C$84,0),MATCH('Plan de recrutement'!AH$5,Hypothèses!$D$4:$I$4,0))/12
*(1+INDEX(Hypothèses!$D$85:$I$85,MATCH('Plan de recrutement'!AH$5,Hypothèses!$D$4:$I$4,0))),"-")</f>
        <v>5325</v>
      </c>
      <c r="AI9" s="61">
        <f>IFERROR(AND(AI$6&gt;=EOMONTH($H9,0),OR(AI$6&lt;=EOMONTH($I9,0),$I9=0))
*INDEX(Hypothèses!$D$60:$I$84,MATCH('Plan de recrutement'!$E9,Hypothèses!$C$60:$C$84,0),MATCH('Plan de recrutement'!AI$5,Hypothèses!$D$4:$I$4,0))/12
*(1+INDEX(Hypothèses!$D$85:$I$85,MATCH('Plan de recrutement'!AI$5,Hypothèses!$D$4:$I$4,0))),"-")</f>
        <v>5325</v>
      </c>
      <c r="AJ9" s="61">
        <f>IFERROR(AND(AJ$6&gt;=EOMONTH($H9,0),OR(AJ$6&lt;=EOMONTH($I9,0),$I9=0))
*INDEX(Hypothèses!$D$60:$I$84,MATCH('Plan de recrutement'!$E9,Hypothèses!$C$60:$C$84,0),MATCH('Plan de recrutement'!AJ$5,Hypothèses!$D$4:$I$4,0))/12
*(1+INDEX(Hypothèses!$D$85:$I$85,MATCH('Plan de recrutement'!AJ$5,Hypothèses!$D$4:$I$4,0))),"-")</f>
        <v>5325</v>
      </c>
      <c r="AK9" s="61">
        <f>IFERROR(AND(AK$6&gt;=EOMONTH($H9,0),OR(AK$6&lt;=EOMONTH($I9,0),$I9=0))
*INDEX(Hypothèses!$D$60:$I$84,MATCH('Plan de recrutement'!$E9,Hypothèses!$C$60:$C$84,0),MATCH('Plan de recrutement'!AK$5,Hypothèses!$D$4:$I$4,0))/12
*(1+INDEX(Hypothèses!$D$85:$I$85,MATCH('Plan de recrutement'!AK$5,Hypothèses!$D$4:$I$4,0))),"-")</f>
        <v>5325</v>
      </c>
      <c r="AL9" s="61">
        <f>IFERROR(AND(AL$6&gt;=EOMONTH($H9,0),OR(AL$6&lt;=EOMONTH($I9,0),$I9=0))
*INDEX(Hypothèses!$D$60:$I$84,MATCH('Plan de recrutement'!$E9,Hypothèses!$C$60:$C$84,0),MATCH('Plan de recrutement'!AL$5,Hypothèses!$D$4:$I$4,0))/12
*(1+INDEX(Hypothèses!$D$85:$I$85,MATCH('Plan de recrutement'!AL$5,Hypothèses!$D$4:$I$4,0))),"-")</f>
        <v>5325</v>
      </c>
      <c r="AM9" s="61">
        <f>IFERROR(AND(AM$6&gt;=EOMONTH($H9,0),OR(AM$6&lt;=EOMONTH($I9,0),$I9=0))
*INDEX(Hypothèses!$D$60:$I$84,MATCH('Plan de recrutement'!$E9,Hypothèses!$C$60:$C$84,0),MATCH('Plan de recrutement'!AM$5,Hypothèses!$D$4:$I$4,0))/12
*(1+INDEX(Hypothèses!$D$85:$I$85,MATCH('Plan de recrutement'!AM$5,Hypothèses!$D$4:$I$4,0))),"-")</f>
        <v>5325</v>
      </c>
      <c r="AN9" s="61">
        <f>IFERROR(AND(AN$6&gt;=EOMONTH($H9,0),OR(AN$6&lt;=EOMONTH($I9,0),$I9=0))
*INDEX(Hypothèses!$D$60:$I$84,MATCH('Plan de recrutement'!$E9,Hypothèses!$C$60:$C$84,0),MATCH('Plan de recrutement'!AN$5,Hypothèses!$D$4:$I$4,0))/12
*(1+INDEX(Hypothèses!$D$85:$I$85,MATCH('Plan de recrutement'!AN$5,Hypothèses!$D$4:$I$4,0))),"-")</f>
        <v>5325</v>
      </c>
      <c r="AO9" s="61">
        <f>IFERROR(AND(AO$6&gt;=EOMONTH($H9,0),OR(AO$6&lt;=EOMONTH($I9,0),$I9=0))
*INDEX(Hypothèses!$D$60:$I$84,MATCH('Plan de recrutement'!$E9,Hypothèses!$C$60:$C$84,0),MATCH('Plan de recrutement'!AO$5,Hypothèses!$D$4:$I$4,0))/12
*(1+INDEX(Hypothèses!$D$85:$I$85,MATCH('Plan de recrutement'!AO$5,Hypothèses!$D$4:$I$4,0))),"-")</f>
        <v>5325</v>
      </c>
      <c r="AP9" s="61">
        <f>IFERROR(AND(AP$6&gt;=EOMONTH($H9,0),OR(AP$6&lt;=EOMONTH($I9,0),$I9=0))
*INDEX(Hypothèses!$D$60:$I$84,MATCH('Plan de recrutement'!$E9,Hypothèses!$C$60:$C$84,0),MATCH('Plan de recrutement'!AP$5,Hypothèses!$D$4:$I$4,0))/12
*(1+INDEX(Hypothèses!$D$85:$I$85,MATCH('Plan de recrutement'!AP$5,Hypothèses!$D$4:$I$4,0))),"-")</f>
        <v>5325</v>
      </c>
      <c r="AQ9" s="61">
        <f>IFERROR(AND(AQ$6&gt;=EOMONTH($H9,0),OR(AQ$6&lt;=EOMONTH($I9,0),$I9=0))
*INDEX(Hypothèses!$D$60:$I$84,MATCH('Plan de recrutement'!$E9,Hypothèses!$C$60:$C$84,0),MATCH('Plan de recrutement'!AQ$5,Hypothèses!$D$4:$I$4,0))/12
*(1+INDEX(Hypothèses!$D$85:$I$85,MATCH('Plan de recrutement'!AQ$5,Hypothèses!$D$4:$I$4,0))),"-")</f>
        <v>5325</v>
      </c>
      <c r="AR9" s="61">
        <f>IFERROR(AND(AR$6&gt;=EOMONTH($H9,0),OR(AR$6&lt;=EOMONTH($I9,0),$I9=0))
*INDEX(Hypothèses!$D$60:$I$84,MATCH('Plan de recrutement'!$E9,Hypothèses!$C$60:$C$84,0),MATCH('Plan de recrutement'!AR$5,Hypothèses!$D$4:$I$4,0))/12
*(1+INDEX(Hypothèses!$D$85:$I$85,MATCH('Plan de recrutement'!AR$5,Hypothèses!$D$4:$I$4,0))),"-")</f>
        <v>5325</v>
      </c>
      <c r="AS9" s="61">
        <f>IFERROR(AND(AS$6&gt;=EOMONTH($H9,0),OR(AS$6&lt;=EOMONTH($I9,0),$I9=0))
*INDEX(Hypothèses!$D$60:$I$84,MATCH('Plan de recrutement'!$E9,Hypothèses!$C$60:$C$84,0),MATCH('Plan de recrutement'!AS$5,Hypothèses!$D$4:$I$4,0))/12
*(1+INDEX(Hypothèses!$D$85:$I$85,MATCH('Plan de recrutement'!AS$5,Hypothèses!$D$4:$I$4,0))),"-")</f>
        <v>5325</v>
      </c>
      <c r="AT9" s="61">
        <f>IFERROR(AND(AT$6&gt;=EOMONTH($H9,0),OR(AT$6&lt;=EOMONTH($I9,0),$I9=0))
*INDEX(Hypothèses!$D$60:$I$84,MATCH('Plan de recrutement'!$E9,Hypothèses!$C$60:$C$84,0),MATCH('Plan de recrutement'!AT$5,Hypothèses!$D$4:$I$4,0))/12
*(1+INDEX(Hypothèses!$D$85:$I$85,MATCH('Plan de recrutement'!AT$5,Hypothèses!$D$4:$I$4,0))),"-")</f>
        <v>5325</v>
      </c>
      <c r="AU9" s="61">
        <f>IFERROR(AND(AU$6&gt;=EOMONTH($H9,0),OR(AU$6&lt;=EOMONTH($I9,0),$I9=0))
*INDEX(Hypothèses!$D$60:$I$84,MATCH('Plan de recrutement'!$E9,Hypothèses!$C$60:$C$84,0),MATCH('Plan de recrutement'!AU$5,Hypothèses!$D$4:$I$4,0))/12
*(1+INDEX(Hypothèses!$D$85:$I$85,MATCH('Plan de recrutement'!AU$5,Hypothèses!$D$4:$I$4,0))),"-")</f>
        <v>5325</v>
      </c>
      <c r="AV9" s="61">
        <f>IFERROR(AND(AV$6&gt;=EOMONTH($H9,0),OR(AV$6&lt;=EOMONTH($I9,0),$I9=0))
*INDEX(Hypothèses!$D$60:$I$84,MATCH('Plan de recrutement'!$E9,Hypothèses!$C$60:$C$84,0),MATCH('Plan de recrutement'!AV$5,Hypothèses!$D$4:$I$4,0))/12
*(1+INDEX(Hypothèses!$D$85:$I$85,MATCH('Plan de recrutement'!AV$5,Hypothèses!$D$4:$I$4,0))),"-")</f>
        <v>5325</v>
      </c>
      <c r="AW9" s="61">
        <f>IFERROR(AND(AW$6&gt;=EOMONTH($H9,0),OR(AW$6&lt;=EOMONTH($I9,0),$I9=0))
*INDEX(Hypothèses!$D$60:$I$84,MATCH('Plan de recrutement'!$E9,Hypothèses!$C$60:$C$84,0),MATCH('Plan de recrutement'!AW$5,Hypothèses!$D$4:$I$4,0))/12
*(1+INDEX(Hypothèses!$D$85:$I$85,MATCH('Plan de recrutement'!AW$5,Hypothèses!$D$4:$I$4,0))),"-")</f>
        <v>5325</v>
      </c>
      <c r="AX9" s="61">
        <f>IFERROR(AND(AX$6&gt;=EOMONTH($H9,0),OR(AX$6&lt;=EOMONTH($I9,0),$I9=0))
*INDEX(Hypothèses!$D$60:$I$84,MATCH('Plan de recrutement'!$E9,Hypothèses!$C$60:$C$84,0),MATCH('Plan de recrutement'!AX$5,Hypothèses!$D$4:$I$4,0))/12
*(1+INDEX(Hypothèses!$D$85:$I$85,MATCH('Plan de recrutement'!AX$5,Hypothèses!$D$4:$I$4,0))),"-")</f>
        <v>5325</v>
      </c>
      <c r="AY9" s="61">
        <f>IFERROR(AND(AY$6&gt;=EOMONTH($H9,0),OR(AY$6&lt;=EOMONTH($I9,0),$I9=0))
*INDEX(Hypothèses!$D$60:$I$84,MATCH('Plan de recrutement'!$E9,Hypothèses!$C$60:$C$84,0),MATCH('Plan de recrutement'!AY$5,Hypothèses!$D$4:$I$4,0))/12
*(1+INDEX(Hypothèses!$D$85:$I$85,MATCH('Plan de recrutement'!AY$5,Hypothèses!$D$4:$I$4,0))),"-")</f>
        <v>5325</v>
      </c>
      <c r="AZ9" s="61">
        <f>IFERROR(AND(AZ$6&gt;=EOMONTH($H9,0),OR(AZ$6&lt;=EOMONTH($I9,0),$I9=0))
*INDEX(Hypothèses!$D$60:$I$84,MATCH('Plan de recrutement'!$E9,Hypothèses!$C$60:$C$84,0),MATCH('Plan de recrutement'!AZ$5,Hypothèses!$D$4:$I$4,0))/12
*(1+INDEX(Hypothèses!$D$85:$I$85,MATCH('Plan de recrutement'!AZ$5,Hypothèses!$D$4:$I$4,0))),"-")</f>
        <v>5325</v>
      </c>
      <c r="BA9" s="61">
        <f>IFERROR(AND(BA$6&gt;=EOMONTH($H9,0),OR(BA$6&lt;=EOMONTH($I9,0),$I9=0))
*INDEX(Hypothèses!$D$60:$I$84,MATCH('Plan de recrutement'!$E9,Hypothèses!$C$60:$C$84,0),MATCH('Plan de recrutement'!BA$5,Hypothèses!$D$4:$I$4,0))/12
*(1+INDEX(Hypothèses!$D$85:$I$85,MATCH('Plan de recrutement'!BA$5,Hypothèses!$D$4:$I$4,0))),"-")</f>
        <v>5325</v>
      </c>
      <c r="BB9" s="61">
        <f>IFERROR(AND(BB$6&gt;=EOMONTH($H9,0),OR(BB$6&lt;=EOMONTH($I9,0),$I9=0))
*INDEX(Hypothèses!$D$60:$I$84,MATCH('Plan de recrutement'!$E9,Hypothèses!$C$60:$C$84,0),MATCH('Plan de recrutement'!BB$5,Hypothèses!$D$4:$I$4,0))/12
*(1+INDEX(Hypothèses!$D$85:$I$85,MATCH('Plan de recrutement'!BB$5,Hypothèses!$D$4:$I$4,0))),"-")</f>
        <v>5325</v>
      </c>
      <c r="BC9" s="61">
        <f>IFERROR(AND(BC$6&gt;=EOMONTH($H9,0),OR(BC$6&lt;=EOMONTH($I9,0),$I9=0))
*INDEX(Hypothèses!$D$60:$I$84,MATCH('Plan de recrutement'!$E9,Hypothèses!$C$60:$C$84,0),MATCH('Plan de recrutement'!BC$5,Hypothèses!$D$4:$I$4,0))/12
*(1+INDEX(Hypothèses!$D$85:$I$85,MATCH('Plan de recrutement'!BC$5,Hypothèses!$D$4:$I$4,0))),"-")</f>
        <v>5325</v>
      </c>
      <c r="BD9" s="61">
        <f>IFERROR(AND(BD$6&gt;=EOMONTH($H9,0),OR(BD$6&lt;=EOMONTH($I9,0),$I9=0))
*INDEX(Hypothèses!$D$60:$I$84,MATCH('Plan de recrutement'!$E9,Hypothèses!$C$60:$C$84,0),MATCH('Plan de recrutement'!BD$5,Hypothèses!$D$4:$I$4,0))/12
*(1+INDEX(Hypothèses!$D$85:$I$85,MATCH('Plan de recrutement'!BD$5,Hypothèses!$D$4:$I$4,0))),"-")</f>
        <v>5325</v>
      </c>
      <c r="BE9" s="61">
        <f>IFERROR(AND(BE$6&gt;=EOMONTH($H9,0),OR(BE$6&lt;=EOMONTH($I9,0),$I9=0))
*INDEX(Hypothèses!$D$60:$I$84,MATCH('Plan de recrutement'!$E9,Hypothèses!$C$60:$C$84,0),MATCH('Plan de recrutement'!BE$5,Hypothèses!$D$4:$I$4,0))/12
*(1+INDEX(Hypothèses!$D$85:$I$85,MATCH('Plan de recrutement'!BE$5,Hypothèses!$D$4:$I$4,0))),"-")</f>
        <v>5325</v>
      </c>
      <c r="BF9" s="61">
        <f>IFERROR(AND(BF$6&gt;=EOMONTH($H9,0),OR(BF$6&lt;=EOMONTH($I9,0),$I9=0))
*INDEX(Hypothèses!$D$60:$I$84,MATCH('Plan de recrutement'!$E9,Hypothèses!$C$60:$C$84,0),MATCH('Plan de recrutement'!BF$5,Hypothèses!$D$4:$I$4,0))/12
*(1+INDEX(Hypothèses!$D$85:$I$85,MATCH('Plan de recrutement'!BF$5,Hypothèses!$D$4:$I$4,0))),"-")</f>
        <v>5325</v>
      </c>
      <c r="BG9" s="61">
        <f>IFERROR(AND(BG$6&gt;=EOMONTH($H9,0),OR(BG$6&lt;=EOMONTH($I9,0),$I9=0))
*INDEX(Hypothèses!$D$60:$I$84,MATCH('Plan de recrutement'!$E9,Hypothèses!$C$60:$C$84,0),MATCH('Plan de recrutement'!BG$5,Hypothèses!$D$4:$I$4,0))/12
*(1+INDEX(Hypothèses!$D$85:$I$85,MATCH('Plan de recrutement'!BG$5,Hypothèses!$D$4:$I$4,0))),"-")</f>
        <v>5325</v>
      </c>
      <c r="BH9" s="61">
        <f>IFERROR(AND(BH$6&gt;=EOMONTH($H9,0),OR(BH$6&lt;=EOMONTH($I9,0),$I9=0))
*INDEX(Hypothèses!$D$60:$I$84,MATCH('Plan de recrutement'!$E9,Hypothèses!$C$60:$C$84,0),MATCH('Plan de recrutement'!BH$5,Hypothèses!$D$4:$I$4,0))/12
*(1+INDEX(Hypothèses!$D$85:$I$85,MATCH('Plan de recrutement'!BH$5,Hypothèses!$D$4:$I$4,0))),"-")</f>
        <v>5325</v>
      </c>
      <c r="BI9" s="61">
        <f>IFERROR(AND(BI$6&gt;=EOMONTH($H9,0),OR(BI$6&lt;=EOMONTH($I9,0),$I9=0))
*INDEX(Hypothèses!$D$60:$I$84,MATCH('Plan de recrutement'!$E9,Hypothèses!$C$60:$C$84,0),MATCH('Plan de recrutement'!BI$5,Hypothèses!$D$4:$I$4,0))/12
*(1+INDEX(Hypothèses!$D$85:$I$85,MATCH('Plan de recrutement'!BI$5,Hypothèses!$D$4:$I$4,0))),"-")</f>
        <v>5325</v>
      </c>
      <c r="BJ9" s="61">
        <f>IFERROR(AND(BJ$6&gt;=EOMONTH($H9,0),OR(BJ$6&lt;=EOMONTH($I9,0),$I9=0))
*INDEX(Hypothèses!$D$60:$I$84,MATCH('Plan de recrutement'!$E9,Hypothèses!$C$60:$C$84,0),MATCH('Plan de recrutement'!BJ$5,Hypothèses!$D$4:$I$4,0))/12
*(1+INDEX(Hypothèses!$D$85:$I$85,MATCH('Plan de recrutement'!BJ$5,Hypothèses!$D$4:$I$4,0))),"-")</f>
        <v>5325</v>
      </c>
      <c r="BK9" s="61">
        <f>IFERROR(AND(BK$6&gt;=EOMONTH($H9,0),OR(BK$6&lt;=EOMONTH($I9,0),$I9=0))
*INDEX(Hypothèses!$D$60:$I$84,MATCH('Plan de recrutement'!$E9,Hypothèses!$C$60:$C$84,0),MATCH('Plan de recrutement'!BK$5,Hypothèses!$D$4:$I$4,0))/12
*(1+INDEX(Hypothèses!$D$85:$I$85,MATCH('Plan de recrutement'!BK$5,Hypothèses!$D$4:$I$4,0))),"-")</f>
        <v>5325</v>
      </c>
      <c r="BL9" s="61">
        <f>IFERROR(AND(BL$6&gt;=EOMONTH($H9,0),OR(BL$6&lt;=EOMONTH($I9,0),$I9=0))
*INDEX(Hypothèses!$D$60:$I$84,MATCH('Plan de recrutement'!$E9,Hypothèses!$C$60:$C$84,0),MATCH('Plan de recrutement'!BL$5,Hypothèses!$D$4:$I$4,0))/12
*(1+INDEX(Hypothèses!$D$85:$I$85,MATCH('Plan de recrutement'!BL$5,Hypothèses!$D$4:$I$4,0))),"-")</f>
        <v>5325</v>
      </c>
      <c r="BM9" s="61">
        <f>IFERROR(AND(BM$6&gt;=EOMONTH($H9,0),OR(BM$6&lt;=EOMONTH($I9,0),$I9=0))
*INDEX(Hypothèses!$D$60:$I$84,MATCH('Plan de recrutement'!$E9,Hypothèses!$C$60:$C$84,0),MATCH('Plan de recrutement'!BM$5,Hypothèses!$D$4:$I$4,0))/12
*(1+INDEX(Hypothèses!$D$85:$I$85,MATCH('Plan de recrutement'!BM$5,Hypothèses!$D$4:$I$4,0))),"-")</f>
        <v>5325</v>
      </c>
      <c r="BN9" s="61">
        <f>IFERROR(AND(BN$6&gt;=EOMONTH($H9,0),OR(BN$6&lt;=EOMONTH($I9,0),$I9=0))
*INDEX(Hypothèses!$D$60:$I$84,MATCH('Plan de recrutement'!$E9,Hypothèses!$C$60:$C$84,0),MATCH('Plan de recrutement'!BN$5,Hypothèses!$D$4:$I$4,0))/12
*(1+INDEX(Hypothèses!$D$85:$I$85,MATCH('Plan de recrutement'!BN$5,Hypothèses!$D$4:$I$4,0))),"-")</f>
        <v>5325</v>
      </c>
      <c r="BO9" s="61">
        <f>IFERROR(AND(BO$6&gt;=EOMONTH($H9,0),OR(BO$6&lt;=EOMONTH($I9,0),$I9=0))
*INDEX(Hypothèses!$D$60:$I$84,MATCH('Plan de recrutement'!$E9,Hypothèses!$C$60:$C$84,0),MATCH('Plan de recrutement'!BO$5,Hypothèses!$D$4:$I$4,0))/12
*(1+INDEX(Hypothèses!$D$85:$I$85,MATCH('Plan de recrutement'!BO$5,Hypothèses!$D$4:$I$4,0))),"-")</f>
        <v>5325</v>
      </c>
      <c r="BP9" s="61">
        <f>IFERROR(AND(BP$6&gt;=EOMONTH($H9,0),OR(BP$6&lt;=EOMONTH($I9,0),$I9=0))
*INDEX(Hypothèses!$D$60:$I$84,MATCH('Plan de recrutement'!$E9,Hypothèses!$C$60:$C$84,0),MATCH('Plan de recrutement'!BP$5,Hypothèses!$D$4:$I$4,0))/12
*(1+INDEX(Hypothèses!$D$85:$I$85,MATCH('Plan de recrutement'!BP$5,Hypothèses!$D$4:$I$4,0))),"-")</f>
        <v>5325</v>
      </c>
      <c r="BQ9" s="61">
        <f>IFERROR(AND(BQ$6&gt;=EOMONTH($H9,0),OR(BQ$6&lt;=EOMONTH($I9,0),$I9=0))
*INDEX(Hypothèses!$D$60:$I$84,MATCH('Plan de recrutement'!$E9,Hypothèses!$C$60:$C$84,0),MATCH('Plan de recrutement'!BQ$5,Hypothèses!$D$4:$I$4,0))/12
*(1+INDEX(Hypothèses!$D$85:$I$85,MATCH('Plan de recrutement'!BQ$5,Hypothèses!$D$4:$I$4,0))),"-")</f>
        <v>5325</v>
      </c>
      <c r="BR9" s="61">
        <f>IFERROR(AND(BR$6&gt;=EOMONTH($H9,0),OR(BR$6&lt;=EOMONTH($I9,0),$I9=0))
*INDEX(Hypothèses!$D$60:$I$84,MATCH('Plan de recrutement'!$E9,Hypothèses!$C$60:$C$84,0),MATCH('Plan de recrutement'!BR$5,Hypothèses!$D$4:$I$4,0))/12
*(1+INDEX(Hypothèses!$D$85:$I$85,MATCH('Plan de recrutement'!BR$5,Hypothèses!$D$4:$I$4,0))),"-")</f>
        <v>5325</v>
      </c>
      <c r="BS9" s="61">
        <f>IFERROR(AND(BS$6&gt;=EOMONTH($H9,0),OR(BS$6&lt;=EOMONTH($I9,0),$I9=0))
*INDEX(Hypothèses!$D$60:$I$84,MATCH('Plan de recrutement'!$E9,Hypothèses!$C$60:$C$84,0),MATCH('Plan de recrutement'!BS$5,Hypothèses!$D$4:$I$4,0))/12
*(1+INDEX(Hypothèses!$D$85:$I$85,MATCH('Plan de recrutement'!BS$5,Hypothèses!$D$4:$I$4,0))),"-")</f>
        <v>5325</v>
      </c>
      <c r="BT9" s="61">
        <f>IFERROR(AND(BT$6&gt;=EOMONTH($H9,0),OR(BT$6&lt;=EOMONTH($I9,0),$I9=0))
*INDEX(Hypothèses!$D$60:$I$84,MATCH('Plan de recrutement'!$E9,Hypothèses!$C$60:$C$84,0),MATCH('Plan de recrutement'!BT$5,Hypothèses!$D$4:$I$4,0))/12
*(1+INDEX(Hypothèses!$D$85:$I$85,MATCH('Plan de recrutement'!BT$5,Hypothèses!$D$4:$I$4,0))),"-")</f>
        <v>5325</v>
      </c>
      <c r="BU9" s="61">
        <f>IFERROR(AND(BU$6&gt;=EOMONTH($H9,0),OR(BU$6&lt;=EOMONTH($I9,0),$I9=0))
*INDEX(Hypothèses!$D$60:$I$84,MATCH('Plan de recrutement'!$E9,Hypothèses!$C$60:$C$84,0),MATCH('Plan de recrutement'!BU$5,Hypothèses!$D$4:$I$4,0))/12
*(1+INDEX(Hypothèses!$D$85:$I$85,MATCH('Plan de recrutement'!BU$5,Hypothèses!$D$4:$I$4,0))),"-")</f>
        <v>5325</v>
      </c>
      <c r="BV9" s="61">
        <f>IFERROR(AND(BV$6&gt;=EOMONTH($H9,0),OR(BV$6&lt;=EOMONTH($I9,0),$I9=0))
*INDEX(Hypothèses!$D$60:$I$84,MATCH('Plan de recrutement'!$E9,Hypothèses!$C$60:$C$84,0),MATCH('Plan de recrutement'!BV$5,Hypothèses!$D$4:$I$4,0))/12
*(1+INDEX(Hypothèses!$D$85:$I$85,MATCH('Plan de recrutement'!BV$5,Hypothèses!$D$4:$I$4,0))),"-")</f>
        <v>5325</v>
      </c>
      <c r="BW9" s="61">
        <f>IFERROR(AND(BW$6&gt;=EOMONTH($H9,0),OR(BW$6&lt;=EOMONTH($I9,0),$I9=0))
*INDEX(Hypothèses!$D$60:$I$84,MATCH('Plan de recrutement'!$E9,Hypothèses!$C$60:$C$84,0),MATCH('Plan de recrutement'!BW$5,Hypothèses!$D$4:$I$4,0))/12
*(1+INDEX(Hypothèses!$D$85:$I$85,MATCH('Plan de recrutement'!BW$5,Hypothèses!$D$4:$I$4,0))),"-")</f>
        <v>5325</v>
      </c>
      <c r="BX9" s="61">
        <f>IFERROR(AND(BX$6&gt;=EOMONTH($H9,0),OR(BX$6&lt;=EOMONTH($I9,0),$I9=0))
*INDEX(Hypothèses!$D$60:$I$84,MATCH('Plan de recrutement'!$E9,Hypothèses!$C$60:$C$84,0),MATCH('Plan de recrutement'!BX$5,Hypothèses!$D$4:$I$4,0))/12
*(1+INDEX(Hypothèses!$D$85:$I$85,MATCH('Plan de recrutement'!BX$5,Hypothèses!$D$4:$I$4,0))),"-")</f>
        <v>5325</v>
      </c>
      <c r="BY9" s="61">
        <f>IFERROR(AND(BY$6&gt;=EOMONTH($H9,0),OR(BY$6&lt;=EOMONTH($I9,0),$I9=0))
*INDEX(Hypothèses!$D$60:$I$84,MATCH('Plan de recrutement'!$E9,Hypothèses!$C$60:$C$84,0),MATCH('Plan de recrutement'!BY$5,Hypothèses!$D$4:$I$4,0))/12
*(1+INDEX(Hypothèses!$D$85:$I$85,MATCH('Plan de recrutement'!BY$5,Hypothèses!$D$4:$I$4,0))),"-")</f>
        <v>5325</v>
      </c>
      <c r="BZ9" s="61">
        <f>IFERROR(AND(BZ$6&gt;=EOMONTH($H9,0),OR(BZ$6&lt;=EOMONTH($I9,0),$I9=0))
*INDEX(Hypothèses!$D$60:$I$84,MATCH('Plan de recrutement'!$E9,Hypothèses!$C$60:$C$84,0),MATCH('Plan de recrutement'!BZ$5,Hypothèses!$D$4:$I$4,0))/12
*(1+INDEX(Hypothèses!$D$85:$I$85,MATCH('Plan de recrutement'!BZ$5,Hypothèses!$D$4:$I$4,0))),"-")</f>
        <v>5325</v>
      </c>
      <c r="CA9" s="61">
        <f>IFERROR(AND(CA$6&gt;=EOMONTH($H9,0),OR(CA$6&lt;=EOMONTH($I9,0),$I9=0))
*INDEX(Hypothèses!$D$60:$I$84,MATCH('Plan de recrutement'!$E9,Hypothèses!$C$60:$C$84,0),MATCH('Plan de recrutement'!CA$5,Hypothèses!$D$4:$I$4,0))/12
*(1+INDEX(Hypothèses!$D$85:$I$85,MATCH('Plan de recrutement'!CA$5,Hypothèses!$D$4:$I$4,0))),"-")</f>
        <v>5325</v>
      </c>
      <c r="CB9" s="61">
        <f>IFERROR(AND(CB$6&gt;=EOMONTH($H9,0),OR(CB$6&lt;=EOMONTH($I9,0),$I9=0))
*INDEX(Hypothèses!$D$60:$I$84,MATCH('Plan de recrutement'!$E9,Hypothèses!$C$60:$C$84,0),MATCH('Plan de recrutement'!CB$5,Hypothèses!$D$4:$I$4,0))/12
*(1+INDEX(Hypothèses!$D$85:$I$85,MATCH('Plan de recrutement'!CB$5,Hypothèses!$D$4:$I$4,0))),"-")</f>
        <v>5325</v>
      </c>
      <c r="CC9" s="61">
        <f>IFERROR(AND(CC$6&gt;=EOMONTH($H9,0),OR(CC$6&lt;=EOMONTH($I9,0),$I9=0))
*INDEX(Hypothèses!$D$60:$I$84,MATCH('Plan de recrutement'!$E9,Hypothèses!$C$60:$C$84,0),MATCH('Plan de recrutement'!CC$5,Hypothèses!$D$4:$I$4,0))/12
*(1+INDEX(Hypothèses!$D$85:$I$85,MATCH('Plan de recrutement'!CC$5,Hypothèses!$D$4:$I$4,0))),"-")</f>
        <v>5325</v>
      </c>
      <c r="CD9" s="61">
        <f>IFERROR(AND(CD$6&gt;=EOMONTH($H9,0),OR(CD$6&lt;=EOMONTH($I9,0),$I9=0))
*INDEX(Hypothèses!$D$60:$I$84,MATCH('Plan de recrutement'!$E9,Hypothèses!$C$60:$C$84,0),MATCH('Plan de recrutement'!CD$5,Hypothèses!$D$4:$I$4,0))/12
*(1+INDEX(Hypothèses!$D$85:$I$85,MATCH('Plan de recrutement'!CD$5,Hypothèses!$D$4:$I$4,0))),"-")</f>
        <v>5325</v>
      </c>
      <c r="CE9" s="61">
        <f>IFERROR(AND(CE$6&gt;=EOMONTH($H9,0),OR(CE$6&lt;=EOMONTH($I9,0),$I9=0))
*INDEX(Hypothèses!$D$60:$I$84,MATCH('Plan de recrutement'!$E9,Hypothèses!$C$60:$C$84,0),MATCH('Plan de recrutement'!CE$5,Hypothèses!$D$4:$I$4,0))/12
*(1+INDEX(Hypothèses!$D$85:$I$85,MATCH('Plan de recrutement'!CE$5,Hypothèses!$D$4:$I$4,0))),"-")</f>
        <v>5325</v>
      </c>
      <c r="CF9" s="61">
        <f>IFERROR(AND(CF$6&gt;=EOMONTH($H9,0),OR(CF$6&lt;=EOMONTH($I9,0),$I9=0))
*INDEX(Hypothèses!$D$60:$I$84,MATCH('Plan de recrutement'!$E9,Hypothèses!$C$60:$C$84,0),MATCH('Plan de recrutement'!CF$5,Hypothèses!$D$4:$I$4,0))/12
*(1+INDEX(Hypothèses!$D$85:$I$85,MATCH('Plan de recrutement'!CF$5,Hypothèses!$D$4:$I$4,0))),"-")</f>
        <v>5325</v>
      </c>
      <c r="CG9" s="61">
        <f>IFERROR(AND(CG$6&gt;=EOMONTH($H9,0),OR(CG$6&lt;=EOMONTH($I9,0),$I9=0))
*INDEX(Hypothèses!$D$60:$I$84,MATCH('Plan de recrutement'!$E9,Hypothèses!$C$60:$C$84,0),MATCH('Plan de recrutement'!CG$5,Hypothèses!$D$4:$I$4,0))/12
*(1+INDEX(Hypothèses!$D$85:$I$85,MATCH('Plan de recrutement'!CG$5,Hypothèses!$D$4:$I$4,0))),"-")</f>
        <v>5325</v>
      </c>
      <c r="CH9" s="61">
        <f>IFERROR(AND(CH$6&gt;=EOMONTH($H9,0),OR(CH$6&lt;=EOMONTH($I9,0),$I9=0))
*INDEX(Hypothèses!$D$60:$I$84,MATCH('Plan de recrutement'!$E9,Hypothèses!$C$60:$C$84,0),MATCH('Plan de recrutement'!CH$5,Hypothèses!$D$4:$I$4,0))/12
*(1+INDEX(Hypothèses!$D$85:$I$85,MATCH('Plan de recrutement'!CH$5,Hypothèses!$D$4:$I$4,0))),"-")</f>
        <v>5325</v>
      </c>
      <c r="CI9" s="61">
        <f>IFERROR(AND(CI$6&gt;=EOMONTH($H9,0),OR(CI$6&lt;=EOMONTH($I9,0),$I9=0))
*INDEX(Hypothèses!$D$60:$I$84,MATCH('Plan de recrutement'!$E9,Hypothèses!$C$60:$C$84,0),MATCH('Plan de recrutement'!CI$5,Hypothèses!$D$4:$I$4,0))/12
*(1+INDEX(Hypothèses!$D$85:$I$85,MATCH('Plan de recrutement'!CI$5,Hypothèses!$D$4:$I$4,0))),"-")</f>
        <v>5325</v>
      </c>
      <c r="CJ9" s="61">
        <f>IFERROR(AND(CJ$6&gt;=EOMONTH($H9,0),OR(CJ$6&lt;=EOMONTH($I9,0),$I9=0))
*INDEX(Hypothèses!$D$60:$I$84,MATCH('Plan de recrutement'!$E9,Hypothèses!$C$60:$C$84,0),MATCH('Plan de recrutement'!CJ$5,Hypothèses!$D$4:$I$4,0))/12
*(1+INDEX(Hypothèses!$D$85:$I$85,MATCH('Plan de recrutement'!CJ$5,Hypothèses!$D$4:$I$4,0))),"-")</f>
        <v>5325</v>
      </c>
    </row>
    <row r="10" spans="1:89" x14ac:dyDescent="0.3">
      <c r="C10" s="48" t="s">
        <v>92</v>
      </c>
      <c r="D10" s="48"/>
      <c r="E10" s="1" t="str">
        <f t="shared" ref="E10:E33" si="10">CONCATENATE(F10," - ",G10)</f>
        <v>[Opérations] - [Junior]</v>
      </c>
      <c r="F10" s="48" t="s">
        <v>15</v>
      </c>
      <c r="G10" s="48" t="s">
        <v>74</v>
      </c>
      <c r="H10" s="60">
        <v>45292</v>
      </c>
      <c r="I10" s="60"/>
      <c r="J10" s="62">
        <f t="shared" ref="J10:O33" si="11">SUMIF($Q$5:$CJ$5,J$5,$Q10:$CJ10)</f>
        <v>0</v>
      </c>
      <c r="K10" s="62">
        <f t="shared" si="11"/>
        <v>0</v>
      </c>
      <c r="L10" s="62">
        <f t="shared" si="9"/>
        <v>35499.999999999993</v>
      </c>
      <c r="M10" s="62">
        <f t="shared" si="9"/>
        <v>35499.999999999993</v>
      </c>
      <c r="N10" s="62">
        <f t="shared" si="9"/>
        <v>35499.999999999993</v>
      </c>
      <c r="O10" s="62">
        <f t="shared" si="9"/>
        <v>35499.999999999993</v>
      </c>
      <c r="Q10" s="61">
        <f>IFERROR(AND(Q$6&gt;=EOMONTH($H10,0),OR(Q$6&lt;=EOMONTH($I10,0),$I10=0))
*INDEX(Hypothèses!$D$60:$I$84,MATCH('Plan de recrutement'!$E10,Hypothèses!$C$60:$C$84,0),MATCH('Plan de recrutement'!Q$5,Hypothèses!$D$4:$I$4,0))/12
*(1+INDEX(Hypothèses!$D$85:$I$85,MATCH('Plan de recrutement'!Q$5,Hypothèses!$D$4:$I$4,0))),"-")</f>
        <v>0</v>
      </c>
      <c r="R10" s="61">
        <f>IFERROR(AND(R$6&gt;=EOMONTH($H10,0),OR(R$6&lt;=EOMONTH($I10,0),$I10=0))
*INDEX(Hypothèses!$D$60:$I$84,MATCH('Plan de recrutement'!$E10,Hypothèses!$C$60:$C$84,0),MATCH('Plan de recrutement'!R$5,Hypothèses!$D$4:$I$4,0))/12
*(1+INDEX(Hypothèses!$D$85:$I$85,MATCH('Plan de recrutement'!R$5,Hypothèses!$D$4:$I$4,0))),"-")</f>
        <v>0</v>
      </c>
      <c r="S10" s="61">
        <f>IFERROR(AND(S$6&gt;=EOMONTH($H10,0),OR(S$6&lt;=EOMONTH($I10,0),$I10=0))
*INDEX(Hypothèses!$D$60:$I$84,MATCH('Plan de recrutement'!$E10,Hypothèses!$C$60:$C$84,0),MATCH('Plan de recrutement'!S$5,Hypothèses!$D$4:$I$4,0))/12
*(1+INDEX(Hypothèses!$D$85:$I$85,MATCH('Plan de recrutement'!S$5,Hypothèses!$D$4:$I$4,0))),"-")</f>
        <v>0</v>
      </c>
      <c r="T10" s="61">
        <f>IFERROR(AND(T$6&gt;=EOMONTH($H10,0),OR(T$6&lt;=EOMONTH($I10,0),$I10=0))
*INDEX(Hypothèses!$D$60:$I$84,MATCH('Plan de recrutement'!$E10,Hypothèses!$C$60:$C$84,0),MATCH('Plan de recrutement'!T$5,Hypothèses!$D$4:$I$4,0))/12
*(1+INDEX(Hypothèses!$D$85:$I$85,MATCH('Plan de recrutement'!T$5,Hypothèses!$D$4:$I$4,0))),"-")</f>
        <v>0</v>
      </c>
      <c r="U10" s="61">
        <f>IFERROR(AND(U$6&gt;=EOMONTH($H10,0),OR(U$6&lt;=EOMONTH($I10,0),$I10=0))
*INDEX(Hypothèses!$D$60:$I$84,MATCH('Plan de recrutement'!$E10,Hypothèses!$C$60:$C$84,0),MATCH('Plan de recrutement'!U$5,Hypothèses!$D$4:$I$4,0))/12
*(1+INDEX(Hypothèses!$D$85:$I$85,MATCH('Plan de recrutement'!U$5,Hypothèses!$D$4:$I$4,0))),"-")</f>
        <v>0</v>
      </c>
      <c r="V10" s="61">
        <f>IFERROR(AND(V$6&gt;=EOMONTH($H10,0),OR(V$6&lt;=EOMONTH($I10,0),$I10=0))
*INDEX(Hypothèses!$D$60:$I$84,MATCH('Plan de recrutement'!$E10,Hypothèses!$C$60:$C$84,0),MATCH('Plan de recrutement'!V$5,Hypothèses!$D$4:$I$4,0))/12
*(1+INDEX(Hypothèses!$D$85:$I$85,MATCH('Plan de recrutement'!V$5,Hypothèses!$D$4:$I$4,0))),"-")</f>
        <v>0</v>
      </c>
      <c r="W10" s="61">
        <f>IFERROR(AND(W$6&gt;=EOMONTH($H10,0),OR(W$6&lt;=EOMONTH($I10,0),$I10=0))
*INDEX(Hypothèses!$D$60:$I$84,MATCH('Plan de recrutement'!$E10,Hypothèses!$C$60:$C$84,0),MATCH('Plan de recrutement'!W$5,Hypothèses!$D$4:$I$4,0))/12
*(1+INDEX(Hypothèses!$D$85:$I$85,MATCH('Plan de recrutement'!W$5,Hypothèses!$D$4:$I$4,0))),"-")</f>
        <v>0</v>
      </c>
      <c r="X10" s="61">
        <f>IFERROR(AND(X$6&gt;=EOMONTH($H10,0),OR(X$6&lt;=EOMONTH($I10,0),$I10=0))
*INDEX(Hypothèses!$D$60:$I$84,MATCH('Plan de recrutement'!$E10,Hypothèses!$C$60:$C$84,0),MATCH('Plan de recrutement'!X$5,Hypothèses!$D$4:$I$4,0))/12
*(1+INDEX(Hypothèses!$D$85:$I$85,MATCH('Plan de recrutement'!X$5,Hypothèses!$D$4:$I$4,0))),"-")</f>
        <v>0</v>
      </c>
      <c r="Y10" s="61">
        <f>IFERROR(AND(Y$6&gt;=EOMONTH($H10,0),OR(Y$6&lt;=EOMONTH($I10,0),$I10=0))
*INDEX(Hypothèses!$D$60:$I$84,MATCH('Plan de recrutement'!$E10,Hypothèses!$C$60:$C$84,0),MATCH('Plan de recrutement'!Y$5,Hypothèses!$D$4:$I$4,0))/12
*(1+INDEX(Hypothèses!$D$85:$I$85,MATCH('Plan de recrutement'!Y$5,Hypothèses!$D$4:$I$4,0))),"-")</f>
        <v>0</v>
      </c>
      <c r="Z10" s="61">
        <f>IFERROR(AND(Z$6&gt;=EOMONTH($H10,0),OR(Z$6&lt;=EOMONTH($I10,0),$I10=0))
*INDEX(Hypothèses!$D$60:$I$84,MATCH('Plan de recrutement'!$E10,Hypothèses!$C$60:$C$84,0),MATCH('Plan de recrutement'!Z$5,Hypothèses!$D$4:$I$4,0))/12
*(1+INDEX(Hypothèses!$D$85:$I$85,MATCH('Plan de recrutement'!Z$5,Hypothèses!$D$4:$I$4,0))),"-")</f>
        <v>0</v>
      </c>
      <c r="AA10" s="61">
        <f>IFERROR(AND(AA$6&gt;=EOMONTH($H10,0),OR(AA$6&lt;=EOMONTH($I10,0),$I10=0))
*INDEX(Hypothèses!$D$60:$I$84,MATCH('Plan de recrutement'!$E10,Hypothèses!$C$60:$C$84,0),MATCH('Plan de recrutement'!AA$5,Hypothèses!$D$4:$I$4,0))/12
*(1+INDEX(Hypothèses!$D$85:$I$85,MATCH('Plan de recrutement'!AA$5,Hypothèses!$D$4:$I$4,0))),"-")</f>
        <v>0</v>
      </c>
      <c r="AB10" s="61">
        <f>IFERROR(AND(AB$6&gt;=EOMONTH($H10,0),OR(AB$6&lt;=EOMONTH($I10,0),$I10=0))
*INDEX(Hypothèses!$D$60:$I$84,MATCH('Plan de recrutement'!$E10,Hypothèses!$C$60:$C$84,0),MATCH('Plan de recrutement'!AB$5,Hypothèses!$D$4:$I$4,0))/12
*(1+INDEX(Hypothèses!$D$85:$I$85,MATCH('Plan de recrutement'!AB$5,Hypothèses!$D$4:$I$4,0))),"-")</f>
        <v>0</v>
      </c>
      <c r="AC10" s="61">
        <f>IFERROR(AND(AC$6&gt;=EOMONTH($H10,0),OR(AC$6&lt;=EOMONTH($I10,0),$I10=0))
*INDEX(Hypothèses!$D$60:$I$84,MATCH('Plan de recrutement'!$E10,Hypothèses!$C$60:$C$84,0),MATCH('Plan de recrutement'!AC$5,Hypothèses!$D$4:$I$4,0))/12
*(1+INDEX(Hypothèses!$D$85:$I$85,MATCH('Plan de recrutement'!AC$5,Hypothèses!$D$4:$I$4,0))),"-")</f>
        <v>0</v>
      </c>
      <c r="AD10" s="61">
        <f>IFERROR(AND(AD$6&gt;=EOMONTH($H10,0),OR(AD$6&lt;=EOMONTH($I10,0),$I10=0))
*INDEX(Hypothèses!$D$60:$I$84,MATCH('Plan de recrutement'!$E10,Hypothèses!$C$60:$C$84,0),MATCH('Plan de recrutement'!AD$5,Hypothèses!$D$4:$I$4,0))/12
*(1+INDEX(Hypothèses!$D$85:$I$85,MATCH('Plan de recrutement'!AD$5,Hypothèses!$D$4:$I$4,0))),"-")</f>
        <v>0</v>
      </c>
      <c r="AE10" s="61">
        <f>IFERROR(AND(AE$6&gt;=EOMONTH($H10,0),OR(AE$6&lt;=EOMONTH($I10,0),$I10=0))
*INDEX(Hypothèses!$D$60:$I$84,MATCH('Plan de recrutement'!$E10,Hypothèses!$C$60:$C$84,0),MATCH('Plan de recrutement'!AE$5,Hypothèses!$D$4:$I$4,0))/12
*(1+INDEX(Hypothèses!$D$85:$I$85,MATCH('Plan de recrutement'!AE$5,Hypothèses!$D$4:$I$4,0))),"-")</f>
        <v>0</v>
      </c>
      <c r="AF10" s="61">
        <f>IFERROR(AND(AF$6&gt;=EOMONTH($H10,0),OR(AF$6&lt;=EOMONTH($I10,0),$I10=0))
*INDEX(Hypothèses!$D$60:$I$84,MATCH('Plan de recrutement'!$E10,Hypothèses!$C$60:$C$84,0),MATCH('Plan de recrutement'!AF$5,Hypothèses!$D$4:$I$4,0))/12
*(1+INDEX(Hypothèses!$D$85:$I$85,MATCH('Plan de recrutement'!AF$5,Hypothèses!$D$4:$I$4,0))),"-")</f>
        <v>0</v>
      </c>
      <c r="AG10" s="61">
        <f>IFERROR(AND(AG$6&gt;=EOMONTH($H10,0),OR(AG$6&lt;=EOMONTH($I10,0),$I10=0))
*INDEX(Hypothèses!$D$60:$I$84,MATCH('Plan de recrutement'!$E10,Hypothèses!$C$60:$C$84,0),MATCH('Plan de recrutement'!AG$5,Hypothèses!$D$4:$I$4,0))/12
*(1+INDEX(Hypothèses!$D$85:$I$85,MATCH('Plan de recrutement'!AG$5,Hypothèses!$D$4:$I$4,0))),"-")</f>
        <v>0</v>
      </c>
      <c r="AH10" s="61">
        <f>IFERROR(AND(AH$6&gt;=EOMONTH($H10,0),OR(AH$6&lt;=EOMONTH($I10,0),$I10=0))
*INDEX(Hypothèses!$D$60:$I$84,MATCH('Plan de recrutement'!$E10,Hypothèses!$C$60:$C$84,0),MATCH('Plan de recrutement'!AH$5,Hypothèses!$D$4:$I$4,0))/12
*(1+INDEX(Hypothèses!$D$85:$I$85,MATCH('Plan de recrutement'!AH$5,Hypothèses!$D$4:$I$4,0))),"-")</f>
        <v>0</v>
      </c>
      <c r="AI10" s="61">
        <f>IFERROR(AND(AI$6&gt;=EOMONTH($H10,0),OR(AI$6&lt;=EOMONTH($I10,0),$I10=0))
*INDEX(Hypothèses!$D$60:$I$84,MATCH('Plan de recrutement'!$E10,Hypothèses!$C$60:$C$84,0),MATCH('Plan de recrutement'!AI$5,Hypothèses!$D$4:$I$4,0))/12
*(1+INDEX(Hypothèses!$D$85:$I$85,MATCH('Plan de recrutement'!AI$5,Hypothèses!$D$4:$I$4,0))),"-")</f>
        <v>0</v>
      </c>
      <c r="AJ10" s="61">
        <f>IFERROR(AND(AJ$6&gt;=EOMONTH($H10,0),OR(AJ$6&lt;=EOMONTH($I10,0),$I10=0))
*INDEX(Hypothèses!$D$60:$I$84,MATCH('Plan de recrutement'!$E10,Hypothèses!$C$60:$C$84,0),MATCH('Plan de recrutement'!AJ$5,Hypothèses!$D$4:$I$4,0))/12
*(1+INDEX(Hypothèses!$D$85:$I$85,MATCH('Plan de recrutement'!AJ$5,Hypothèses!$D$4:$I$4,0))),"-")</f>
        <v>0</v>
      </c>
      <c r="AK10" s="61">
        <f>IFERROR(AND(AK$6&gt;=EOMONTH($H10,0),OR(AK$6&lt;=EOMONTH($I10,0),$I10=0))
*INDEX(Hypothèses!$D$60:$I$84,MATCH('Plan de recrutement'!$E10,Hypothèses!$C$60:$C$84,0),MATCH('Plan de recrutement'!AK$5,Hypothèses!$D$4:$I$4,0))/12
*(1+INDEX(Hypothèses!$D$85:$I$85,MATCH('Plan de recrutement'!AK$5,Hypothèses!$D$4:$I$4,0))),"-")</f>
        <v>0</v>
      </c>
      <c r="AL10" s="61">
        <f>IFERROR(AND(AL$6&gt;=EOMONTH($H10,0),OR(AL$6&lt;=EOMONTH($I10,0),$I10=0))
*INDEX(Hypothèses!$D$60:$I$84,MATCH('Plan de recrutement'!$E10,Hypothèses!$C$60:$C$84,0),MATCH('Plan de recrutement'!AL$5,Hypothèses!$D$4:$I$4,0))/12
*(1+INDEX(Hypothèses!$D$85:$I$85,MATCH('Plan de recrutement'!AL$5,Hypothèses!$D$4:$I$4,0))),"-")</f>
        <v>0</v>
      </c>
      <c r="AM10" s="61">
        <f>IFERROR(AND(AM$6&gt;=EOMONTH($H10,0),OR(AM$6&lt;=EOMONTH($I10,0),$I10=0))
*INDEX(Hypothèses!$D$60:$I$84,MATCH('Plan de recrutement'!$E10,Hypothèses!$C$60:$C$84,0),MATCH('Plan de recrutement'!AM$5,Hypothèses!$D$4:$I$4,0))/12
*(1+INDEX(Hypothèses!$D$85:$I$85,MATCH('Plan de recrutement'!AM$5,Hypothèses!$D$4:$I$4,0))),"-")</f>
        <v>0</v>
      </c>
      <c r="AN10" s="61">
        <f>IFERROR(AND(AN$6&gt;=EOMONTH($H10,0),OR(AN$6&lt;=EOMONTH($I10,0),$I10=0))
*INDEX(Hypothèses!$D$60:$I$84,MATCH('Plan de recrutement'!$E10,Hypothèses!$C$60:$C$84,0),MATCH('Plan de recrutement'!AN$5,Hypothèses!$D$4:$I$4,0))/12
*(1+INDEX(Hypothèses!$D$85:$I$85,MATCH('Plan de recrutement'!AN$5,Hypothèses!$D$4:$I$4,0))),"-")</f>
        <v>0</v>
      </c>
      <c r="AO10" s="61">
        <f>IFERROR(AND(AO$6&gt;=EOMONTH($H10,0),OR(AO$6&lt;=EOMONTH($I10,0),$I10=0))
*INDEX(Hypothèses!$D$60:$I$84,MATCH('Plan de recrutement'!$E10,Hypothèses!$C$60:$C$84,0),MATCH('Plan de recrutement'!AO$5,Hypothèses!$D$4:$I$4,0))/12
*(1+INDEX(Hypothèses!$D$85:$I$85,MATCH('Plan de recrutement'!AO$5,Hypothèses!$D$4:$I$4,0))),"-")</f>
        <v>2958.3333333333335</v>
      </c>
      <c r="AP10" s="61">
        <f>IFERROR(AND(AP$6&gt;=EOMONTH($H10,0),OR(AP$6&lt;=EOMONTH($I10,0),$I10=0))
*INDEX(Hypothèses!$D$60:$I$84,MATCH('Plan de recrutement'!$E10,Hypothèses!$C$60:$C$84,0),MATCH('Plan de recrutement'!AP$5,Hypothèses!$D$4:$I$4,0))/12
*(1+INDEX(Hypothèses!$D$85:$I$85,MATCH('Plan de recrutement'!AP$5,Hypothèses!$D$4:$I$4,0))),"-")</f>
        <v>2958.3333333333335</v>
      </c>
      <c r="AQ10" s="61">
        <f>IFERROR(AND(AQ$6&gt;=EOMONTH($H10,0),OR(AQ$6&lt;=EOMONTH($I10,0),$I10=0))
*INDEX(Hypothèses!$D$60:$I$84,MATCH('Plan de recrutement'!$E10,Hypothèses!$C$60:$C$84,0),MATCH('Plan de recrutement'!AQ$5,Hypothèses!$D$4:$I$4,0))/12
*(1+INDEX(Hypothèses!$D$85:$I$85,MATCH('Plan de recrutement'!AQ$5,Hypothèses!$D$4:$I$4,0))),"-")</f>
        <v>2958.3333333333335</v>
      </c>
      <c r="AR10" s="61">
        <f>IFERROR(AND(AR$6&gt;=EOMONTH($H10,0),OR(AR$6&lt;=EOMONTH($I10,0),$I10=0))
*INDEX(Hypothèses!$D$60:$I$84,MATCH('Plan de recrutement'!$E10,Hypothèses!$C$60:$C$84,0),MATCH('Plan de recrutement'!AR$5,Hypothèses!$D$4:$I$4,0))/12
*(1+INDEX(Hypothèses!$D$85:$I$85,MATCH('Plan de recrutement'!AR$5,Hypothèses!$D$4:$I$4,0))),"-")</f>
        <v>2958.3333333333335</v>
      </c>
      <c r="AS10" s="61">
        <f>IFERROR(AND(AS$6&gt;=EOMONTH($H10,0),OR(AS$6&lt;=EOMONTH($I10,0),$I10=0))
*INDEX(Hypothèses!$D$60:$I$84,MATCH('Plan de recrutement'!$E10,Hypothèses!$C$60:$C$84,0),MATCH('Plan de recrutement'!AS$5,Hypothèses!$D$4:$I$4,0))/12
*(1+INDEX(Hypothèses!$D$85:$I$85,MATCH('Plan de recrutement'!AS$5,Hypothèses!$D$4:$I$4,0))),"-")</f>
        <v>2958.3333333333335</v>
      </c>
      <c r="AT10" s="61">
        <f>IFERROR(AND(AT$6&gt;=EOMONTH($H10,0),OR(AT$6&lt;=EOMONTH($I10,0),$I10=0))
*INDEX(Hypothèses!$D$60:$I$84,MATCH('Plan de recrutement'!$E10,Hypothèses!$C$60:$C$84,0),MATCH('Plan de recrutement'!AT$5,Hypothèses!$D$4:$I$4,0))/12
*(1+INDEX(Hypothèses!$D$85:$I$85,MATCH('Plan de recrutement'!AT$5,Hypothèses!$D$4:$I$4,0))),"-")</f>
        <v>2958.3333333333335</v>
      </c>
      <c r="AU10" s="61">
        <f>IFERROR(AND(AU$6&gt;=EOMONTH($H10,0),OR(AU$6&lt;=EOMONTH($I10,0),$I10=0))
*INDEX(Hypothèses!$D$60:$I$84,MATCH('Plan de recrutement'!$E10,Hypothèses!$C$60:$C$84,0),MATCH('Plan de recrutement'!AU$5,Hypothèses!$D$4:$I$4,0))/12
*(1+INDEX(Hypothèses!$D$85:$I$85,MATCH('Plan de recrutement'!AU$5,Hypothèses!$D$4:$I$4,0))),"-")</f>
        <v>2958.3333333333335</v>
      </c>
      <c r="AV10" s="61">
        <f>IFERROR(AND(AV$6&gt;=EOMONTH($H10,0),OR(AV$6&lt;=EOMONTH($I10,0),$I10=0))
*INDEX(Hypothèses!$D$60:$I$84,MATCH('Plan de recrutement'!$E10,Hypothèses!$C$60:$C$84,0),MATCH('Plan de recrutement'!AV$5,Hypothèses!$D$4:$I$4,0))/12
*(1+INDEX(Hypothèses!$D$85:$I$85,MATCH('Plan de recrutement'!AV$5,Hypothèses!$D$4:$I$4,0))),"-")</f>
        <v>2958.3333333333335</v>
      </c>
      <c r="AW10" s="61">
        <f>IFERROR(AND(AW$6&gt;=EOMONTH($H10,0),OR(AW$6&lt;=EOMONTH($I10,0),$I10=0))
*INDEX(Hypothèses!$D$60:$I$84,MATCH('Plan de recrutement'!$E10,Hypothèses!$C$60:$C$84,0),MATCH('Plan de recrutement'!AW$5,Hypothèses!$D$4:$I$4,0))/12
*(1+INDEX(Hypothèses!$D$85:$I$85,MATCH('Plan de recrutement'!AW$5,Hypothèses!$D$4:$I$4,0))),"-")</f>
        <v>2958.3333333333335</v>
      </c>
      <c r="AX10" s="61">
        <f>IFERROR(AND(AX$6&gt;=EOMONTH($H10,0),OR(AX$6&lt;=EOMONTH($I10,0),$I10=0))
*INDEX(Hypothèses!$D$60:$I$84,MATCH('Plan de recrutement'!$E10,Hypothèses!$C$60:$C$84,0),MATCH('Plan de recrutement'!AX$5,Hypothèses!$D$4:$I$4,0))/12
*(1+INDEX(Hypothèses!$D$85:$I$85,MATCH('Plan de recrutement'!AX$5,Hypothèses!$D$4:$I$4,0))),"-")</f>
        <v>2958.3333333333335</v>
      </c>
      <c r="AY10" s="61">
        <f>IFERROR(AND(AY$6&gt;=EOMONTH($H10,0),OR(AY$6&lt;=EOMONTH($I10,0),$I10=0))
*INDEX(Hypothèses!$D$60:$I$84,MATCH('Plan de recrutement'!$E10,Hypothèses!$C$60:$C$84,0),MATCH('Plan de recrutement'!AY$5,Hypothèses!$D$4:$I$4,0))/12
*(1+INDEX(Hypothèses!$D$85:$I$85,MATCH('Plan de recrutement'!AY$5,Hypothèses!$D$4:$I$4,0))),"-")</f>
        <v>2958.3333333333335</v>
      </c>
      <c r="AZ10" s="61">
        <f>IFERROR(AND(AZ$6&gt;=EOMONTH($H10,0),OR(AZ$6&lt;=EOMONTH($I10,0),$I10=0))
*INDEX(Hypothèses!$D$60:$I$84,MATCH('Plan de recrutement'!$E10,Hypothèses!$C$60:$C$84,0),MATCH('Plan de recrutement'!AZ$5,Hypothèses!$D$4:$I$4,0))/12
*(1+INDEX(Hypothèses!$D$85:$I$85,MATCH('Plan de recrutement'!AZ$5,Hypothèses!$D$4:$I$4,0))),"-")</f>
        <v>2958.3333333333335</v>
      </c>
      <c r="BA10" s="61">
        <f>IFERROR(AND(BA$6&gt;=EOMONTH($H10,0),OR(BA$6&lt;=EOMONTH($I10,0),$I10=0))
*INDEX(Hypothèses!$D$60:$I$84,MATCH('Plan de recrutement'!$E10,Hypothèses!$C$60:$C$84,0),MATCH('Plan de recrutement'!BA$5,Hypothèses!$D$4:$I$4,0))/12
*(1+INDEX(Hypothèses!$D$85:$I$85,MATCH('Plan de recrutement'!BA$5,Hypothèses!$D$4:$I$4,0))),"-")</f>
        <v>2958.3333333333335</v>
      </c>
      <c r="BB10" s="61">
        <f>IFERROR(AND(BB$6&gt;=EOMONTH($H10,0),OR(BB$6&lt;=EOMONTH($I10,0),$I10=0))
*INDEX(Hypothèses!$D$60:$I$84,MATCH('Plan de recrutement'!$E10,Hypothèses!$C$60:$C$84,0),MATCH('Plan de recrutement'!BB$5,Hypothèses!$D$4:$I$4,0))/12
*(1+INDEX(Hypothèses!$D$85:$I$85,MATCH('Plan de recrutement'!BB$5,Hypothèses!$D$4:$I$4,0))),"-")</f>
        <v>2958.3333333333335</v>
      </c>
      <c r="BC10" s="61">
        <f>IFERROR(AND(BC$6&gt;=EOMONTH($H10,0),OR(BC$6&lt;=EOMONTH($I10,0),$I10=0))
*INDEX(Hypothèses!$D$60:$I$84,MATCH('Plan de recrutement'!$E10,Hypothèses!$C$60:$C$84,0),MATCH('Plan de recrutement'!BC$5,Hypothèses!$D$4:$I$4,0))/12
*(1+INDEX(Hypothèses!$D$85:$I$85,MATCH('Plan de recrutement'!BC$5,Hypothèses!$D$4:$I$4,0))),"-")</f>
        <v>2958.3333333333335</v>
      </c>
      <c r="BD10" s="61">
        <f>IFERROR(AND(BD$6&gt;=EOMONTH($H10,0),OR(BD$6&lt;=EOMONTH($I10,0),$I10=0))
*INDEX(Hypothèses!$D$60:$I$84,MATCH('Plan de recrutement'!$E10,Hypothèses!$C$60:$C$84,0),MATCH('Plan de recrutement'!BD$5,Hypothèses!$D$4:$I$4,0))/12
*(1+INDEX(Hypothèses!$D$85:$I$85,MATCH('Plan de recrutement'!BD$5,Hypothèses!$D$4:$I$4,0))),"-")</f>
        <v>2958.3333333333335</v>
      </c>
      <c r="BE10" s="61">
        <f>IFERROR(AND(BE$6&gt;=EOMONTH($H10,0),OR(BE$6&lt;=EOMONTH($I10,0),$I10=0))
*INDEX(Hypothèses!$D$60:$I$84,MATCH('Plan de recrutement'!$E10,Hypothèses!$C$60:$C$84,0),MATCH('Plan de recrutement'!BE$5,Hypothèses!$D$4:$I$4,0))/12
*(1+INDEX(Hypothèses!$D$85:$I$85,MATCH('Plan de recrutement'!BE$5,Hypothèses!$D$4:$I$4,0))),"-")</f>
        <v>2958.3333333333335</v>
      </c>
      <c r="BF10" s="61">
        <f>IFERROR(AND(BF$6&gt;=EOMONTH($H10,0),OR(BF$6&lt;=EOMONTH($I10,0),$I10=0))
*INDEX(Hypothèses!$D$60:$I$84,MATCH('Plan de recrutement'!$E10,Hypothèses!$C$60:$C$84,0),MATCH('Plan de recrutement'!BF$5,Hypothèses!$D$4:$I$4,0))/12
*(1+INDEX(Hypothèses!$D$85:$I$85,MATCH('Plan de recrutement'!BF$5,Hypothèses!$D$4:$I$4,0))),"-")</f>
        <v>2958.3333333333335</v>
      </c>
      <c r="BG10" s="61">
        <f>IFERROR(AND(BG$6&gt;=EOMONTH($H10,0),OR(BG$6&lt;=EOMONTH($I10,0),$I10=0))
*INDEX(Hypothèses!$D$60:$I$84,MATCH('Plan de recrutement'!$E10,Hypothèses!$C$60:$C$84,0),MATCH('Plan de recrutement'!BG$5,Hypothèses!$D$4:$I$4,0))/12
*(1+INDEX(Hypothèses!$D$85:$I$85,MATCH('Plan de recrutement'!BG$5,Hypothèses!$D$4:$I$4,0))),"-")</f>
        <v>2958.3333333333335</v>
      </c>
      <c r="BH10" s="61">
        <f>IFERROR(AND(BH$6&gt;=EOMONTH($H10,0),OR(BH$6&lt;=EOMONTH($I10,0),$I10=0))
*INDEX(Hypothèses!$D$60:$I$84,MATCH('Plan de recrutement'!$E10,Hypothèses!$C$60:$C$84,0),MATCH('Plan de recrutement'!BH$5,Hypothèses!$D$4:$I$4,0))/12
*(1+INDEX(Hypothèses!$D$85:$I$85,MATCH('Plan de recrutement'!BH$5,Hypothèses!$D$4:$I$4,0))),"-")</f>
        <v>2958.3333333333335</v>
      </c>
      <c r="BI10" s="61">
        <f>IFERROR(AND(BI$6&gt;=EOMONTH($H10,0),OR(BI$6&lt;=EOMONTH($I10,0),$I10=0))
*INDEX(Hypothèses!$D$60:$I$84,MATCH('Plan de recrutement'!$E10,Hypothèses!$C$60:$C$84,0),MATCH('Plan de recrutement'!BI$5,Hypothèses!$D$4:$I$4,0))/12
*(1+INDEX(Hypothèses!$D$85:$I$85,MATCH('Plan de recrutement'!BI$5,Hypothèses!$D$4:$I$4,0))),"-")</f>
        <v>2958.3333333333335</v>
      </c>
      <c r="BJ10" s="61">
        <f>IFERROR(AND(BJ$6&gt;=EOMONTH($H10,0),OR(BJ$6&lt;=EOMONTH($I10,0),$I10=0))
*INDEX(Hypothèses!$D$60:$I$84,MATCH('Plan de recrutement'!$E10,Hypothèses!$C$60:$C$84,0),MATCH('Plan de recrutement'!BJ$5,Hypothèses!$D$4:$I$4,0))/12
*(1+INDEX(Hypothèses!$D$85:$I$85,MATCH('Plan de recrutement'!BJ$5,Hypothèses!$D$4:$I$4,0))),"-")</f>
        <v>2958.3333333333335</v>
      </c>
      <c r="BK10" s="61">
        <f>IFERROR(AND(BK$6&gt;=EOMONTH($H10,0),OR(BK$6&lt;=EOMONTH($I10,0),$I10=0))
*INDEX(Hypothèses!$D$60:$I$84,MATCH('Plan de recrutement'!$E10,Hypothèses!$C$60:$C$84,0),MATCH('Plan de recrutement'!BK$5,Hypothèses!$D$4:$I$4,0))/12
*(1+INDEX(Hypothèses!$D$85:$I$85,MATCH('Plan de recrutement'!BK$5,Hypothèses!$D$4:$I$4,0))),"-")</f>
        <v>2958.3333333333335</v>
      </c>
      <c r="BL10" s="61">
        <f>IFERROR(AND(BL$6&gt;=EOMONTH($H10,0),OR(BL$6&lt;=EOMONTH($I10,0),$I10=0))
*INDEX(Hypothèses!$D$60:$I$84,MATCH('Plan de recrutement'!$E10,Hypothèses!$C$60:$C$84,0),MATCH('Plan de recrutement'!BL$5,Hypothèses!$D$4:$I$4,0))/12
*(1+INDEX(Hypothèses!$D$85:$I$85,MATCH('Plan de recrutement'!BL$5,Hypothèses!$D$4:$I$4,0))),"-")</f>
        <v>2958.3333333333335</v>
      </c>
      <c r="BM10" s="61">
        <f>IFERROR(AND(BM$6&gt;=EOMONTH($H10,0),OR(BM$6&lt;=EOMONTH($I10,0),$I10=0))
*INDEX(Hypothèses!$D$60:$I$84,MATCH('Plan de recrutement'!$E10,Hypothèses!$C$60:$C$84,0),MATCH('Plan de recrutement'!BM$5,Hypothèses!$D$4:$I$4,0))/12
*(1+INDEX(Hypothèses!$D$85:$I$85,MATCH('Plan de recrutement'!BM$5,Hypothèses!$D$4:$I$4,0))),"-")</f>
        <v>2958.3333333333335</v>
      </c>
      <c r="BN10" s="61">
        <f>IFERROR(AND(BN$6&gt;=EOMONTH($H10,0),OR(BN$6&lt;=EOMONTH($I10,0),$I10=0))
*INDEX(Hypothèses!$D$60:$I$84,MATCH('Plan de recrutement'!$E10,Hypothèses!$C$60:$C$84,0),MATCH('Plan de recrutement'!BN$5,Hypothèses!$D$4:$I$4,0))/12
*(1+INDEX(Hypothèses!$D$85:$I$85,MATCH('Plan de recrutement'!BN$5,Hypothèses!$D$4:$I$4,0))),"-")</f>
        <v>2958.3333333333335</v>
      </c>
      <c r="BO10" s="61">
        <f>IFERROR(AND(BO$6&gt;=EOMONTH($H10,0),OR(BO$6&lt;=EOMONTH($I10,0),$I10=0))
*INDEX(Hypothèses!$D$60:$I$84,MATCH('Plan de recrutement'!$E10,Hypothèses!$C$60:$C$84,0),MATCH('Plan de recrutement'!BO$5,Hypothèses!$D$4:$I$4,0))/12
*(1+INDEX(Hypothèses!$D$85:$I$85,MATCH('Plan de recrutement'!BO$5,Hypothèses!$D$4:$I$4,0))),"-")</f>
        <v>2958.3333333333335</v>
      </c>
      <c r="BP10" s="61">
        <f>IFERROR(AND(BP$6&gt;=EOMONTH($H10,0),OR(BP$6&lt;=EOMONTH($I10,0),$I10=0))
*INDEX(Hypothèses!$D$60:$I$84,MATCH('Plan de recrutement'!$E10,Hypothèses!$C$60:$C$84,0),MATCH('Plan de recrutement'!BP$5,Hypothèses!$D$4:$I$4,0))/12
*(1+INDEX(Hypothèses!$D$85:$I$85,MATCH('Plan de recrutement'!BP$5,Hypothèses!$D$4:$I$4,0))),"-")</f>
        <v>2958.3333333333335</v>
      </c>
      <c r="BQ10" s="61">
        <f>IFERROR(AND(BQ$6&gt;=EOMONTH($H10,0),OR(BQ$6&lt;=EOMONTH($I10,0),$I10=0))
*INDEX(Hypothèses!$D$60:$I$84,MATCH('Plan de recrutement'!$E10,Hypothèses!$C$60:$C$84,0),MATCH('Plan de recrutement'!BQ$5,Hypothèses!$D$4:$I$4,0))/12
*(1+INDEX(Hypothèses!$D$85:$I$85,MATCH('Plan de recrutement'!BQ$5,Hypothèses!$D$4:$I$4,0))),"-")</f>
        <v>2958.3333333333335</v>
      </c>
      <c r="BR10" s="61">
        <f>IFERROR(AND(BR$6&gt;=EOMONTH($H10,0),OR(BR$6&lt;=EOMONTH($I10,0),$I10=0))
*INDEX(Hypothèses!$D$60:$I$84,MATCH('Plan de recrutement'!$E10,Hypothèses!$C$60:$C$84,0),MATCH('Plan de recrutement'!BR$5,Hypothèses!$D$4:$I$4,0))/12
*(1+INDEX(Hypothèses!$D$85:$I$85,MATCH('Plan de recrutement'!BR$5,Hypothèses!$D$4:$I$4,0))),"-")</f>
        <v>2958.3333333333335</v>
      </c>
      <c r="BS10" s="61">
        <f>IFERROR(AND(BS$6&gt;=EOMONTH($H10,0),OR(BS$6&lt;=EOMONTH($I10,0),$I10=0))
*INDEX(Hypothèses!$D$60:$I$84,MATCH('Plan de recrutement'!$E10,Hypothèses!$C$60:$C$84,0),MATCH('Plan de recrutement'!BS$5,Hypothèses!$D$4:$I$4,0))/12
*(1+INDEX(Hypothèses!$D$85:$I$85,MATCH('Plan de recrutement'!BS$5,Hypothèses!$D$4:$I$4,0))),"-")</f>
        <v>2958.3333333333335</v>
      </c>
      <c r="BT10" s="61">
        <f>IFERROR(AND(BT$6&gt;=EOMONTH($H10,0),OR(BT$6&lt;=EOMONTH($I10,0),$I10=0))
*INDEX(Hypothèses!$D$60:$I$84,MATCH('Plan de recrutement'!$E10,Hypothèses!$C$60:$C$84,0),MATCH('Plan de recrutement'!BT$5,Hypothèses!$D$4:$I$4,0))/12
*(1+INDEX(Hypothèses!$D$85:$I$85,MATCH('Plan de recrutement'!BT$5,Hypothèses!$D$4:$I$4,0))),"-")</f>
        <v>2958.3333333333335</v>
      </c>
      <c r="BU10" s="61">
        <f>IFERROR(AND(BU$6&gt;=EOMONTH($H10,0),OR(BU$6&lt;=EOMONTH($I10,0),$I10=0))
*INDEX(Hypothèses!$D$60:$I$84,MATCH('Plan de recrutement'!$E10,Hypothèses!$C$60:$C$84,0),MATCH('Plan de recrutement'!BU$5,Hypothèses!$D$4:$I$4,0))/12
*(1+INDEX(Hypothèses!$D$85:$I$85,MATCH('Plan de recrutement'!BU$5,Hypothèses!$D$4:$I$4,0))),"-")</f>
        <v>2958.3333333333335</v>
      </c>
      <c r="BV10" s="61">
        <f>IFERROR(AND(BV$6&gt;=EOMONTH($H10,0),OR(BV$6&lt;=EOMONTH($I10,0),$I10=0))
*INDEX(Hypothèses!$D$60:$I$84,MATCH('Plan de recrutement'!$E10,Hypothèses!$C$60:$C$84,0),MATCH('Plan de recrutement'!BV$5,Hypothèses!$D$4:$I$4,0))/12
*(1+INDEX(Hypothèses!$D$85:$I$85,MATCH('Plan de recrutement'!BV$5,Hypothèses!$D$4:$I$4,0))),"-")</f>
        <v>2958.3333333333335</v>
      </c>
      <c r="BW10" s="61">
        <f>IFERROR(AND(BW$6&gt;=EOMONTH($H10,0),OR(BW$6&lt;=EOMONTH($I10,0),$I10=0))
*INDEX(Hypothèses!$D$60:$I$84,MATCH('Plan de recrutement'!$E10,Hypothèses!$C$60:$C$84,0),MATCH('Plan de recrutement'!BW$5,Hypothèses!$D$4:$I$4,0))/12
*(1+INDEX(Hypothèses!$D$85:$I$85,MATCH('Plan de recrutement'!BW$5,Hypothèses!$D$4:$I$4,0))),"-")</f>
        <v>2958.3333333333335</v>
      </c>
      <c r="BX10" s="61">
        <f>IFERROR(AND(BX$6&gt;=EOMONTH($H10,0),OR(BX$6&lt;=EOMONTH($I10,0),$I10=0))
*INDEX(Hypothèses!$D$60:$I$84,MATCH('Plan de recrutement'!$E10,Hypothèses!$C$60:$C$84,0),MATCH('Plan de recrutement'!BX$5,Hypothèses!$D$4:$I$4,0))/12
*(1+INDEX(Hypothèses!$D$85:$I$85,MATCH('Plan de recrutement'!BX$5,Hypothèses!$D$4:$I$4,0))),"-")</f>
        <v>2958.3333333333335</v>
      </c>
      <c r="BY10" s="61">
        <f>IFERROR(AND(BY$6&gt;=EOMONTH($H10,0),OR(BY$6&lt;=EOMONTH($I10,0),$I10=0))
*INDEX(Hypothèses!$D$60:$I$84,MATCH('Plan de recrutement'!$E10,Hypothèses!$C$60:$C$84,0),MATCH('Plan de recrutement'!BY$5,Hypothèses!$D$4:$I$4,0))/12
*(1+INDEX(Hypothèses!$D$85:$I$85,MATCH('Plan de recrutement'!BY$5,Hypothèses!$D$4:$I$4,0))),"-")</f>
        <v>2958.3333333333335</v>
      </c>
      <c r="BZ10" s="61">
        <f>IFERROR(AND(BZ$6&gt;=EOMONTH($H10,0),OR(BZ$6&lt;=EOMONTH($I10,0),$I10=0))
*INDEX(Hypothèses!$D$60:$I$84,MATCH('Plan de recrutement'!$E10,Hypothèses!$C$60:$C$84,0),MATCH('Plan de recrutement'!BZ$5,Hypothèses!$D$4:$I$4,0))/12
*(1+INDEX(Hypothèses!$D$85:$I$85,MATCH('Plan de recrutement'!BZ$5,Hypothèses!$D$4:$I$4,0))),"-")</f>
        <v>2958.3333333333335</v>
      </c>
      <c r="CA10" s="61">
        <f>IFERROR(AND(CA$6&gt;=EOMONTH($H10,0),OR(CA$6&lt;=EOMONTH($I10,0),$I10=0))
*INDEX(Hypothèses!$D$60:$I$84,MATCH('Plan de recrutement'!$E10,Hypothèses!$C$60:$C$84,0),MATCH('Plan de recrutement'!CA$5,Hypothèses!$D$4:$I$4,0))/12
*(1+INDEX(Hypothèses!$D$85:$I$85,MATCH('Plan de recrutement'!CA$5,Hypothèses!$D$4:$I$4,0))),"-")</f>
        <v>2958.3333333333335</v>
      </c>
      <c r="CB10" s="61">
        <f>IFERROR(AND(CB$6&gt;=EOMONTH($H10,0),OR(CB$6&lt;=EOMONTH($I10,0),$I10=0))
*INDEX(Hypothèses!$D$60:$I$84,MATCH('Plan de recrutement'!$E10,Hypothèses!$C$60:$C$84,0),MATCH('Plan de recrutement'!CB$5,Hypothèses!$D$4:$I$4,0))/12
*(1+INDEX(Hypothèses!$D$85:$I$85,MATCH('Plan de recrutement'!CB$5,Hypothèses!$D$4:$I$4,0))),"-")</f>
        <v>2958.3333333333335</v>
      </c>
      <c r="CC10" s="61">
        <f>IFERROR(AND(CC$6&gt;=EOMONTH($H10,0),OR(CC$6&lt;=EOMONTH($I10,0),$I10=0))
*INDEX(Hypothèses!$D$60:$I$84,MATCH('Plan de recrutement'!$E10,Hypothèses!$C$60:$C$84,0),MATCH('Plan de recrutement'!CC$5,Hypothèses!$D$4:$I$4,0))/12
*(1+INDEX(Hypothèses!$D$85:$I$85,MATCH('Plan de recrutement'!CC$5,Hypothèses!$D$4:$I$4,0))),"-")</f>
        <v>2958.3333333333335</v>
      </c>
      <c r="CD10" s="61">
        <f>IFERROR(AND(CD$6&gt;=EOMONTH($H10,0),OR(CD$6&lt;=EOMONTH($I10,0),$I10=0))
*INDEX(Hypothèses!$D$60:$I$84,MATCH('Plan de recrutement'!$E10,Hypothèses!$C$60:$C$84,0),MATCH('Plan de recrutement'!CD$5,Hypothèses!$D$4:$I$4,0))/12
*(1+INDEX(Hypothèses!$D$85:$I$85,MATCH('Plan de recrutement'!CD$5,Hypothèses!$D$4:$I$4,0))),"-")</f>
        <v>2958.3333333333335</v>
      </c>
      <c r="CE10" s="61">
        <f>IFERROR(AND(CE$6&gt;=EOMONTH($H10,0),OR(CE$6&lt;=EOMONTH($I10,0),$I10=0))
*INDEX(Hypothèses!$D$60:$I$84,MATCH('Plan de recrutement'!$E10,Hypothèses!$C$60:$C$84,0),MATCH('Plan de recrutement'!CE$5,Hypothèses!$D$4:$I$4,0))/12
*(1+INDEX(Hypothèses!$D$85:$I$85,MATCH('Plan de recrutement'!CE$5,Hypothèses!$D$4:$I$4,0))),"-")</f>
        <v>2958.3333333333335</v>
      </c>
      <c r="CF10" s="61">
        <f>IFERROR(AND(CF$6&gt;=EOMONTH($H10,0),OR(CF$6&lt;=EOMONTH($I10,0),$I10=0))
*INDEX(Hypothèses!$D$60:$I$84,MATCH('Plan de recrutement'!$E10,Hypothèses!$C$60:$C$84,0),MATCH('Plan de recrutement'!CF$5,Hypothèses!$D$4:$I$4,0))/12
*(1+INDEX(Hypothèses!$D$85:$I$85,MATCH('Plan de recrutement'!CF$5,Hypothèses!$D$4:$I$4,0))),"-")</f>
        <v>2958.3333333333335</v>
      </c>
      <c r="CG10" s="61">
        <f>IFERROR(AND(CG$6&gt;=EOMONTH($H10,0),OR(CG$6&lt;=EOMONTH($I10,0),$I10=0))
*INDEX(Hypothèses!$D$60:$I$84,MATCH('Plan de recrutement'!$E10,Hypothèses!$C$60:$C$84,0),MATCH('Plan de recrutement'!CG$5,Hypothèses!$D$4:$I$4,0))/12
*(1+INDEX(Hypothèses!$D$85:$I$85,MATCH('Plan de recrutement'!CG$5,Hypothèses!$D$4:$I$4,0))),"-")</f>
        <v>2958.3333333333335</v>
      </c>
      <c r="CH10" s="61">
        <f>IFERROR(AND(CH$6&gt;=EOMONTH($H10,0),OR(CH$6&lt;=EOMONTH($I10,0),$I10=0))
*INDEX(Hypothèses!$D$60:$I$84,MATCH('Plan de recrutement'!$E10,Hypothèses!$C$60:$C$84,0),MATCH('Plan de recrutement'!CH$5,Hypothèses!$D$4:$I$4,0))/12
*(1+INDEX(Hypothèses!$D$85:$I$85,MATCH('Plan de recrutement'!CH$5,Hypothèses!$D$4:$I$4,0))),"-")</f>
        <v>2958.3333333333335</v>
      </c>
      <c r="CI10" s="61">
        <f>IFERROR(AND(CI$6&gt;=EOMONTH($H10,0),OR(CI$6&lt;=EOMONTH($I10,0),$I10=0))
*INDEX(Hypothèses!$D$60:$I$84,MATCH('Plan de recrutement'!$E10,Hypothèses!$C$60:$C$84,0),MATCH('Plan de recrutement'!CI$5,Hypothèses!$D$4:$I$4,0))/12
*(1+INDEX(Hypothèses!$D$85:$I$85,MATCH('Plan de recrutement'!CI$5,Hypothèses!$D$4:$I$4,0))),"-")</f>
        <v>2958.3333333333335</v>
      </c>
      <c r="CJ10" s="61">
        <f>IFERROR(AND(CJ$6&gt;=EOMONTH($H10,0),OR(CJ$6&lt;=EOMONTH($I10,0),$I10=0))
*INDEX(Hypothèses!$D$60:$I$84,MATCH('Plan de recrutement'!$E10,Hypothèses!$C$60:$C$84,0),MATCH('Plan de recrutement'!CJ$5,Hypothèses!$D$4:$I$4,0))/12
*(1+INDEX(Hypothèses!$D$85:$I$85,MATCH('Plan de recrutement'!CJ$5,Hypothèses!$D$4:$I$4,0))),"-")</f>
        <v>2958.3333333333335</v>
      </c>
    </row>
    <row r="11" spans="1:89" x14ac:dyDescent="0.3">
      <c r="C11" s="48" t="s">
        <v>91</v>
      </c>
      <c r="D11" s="48"/>
      <c r="E11" s="1" t="str">
        <f t="shared" si="10"/>
        <v>[Sales] - [C-level]</v>
      </c>
      <c r="F11" s="48" t="s">
        <v>13</v>
      </c>
      <c r="G11" s="48" t="s">
        <v>77</v>
      </c>
      <c r="H11" s="60">
        <v>44986</v>
      </c>
      <c r="I11" s="60"/>
      <c r="J11" s="62">
        <f t="shared" si="11"/>
        <v>0</v>
      </c>
      <c r="K11" s="62">
        <f t="shared" si="11"/>
        <v>71000</v>
      </c>
      <c r="L11" s="62">
        <f t="shared" si="9"/>
        <v>85200</v>
      </c>
      <c r="M11" s="62">
        <f t="shared" si="9"/>
        <v>85200</v>
      </c>
      <c r="N11" s="62">
        <f t="shared" si="9"/>
        <v>85200</v>
      </c>
      <c r="O11" s="62">
        <f t="shared" si="9"/>
        <v>85200</v>
      </c>
      <c r="Q11" s="61">
        <f>IFERROR(AND(Q$6&gt;=EOMONTH($H11,0),OR(Q$6&lt;=EOMONTH($I11,0),$I11=0))
*INDEX(Hypothèses!$D$60:$I$84,MATCH('Plan de recrutement'!$E11,Hypothèses!$C$60:$C$84,0),MATCH('Plan de recrutement'!Q$5,Hypothèses!$D$4:$I$4,0))/12
*(1+INDEX(Hypothèses!$D$85:$I$85,MATCH('Plan de recrutement'!Q$5,Hypothèses!$D$4:$I$4,0))),"-")</f>
        <v>0</v>
      </c>
      <c r="R11" s="61">
        <f>IFERROR(AND(R$6&gt;=EOMONTH($H11,0),OR(R$6&lt;=EOMONTH($I11,0),$I11=0))
*INDEX(Hypothèses!$D$60:$I$84,MATCH('Plan de recrutement'!$E11,Hypothèses!$C$60:$C$84,0),MATCH('Plan de recrutement'!R$5,Hypothèses!$D$4:$I$4,0))/12
*(1+INDEX(Hypothèses!$D$85:$I$85,MATCH('Plan de recrutement'!R$5,Hypothèses!$D$4:$I$4,0))),"-")</f>
        <v>0</v>
      </c>
      <c r="S11" s="61">
        <f>IFERROR(AND(S$6&gt;=EOMONTH($H11,0),OR(S$6&lt;=EOMONTH($I11,0),$I11=0))
*INDEX(Hypothèses!$D$60:$I$84,MATCH('Plan de recrutement'!$E11,Hypothèses!$C$60:$C$84,0),MATCH('Plan de recrutement'!S$5,Hypothèses!$D$4:$I$4,0))/12
*(1+INDEX(Hypothèses!$D$85:$I$85,MATCH('Plan de recrutement'!S$5,Hypothèses!$D$4:$I$4,0))),"-")</f>
        <v>0</v>
      </c>
      <c r="T11" s="61">
        <f>IFERROR(AND(T$6&gt;=EOMONTH($H11,0),OR(T$6&lt;=EOMONTH($I11,0),$I11=0))
*INDEX(Hypothèses!$D$60:$I$84,MATCH('Plan de recrutement'!$E11,Hypothèses!$C$60:$C$84,0),MATCH('Plan de recrutement'!T$5,Hypothèses!$D$4:$I$4,0))/12
*(1+INDEX(Hypothèses!$D$85:$I$85,MATCH('Plan de recrutement'!T$5,Hypothèses!$D$4:$I$4,0))),"-")</f>
        <v>0</v>
      </c>
      <c r="U11" s="61">
        <f>IFERROR(AND(U$6&gt;=EOMONTH($H11,0),OR(U$6&lt;=EOMONTH($I11,0),$I11=0))
*INDEX(Hypothèses!$D$60:$I$84,MATCH('Plan de recrutement'!$E11,Hypothèses!$C$60:$C$84,0),MATCH('Plan de recrutement'!U$5,Hypothèses!$D$4:$I$4,0))/12
*(1+INDEX(Hypothèses!$D$85:$I$85,MATCH('Plan de recrutement'!U$5,Hypothèses!$D$4:$I$4,0))),"-")</f>
        <v>0</v>
      </c>
      <c r="V11" s="61">
        <f>IFERROR(AND(V$6&gt;=EOMONTH($H11,0),OR(V$6&lt;=EOMONTH($I11,0),$I11=0))
*INDEX(Hypothèses!$D$60:$I$84,MATCH('Plan de recrutement'!$E11,Hypothèses!$C$60:$C$84,0),MATCH('Plan de recrutement'!V$5,Hypothèses!$D$4:$I$4,0))/12
*(1+INDEX(Hypothèses!$D$85:$I$85,MATCH('Plan de recrutement'!V$5,Hypothèses!$D$4:$I$4,0))),"-")</f>
        <v>0</v>
      </c>
      <c r="W11" s="61">
        <f>IFERROR(AND(W$6&gt;=EOMONTH($H11,0),OR(W$6&lt;=EOMONTH($I11,0),$I11=0))
*INDEX(Hypothèses!$D$60:$I$84,MATCH('Plan de recrutement'!$E11,Hypothèses!$C$60:$C$84,0),MATCH('Plan de recrutement'!W$5,Hypothèses!$D$4:$I$4,0))/12
*(1+INDEX(Hypothèses!$D$85:$I$85,MATCH('Plan de recrutement'!W$5,Hypothèses!$D$4:$I$4,0))),"-")</f>
        <v>0</v>
      </c>
      <c r="X11" s="61">
        <f>IFERROR(AND(X$6&gt;=EOMONTH($H11,0),OR(X$6&lt;=EOMONTH($I11,0),$I11=0))
*INDEX(Hypothèses!$D$60:$I$84,MATCH('Plan de recrutement'!$E11,Hypothèses!$C$60:$C$84,0),MATCH('Plan de recrutement'!X$5,Hypothèses!$D$4:$I$4,0))/12
*(1+INDEX(Hypothèses!$D$85:$I$85,MATCH('Plan de recrutement'!X$5,Hypothèses!$D$4:$I$4,0))),"-")</f>
        <v>0</v>
      </c>
      <c r="Y11" s="61">
        <f>IFERROR(AND(Y$6&gt;=EOMONTH($H11,0),OR(Y$6&lt;=EOMONTH($I11,0),$I11=0))
*INDEX(Hypothèses!$D$60:$I$84,MATCH('Plan de recrutement'!$E11,Hypothèses!$C$60:$C$84,0),MATCH('Plan de recrutement'!Y$5,Hypothèses!$D$4:$I$4,0))/12
*(1+INDEX(Hypothèses!$D$85:$I$85,MATCH('Plan de recrutement'!Y$5,Hypothèses!$D$4:$I$4,0))),"-")</f>
        <v>0</v>
      </c>
      <c r="Z11" s="61">
        <f>IFERROR(AND(Z$6&gt;=EOMONTH($H11,0),OR(Z$6&lt;=EOMONTH($I11,0),$I11=0))
*INDEX(Hypothèses!$D$60:$I$84,MATCH('Plan de recrutement'!$E11,Hypothèses!$C$60:$C$84,0),MATCH('Plan de recrutement'!Z$5,Hypothèses!$D$4:$I$4,0))/12
*(1+INDEX(Hypothèses!$D$85:$I$85,MATCH('Plan de recrutement'!Z$5,Hypothèses!$D$4:$I$4,0))),"-")</f>
        <v>0</v>
      </c>
      <c r="AA11" s="61">
        <f>IFERROR(AND(AA$6&gt;=EOMONTH($H11,0),OR(AA$6&lt;=EOMONTH($I11,0),$I11=0))
*INDEX(Hypothèses!$D$60:$I$84,MATCH('Plan de recrutement'!$E11,Hypothèses!$C$60:$C$84,0),MATCH('Plan de recrutement'!AA$5,Hypothèses!$D$4:$I$4,0))/12
*(1+INDEX(Hypothèses!$D$85:$I$85,MATCH('Plan de recrutement'!AA$5,Hypothèses!$D$4:$I$4,0))),"-")</f>
        <v>0</v>
      </c>
      <c r="AB11" s="61">
        <f>IFERROR(AND(AB$6&gt;=EOMONTH($H11,0),OR(AB$6&lt;=EOMONTH($I11,0),$I11=0))
*INDEX(Hypothèses!$D$60:$I$84,MATCH('Plan de recrutement'!$E11,Hypothèses!$C$60:$C$84,0),MATCH('Plan de recrutement'!AB$5,Hypothèses!$D$4:$I$4,0))/12
*(1+INDEX(Hypothèses!$D$85:$I$85,MATCH('Plan de recrutement'!AB$5,Hypothèses!$D$4:$I$4,0))),"-")</f>
        <v>0</v>
      </c>
      <c r="AC11" s="61">
        <f>IFERROR(AND(AC$6&gt;=EOMONTH($H11,0),OR(AC$6&lt;=EOMONTH($I11,0),$I11=0))
*INDEX(Hypothèses!$D$60:$I$84,MATCH('Plan de recrutement'!$E11,Hypothèses!$C$60:$C$84,0),MATCH('Plan de recrutement'!AC$5,Hypothèses!$D$4:$I$4,0))/12
*(1+INDEX(Hypothèses!$D$85:$I$85,MATCH('Plan de recrutement'!AC$5,Hypothèses!$D$4:$I$4,0))),"-")</f>
        <v>0</v>
      </c>
      <c r="AD11" s="61">
        <f>IFERROR(AND(AD$6&gt;=EOMONTH($H11,0),OR(AD$6&lt;=EOMONTH($I11,0),$I11=0))
*INDEX(Hypothèses!$D$60:$I$84,MATCH('Plan de recrutement'!$E11,Hypothèses!$C$60:$C$84,0),MATCH('Plan de recrutement'!AD$5,Hypothèses!$D$4:$I$4,0))/12
*(1+INDEX(Hypothèses!$D$85:$I$85,MATCH('Plan de recrutement'!AD$5,Hypothèses!$D$4:$I$4,0))),"-")</f>
        <v>0</v>
      </c>
      <c r="AE11" s="61">
        <f>IFERROR(AND(AE$6&gt;=EOMONTH($H11,0),OR(AE$6&lt;=EOMONTH($I11,0),$I11=0))
*INDEX(Hypothèses!$D$60:$I$84,MATCH('Plan de recrutement'!$E11,Hypothèses!$C$60:$C$84,0),MATCH('Plan de recrutement'!AE$5,Hypothèses!$D$4:$I$4,0))/12
*(1+INDEX(Hypothèses!$D$85:$I$85,MATCH('Plan de recrutement'!AE$5,Hypothèses!$D$4:$I$4,0))),"-")</f>
        <v>7100</v>
      </c>
      <c r="AF11" s="61">
        <f>IFERROR(AND(AF$6&gt;=EOMONTH($H11,0),OR(AF$6&lt;=EOMONTH($I11,0),$I11=0))
*INDEX(Hypothèses!$D$60:$I$84,MATCH('Plan de recrutement'!$E11,Hypothèses!$C$60:$C$84,0),MATCH('Plan de recrutement'!AF$5,Hypothèses!$D$4:$I$4,0))/12
*(1+INDEX(Hypothèses!$D$85:$I$85,MATCH('Plan de recrutement'!AF$5,Hypothèses!$D$4:$I$4,0))),"-")</f>
        <v>7100</v>
      </c>
      <c r="AG11" s="61">
        <f>IFERROR(AND(AG$6&gt;=EOMONTH($H11,0),OR(AG$6&lt;=EOMONTH($I11,0),$I11=0))
*INDEX(Hypothèses!$D$60:$I$84,MATCH('Plan de recrutement'!$E11,Hypothèses!$C$60:$C$84,0),MATCH('Plan de recrutement'!AG$5,Hypothèses!$D$4:$I$4,0))/12
*(1+INDEX(Hypothèses!$D$85:$I$85,MATCH('Plan de recrutement'!AG$5,Hypothèses!$D$4:$I$4,0))),"-")</f>
        <v>7100</v>
      </c>
      <c r="AH11" s="61">
        <f>IFERROR(AND(AH$6&gt;=EOMONTH($H11,0),OR(AH$6&lt;=EOMONTH($I11,0),$I11=0))
*INDEX(Hypothèses!$D$60:$I$84,MATCH('Plan de recrutement'!$E11,Hypothèses!$C$60:$C$84,0),MATCH('Plan de recrutement'!AH$5,Hypothèses!$D$4:$I$4,0))/12
*(1+INDEX(Hypothèses!$D$85:$I$85,MATCH('Plan de recrutement'!AH$5,Hypothèses!$D$4:$I$4,0))),"-")</f>
        <v>7100</v>
      </c>
      <c r="AI11" s="61">
        <f>IFERROR(AND(AI$6&gt;=EOMONTH($H11,0),OR(AI$6&lt;=EOMONTH($I11,0),$I11=0))
*INDEX(Hypothèses!$D$60:$I$84,MATCH('Plan de recrutement'!$E11,Hypothèses!$C$60:$C$84,0),MATCH('Plan de recrutement'!AI$5,Hypothèses!$D$4:$I$4,0))/12
*(1+INDEX(Hypothèses!$D$85:$I$85,MATCH('Plan de recrutement'!AI$5,Hypothèses!$D$4:$I$4,0))),"-")</f>
        <v>7100</v>
      </c>
      <c r="AJ11" s="61">
        <f>IFERROR(AND(AJ$6&gt;=EOMONTH($H11,0),OR(AJ$6&lt;=EOMONTH($I11,0),$I11=0))
*INDEX(Hypothèses!$D$60:$I$84,MATCH('Plan de recrutement'!$E11,Hypothèses!$C$60:$C$84,0),MATCH('Plan de recrutement'!AJ$5,Hypothèses!$D$4:$I$4,0))/12
*(1+INDEX(Hypothèses!$D$85:$I$85,MATCH('Plan de recrutement'!AJ$5,Hypothèses!$D$4:$I$4,0))),"-")</f>
        <v>7100</v>
      </c>
      <c r="AK11" s="61">
        <f>IFERROR(AND(AK$6&gt;=EOMONTH($H11,0),OR(AK$6&lt;=EOMONTH($I11,0),$I11=0))
*INDEX(Hypothèses!$D$60:$I$84,MATCH('Plan de recrutement'!$E11,Hypothèses!$C$60:$C$84,0),MATCH('Plan de recrutement'!AK$5,Hypothèses!$D$4:$I$4,0))/12
*(1+INDEX(Hypothèses!$D$85:$I$85,MATCH('Plan de recrutement'!AK$5,Hypothèses!$D$4:$I$4,0))),"-")</f>
        <v>7100</v>
      </c>
      <c r="AL11" s="61">
        <f>IFERROR(AND(AL$6&gt;=EOMONTH($H11,0),OR(AL$6&lt;=EOMONTH($I11,0),$I11=0))
*INDEX(Hypothèses!$D$60:$I$84,MATCH('Plan de recrutement'!$E11,Hypothèses!$C$60:$C$84,0),MATCH('Plan de recrutement'!AL$5,Hypothèses!$D$4:$I$4,0))/12
*(1+INDEX(Hypothèses!$D$85:$I$85,MATCH('Plan de recrutement'!AL$5,Hypothèses!$D$4:$I$4,0))),"-")</f>
        <v>7100</v>
      </c>
      <c r="AM11" s="61">
        <f>IFERROR(AND(AM$6&gt;=EOMONTH($H11,0),OR(AM$6&lt;=EOMONTH($I11,0),$I11=0))
*INDEX(Hypothèses!$D$60:$I$84,MATCH('Plan de recrutement'!$E11,Hypothèses!$C$60:$C$84,0),MATCH('Plan de recrutement'!AM$5,Hypothèses!$D$4:$I$4,0))/12
*(1+INDEX(Hypothèses!$D$85:$I$85,MATCH('Plan de recrutement'!AM$5,Hypothèses!$D$4:$I$4,0))),"-")</f>
        <v>7100</v>
      </c>
      <c r="AN11" s="61">
        <f>IFERROR(AND(AN$6&gt;=EOMONTH($H11,0),OR(AN$6&lt;=EOMONTH($I11,0),$I11=0))
*INDEX(Hypothèses!$D$60:$I$84,MATCH('Plan de recrutement'!$E11,Hypothèses!$C$60:$C$84,0),MATCH('Plan de recrutement'!AN$5,Hypothèses!$D$4:$I$4,0))/12
*(1+INDEX(Hypothèses!$D$85:$I$85,MATCH('Plan de recrutement'!AN$5,Hypothèses!$D$4:$I$4,0))),"-")</f>
        <v>7100</v>
      </c>
      <c r="AO11" s="61">
        <f>IFERROR(AND(AO$6&gt;=EOMONTH($H11,0),OR(AO$6&lt;=EOMONTH($I11,0),$I11=0))
*INDEX(Hypothèses!$D$60:$I$84,MATCH('Plan de recrutement'!$E11,Hypothèses!$C$60:$C$84,0),MATCH('Plan de recrutement'!AO$5,Hypothèses!$D$4:$I$4,0))/12
*(1+INDEX(Hypothèses!$D$85:$I$85,MATCH('Plan de recrutement'!AO$5,Hypothèses!$D$4:$I$4,0))),"-")</f>
        <v>7100</v>
      </c>
      <c r="AP11" s="61">
        <f>IFERROR(AND(AP$6&gt;=EOMONTH($H11,0),OR(AP$6&lt;=EOMONTH($I11,0),$I11=0))
*INDEX(Hypothèses!$D$60:$I$84,MATCH('Plan de recrutement'!$E11,Hypothèses!$C$60:$C$84,0),MATCH('Plan de recrutement'!AP$5,Hypothèses!$D$4:$I$4,0))/12
*(1+INDEX(Hypothèses!$D$85:$I$85,MATCH('Plan de recrutement'!AP$5,Hypothèses!$D$4:$I$4,0))),"-")</f>
        <v>7100</v>
      </c>
      <c r="AQ11" s="61">
        <f>IFERROR(AND(AQ$6&gt;=EOMONTH($H11,0),OR(AQ$6&lt;=EOMONTH($I11,0),$I11=0))
*INDEX(Hypothèses!$D$60:$I$84,MATCH('Plan de recrutement'!$E11,Hypothèses!$C$60:$C$84,0),MATCH('Plan de recrutement'!AQ$5,Hypothèses!$D$4:$I$4,0))/12
*(1+INDEX(Hypothèses!$D$85:$I$85,MATCH('Plan de recrutement'!AQ$5,Hypothèses!$D$4:$I$4,0))),"-")</f>
        <v>7100</v>
      </c>
      <c r="AR11" s="61">
        <f>IFERROR(AND(AR$6&gt;=EOMONTH($H11,0),OR(AR$6&lt;=EOMONTH($I11,0),$I11=0))
*INDEX(Hypothèses!$D$60:$I$84,MATCH('Plan de recrutement'!$E11,Hypothèses!$C$60:$C$84,0),MATCH('Plan de recrutement'!AR$5,Hypothèses!$D$4:$I$4,0))/12
*(1+INDEX(Hypothèses!$D$85:$I$85,MATCH('Plan de recrutement'!AR$5,Hypothèses!$D$4:$I$4,0))),"-")</f>
        <v>7100</v>
      </c>
      <c r="AS11" s="61">
        <f>IFERROR(AND(AS$6&gt;=EOMONTH($H11,0),OR(AS$6&lt;=EOMONTH($I11,0),$I11=0))
*INDEX(Hypothèses!$D$60:$I$84,MATCH('Plan de recrutement'!$E11,Hypothèses!$C$60:$C$84,0),MATCH('Plan de recrutement'!AS$5,Hypothèses!$D$4:$I$4,0))/12
*(1+INDEX(Hypothèses!$D$85:$I$85,MATCH('Plan de recrutement'!AS$5,Hypothèses!$D$4:$I$4,0))),"-")</f>
        <v>7100</v>
      </c>
      <c r="AT11" s="61">
        <f>IFERROR(AND(AT$6&gt;=EOMONTH($H11,0),OR(AT$6&lt;=EOMONTH($I11,0),$I11=0))
*INDEX(Hypothèses!$D$60:$I$84,MATCH('Plan de recrutement'!$E11,Hypothèses!$C$60:$C$84,0),MATCH('Plan de recrutement'!AT$5,Hypothèses!$D$4:$I$4,0))/12
*(1+INDEX(Hypothèses!$D$85:$I$85,MATCH('Plan de recrutement'!AT$5,Hypothèses!$D$4:$I$4,0))),"-")</f>
        <v>7100</v>
      </c>
      <c r="AU11" s="61">
        <f>IFERROR(AND(AU$6&gt;=EOMONTH($H11,0),OR(AU$6&lt;=EOMONTH($I11,0),$I11=0))
*INDEX(Hypothèses!$D$60:$I$84,MATCH('Plan de recrutement'!$E11,Hypothèses!$C$60:$C$84,0),MATCH('Plan de recrutement'!AU$5,Hypothèses!$D$4:$I$4,0))/12
*(1+INDEX(Hypothèses!$D$85:$I$85,MATCH('Plan de recrutement'!AU$5,Hypothèses!$D$4:$I$4,0))),"-")</f>
        <v>7100</v>
      </c>
      <c r="AV11" s="61">
        <f>IFERROR(AND(AV$6&gt;=EOMONTH($H11,0),OR(AV$6&lt;=EOMONTH($I11,0),$I11=0))
*INDEX(Hypothèses!$D$60:$I$84,MATCH('Plan de recrutement'!$E11,Hypothèses!$C$60:$C$84,0),MATCH('Plan de recrutement'!AV$5,Hypothèses!$D$4:$I$4,0))/12
*(1+INDEX(Hypothèses!$D$85:$I$85,MATCH('Plan de recrutement'!AV$5,Hypothèses!$D$4:$I$4,0))),"-")</f>
        <v>7100</v>
      </c>
      <c r="AW11" s="61">
        <f>IFERROR(AND(AW$6&gt;=EOMONTH($H11,0),OR(AW$6&lt;=EOMONTH($I11,0),$I11=0))
*INDEX(Hypothèses!$D$60:$I$84,MATCH('Plan de recrutement'!$E11,Hypothèses!$C$60:$C$84,0),MATCH('Plan de recrutement'!AW$5,Hypothèses!$D$4:$I$4,0))/12
*(1+INDEX(Hypothèses!$D$85:$I$85,MATCH('Plan de recrutement'!AW$5,Hypothèses!$D$4:$I$4,0))),"-")</f>
        <v>7100</v>
      </c>
      <c r="AX11" s="61">
        <f>IFERROR(AND(AX$6&gt;=EOMONTH($H11,0),OR(AX$6&lt;=EOMONTH($I11,0),$I11=0))
*INDEX(Hypothèses!$D$60:$I$84,MATCH('Plan de recrutement'!$E11,Hypothèses!$C$60:$C$84,0),MATCH('Plan de recrutement'!AX$5,Hypothèses!$D$4:$I$4,0))/12
*(1+INDEX(Hypothèses!$D$85:$I$85,MATCH('Plan de recrutement'!AX$5,Hypothèses!$D$4:$I$4,0))),"-")</f>
        <v>7100</v>
      </c>
      <c r="AY11" s="61">
        <f>IFERROR(AND(AY$6&gt;=EOMONTH($H11,0),OR(AY$6&lt;=EOMONTH($I11,0),$I11=0))
*INDEX(Hypothèses!$D$60:$I$84,MATCH('Plan de recrutement'!$E11,Hypothèses!$C$60:$C$84,0),MATCH('Plan de recrutement'!AY$5,Hypothèses!$D$4:$I$4,0))/12
*(1+INDEX(Hypothèses!$D$85:$I$85,MATCH('Plan de recrutement'!AY$5,Hypothèses!$D$4:$I$4,0))),"-")</f>
        <v>7100</v>
      </c>
      <c r="AZ11" s="61">
        <f>IFERROR(AND(AZ$6&gt;=EOMONTH($H11,0),OR(AZ$6&lt;=EOMONTH($I11,0),$I11=0))
*INDEX(Hypothèses!$D$60:$I$84,MATCH('Plan de recrutement'!$E11,Hypothèses!$C$60:$C$84,0),MATCH('Plan de recrutement'!AZ$5,Hypothèses!$D$4:$I$4,0))/12
*(1+INDEX(Hypothèses!$D$85:$I$85,MATCH('Plan de recrutement'!AZ$5,Hypothèses!$D$4:$I$4,0))),"-")</f>
        <v>7100</v>
      </c>
      <c r="BA11" s="61">
        <f>IFERROR(AND(BA$6&gt;=EOMONTH($H11,0),OR(BA$6&lt;=EOMONTH($I11,0),$I11=0))
*INDEX(Hypothèses!$D$60:$I$84,MATCH('Plan de recrutement'!$E11,Hypothèses!$C$60:$C$84,0),MATCH('Plan de recrutement'!BA$5,Hypothèses!$D$4:$I$4,0))/12
*(1+INDEX(Hypothèses!$D$85:$I$85,MATCH('Plan de recrutement'!BA$5,Hypothèses!$D$4:$I$4,0))),"-")</f>
        <v>7100</v>
      </c>
      <c r="BB11" s="61">
        <f>IFERROR(AND(BB$6&gt;=EOMONTH($H11,0),OR(BB$6&lt;=EOMONTH($I11,0),$I11=0))
*INDEX(Hypothèses!$D$60:$I$84,MATCH('Plan de recrutement'!$E11,Hypothèses!$C$60:$C$84,0),MATCH('Plan de recrutement'!BB$5,Hypothèses!$D$4:$I$4,0))/12
*(1+INDEX(Hypothèses!$D$85:$I$85,MATCH('Plan de recrutement'!BB$5,Hypothèses!$D$4:$I$4,0))),"-")</f>
        <v>7100</v>
      </c>
      <c r="BC11" s="61">
        <f>IFERROR(AND(BC$6&gt;=EOMONTH($H11,0),OR(BC$6&lt;=EOMONTH($I11,0),$I11=0))
*INDEX(Hypothèses!$D$60:$I$84,MATCH('Plan de recrutement'!$E11,Hypothèses!$C$60:$C$84,0),MATCH('Plan de recrutement'!BC$5,Hypothèses!$D$4:$I$4,0))/12
*(1+INDEX(Hypothèses!$D$85:$I$85,MATCH('Plan de recrutement'!BC$5,Hypothèses!$D$4:$I$4,0))),"-")</f>
        <v>7100</v>
      </c>
      <c r="BD11" s="61">
        <f>IFERROR(AND(BD$6&gt;=EOMONTH($H11,0),OR(BD$6&lt;=EOMONTH($I11,0),$I11=0))
*INDEX(Hypothèses!$D$60:$I$84,MATCH('Plan de recrutement'!$E11,Hypothèses!$C$60:$C$84,0),MATCH('Plan de recrutement'!BD$5,Hypothèses!$D$4:$I$4,0))/12
*(1+INDEX(Hypothèses!$D$85:$I$85,MATCH('Plan de recrutement'!BD$5,Hypothèses!$D$4:$I$4,0))),"-")</f>
        <v>7100</v>
      </c>
      <c r="BE11" s="61">
        <f>IFERROR(AND(BE$6&gt;=EOMONTH($H11,0),OR(BE$6&lt;=EOMONTH($I11,0),$I11=0))
*INDEX(Hypothèses!$D$60:$I$84,MATCH('Plan de recrutement'!$E11,Hypothèses!$C$60:$C$84,0),MATCH('Plan de recrutement'!BE$5,Hypothèses!$D$4:$I$4,0))/12
*(1+INDEX(Hypothèses!$D$85:$I$85,MATCH('Plan de recrutement'!BE$5,Hypothèses!$D$4:$I$4,0))),"-")</f>
        <v>7100</v>
      </c>
      <c r="BF11" s="61">
        <f>IFERROR(AND(BF$6&gt;=EOMONTH($H11,0),OR(BF$6&lt;=EOMONTH($I11,0),$I11=0))
*INDEX(Hypothèses!$D$60:$I$84,MATCH('Plan de recrutement'!$E11,Hypothèses!$C$60:$C$84,0),MATCH('Plan de recrutement'!BF$5,Hypothèses!$D$4:$I$4,0))/12
*(1+INDEX(Hypothèses!$D$85:$I$85,MATCH('Plan de recrutement'!BF$5,Hypothèses!$D$4:$I$4,0))),"-")</f>
        <v>7100</v>
      </c>
      <c r="BG11" s="61">
        <f>IFERROR(AND(BG$6&gt;=EOMONTH($H11,0),OR(BG$6&lt;=EOMONTH($I11,0),$I11=0))
*INDEX(Hypothèses!$D$60:$I$84,MATCH('Plan de recrutement'!$E11,Hypothèses!$C$60:$C$84,0),MATCH('Plan de recrutement'!BG$5,Hypothèses!$D$4:$I$4,0))/12
*(1+INDEX(Hypothèses!$D$85:$I$85,MATCH('Plan de recrutement'!BG$5,Hypothèses!$D$4:$I$4,0))),"-")</f>
        <v>7100</v>
      </c>
      <c r="BH11" s="61">
        <f>IFERROR(AND(BH$6&gt;=EOMONTH($H11,0),OR(BH$6&lt;=EOMONTH($I11,0),$I11=0))
*INDEX(Hypothèses!$D$60:$I$84,MATCH('Plan de recrutement'!$E11,Hypothèses!$C$60:$C$84,0),MATCH('Plan de recrutement'!BH$5,Hypothèses!$D$4:$I$4,0))/12
*(1+INDEX(Hypothèses!$D$85:$I$85,MATCH('Plan de recrutement'!BH$5,Hypothèses!$D$4:$I$4,0))),"-")</f>
        <v>7100</v>
      </c>
      <c r="BI11" s="61">
        <f>IFERROR(AND(BI$6&gt;=EOMONTH($H11,0),OR(BI$6&lt;=EOMONTH($I11,0),$I11=0))
*INDEX(Hypothèses!$D$60:$I$84,MATCH('Plan de recrutement'!$E11,Hypothèses!$C$60:$C$84,0),MATCH('Plan de recrutement'!BI$5,Hypothèses!$D$4:$I$4,0))/12
*(1+INDEX(Hypothèses!$D$85:$I$85,MATCH('Plan de recrutement'!BI$5,Hypothèses!$D$4:$I$4,0))),"-")</f>
        <v>7100</v>
      </c>
      <c r="BJ11" s="61">
        <f>IFERROR(AND(BJ$6&gt;=EOMONTH($H11,0),OR(BJ$6&lt;=EOMONTH($I11,0),$I11=0))
*INDEX(Hypothèses!$D$60:$I$84,MATCH('Plan de recrutement'!$E11,Hypothèses!$C$60:$C$84,0),MATCH('Plan de recrutement'!BJ$5,Hypothèses!$D$4:$I$4,0))/12
*(1+INDEX(Hypothèses!$D$85:$I$85,MATCH('Plan de recrutement'!BJ$5,Hypothèses!$D$4:$I$4,0))),"-")</f>
        <v>7100</v>
      </c>
      <c r="BK11" s="61">
        <f>IFERROR(AND(BK$6&gt;=EOMONTH($H11,0),OR(BK$6&lt;=EOMONTH($I11,0),$I11=0))
*INDEX(Hypothèses!$D$60:$I$84,MATCH('Plan de recrutement'!$E11,Hypothèses!$C$60:$C$84,0),MATCH('Plan de recrutement'!BK$5,Hypothèses!$D$4:$I$4,0))/12
*(1+INDEX(Hypothèses!$D$85:$I$85,MATCH('Plan de recrutement'!BK$5,Hypothèses!$D$4:$I$4,0))),"-")</f>
        <v>7100</v>
      </c>
      <c r="BL11" s="61">
        <f>IFERROR(AND(BL$6&gt;=EOMONTH($H11,0),OR(BL$6&lt;=EOMONTH($I11,0),$I11=0))
*INDEX(Hypothèses!$D$60:$I$84,MATCH('Plan de recrutement'!$E11,Hypothèses!$C$60:$C$84,0),MATCH('Plan de recrutement'!BL$5,Hypothèses!$D$4:$I$4,0))/12
*(1+INDEX(Hypothèses!$D$85:$I$85,MATCH('Plan de recrutement'!BL$5,Hypothèses!$D$4:$I$4,0))),"-")</f>
        <v>7100</v>
      </c>
      <c r="BM11" s="61">
        <f>IFERROR(AND(BM$6&gt;=EOMONTH($H11,0),OR(BM$6&lt;=EOMONTH($I11,0),$I11=0))
*INDEX(Hypothèses!$D$60:$I$84,MATCH('Plan de recrutement'!$E11,Hypothèses!$C$60:$C$84,0),MATCH('Plan de recrutement'!BM$5,Hypothèses!$D$4:$I$4,0))/12
*(1+INDEX(Hypothèses!$D$85:$I$85,MATCH('Plan de recrutement'!BM$5,Hypothèses!$D$4:$I$4,0))),"-")</f>
        <v>7100</v>
      </c>
      <c r="BN11" s="61">
        <f>IFERROR(AND(BN$6&gt;=EOMONTH($H11,0),OR(BN$6&lt;=EOMONTH($I11,0),$I11=0))
*INDEX(Hypothèses!$D$60:$I$84,MATCH('Plan de recrutement'!$E11,Hypothèses!$C$60:$C$84,0),MATCH('Plan de recrutement'!BN$5,Hypothèses!$D$4:$I$4,0))/12
*(1+INDEX(Hypothèses!$D$85:$I$85,MATCH('Plan de recrutement'!BN$5,Hypothèses!$D$4:$I$4,0))),"-")</f>
        <v>7100</v>
      </c>
      <c r="BO11" s="61">
        <f>IFERROR(AND(BO$6&gt;=EOMONTH($H11,0),OR(BO$6&lt;=EOMONTH($I11,0),$I11=0))
*INDEX(Hypothèses!$D$60:$I$84,MATCH('Plan de recrutement'!$E11,Hypothèses!$C$60:$C$84,0),MATCH('Plan de recrutement'!BO$5,Hypothèses!$D$4:$I$4,0))/12
*(1+INDEX(Hypothèses!$D$85:$I$85,MATCH('Plan de recrutement'!BO$5,Hypothèses!$D$4:$I$4,0))),"-")</f>
        <v>7100</v>
      </c>
      <c r="BP11" s="61">
        <f>IFERROR(AND(BP$6&gt;=EOMONTH($H11,0),OR(BP$6&lt;=EOMONTH($I11,0),$I11=0))
*INDEX(Hypothèses!$D$60:$I$84,MATCH('Plan de recrutement'!$E11,Hypothèses!$C$60:$C$84,0),MATCH('Plan de recrutement'!BP$5,Hypothèses!$D$4:$I$4,0))/12
*(1+INDEX(Hypothèses!$D$85:$I$85,MATCH('Plan de recrutement'!BP$5,Hypothèses!$D$4:$I$4,0))),"-")</f>
        <v>7100</v>
      </c>
      <c r="BQ11" s="61">
        <f>IFERROR(AND(BQ$6&gt;=EOMONTH($H11,0),OR(BQ$6&lt;=EOMONTH($I11,0),$I11=0))
*INDEX(Hypothèses!$D$60:$I$84,MATCH('Plan de recrutement'!$E11,Hypothèses!$C$60:$C$84,0),MATCH('Plan de recrutement'!BQ$5,Hypothèses!$D$4:$I$4,0))/12
*(1+INDEX(Hypothèses!$D$85:$I$85,MATCH('Plan de recrutement'!BQ$5,Hypothèses!$D$4:$I$4,0))),"-")</f>
        <v>7100</v>
      </c>
      <c r="BR11" s="61">
        <f>IFERROR(AND(BR$6&gt;=EOMONTH($H11,0),OR(BR$6&lt;=EOMONTH($I11,0),$I11=0))
*INDEX(Hypothèses!$D$60:$I$84,MATCH('Plan de recrutement'!$E11,Hypothèses!$C$60:$C$84,0),MATCH('Plan de recrutement'!BR$5,Hypothèses!$D$4:$I$4,0))/12
*(1+INDEX(Hypothèses!$D$85:$I$85,MATCH('Plan de recrutement'!BR$5,Hypothèses!$D$4:$I$4,0))),"-")</f>
        <v>7100</v>
      </c>
      <c r="BS11" s="61">
        <f>IFERROR(AND(BS$6&gt;=EOMONTH($H11,0),OR(BS$6&lt;=EOMONTH($I11,0),$I11=0))
*INDEX(Hypothèses!$D$60:$I$84,MATCH('Plan de recrutement'!$E11,Hypothèses!$C$60:$C$84,0),MATCH('Plan de recrutement'!BS$5,Hypothèses!$D$4:$I$4,0))/12
*(1+INDEX(Hypothèses!$D$85:$I$85,MATCH('Plan de recrutement'!BS$5,Hypothèses!$D$4:$I$4,0))),"-")</f>
        <v>7100</v>
      </c>
      <c r="BT11" s="61">
        <f>IFERROR(AND(BT$6&gt;=EOMONTH($H11,0),OR(BT$6&lt;=EOMONTH($I11,0),$I11=0))
*INDEX(Hypothèses!$D$60:$I$84,MATCH('Plan de recrutement'!$E11,Hypothèses!$C$60:$C$84,0),MATCH('Plan de recrutement'!BT$5,Hypothèses!$D$4:$I$4,0))/12
*(1+INDEX(Hypothèses!$D$85:$I$85,MATCH('Plan de recrutement'!BT$5,Hypothèses!$D$4:$I$4,0))),"-")</f>
        <v>7100</v>
      </c>
      <c r="BU11" s="61">
        <f>IFERROR(AND(BU$6&gt;=EOMONTH($H11,0),OR(BU$6&lt;=EOMONTH($I11,0),$I11=0))
*INDEX(Hypothèses!$D$60:$I$84,MATCH('Plan de recrutement'!$E11,Hypothèses!$C$60:$C$84,0),MATCH('Plan de recrutement'!BU$5,Hypothèses!$D$4:$I$4,0))/12
*(1+INDEX(Hypothèses!$D$85:$I$85,MATCH('Plan de recrutement'!BU$5,Hypothèses!$D$4:$I$4,0))),"-")</f>
        <v>7100</v>
      </c>
      <c r="BV11" s="61">
        <f>IFERROR(AND(BV$6&gt;=EOMONTH($H11,0),OR(BV$6&lt;=EOMONTH($I11,0),$I11=0))
*INDEX(Hypothèses!$D$60:$I$84,MATCH('Plan de recrutement'!$E11,Hypothèses!$C$60:$C$84,0),MATCH('Plan de recrutement'!BV$5,Hypothèses!$D$4:$I$4,0))/12
*(1+INDEX(Hypothèses!$D$85:$I$85,MATCH('Plan de recrutement'!BV$5,Hypothèses!$D$4:$I$4,0))),"-")</f>
        <v>7100</v>
      </c>
      <c r="BW11" s="61">
        <f>IFERROR(AND(BW$6&gt;=EOMONTH($H11,0),OR(BW$6&lt;=EOMONTH($I11,0),$I11=0))
*INDEX(Hypothèses!$D$60:$I$84,MATCH('Plan de recrutement'!$E11,Hypothèses!$C$60:$C$84,0),MATCH('Plan de recrutement'!BW$5,Hypothèses!$D$4:$I$4,0))/12
*(1+INDEX(Hypothèses!$D$85:$I$85,MATCH('Plan de recrutement'!BW$5,Hypothèses!$D$4:$I$4,0))),"-")</f>
        <v>7100</v>
      </c>
      <c r="BX11" s="61">
        <f>IFERROR(AND(BX$6&gt;=EOMONTH($H11,0),OR(BX$6&lt;=EOMONTH($I11,0),$I11=0))
*INDEX(Hypothèses!$D$60:$I$84,MATCH('Plan de recrutement'!$E11,Hypothèses!$C$60:$C$84,0),MATCH('Plan de recrutement'!BX$5,Hypothèses!$D$4:$I$4,0))/12
*(1+INDEX(Hypothèses!$D$85:$I$85,MATCH('Plan de recrutement'!BX$5,Hypothèses!$D$4:$I$4,0))),"-")</f>
        <v>7100</v>
      </c>
      <c r="BY11" s="61">
        <f>IFERROR(AND(BY$6&gt;=EOMONTH($H11,0),OR(BY$6&lt;=EOMONTH($I11,0),$I11=0))
*INDEX(Hypothèses!$D$60:$I$84,MATCH('Plan de recrutement'!$E11,Hypothèses!$C$60:$C$84,0),MATCH('Plan de recrutement'!BY$5,Hypothèses!$D$4:$I$4,0))/12
*(1+INDEX(Hypothèses!$D$85:$I$85,MATCH('Plan de recrutement'!BY$5,Hypothèses!$D$4:$I$4,0))),"-")</f>
        <v>7100</v>
      </c>
      <c r="BZ11" s="61">
        <f>IFERROR(AND(BZ$6&gt;=EOMONTH($H11,0),OR(BZ$6&lt;=EOMONTH($I11,0),$I11=0))
*INDEX(Hypothèses!$D$60:$I$84,MATCH('Plan de recrutement'!$E11,Hypothèses!$C$60:$C$84,0),MATCH('Plan de recrutement'!BZ$5,Hypothèses!$D$4:$I$4,0))/12
*(1+INDEX(Hypothèses!$D$85:$I$85,MATCH('Plan de recrutement'!BZ$5,Hypothèses!$D$4:$I$4,0))),"-")</f>
        <v>7100</v>
      </c>
      <c r="CA11" s="61">
        <f>IFERROR(AND(CA$6&gt;=EOMONTH($H11,0),OR(CA$6&lt;=EOMONTH($I11,0),$I11=0))
*INDEX(Hypothèses!$D$60:$I$84,MATCH('Plan de recrutement'!$E11,Hypothèses!$C$60:$C$84,0),MATCH('Plan de recrutement'!CA$5,Hypothèses!$D$4:$I$4,0))/12
*(1+INDEX(Hypothèses!$D$85:$I$85,MATCH('Plan de recrutement'!CA$5,Hypothèses!$D$4:$I$4,0))),"-")</f>
        <v>7100</v>
      </c>
      <c r="CB11" s="61">
        <f>IFERROR(AND(CB$6&gt;=EOMONTH($H11,0),OR(CB$6&lt;=EOMONTH($I11,0),$I11=0))
*INDEX(Hypothèses!$D$60:$I$84,MATCH('Plan de recrutement'!$E11,Hypothèses!$C$60:$C$84,0),MATCH('Plan de recrutement'!CB$5,Hypothèses!$D$4:$I$4,0))/12
*(1+INDEX(Hypothèses!$D$85:$I$85,MATCH('Plan de recrutement'!CB$5,Hypothèses!$D$4:$I$4,0))),"-")</f>
        <v>7100</v>
      </c>
      <c r="CC11" s="61">
        <f>IFERROR(AND(CC$6&gt;=EOMONTH($H11,0),OR(CC$6&lt;=EOMONTH($I11,0),$I11=0))
*INDEX(Hypothèses!$D$60:$I$84,MATCH('Plan de recrutement'!$E11,Hypothèses!$C$60:$C$84,0),MATCH('Plan de recrutement'!CC$5,Hypothèses!$D$4:$I$4,0))/12
*(1+INDEX(Hypothèses!$D$85:$I$85,MATCH('Plan de recrutement'!CC$5,Hypothèses!$D$4:$I$4,0))),"-")</f>
        <v>7100</v>
      </c>
      <c r="CD11" s="61">
        <f>IFERROR(AND(CD$6&gt;=EOMONTH($H11,0),OR(CD$6&lt;=EOMONTH($I11,0),$I11=0))
*INDEX(Hypothèses!$D$60:$I$84,MATCH('Plan de recrutement'!$E11,Hypothèses!$C$60:$C$84,0),MATCH('Plan de recrutement'!CD$5,Hypothèses!$D$4:$I$4,0))/12
*(1+INDEX(Hypothèses!$D$85:$I$85,MATCH('Plan de recrutement'!CD$5,Hypothèses!$D$4:$I$4,0))),"-")</f>
        <v>7100</v>
      </c>
      <c r="CE11" s="61">
        <f>IFERROR(AND(CE$6&gt;=EOMONTH($H11,0),OR(CE$6&lt;=EOMONTH($I11,0),$I11=0))
*INDEX(Hypothèses!$D$60:$I$84,MATCH('Plan de recrutement'!$E11,Hypothèses!$C$60:$C$84,0),MATCH('Plan de recrutement'!CE$5,Hypothèses!$D$4:$I$4,0))/12
*(1+INDEX(Hypothèses!$D$85:$I$85,MATCH('Plan de recrutement'!CE$5,Hypothèses!$D$4:$I$4,0))),"-")</f>
        <v>7100</v>
      </c>
      <c r="CF11" s="61">
        <f>IFERROR(AND(CF$6&gt;=EOMONTH($H11,0),OR(CF$6&lt;=EOMONTH($I11,0),$I11=0))
*INDEX(Hypothèses!$D$60:$I$84,MATCH('Plan de recrutement'!$E11,Hypothèses!$C$60:$C$84,0),MATCH('Plan de recrutement'!CF$5,Hypothèses!$D$4:$I$4,0))/12
*(1+INDEX(Hypothèses!$D$85:$I$85,MATCH('Plan de recrutement'!CF$5,Hypothèses!$D$4:$I$4,0))),"-")</f>
        <v>7100</v>
      </c>
      <c r="CG11" s="61">
        <f>IFERROR(AND(CG$6&gt;=EOMONTH($H11,0),OR(CG$6&lt;=EOMONTH($I11,0),$I11=0))
*INDEX(Hypothèses!$D$60:$I$84,MATCH('Plan de recrutement'!$E11,Hypothèses!$C$60:$C$84,0),MATCH('Plan de recrutement'!CG$5,Hypothèses!$D$4:$I$4,0))/12
*(1+INDEX(Hypothèses!$D$85:$I$85,MATCH('Plan de recrutement'!CG$5,Hypothèses!$D$4:$I$4,0))),"-")</f>
        <v>7100</v>
      </c>
      <c r="CH11" s="61">
        <f>IFERROR(AND(CH$6&gt;=EOMONTH($H11,0),OR(CH$6&lt;=EOMONTH($I11,0),$I11=0))
*INDEX(Hypothèses!$D$60:$I$84,MATCH('Plan de recrutement'!$E11,Hypothèses!$C$60:$C$84,0),MATCH('Plan de recrutement'!CH$5,Hypothèses!$D$4:$I$4,0))/12
*(1+INDEX(Hypothèses!$D$85:$I$85,MATCH('Plan de recrutement'!CH$5,Hypothèses!$D$4:$I$4,0))),"-")</f>
        <v>7100</v>
      </c>
      <c r="CI11" s="61">
        <f>IFERROR(AND(CI$6&gt;=EOMONTH($H11,0),OR(CI$6&lt;=EOMONTH($I11,0),$I11=0))
*INDEX(Hypothèses!$D$60:$I$84,MATCH('Plan de recrutement'!$E11,Hypothèses!$C$60:$C$84,0),MATCH('Plan de recrutement'!CI$5,Hypothèses!$D$4:$I$4,0))/12
*(1+INDEX(Hypothèses!$D$85:$I$85,MATCH('Plan de recrutement'!CI$5,Hypothèses!$D$4:$I$4,0))),"-")</f>
        <v>7100</v>
      </c>
      <c r="CJ11" s="61">
        <f>IFERROR(AND(CJ$6&gt;=EOMONTH($H11,0),OR(CJ$6&lt;=EOMONTH($I11,0),$I11=0))
*INDEX(Hypothèses!$D$60:$I$84,MATCH('Plan de recrutement'!$E11,Hypothèses!$C$60:$C$84,0),MATCH('Plan de recrutement'!CJ$5,Hypothèses!$D$4:$I$4,0))/12
*(1+INDEX(Hypothèses!$D$85:$I$85,MATCH('Plan de recrutement'!CJ$5,Hypothèses!$D$4:$I$4,0))),"-")</f>
        <v>7100</v>
      </c>
    </row>
    <row r="12" spans="1:89" x14ac:dyDescent="0.3">
      <c r="C12" s="48" t="s">
        <v>93</v>
      </c>
      <c r="D12" s="48"/>
      <c r="E12" s="1" t="str">
        <f t="shared" si="10"/>
        <v>[Sales] - [Junior]</v>
      </c>
      <c r="F12" s="48" t="s">
        <v>13</v>
      </c>
      <c r="G12" s="48" t="s">
        <v>74</v>
      </c>
      <c r="H12" s="60">
        <v>45839</v>
      </c>
      <c r="I12" s="60"/>
      <c r="J12" s="62">
        <f t="shared" si="11"/>
        <v>0</v>
      </c>
      <c r="K12" s="62">
        <f t="shared" si="11"/>
        <v>0</v>
      </c>
      <c r="L12" s="62">
        <f t="shared" si="9"/>
        <v>0</v>
      </c>
      <c r="M12" s="62">
        <f t="shared" si="9"/>
        <v>17750</v>
      </c>
      <c r="N12" s="62">
        <f t="shared" si="9"/>
        <v>35499.999999999993</v>
      </c>
      <c r="O12" s="62">
        <f t="shared" si="9"/>
        <v>35499.999999999993</v>
      </c>
      <c r="Q12" s="61">
        <f>IFERROR(AND(Q$6&gt;=EOMONTH($H12,0),OR(Q$6&lt;=EOMONTH($I12,0),$I12=0))
*INDEX(Hypothèses!$D$60:$I$84,MATCH('Plan de recrutement'!$E12,Hypothèses!$C$60:$C$84,0),MATCH('Plan de recrutement'!Q$5,Hypothèses!$D$4:$I$4,0))/12
*(1+INDEX(Hypothèses!$D$85:$I$85,MATCH('Plan de recrutement'!Q$5,Hypothèses!$D$4:$I$4,0))),"-")</f>
        <v>0</v>
      </c>
      <c r="R12" s="61">
        <f>IFERROR(AND(R$6&gt;=EOMONTH($H12,0),OR(R$6&lt;=EOMONTH($I12,0),$I12=0))
*INDEX(Hypothèses!$D$60:$I$84,MATCH('Plan de recrutement'!$E12,Hypothèses!$C$60:$C$84,0),MATCH('Plan de recrutement'!R$5,Hypothèses!$D$4:$I$4,0))/12
*(1+INDEX(Hypothèses!$D$85:$I$85,MATCH('Plan de recrutement'!R$5,Hypothèses!$D$4:$I$4,0))),"-")</f>
        <v>0</v>
      </c>
      <c r="S12" s="61">
        <f>IFERROR(AND(S$6&gt;=EOMONTH($H12,0),OR(S$6&lt;=EOMONTH($I12,0),$I12=0))
*INDEX(Hypothèses!$D$60:$I$84,MATCH('Plan de recrutement'!$E12,Hypothèses!$C$60:$C$84,0),MATCH('Plan de recrutement'!S$5,Hypothèses!$D$4:$I$4,0))/12
*(1+INDEX(Hypothèses!$D$85:$I$85,MATCH('Plan de recrutement'!S$5,Hypothèses!$D$4:$I$4,0))),"-")</f>
        <v>0</v>
      </c>
      <c r="T12" s="61">
        <f>IFERROR(AND(T$6&gt;=EOMONTH($H12,0),OR(T$6&lt;=EOMONTH($I12,0),$I12=0))
*INDEX(Hypothèses!$D$60:$I$84,MATCH('Plan de recrutement'!$E12,Hypothèses!$C$60:$C$84,0),MATCH('Plan de recrutement'!T$5,Hypothèses!$D$4:$I$4,0))/12
*(1+INDEX(Hypothèses!$D$85:$I$85,MATCH('Plan de recrutement'!T$5,Hypothèses!$D$4:$I$4,0))),"-")</f>
        <v>0</v>
      </c>
      <c r="U12" s="61">
        <f>IFERROR(AND(U$6&gt;=EOMONTH($H12,0),OR(U$6&lt;=EOMONTH($I12,0),$I12=0))
*INDEX(Hypothèses!$D$60:$I$84,MATCH('Plan de recrutement'!$E12,Hypothèses!$C$60:$C$84,0),MATCH('Plan de recrutement'!U$5,Hypothèses!$D$4:$I$4,0))/12
*(1+INDEX(Hypothèses!$D$85:$I$85,MATCH('Plan de recrutement'!U$5,Hypothèses!$D$4:$I$4,0))),"-")</f>
        <v>0</v>
      </c>
      <c r="V12" s="61">
        <f>IFERROR(AND(V$6&gt;=EOMONTH($H12,0),OR(V$6&lt;=EOMONTH($I12,0),$I12=0))
*INDEX(Hypothèses!$D$60:$I$84,MATCH('Plan de recrutement'!$E12,Hypothèses!$C$60:$C$84,0),MATCH('Plan de recrutement'!V$5,Hypothèses!$D$4:$I$4,0))/12
*(1+INDEX(Hypothèses!$D$85:$I$85,MATCH('Plan de recrutement'!V$5,Hypothèses!$D$4:$I$4,0))),"-")</f>
        <v>0</v>
      </c>
      <c r="W12" s="61">
        <f>IFERROR(AND(W$6&gt;=EOMONTH($H12,0),OR(W$6&lt;=EOMONTH($I12,0),$I12=0))
*INDEX(Hypothèses!$D$60:$I$84,MATCH('Plan de recrutement'!$E12,Hypothèses!$C$60:$C$84,0),MATCH('Plan de recrutement'!W$5,Hypothèses!$D$4:$I$4,0))/12
*(1+INDEX(Hypothèses!$D$85:$I$85,MATCH('Plan de recrutement'!W$5,Hypothèses!$D$4:$I$4,0))),"-")</f>
        <v>0</v>
      </c>
      <c r="X12" s="61">
        <f>IFERROR(AND(X$6&gt;=EOMONTH($H12,0),OR(X$6&lt;=EOMONTH($I12,0),$I12=0))
*INDEX(Hypothèses!$D$60:$I$84,MATCH('Plan de recrutement'!$E12,Hypothèses!$C$60:$C$84,0),MATCH('Plan de recrutement'!X$5,Hypothèses!$D$4:$I$4,0))/12
*(1+INDEX(Hypothèses!$D$85:$I$85,MATCH('Plan de recrutement'!X$5,Hypothèses!$D$4:$I$4,0))),"-")</f>
        <v>0</v>
      </c>
      <c r="Y12" s="61">
        <f>IFERROR(AND(Y$6&gt;=EOMONTH($H12,0),OR(Y$6&lt;=EOMONTH($I12,0),$I12=0))
*INDEX(Hypothèses!$D$60:$I$84,MATCH('Plan de recrutement'!$E12,Hypothèses!$C$60:$C$84,0),MATCH('Plan de recrutement'!Y$5,Hypothèses!$D$4:$I$4,0))/12
*(1+INDEX(Hypothèses!$D$85:$I$85,MATCH('Plan de recrutement'!Y$5,Hypothèses!$D$4:$I$4,0))),"-")</f>
        <v>0</v>
      </c>
      <c r="Z12" s="61">
        <f>IFERROR(AND(Z$6&gt;=EOMONTH($H12,0),OR(Z$6&lt;=EOMONTH($I12,0),$I12=0))
*INDEX(Hypothèses!$D$60:$I$84,MATCH('Plan de recrutement'!$E12,Hypothèses!$C$60:$C$84,0),MATCH('Plan de recrutement'!Z$5,Hypothèses!$D$4:$I$4,0))/12
*(1+INDEX(Hypothèses!$D$85:$I$85,MATCH('Plan de recrutement'!Z$5,Hypothèses!$D$4:$I$4,0))),"-")</f>
        <v>0</v>
      </c>
      <c r="AA12" s="61">
        <f>IFERROR(AND(AA$6&gt;=EOMONTH($H12,0),OR(AA$6&lt;=EOMONTH($I12,0),$I12=0))
*INDEX(Hypothèses!$D$60:$I$84,MATCH('Plan de recrutement'!$E12,Hypothèses!$C$60:$C$84,0),MATCH('Plan de recrutement'!AA$5,Hypothèses!$D$4:$I$4,0))/12
*(1+INDEX(Hypothèses!$D$85:$I$85,MATCH('Plan de recrutement'!AA$5,Hypothèses!$D$4:$I$4,0))),"-")</f>
        <v>0</v>
      </c>
      <c r="AB12" s="61">
        <f>IFERROR(AND(AB$6&gt;=EOMONTH($H12,0),OR(AB$6&lt;=EOMONTH($I12,0),$I12=0))
*INDEX(Hypothèses!$D$60:$I$84,MATCH('Plan de recrutement'!$E12,Hypothèses!$C$60:$C$84,0),MATCH('Plan de recrutement'!AB$5,Hypothèses!$D$4:$I$4,0))/12
*(1+INDEX(Hypothèses!$D$85:$I$85,MATCH('Plan de recrutement'!AB$5,Hypothèses!$D$4:$I$4,0))),"-")</f>
        <v>0</v>
      </c>
      <c r="AC12" s="61">
        <f>IFERROR(AND(AC$6&gt;=EOMONTH($H12,0),OR(AC$6&lt;=EOMONTH($I12,0),$I12=0))
*INDEX(Hypothèses!$D$60:$I$84,MATCH('Plan de recrutement'!$E12,Hypothèses!$C$60:$C$84,0),MATCH('Plan de recrutement'!AC$5,Hypothèses!$D$4:$I$4,0))/12
*(1+INDEX(Hypothèses!$D$85:$I$85,MATCH('Plan de recrutement'!AC$5,Hypothèses!$D$4:$I$4,0))),"-")</f>
        <v>0</v>
      </c>
      <c r="AD12" s="61">
        <f>IFERROR(AND(AD$6&gt;=EOMONTH($H12,0),OR(AD$6&lt;=EOMONTH($I12,0),$I12=0))
*INDEX(Hypothèses!$D$60:$I$84,MATCH('Plan de recrutement'!$E12,Hypothèses!$C$60:$C$84,0),MATCH('Plan de recrutement'!AD$5,Hypothèses!$D$4:$I$4,0))/12
*(1+INDEX(Hypothèses!$D$85:$I$85,MATCH('Plan de recrutement'!AD$5,Hypothèses!$D$4:$I$4,0))),"-")</f>
        <v>0</v>
      </c>
      <c r="AE12" s="61">
        <f>IFERROR(AND(AE$6&gt;=EOMONTH($H12,0),OR(AE$6&lt;=EOMONTH($I12,0),$I12=0))
*INDEX(Hypothèses!$D$60:$I$84,MATCH('Plan de recrutement'!$E12,Hypothèses!$C$60:$C$84,0),MATCH('Plan de recrutement'!AE$5,Hypothèses!$D$4:$I$4,0))/12
*(1+INDEX(Hypothèses!$D$85:$I$85,MATCH('Plan de recrutement'!AE$5,Hypothèses!$D$4:$I$4,0))),"-")</f>
        <v>0</v>
      </c>
      <c r="AF12" s="61">
        <f>IFERROR(AND(AF$6&gt;=EOMONTH($H12,0),OR(AF$6&lt;=EOMONTH($I12,0),$I12=0))
*INDEX(Hypothèses!$D$60:$I$84,MATCH('Plan de recrutement'!$E12,Hypothèses!$C$60:$C$84,0),MATCH('Plan de recrutement'!AF$5,Hypothèses!$D$4:$I$4,0))/12
*(1+INDEX(Hypothèses!$D$85:$I$85,MATCH('Plan de recrutement'!AF$5,Hypothèses!$D$4:$I$4,0))),"-")</f>
        <v>0</v>
      </c>
      <c r="AG12" s="61">
        <f>IFERROR(AND(AG$6&gt;=EOMONTH($H12,0),OR(AG$6&lt;=EOMONTH($I12,0),$I12=0))
*INDEX(Hypothèses!$D$60:$I$84,MATCH('Plan de recrutement'!$E12,Hypothèses!$C$60:$C$84,0),MATCH('Plan de recrutement'!AG$5,Hypothèses!$D$4:$I$4,0))/12
*(1+INDEX(Hypothèses!$D$85:$I$85,MATCH('Plan de recrutement'!AG$5,Hypothèses!$D$4:$I$4,0))),"-")</f>
        <v>0</v>
      </c>
      <c r="AH12" s="61">
        <f>IFERROR(AND(AH$6&gt;=EOMONTH($H12,0),OR(AH$6&lt;=EOMONTH($I12,0),$I12=0))
*INDEX(Hypothèses!$D$60:$I$84,MATCH('Plan de recrutement'!$E12,Hypothèses!$C$60:$C$84,0),MATCH('Plan de recrutement'!AH$5,Hypothèses!$D$4:$I$4,0))/12
*(1+INDEX(Hypothèses!$D$85:$I$85,MATCH('Plan de recrutement'!AH$5,Hypothèses!$D$4:$I$4,0))),"-")</f>
        <v>0</v>
      </c>
      <c r="AI12" s="61">
        <f>IFERROR(AND(AI$6&gt;=EOMONTH($H12,0),OR(AI$6&lt;=EOMONTH($I12,0),$I12=0))
*INDEX(Hypothèses!$D$60:$I$84,MATCH('Plan de recrutement'!$E12,Hypothèses!$C$60:$C$84,0),MATCH('Plan de recrutement'!AI$5,Hypothèses!$D$4:$I$4,0))/12
*(1+INDEX(Hypothèses!$D$85:$I$85,MATCH('Plan de recrutement'!AI$5,Hypothèses!$D$4:$I$4,0))),"-")</f>
        <v>0</v>
      </c>
      <c r="AJ12" s="61">
        <f>IFERROR(AND(AJ$6&gt;=EOMONTH($H12,0),OR(AJ$6&lt;=EOMONTH($I12,0),$I12=0))
*INDEX(Hypothèses!$D$60:$I$84,MATCH('Plan de recrutement'!$E12,Hypothèses!$C$60:$C$84,0),MATCH('Plan de recrutement'!AJ$5,Hypothèses!$D$4:$I$4,0))/12
*(1+INDEX(Hypothèses!$D$85:$I$85,MATCH('Plan de recrutement'!AJ$5,Hypothèses!$D$4:$I$4,0))),"-")</f>
        <v>0</v>
      </c>
      <c r="AK12" s="61">
        <f>IFERROR(AND(AK$6&gt;=EOMONTH($H12,0),OR(AK$6&lt;=EOMONTH($I12,0),$I12=0))
*INDEX(Hypothèses!$D$60:$I$84,MATCH('Plan de recrutement'!$E12,Hypothèses!$C$60:$C$84,0),MATCH('Plan de recrutement'!AK$5,Hypothèses!$D$4:$I$4,0))/12
*(1+INDEX(Hypothèses!$D$85:$I$85,MATCH('Plan de recrutement'!AK$5,Hypothèses!$D$4:$I$4,0))),"-")</f>
        <v>0</v>
      </c>
      <c r="AL12" s="61">
        <f>IFERROR(AND(AL$6&gt;=EOMONTH($H12,0),OR(AL$6&lt;=EOMONTH($I12,0),$I12=0))
*INDEX(Hypothèses!$D$60:$I$84,MATCH('Plan de recrutement'!$E12,Hypothèses!$C$60:$C$84,0),MATCH('Plan de recrutement'!AL$5,Hypothèses!$D$4:$I$4,0))/12
*(1+INDEX(Hypothèses!$D$85:$I$85,MATCH('Plan de recrutement'!AL$5,Hypothèses!$D$4:$I$4,0))),"-")</f>
        <v>0</v>
      </c>
      <c r="AM12" s="61">
        <f>IFERROR(AND(AM$6&gt;=EOMONTH($H12,0),OR(AM$6&lt;=EOMONTH($I12,0),$I12=0))
*INDEX(Hypothèses!$D$60:$I$84,MATCH('Plan de recrutement'!$E12,Hypothèses!$C$60:$C$84,0),MATCH('Plan de recrutement'!AM$5,Hypothèses!$D$4:$I$4,0))/12
*(1+INDEX(Hypothèses!$D$85:$I$85,MATCH('Plan de recrutement'!AM$5,Hypothèses!$D$4:$I$4,0))),"-")</f>
        <v>0</v>
      </c>
      <c r="AN12" s="61">
        <f>IFERROR(AND(AN$6&gt;=EOMONTH($H12,0),OR(AN$6&lt;=EOMONTH($I12,0),$I12=0))
*INDEX(Hypothèses!$D$60:$I$84,MATCH('Plan de recrutement'!$E12,Hypothèses!$C$60:$C$84,0),MATCH('Plan de recrutement'!AN$5,Hypothèses!$D$4:$I$4,0))/12
*(1+INDEX(Hypothèses!$D$85:$I$85,MATCH('Plan de recrutement'!AN$5,Hypothèses!$D$4:$I$4,0))),"-")</f>
        <v>0</v>
      </c>
      <c r="AO12" s="61">
        <f>IFERROR(AND(AO$6&gt;=EOMONTH($H12,0),OR(AO$6&lt;=EOMONTH($I12,0),$I12=0))
*INDEX(Hypothèses!$D$60:$I$84,MATCH('Plan de recrutement'!$E12,Hypothèses!$C$60:$C$84,0),MATCH('Plan de recrutement'!AO$5,Hypothèses!$D$4:$I$4,0))/12
*(1+INDEX(Hypothèses!$D$85:$I$85,MATCH('Plan de recrutement'!AO$5,Hypothèses!$D$4:$I$4,0))),"-")</f>
        <v>0</v>
      </c>
      <c r="AP12" s="61">
        <f>IFERROR(AND(AP$6&gt;=EOMONTH($H12,0),OR(AP$6&lt;=EOMONTH($I12,0),$I12=0))
*INDEX(Hypothèses!$D$60:$I$84,MATCH('Plan de recrutement'!$E12,Hypothèses!$C$60:$C$84,0),MATCH('Plan de recrutement'!AP$5,Hypothèses!$D$4:$I$4,0))/12
*(1+INDEX(Hypothèses!$D$85:$I$85,MATCH('Plan de recrutement'!AP$5,Hypothèses!$D$4:$I$4,0))),"-")</f>
        <v>0</v>
      </c>
      <c r="AQ12" s="61">
        <f>IFERROR(AND(AQ$6&gt;=EOMONTH($H12,0),OR(AQ$6&lt;=EOMONTH($I12,0),$I12=0))
*INDEX(Hypothèses!$D$60:$I$84,MATCH('Plan de recrutement'!$E12,Hypothèses!$C$60:$C$84,0),MATCH('Plan de recrutement'!AQ$5,Hypothèses!$D$4:$I$4,0))/12
*(1+INDEX(Hypothèses!$D$85:$I$85,MATCH('Plan de recrutement'!AQ$5,Hypothèses!$D$4:$I$4,0))),"-")</f>
        <v>0</v>
      </c>
      <c r="AR12" s="61">
        <f>IFERROR(AND(AR$6&gt;=EOMONTH($H12,0),OR(AR$6&lt;=EOMONTH($I12,0),$I12=0))
*INDEX(Hypothèses!$D$60:$I$84,MATCH('Plan de recrutement'!$E12,Hypothèses!$C$60:$C$84,0),MATCH('Plan de recrutement'!AR$5,Hypothèses!$D$4:$I$4,0))/12
*(1+INDEX(Hypothèses!$D$85:$I$85,MATCH('Plan de recrutement'!AR$5,Hypothèses!$D$4:$I$4,0))),"-")</f>
        <v>0</v>
      </c>
      <c r="AS12" s="61">
        <f>IFERROR(AND(AS$6&gt;=EOMONTH($H12,0),OR(AS$6&lt;=EOMONTH($I12,0),$I12=0))
*INDEX(Hypothèses!$D$60:$I$84,MATCH('Plan de recrutement'!$E12,Hypothèses!$C$60:$C$84,0),MATCH('Plan de recrutement'!AS$5,Hypothèses!$D$4:$I$4,0))/12
*(1+INDEX(Hypothèses!$D$85:$I$85,MATCH('Plan de recrutement'!AS$5,Hypothèses!$D$4:$I$4,0))),"-")</f>
        <v>0</v>
      </c>
      <c r="AT12" s="61">
        <f>IFERROR(AND(AT$6&gt;=EOMONTH($H12,0),OR(AT$6&lt;=EOMONTH($I12,0),$I12=0))
*INDEX(Hypothèses!$D$60:$I$84,MATCH('Plan de recrutement'!$E12,Hypothèses!$C$60:$C$84,0),MATCH('Plan de recrutement'!AT$5,Hypothèses!$D$4:$I$4,0))/12
*(1+INDEX(Hypothèses!$D$85:$I$85,MATCH('Plan de recrutement'!AT$5,Hypothèses!$D$4:$I$4,0))),"-")</f>
        <v>0</v>
      </c>
      <c r="AU12" s="61">
        <f>IFERROR(AND(AU$6&gt;=EOMONTH($H12,0),OR(AU$6&lt;=EOMONTH($I12,0),$I12=0))
*INDEX(Hypothèses!$D$60:$I$84,MATCH('Plan de recrutement'!$E12,Hypothèses!$C$60:$C$84,0),MATCH('Plan de recrutement'!AU$5,Hypothèses!$D$4:$I$4,0))/12
*(1+INDEX(Hypothèses!$D$85:$I$85,MATCH('Plan de recrutement'!AU$5,Hypothèses!$D$4:$I$4,0))),"-")</f>
        <v>0</v>
      </c>
      <c r="AV12" s="61">
        <f>IFERROR(AND(AV$6&gt;=EOMONTH($H12,0),OR(AV$6&lt;=EOMONTH($I12,0),$I12=0))
*INDEX(Hypothèses!$D$60:$I$84,MATCH('Plan de recrutement'!$E12,Hypothèses!$C$60:$C$84,0),MATCH('Plan de recrutement'!AV$5,Hypothèses!$D$4:$I$4,0))/12
*(1+INDEX(Hypothèses!$D$85:$I$85,MATCH('Plan de recrutement'!AV$5,Hypothèses!$D$4:$I$4,0))),"-")</f>
        <v>0</v>
      </c>
      <c r="AW12" s="61">
        <f>IFERROR(AND(AW$6&gt;=EOMONTH($H12,0),OR(AW$6&lt;=EOMONTH($I12,0),$I12=0))
*INDEX(Hypothèses!$D$60:$I$84,MATCH('Plan de recrutement'!$E12,Hypothèses!$C$60:$C$84,0),MATCH('Plan de recrutement'!AW$5,Hypothèses!$D$4:$I$4,0))/12
*(1+INDEX(Hypothèses!$D$85:$I$85,MATCH('Plan de recrutement'!AW$5,Hypothèses!$D$4:$I$4,0))),"-")</f>
        <v>0</v>
      </c>
      <c r="AX12" s="61">
        <f>IFERROR(AND(AX$6&gt;=EOMONTH($H12,0),OR(AX$6&lt;=EOMONTH($I12,0),$I12=0))
*INDEX(Hypothèses!$D$60:$I$84,MATCH('Plan de recrutement'!$E12,Hypothèses!$C$60:$C$84,0),MATCH('Plan de recrutement'!AX$5,Hypothèses!$D$4:$I$4,0))/12
*(1+INDEX(Hypothèses!$D$85:$I$85,MATCH('Plan de recrutement'!AX$5,Hypothèses!$D$4:$I$4,0))),"-")</f>
        <v>0</v>
      </c>
      <c r="AY12" s="61">
        <f>IFERROR(AND(AY$6&gt;=EOMONTH($H12,0),OR(AY$6&lt;=EOMONTH($I12,0),$I12=0))
*INDEX(Hypothèses!$D$60:$I$84,MATCH('Plan de recrutement'!$E12,Hypothèses!$C$60:$C$84,0),MATCH('Plan de recrutement'!AY$5,Hypothèses!$D$4:$I$4,0))/12
*(1+INDEX(Hypothèses!$D$85:$I$85,MATCH('Plan de recrutement'!AY$5,Hypothèses!$D$4:$I$4,0))),"-")</f>
        <v>0</v>
      </c>
      <c r="AZ12" s="61">
        <f>IFERROR(AND(AZ$6&gt;=EOMONTH($H12,0),OR(AZ$6&lt;=EOMONTH($I12,0),$I12=0))
*INDEX(Hypothèses!$D$60:$I$84,MATCH('Plan de recrutement'!$E12,Hypothèses!$C$60:$C$84,0),MATCH('Plan de recrutement'!AZ$5,Hypothèses!$D$4:$I$4,0))/12
*(1+INDEX(Hypothèses!$D$85:$I$85,MATCH('Plan de recrutement'!AZ$5,Hypothèses!$D$4:$I$4,0))),"-")</f>
        <v>0</v>
      </c>
      <c r="BA12" s="61">
        <f>IFERROR(AND(BA$6&gt;=EOMONTH($H12,0),OR(BA$6&lt;=EOMONTH($I12,0),$I12=0))
*INDEX(Hypothèses!$D$60:$I$84,MATCH('Plan de recrutement'!$E12,Hypothèses!$C$60:$C$84,0),MATCH('Plan de recrutement'!BA$5,Hypothèses!$D$4:$I$4,0))/12
*(1+INDEX(Hypothèses!$D$85:$I$85,MATCH('Plan de recrutement'!BA$5,Hypothèses!$D$4:$I$4,0))),"-")</f>
        <v>0</v>
      </c>
      <c r="BB12" s="61">
        <f>IFERROR(AND(BB$6&gt;=EOMONTH($H12,0),OR(BB$6&lt;=EOMONTH($I12,0),$I12=0))
*INDEX(Hypothèses!$D$60:$I$84,MATCH('Plan de recrutement'!$E12,Hypothèses!$C$60:$C$84,0),MATCH('Plan de recrutement'!BB$5,Hypothèses!$D$4:$I$4,0))/12
*(1+INDEX(Hypothèses!$D$85:$I$85,MATCH('Plan de recrutement'!BB$5,Hypothèses!$D$4:$I$4,0))),"-")</f>
        <v>0</v>
      </c>
      <c r="BC12" s="61">
        <f>IFERROR(AND(BC$6&gt;=EOMONTH($H12,0),OR(BC$6&lt;=EOMONTH($I12,0),$I12=0))
*INDEX(Hypothèses!$D$60:$I$84,MATCH('Plan de recrutement'!$E12,Hypothèses!$C$60:$C$84,0),MATCH('Plan de recrutement'!BC$5,Hypothèses!$D$4:$I$4,0))/12
*(1+INDEX(Hypothèses!$D$85:$I$85,MATCH('Plan de recrutement'!BC$5,Hypothèses!$D$4:$I$4,0))),"-")</f>
        <v>0</v>
      </c>
      <c r="BD12" s="61">
        <f>IFERROR(AND(BD$6&gt;=EOMONTH($H12,0),OR(BD$6&lt;=EOMONTH($I12,0),$I12=0))
*INDEX(Hypothèses!$D$60:$I$84,MATCH('Plan de recrutement'!$E12,Hypothèses!$C$60:$C$84,0),MATCH('Plan de recrutement'!BD$5,Hypothèses!$D$4:$I$4,0))/12
*(1+INDEX(Hypothèses!$D$85:$I$85,MATCH('Plan de recrutement'!BD$5,Hypothèses!$D$4:$I$4,0))),"-")</f>
        <v>0</v>
      </c>
      <c r="BE12" s="61">
        <f>IFERROR(AND(BE$6&gt;=EOMONTH($H12,0),OR(BE$6&lt;=EOMONTH($I12,0),$I12=0))
*INDEX(Hypothèses!$D$60:$I$84,MATCH('Plan de recrutement'!$E12,Hypothèses!$C$60:$C$84,0),MATCH('Plan de recrutement'!BE$5,Hypothèses!$D$4:$I$4,0))/12
*(1+INDEX(Hypothèses!$D$85:$I$85,MATCH('Plan de recrutement'!BE$5,Hypothèses!$D$4:$I$4,0))),"-")</f>
        <v>0</v>
      </c>
      <c r="BF12" s="61">
        <f>IFERROR(AND(BF$6&gt;=EOMONTH($H12,0),OR(BF$6&lt;=EOMONTH($I12,0),$I12=0))
*INDEX(Hypothèses!$D$60:$I$84,MATCH('Plan de recrutement'!$E12,Hypothèses!$C$60:$C$84,0),MATCH('Plan de recrutement'!BF$5,Hypothèses!$D$4:$I$4,0))/12
*(1+INDEX(Hypothèses!$D$85:$I$85,MATCH('Plan de recrutement'!BF$5,Hypothèses!$D$4:$I$4,0))),"-")</f>
        <v>0</v>
      </c>
      <c r="BG12" s="61">
        <f>IFERROR(AND(BG$6&gt;=EOMONTH($H12,0),OR(BG$6&lt;=EOMONTH($I12,0),$I12=0))
*INDEX(Hypothèses!$D$60:$I$84,MATCH('Plan de recrutement'!$E12,Hypothèses!$C$60:$C$84,0),MATCH('Plan de recrutement'!BG$5,Hypothèses!$D$4:$I$4,0))/12
*(1+INDEX(Hypothèses!$D$85:$I$85,MATCH('Plan de recrutement'!BG$5,Hypothèses!$D$4:$I$4,0))),"-")</f>
        <v>2958.3333333333335</v>
      </c>
      <c r="BH12" s="61">
        <f>IFERROR(AND(BH$6&gt;=EOMONTH($H12,0),OR(BH$6&lt;=EOMONTH($I12,0),$I12=0))
*INDEX(Hypothèses!$D$60:$I$84,MATCH('Plan de recrutement'!$E12,Hypothèses!$C$60:$C$84,0),MATCH('Plan de recrutement'!BH$5,Hypothèses!$D$4:$I$4,0))/12
*(1+INDEX(Hypothèses!$D$85:$I$85,MATCH('Plan de recrutement'!BH$5,Hypothèses!$D$4:$I$4,0))),"-")</f>
        <v>2958.3333333333335</v>
      </c>
      <c r="BI12" s="61">
        <f>IFERROR(AND(BI$6&gt;=EOMONTH($H12,0),OR(BI$6&lt;=EOMONTH($I12,0),$I12=0))
*INDEX(Hypothèses!$D$60:$I$84,MATCH('Plan de recrutement'!$E12,Hypothèses!$C$60:$C$84,0),MATCH('Plan de recrutement'!BI$5,Hypothèses!$D$4:$I$4,0))/12
*(1+INDEX(Hypothèses!$D$85:$I$85,MATCH('Plan de recrutement'!BI$5,Hypothèses!$D$4:$I$4,0))),"-")</f>
        <v>2958.3333333333335</v>
      </c>
      <c r="BJ12" s="61">
        <f>IFERROR(AND(BJ$6&gt;=EOMONTH($H12,0),OR(BJ$6&lt;=EOMONTH($I12,0),$I12=0))
*INDEX(Hypothèses!$D$60:$I$84,MATCH('Plan de recrutement'!$E12,Hypothèses!$C$60:$C$84,0),MATCH('Plan de recrutement'!BJ$5,Hypothèses!$D$4:$I$4,0))/12
*(1+INDEX(Hypothèses!$D$85:$I$85,MATCH('Plan de recrutement'!BJ$5,Hypothèses!$D$4:$I$4,0))),"-")</f>
        <v>2958.3333333333335</v>
      </c>
      <c r="BK12" s="61">
        <f>IFERROR(AND(BK$6&gt;=EOMONTH($H12,0),OR(BK$6&lt;=EOMONTH($I12,0),$I12=0))
*INDEX(Hypothèses!$D$60:$I$84,MATCH('Plan de recrutement'!$E12,Hypothèses!$C$60:$C$84,0),MATCH('Plan de recrutement'!BK$5,Hypothèses!$D$4:$I$4,0))/12
*(1+INDEX(Hypothèses!$D$85:$I$85,MATCH('Plan de recrutement'!BK$5,Hypothèses!$D$4:$I$4,0))),"-")</f>
        <v>2958.3333333333335</v>
      </c>
      <c r="BL12" s="61">
        <f>IFERROR(AND(BL$6&gt;=EOMONTH($H12,0),OR(BL$6&lt;=EOMONTH($I12,0),$I12=0))
*INDEX(Hypothèses!$D$60:$I$84,MATCH('Plan de recrutement'!$E12,Hypothèses!$C$60:$C$84,0),MATCH('Plan de recrutement'!BL$5,Hypothèses!$D$4:$I$4,0))/12
*(1+INDEX(Hypothèses!$D$85:$I$85,MATCH('Plan de recrutement'!BL$5,Hypothèses!$D$4:$I$4,0))),"-")</f>
        <v>2958.3333333333335</v>
      </c>
      <c r="BM12" s="61">
        <f>IFERROR(AND(BM$6&gt;=EOMONTH($H12,0),OR(BM$6&lt;=EOMONTH($I12,0),$I12=0))
*INDEX(Hypothèses!$D$60:$I$84,MATCH('Plan de recrutement'!$E12,Hypothèses!$C$60:$C$84,0),MATCH('Plan de recrutement'!BM$5,Hypothèses!$D$4:$I$4,0))/12
*(1+INDEX(Hypothèses!$D$85:$I$85,MATCH('Plan de recrutement'!BM$5,Hypothèses!$D$4:$I$4,0))),"-")</f>
        <v>2958.3333333333335</v>
      </c>
      <c r="BN12" s="61">
        <f>IFERROR(AND(BN$6&gt;=EOMONTH($H12,0),OR(BN$6&lt;=EOMONTH($I12,0),$I12=0))
*INDEX(Hypothèses!$D$60:$I$84,MATCH('Plan de recrutement'!$E12,Hypothèses!$C$60:$C$84,0),MATCH('Plan de recrutement'!BN$5,Hypothèses!$D$4:$I$4,0))/12
*(1+INDEX(Hypothèses!$D$85:$I$85,MATCH('Plan de recrutement'!BN$5,Hypothèses!$D$4:$I$4,0))),"-")</f>
        <v>2958.3333333333335</v>
      </c>
      <c r="BO12" s="61">
        <f>IFERROR(AND(BO$6&gt;=EOMONTH($H12,0),OR(BO$6&lt;=EOMONTH($I12,0),$I12=0))
*INDEX(Hypothèses!$D$60:$I$84,MATCH('Plan de recrutement'!$E12,Hypothèses!$C$60:$C$84,0),MATCH('Plan de recrutement'!BO$5,Hypothèses!$D$4:$I$4,0))/12
*(1+INDEX(Hypothèses!$D$85:$I$85,MATCH('Plan de recrutement'!BO$5,Hypothèses!$D$4:$I$4,0))),"-")</f>
        <v>2958.3333333333335</v>
      </c>
      <c r="BP12" s="61">
        <f>IFERROR(AND(BP$6&gt;=EOMONTH($H12,0),OR(BP$6&lt;=EOMONTH($I12,0),$I12=0))
*INDEX(Hypothèses!$D$60:$I$84,MATCH('Plan de recrutement'!$E12,Hypothèses!$C$60:$C$84,0),MATCH('Plan de recrutement'!BP$5,Hypothèses!$D$4:$I$4,0))/12
*(1+INDEX(Hypothèses!$D$85:$I$85,MATCH('Plan de recrutement'!BP$5,Hypothèses!$D$4:$I$4,0))),"-")</f>
        <v>2958.3333333333335</v>
      </c>
      <c r="BQ12" s="61">
        <f>IFERROR(AND(BQ$6&gt;=EOMONTH($H12,0),OR(BQ$6&lt;=EOMONTH($I12,0),$I12=0))
*INDEX(Hypothèses!$D$60:$I$84,MATCH('Plan de recrutement'!$E12,Hypothèses!$C$60:$C$84,0),MATCH('Plan de recrutement'!BQ$5,Hypothèses!$D$4:$I$4,0))/12
*(1+INDEX(Hypothèses!$D$85:$I$85,MATCH('Plan de recrutement'!BQ$5,Hypothèses!$D$4:$I$4,0))),"-")</f>
        <v>2958.3333333333335</v>
      </c>
      <c r="BR12" s="61">
        <f>IFERROR(AND(BR$6&gt;=EOMONTH($H12,0),OR(BR$6&lt;=EOMONTH($I12,0),$I12=0))
*INDEX(Hypothèses!$D$60:$I$84,MATCH('Plan de recrutement'!$E12,Hypothèses!$C$60:$C$84,0),MATCH('Plan de recrutement'!BR$5,Hypothèses!$D$4:$I$4,0))/12
*(1+INDEX(Hypothèses!$D$85:$I$85,MATCH('Plan de recrutement'!BR$5,Hypothèses!$D$4:$I$4,0))),"-")</f>
        <v>2958.3333333333335</v>
      </c>
      <c r="BS12" s="61">
        <f>IFERROR(AND(BS$6&gt;=EOMONTH($H12,0),OR(BS$6&lt;=EOMONTH($I12,0),$I12=0))
*INDEX(Hypothèses!$D$60:$I$84,MATCH('Plan de recrutement'!$E12,Hypothèses!$C$60:$C$84,0),MATCH('Plan de recrutement'!BS$5,Hypothèses!$D$4:$I$4,0))/12
*(1+INDEX(Hypothèses!$D$85:$I$85,MATCH('Plan de recrutement'!BS$5,Hypothèses!$D$4:$I$4,0))),"-")</f>
        <v>2958.3333333333335</v>
      </c>
      <c r="BT12" s="61">
        <f>IFERROR(AND(BT$6&gt;=EOMONTH($H12,0),OR(BT$6&lt;=EOMONTH($I12,0),$I12=0))
*INDEX(Hypothèses!$D$60:$I$84,MATCH('Plan de recrutement'!$E12,Hypothèses!$C$60:$C$84,0),MATCH('Plan de recrutement'!BT$5,Hypothèses!$D$4:$I$4,0))/12
*(1+INDEX(Hypothèses!$D$85:$I$85,MATCH('Plan de recrutement'!BT$5,Hypothèses!$D$4:$I$4,0))),"-")</f>
        <v>2958.3333333333335</v>
      </c>
      <c r="BU12" s="61">
        <f>IFERROR(AND(BU$6&gt;=EOMONTH($H12,0),OR(BU$6&lt;=EOMONTH($I12,0),$I12=0))
*INDEX(Hypothèses!$D$60:$I$84,MATCH('Plan de recrutement'!$E12,Hypothèses!$C$60:$C$84,0),MATCH('Plan de recrutement'!BU$5,Hypothèses!$D$4:$I$4,0))/12
*(1+INDEX(Hypothèses!$D$85:$I$85,MATCH('Plan de recrutement'!BU$5,Hypothèses!$D$4:$I$4,0))),"-")</f>
        <v>2958.3333333333335</v>
      </c>
      <c r="BV12" s="61">
        <f>IFERROR(AND(BV$6&gt;=EOMONTH($H12,0),OR(BV$6&lt;=EOMONTH($I12,0),$I12=0))
*INDEX(Hypothèses!$D$60:$I$84,MATCH('Plan de recrutement'!$E12,Hypothèses!$C$60:$C$84,0),MATCH('Plan de recrutement'!BV$5,Hypothèses!$D$4:$I$4,0))/12
*(1+INDEX(Hypothèses!$D$85:$I$85,MATCH('Plan de recrutement'!BV$5,Hypothèses!$D$4:$I$4,0))),"-")</f>
        <v>2958.3333333333335</v>
      </c>
      <c r="BW12" s="61">
        <f>IFERROR(AND(BW$6&gt;=EOMONTH($H12,0),OR(BW$6&lt;=EOMONTH($I12,0),$I12=0))
*INDEX(Hypothèses!$D$60:$I$84,MATCH('Plan de recrutement'!$E12,Hypothèses!$C$60:$C$84,0),MATCH('Plan de recrutement'!BW$5,Hypothèses!$D$4:$I$4,0))/12
*(1+INDEX(Hypothèses!$D$85:$I$85,MATCH('Plan de recrutement'!BW$5,Hypothèses!$D$4:$I$4,0))),"-")</f>
        <v>2958.3333333333335</v>
      </c>
      <c r="BX12" s="61">
        <f>IFERROR(AND(BX$6&gt;=EOMONTH($H12,0),OR(BX$6&lt;=EOMONTH($I12,0),$I12=0))
*INDEX(Hypothèses!$D$60:$I$84,MATCH('Plan de recrutement'!$E12,Hypothèses!$C$60:$C$84,0),MATCH('Plan de recrutement'!BX$5,Hypothèses!$D$4:$I$4,0))/12
*(1+INDEX(Hypothèses!$D$85:$I$85,MATCH('Plan de recrutement'!BX$5,Hypothèses!$D$4:$I$4,0))),"-")</f>
        <v>2958.3333333333335</v>
      </c>
      <c r="BY12" s="61">
        <f>IFERROR(AND(BY$6&gt;=EOMONTH($H12,0),OR(BY$6&lt;=EOMONTH($I12,0),$I12=0))
*INDEX(Hypothèses!$D$60:$I$84,MATCH('Plan de recrutement'!$E12,Hypothèses!$C$60:$C$84,0),MATCH('Plan de recrutement'!BY$5,Hypothèses!$D$4:$I$4,0))/12
*(1+INDEX(Hypothèses!$D$85:$I$85,MATCH('Plan de recrutement'!BY$5,Hypothèses!$D$4:$I$4,0))),"-")</f>
        <v>2958.3333333333335</v>
      </c>
      <c r="BZ12" s="61">
        <f>IFERROR(AND(BZ$6&gt;=EOMONTH($H12,0),OR(BZ$6&lt;=EOMONTH($I12,0),$I12=0))
*INDEX(Hypothèses!$D$60:$I$84,MATCH('Plan de recrutement'!$E12,Hypothèses!$C$60:$C$84,0),MATCH('Plan de recrutement'!BZ$5,Hypothèses!$D$4:$I$4,0))/12
*(1+INDEX(Hypothèses!$D$85:$I$85,MATCH('Plan de recrutement'!BZ$5,Hypothèses!$D$4:$I$4,0))),"-")</f>
        <v>2958.3333333333335</v>
      </c>
      <c r="CA12" s="61">
        <f>IFERROR(AND(CA$6&gt;=EOMONTH($H12,0),OR(CA$6&lt;=EOMONTH($I12,0),$I12=0))
*INDEX(Hypothèses!$D$60:$I$84,MATCH('Plan de recrutement'!$E12,Hypothèses!$C$60:$C$84,0),MATCH('Plan de recrutement'!CA$5,Hypothèses!$D$4:$I$4,0))/12
*(1+INDEX(Hypothèses!$D$85:$I$85,MATCH('Plan de recrutement'!CA$5,Hypothèses!$D$4:$I$4,0))),"-")</f>
        <v>2958.3333333333335</v>
      </c>
      <c r="CB12" s="61">
        <f>IFERROR(AND(CB$6&gt;=EOMONTH($H12,0),OR(CB$6&lt;=EOMONTH($I12,0),$I12=0))
*INDEX(Hypothèses!$D$60:$I$84,MATCH('Plan de recrutement'!$E12,Hypothèses!$C$60:$C$84,0),MATCH('Plan de recrutement'!CB$5,Hypothèses!$D$4:$I$4,0))/12
*(1+INDEX(Hypothèses!$D$85:$I$85,MATCH('Plan de recrutement'!CB$5,Hypothèses!$D$4:$I$4,0))),"-")</f>
        <v>2958.3333333333335</v>
      </c>
      <c r="CC12" s="61">
        <f>IFERROR(AND(CC$6&gt;=EOMONTH($H12,0),OR(CC$6&lt;=EOMONTH($I12,0),$I12=0))
*INDEX(Hypothèses!$D$60:$I$84,MATCH('Plan de recrutement'!$E12,Hypothèses!$C$60:$C$84,0),MATCH('Plan de recrutement'!CC$5,Hypothèses!$D$4:$I$4,0))/12
*(1+INDEX(Hypothèses!$D$85:$I$85,MATCH('Plan de recrutement'!CC$5,Hypothèses!$D$4:$I$4,0))),"-")</f>
        <v>2958.3333333333335</v>
      </c>
      <c r="CD12" s="61">
        <f>IFERROR(AND(CD$6&gt;=EOMONTH($H12,0),OR(CD$6&lt;=EOMONTH($I12,0),$I12=0))
*INDEX(Hypothèses!$D$60:$I$84,MATCH('Plan de recrutement'!$E12,Hypothèses!$C$60:$C$84,0),MATCH('Plan de recrutement'!CD$5,Hypothèses!$D$4:$I$4,0))/12
*(1+INDEX(Hypothèses!$D$85:$I$85,MATCH('Plan de recrutement'!CD$5,Hypothèses!$D$4:$I$4,0))),"-")</f>
        <v>2958.3333333333335</v>
      </c>
      <c r="CE12" s="61">
        <f>IFERROR(AND(CE$6&gt;=EOMONTH($H12,0),OR(CE$6&lt;=EOMONTH($I12,0),$I12=0))
*INDEX(Hypothèses!$D$60:$I$84,MATCH('Plan de recrutement'!$E12,Hypothèses!$C$60:$C$84,0),MATCH('Plan de recrutement'!CE$5,Hypothèses!$D$4:$I$4,0))/12
*(1+INDEX(Hypothèses!$D$85:$I$85,MATCH('Plan de recrutement'!CE$5,Hypothèses!$D$4:$I$4,0))),"-")</f>
        <v>2958.3333333333335</v>
      </c>
      <c r="CF12" s="61">
        <f>IFERROR(AND(CF$6&gt;=EOMONTH($H12,0),OR(CF$6&lt;=EOMONTH($I12,0),$I12=0))
*INDEX(Hypothèses!$D$60:$I$84,MATCH('Plan de recrutement'!$E12,Hypothèses!$C$60:$C$84,0),MATCH('Plan de recrutement'!CF$5,Hypothèses!$D$4:$I$4,0))/12
*(1+INDEX(Hypothèses!$D$85:$I$85,MATCH('Plan de recrutement'!CF$5,Hypothèses!$D$4:$I$4,0))),"-")</f>
        <v>2958.3333333333335</v>
      </c>
      <c r="CG12" s="61">
        <f>IFERROR(AND(CG$6&gt;=EOMONTH($H12,0),OR(CG$6&lt;=EOMONTH($I12,0),$I12=0))
*INDEX(Hypothèses!$D$60:$I$84,MATCH('Plan de recrutement'!$E12,Hypothèses!$C$60:$C$84,0),MATCH('Plan de recrutement'!CG$5,Hypothèses!$D$4:$I$4,0))/12
*(1+INDEX(Hypothèses!$D$85:$I$85,MATCH('Plan de recrutement'!CG$5,Hypothèses!$D$4:$I$4,0))),"-")</f>
        <v>2958.3333333333335</v>
      </c>
      <c r="CH12" s="61">
        <f>IFERROR(AND(CH$6&gt;=EOMONTH($H12,0),OR(CH$6&lt;=EOMONTH($I12,0),$I12=0))
*INDEX(Hypothèses!$D$60:$I$84,MATCH('Plan de recrutement'!$E12,Hypothèses!$C$60:$C$84,0),MATCH('Plan de recrutement'!CH$5,Hypothèses!$D$4:$I$4,0))/12
*(1+INDEX(Hypothèses!$D$85:$I$85,MATCH('Plan de recrutement'!CH$5,Hypothèses!$D$4:$I$4,0))),"-")</f>
        <v>2958.3333333333335</v>
      </c>
      <c r="CI12" s="61">
        <f>IFERROR(AND(CI$6&gt;=EOMONTH($H12,0),OR(CI$6&lt;=EOMONTH($I12,0),$I12=0))
*INDEX(Hypothèses!$D$60:$I$84,MATCH('Plan de recrutement'!$E12,Hypothèses!$C$60:$C$84,0),MATCH('Plan de recrutement'!CI$5,Hypothèses!$D$4:$I$4,0))/12
*(1+INDEX(Hypothèses!$D$85:$I$85,MATCH('Plan de recrutement'!CI$5,Hypothèses!$D$4:$I$4,0))),"-")</f>
        <v>2958.3333333333335</v>
      </c>
      <c r="CJ12" s="61">
        <f>IFERROR(AND(CJ$6&gt;=EOMONTH($H12,0),OR(CJ$6&lt;=EOMONTH($I12,0),$I12=0))
*INDEX(Hypothèses!$D$60:$I$84,MATCH('Plan de recrutement'!$E12,Hypothèses!$C$60:$C$84,0),MATCH('Plan de recrutement'!CJ$5,Hypothèses!$D$4:$I$4,0))/12
*(1+INDEX(Hypothèses!$D$85:$I$85,MATCH('Plan de recrutement'!CJ$5,Hypothèses!$D$4:$I$4,0))),"-")</f>
        <v>2958.3333333333335</v>
      </c>
    </row>
    <row r="13" spans="1:89" x14ac:dyDescent="0.3">
      <c r="C13" s="48" t="s">
        <v>94</v>
      </c>
      <c r="D13" s="48"/>
      <c r="E13" s="1" t="str">
        <f t="shared" si="10"/>
        <v>[Marketing] - [Intermédiaire]</v>
      </c>
      <c r="F13" s="48" t="s">
        <v>12</v>
      </c>
      <c r="G13" s="48" t="s">
        <v>75</v>
      </c>
      <c r="H13" s="60">
        <v>45474</v>
      </c>
      <c r="I13" s="60"/>
      <c r="J13" s="62">
        <f t="shared" si="11"/>
        <v>0</v>
      </c>
      <c r="K13" s="62">
        <f t="shared" si="11"/>
        <v>0</v>
      </c>
      <c r="L13" s="62">
        <f t="shared" si="9"/>
        <v>24849.999999999993</v>
      </c>
      <c r="M13" s="62">
        <f t="shared" si="9"/>
        <v>49699.999999999978</v>
      </c>
      <c r="N13" s="62">
        <f t="shared" si="9"/>
        <v>49699.999999999978</v>
      </c>
      <c r="O13" s="62">
        <f t="shared" si="9"/>
        <v>49699.999999999978</v>
      </c>
      <c r="Q13" s="61">
        <f>IFERROR(AND(Q$6&gt;=EOMONTH($H13,0),OR(Q$6&lt;=EOMONTH($I13,0),$I13=0))
*INDEX(Hypothèses!$D$60:$I$84,MATCH('Plan de recrutement'!$E13,Hypothèses!$C$60:$C$84,0),MATCH('Plan de recrutement'!Q$5,Hypothèses!$D$4:$I$4,0))/12
*(1+INDEX(Hypothèses!$D$85:$I$85,MATCH('Plan de recrutement'!Q$5,Hypothèses!$D$4:$I$4,0))),"-")</f>
        <v>0</v>
      </c>
      <c r="R13" s="61">
        <f>IFERROR(AND(R$6&gt;=EOMONTH($H13,0),OR(R$6&lt;=EOMONTH($I13,0),$I13=0))
*INDEX(Hypothèses!$D$60:$I$84,MATCH('Plan de recrutement'!$E13,Hypothèses!$C$60:$C$84,0),MATCH('Plan de recrutement'!R$5,Hypothèses!$D$4:$I$4,0))/12
*(1+INDEX(Hypothèses!$D$85:$I$85,MATCH('Plan de recrutement'!R$5,Hypothèses!$D$4:$I$4,0))),"-")</f>
        <v>0</v>
      </c>
      <c r="S13" s="61">
        <f>IFERROR(AND(S$6&gt;=EOMONTH($H13,0),OR(S$6&lt;=EOMONTH($I13,0),$I13=0))
*INDEX(Hypothèses!$D$60:$I$84,MATCH('Plan de recrutement'!$E13,Hypothèses!$C$60:$C$84,0),MATCH('Plan de recrutement'!S$5,Hypothèses!$D$4:$I$4,0))/12
*(1+INDEX(Hypothèses!$D$85:$I$85,MATCH('Plan de recrutement'!S$5,Hypothèses!$D$4:$I$4,0))),"-")</f>
        <v>0</v>
      </c>
      <c r="T13" s="61">
        <f>IFERROR(AND(T$6&gt;=EOMONTH($H13,0),OR(T$6&lt;=EOMONTH($I13,0),$I13=0))
*INDEX(Hypothèses!$D$60:$I$84,MATCH('Plan de recrutement'!$E13,Hypothèses!$C$60:$C$84,0),MATCH('Plan de recrutement'!T$5,Hypothèses!$D$4:$I$4,0))/12
*(1+INDEX(Hypothèses!$D$85:$I$85,MATCH('Plan de recrutement'!T$5,Hypothèses!$D$4:$I$4,0))),"-")</f>
        <v>0</v>
      </c>
      <c r="U13" s="61">
        <f>IFERROR(AND(U$6&gt;=EOMONTH($H13,0),OR(U$6&lt;=EOMONTH($I13,0),$I13=0))
*INDEX(Hypothèses!$D$60:$I$84,MATCH('Plan de recrutement'!$E13,Hypothèses!$C$60:$C$84,0),MATCH('Plan de recrutement'!U$5,Hypothèses!$D$4:$I$4,0))/12
*(1+INDEX(Hypothèses!$D$85:$I$85,MATCH('Plan de recrutement'!U$5,Hypothèses!$D$4:$I$4,0))),"-")</f>
        <v>0</v>
      </c>
      <c r="V13" s="61">
        <f>IFERROR(AND(V$6&gt;=EOMONTH($H13,0),OR(V$6&lt;=EOMONTH($I13,0),$I13=0))
*INDEX(Hypothèses!$D$60:$I$84,MATCH('Plan de recrutement'!$E13,Hypothèses!$C$60:$C$84,0),MATCH('Plan de recrutement'!V$5,Hypothèses!$D$4:$I$4,0))/12
*(1+INDEX(Hypothèses!$D$85:$I$85,MATCH('Plan de recrutement'!V$5,Hypothèses!$D$4:$I$4,0))),"-")</f>
        <v>0</v>
      </c>
      <c r="W13" s="61">
        <f>IFERROR(AND(W$6&gt;=EOMONTH($H13,0),OR(W$6&lt;=EOMONTH($I13,0),$I13=0))
*INDEX(Hypothèses!$D$60:$I$84,MATCH('Plan de recrutement'!$E13,Hypothèses!$C$60:$C$84,0),MATCH('Plan de recrutement'!W$5,Hypothèses!$D$4:$I$4,0))/12
*(1+INDEX(Hypothèses!$D$85:$I$85,MATCH('Plan de recrutement'!W$5,Hypothèses!$D$4:$I$4,0))),"-")</f>
        <v>0</v>
      </c>
      <c r="X13" s="61">
        <f>IFERROR(AND(X$6&gt;=EOMONTH($H13,0),OR(X$6&lt;=EOMONTH($I13,0),$I13=0))
*INDEX(Hypothèses!$D$60:$I$84,MATCH('Plan de recrutement'!$E13,Hypothèses!$C$60:$C$84,0),MATCH('Plan de recrutement'!X$5,Hypothèses!$D$4:$I$4,0))/12
*(1+INDEX(Hypothèses!$D$85:$I$85,MATCH('Plan de recrutement'!X$5,Hypothèses!$D$4:$I$4,0))),"-")</f>
        <v>0</v>
      </c>
      <c r="Y13" s="61">
        <f>IFERROR(AND(Y$6&gt;=EOMONTH($H13,0),OR(Y$6&lt;=EOMONTH($I13,0),$I13=0))
*INDEX(Hypothèses!$D$60:$I$84,MATCH('Plan de recrutement'!$E13,Hypothèses!$C$60:$C$84,0),MATCH('Plan de recrutement'!Y$5,Hypothèses!$D$4:$I$4,0))/12
*(1+INDEX(Hypothèses!$D$85:$I$85,MATCH('Plan de recrutement'!Y$5,Hypothèses!$D$4:$I$4,0))),"-")</f>
        <v>0</v>
      </c>
      <c r="Z13" s="61">
        <f>IFERROR(AND(Z$6&gt;=EOMONTH($H13,0),OR(Z$6&lt;=EOMONTH($I13,0),$I13=0))
*INDEX(Hypothèses!$D$60:$I$84,MATCH('Plan de recrutement'!$E13,Hypothèses!$C$60:$C$84,0),MATCH('Plan de recrutement'!Z$5,Hypothèses!$D$4:$I$4,0))/12
*(1+INDEX(Hypothèses!$D$85:$I$85,MATCH('Plan de recrutement'!Z$5,Hypothèses!$D$4:$I$4,0))),"-")</f>
        <v>0</v>
      </c>
      <c r="AA13" s="61">
        <f>IFERROR(AND(AA$6&gt;=EOMONTH($H13,0),OR(AA$6&lt;=EOMONTH($I13,0),$I13=0))
*INDEX(Hypothèses!$D$60:$I$84,MATCH('Plan de recrutement'!$E13,Hypothèses!$C$60:$C$84,0),MATCH('Plan de recrutement'!AA$5,Hypothèses!$D$4:$I$4,0))/12
*(1+INDEX(Hypothèses!$D$85:$I$85,MATCH('Plan de recrutement'!AA$5,Hypothèses!$D$4:$I$4,0))),"-")</f>
        <v>0</v>
      </c>
      <c r="AB13" s="61">
        <f>IFERROR(AND(AB$6&gt;=EOMONTH($H13,0),OR(AB$6&lt;=EOMONTH($I13,0),$I13=0))
*INDEX(Hypothèses!$D$60:$I$84,MATCH('Plan de recrutement'!$E13,Hypothèses!$C$60:$C$84,0),MATCH('Plan de recrutement'!AB$5,Hypothèses!$D$4:$I$4,0))/12
*(1+INDEX(Hypothèses!$D$85:$I$85,MATCH('Plan de recrutement'!AB$5,Hypothèses!$D$4:$I$4,0))),"-")</f>
        <v>0</v>
      </c>
      <c r="AC13" s="61">
        <f>IFERROR(AND(AC$6&gt;=EOMONTH($H13,0),OR(AC$6&lt;=EOMONTH($I13,0),$I13=0))
*INDEX(Hypothèses!$D$60:$I$84,MATCH('Plan de recrutement'!$E13,Hypothèses!$C$60:$C$84,0),MATCH('Plan de recrutement'!AC$5,Hypothèses!$D$4:$I$4,0))/12
*(1+INDEX(Hypothèses!$D$85:$I$85,MATCH('Plan de recrutement'!AC$5,Hypothèses!$D$4:$I$4,0))),"-")</f>
        <v>0</v>
      </c>
      <c r="AD13" s="61">
        <f>IFERROR(AND(AD$6&gt;=EOMONTH($H13,0),OR(AD$6&lt;=EOMONTH($I13,0),$I13=0))
*INDEX(Hypothèses!$D$60:$I$84,MATCH('Plan de recrutement'!$E13,Hypothèses!$C$60:$C$84,0),MATCH('Plan de recrutement'!AD$5,Hypothèses!$D$4:$I$4,0))/12
*(1+INDEX(Hypothèses!$D$85:$I$85,MATCH('Plan de recrutement'!AD$5,Hypothèses!$D$4:$I$4,0))),"-")</f>
        <v>0</v>
      </c>
      <c r="AE13" s="61">
        <f>IFERROR(AND(AE$6&gt;=EOMONTH($H13,0),OR(AE$6&lt;=EOMONTH($I13,0),$I13=0))
*INDEX(Hypothèses!$D$60:$I$84,MATCH('Plan de recrutement'!$E13,Hypothèses!$C$60:$C$84,0),MATCH('Plan de recrutement'!AE$5,Hypothèses!$D$4:$I$4,0))/12
*(1+INDEX(Hypothèses!$D$85:$I$85,MATCH('Plan de recrutement'!AE$5,Hypothèses!$D$4:$I$4,0))),"-")</f>
        <v>0</v>
      </c>
      <c r="AF13" s="61">
        <f>IFERROR(AND(AF$6&gt;=EOMONTH($H13,0),OR(AF$6&lt;=EOMONTH($I13,0),$I13=0))
*INDEX(Hypothèses!$D$60:$I$84,MATCH('Plan de recrutement'!$E13,Hypothèses!$C$60:$C$84,0),MATCH('Plan de recrutement'!AF$5,Hypothèses!$D$4:$I$4,0))/12
*(1+INDEX(Hypothèses!$D$85:$I$85,MATCH('Plan de recrutement'!AF$5,Hypothèses!$D$4:$I$4,0))),"-")</f>
        <v>0</v>
      </c>
      <c r="AG13" s="61">
        <f>IFERROR(AND(AG$6&gt;=EOMONTH($H13,0),OR(AG$6&lt;=EOMONTH($I13,0),$I13=0))
*INDEX(Hypothèses!$D$60:$I$84,MATCH('Plan de recrutement'!$E13,Hypothèses!$C$60:$C$84,0),MATCH('Plan de recrutement'!AG$5,Hypothèses!$D$4:$I$4,0))/12
*(1+INDEX(Hypothèses!$D$85:$I$85,MATCH('Plan de recrutement'!AG$5,Hypothèses!$D$4:$I$4,0))),"-")</f>
        <v>0</v>
      </c>
      <c r="AH13" s="61">
        <f>IFERROR(AND(AH$6&gt;=EOMONTH($H13,0),OR(AH$6&lt;=EOMONTH($I13,0),$I13=0))
*INDEX(Hypothèses!$D$60:$I$84,MATCH('Plan de recrutement'!$E13,Hypothèses!$C$60:$C$84,0),MATCH('Plan de recrutement'!AH$5,Hypothèses!$D$4:$I$4,0))/12
*(1+INDEX(Hypothèses!$D$85:$I$85,MATCH('Plan de recrutement'!AH$5,Hypothèses!$D$4:$I$4,0))),"-")</f>
        <v>0</v>
      </c>
      <c r="AI13" s="61">
        <f>IFERROR(AND(AI$6&gt;=EOMONTH($H13,0),OR(AI$6&lt;=EOMONTH($I13,0),$I13=0))
*INDEX(Hypothèses!$D$60:$I$84,MATCH('Plan de recrutement'!$E13,Hypothèses!$C$60:$C$84,0),MATCH('Plan de recrutement'!AI$5,Hypothèses!$D$4:$I$4,0))/12
*(1+INDEX(Hypothèses!$D$85:$I$85,MATCH('Plan de recrutement'!AI$5,Hypothèses!$D$4:$I$4,0))),"-")</f>
        <v>0</v>
      </c>
      <c r="AJ13" s="61">
        <f>IFERROR(AND(AJ$6&gt;=EOMONTH($H13,0),OR(AJ$6&lt;=EOMONTH($I13,0),$I13=0))
*INDEX(Hypothèses!$D$60:$I$84,MATCH('Plan de recrutement'!$E13,Hypothèses!$C$60:$C$84,0),MATCH('Plan de recrutement'!AJ$5,Hypothèses!$D$4:$I$4,0))/12
*(1+INDEX(Hypothèses!$D$85:$I$85,MATCH('Plan de recrutement'!AJ$5,Hypothèses!$D$4:$I$4,0))),"-")</f>
        <v>0</v>
      </c>
      <c r="AK13" s="61">
        <f>IFERROR(AND(AK$6&gt;=EOMONTH($H13,0),OR(AK$6&lt;=EOMONTH($I13,0),$I13=0))
*INDEX(Hypothèses!$D$60:$I$84,MATCH('Plan de recrutement'!$E13,Hypothèses!$C$60:$C$84,0),MATCH('Plan de recrutement'!AK$5,Hypothèses!$D$4:$I$4,0))/12
*(1+INDEX(Hypothèses!$D$85:$I$85,MATCH('Plan de recrutement'!AK$5,Hypothèses!$D$4:$I$4,0))),"-")</f>
        <v>0</v>
      </c>
      <c r="AL13" s="61">
        <f>IFERROR(AND(AL$6&gt;=EOMONTH($H13,0),OR(AL$6&lt;=EOMONTH($I13,0),$I13=0))
*INDEX(Hypothèses!$D$60:$I$84,MATCH('Plan de recrutement'!$E13,Hypothèses!$C$60:$C$84,0),MATCH('Plan de recrutement'!AL$5,Hypothèses!$D$4:$I$4,0))/12
*(1+INDEX(Hypothèses!$D$85:$I$85,MATCH('Plan de recrutement'!AL$5,Hypothèses!$D$4:$I$4,0))),"-")</f>
        <v>0</v>
      </c>
      <c r="AM13" s="61">
        <f>IFERROR(AND(AM$6&gt;=EOMONTH($H13,0),OR(AM$6&lt;=EOMONTH($I13,0),$I13=0))
*INDEX(Hypothèses!$D$60:$I$84,MATCH('Plan de recrutement'!$E13,Hypothèses!$C$60:$C$84,0),MATCH('Plan de recrutement'!AM$5,Hypothèses!$D$4:$I$4,0))/12
*(1+INDEX(Hypothèses!$D$85:$I$85,MATCH('Plan de recrutement'!AM$5,Hypothèses!$D$4:$I$4,0))),"-")</f>
        <v>0</v>
      </c>
      <c r="AN13" s="61">
        <f>IFERROR(AND(AN$6&gt;=EOMONTH($H13,0),OR(AN$6&lt;=EOMONTH($I13,0),$I13=0))
*INDEX(Hypothèses!$D$60:$I$84,MATCH('Plan de recrutement'!$E13,Hypothèses!$C$60:$C$84,0),MATCH('Plan de recrutement'!AN$5,Hypothèses!$D$4:$I$4,0))/12
*(1+INDEX(Hypothèses!$D$85:$I$85,MATCH('Plan de recrutement'!AN$5,Hypothèses!$D$4:$I$4,0))),"-")</f>
        <v>0</v>
      </c>
      <c r="AO13" s="61">
        <f>IFERROR(AND(AO$6&gt;=EOMONTH($H13,0),OR(AO$6&lt;=EOMONTH($I13,0),$I13=0))
*INDEX(Hypothèses!$D$60:$I$84,MATCH('Plan de recrutement'!$E13,Hypothèses!$C$60:$C$84,0),MATCH('Plan de recrutement'!AO$5,Hypothèses!$D$4:$I$4,0))/12
*(1+INDEX(Hypothèses!$D$85:$I$85,MATCH('Plan de recrutement'!AO$5,Hypothèses!$D$4:$I$4,0))),"-")</f>
        <v>0</v>
      </c>
      <c r="AP13" s="61">
        <f>IFERROR(AND(AP$6&gt;=EOMONTH($H13,0),OR(AP$6&lt;=EOMONTH($I13,0),$I13=0))
*INDEX(Hypothèses!$D$60:$I$84,MATCH('Plan de recrutement'!$E13,Hypothèses!$C$60:$C$84,0),MATCH('Plan de recrutement'!AP$5,Hypothèses!$D$4:$I$4,0))/12
*(1+INDEX(Hypothèses!$D$85:$I$85,MATCH('Plan de recrutement'!AP$5,Hypothèses!$D$4:$I$4,0))),"-")</f>
        <v>0</v>
      </c>
      <c r="AQ13" s="61">
        <f>IFERROR(AND(AQ$6&gt;=EOMONTH($H13,0),OR(AQ$6&lt;=EOMONTH($I13,0),$I13=0))
*INDEX(Hypothèses!$D$60:$I$84,MATCH('Plan de recrutement'!$E13,Hypothèses!$C$60:$C$84,0),MATCH('Plan de recrutement'!AQ$5,Hypothèses!$D$4:$I$4,0))/12
*(1+INDEX(Hypothèses!$D$85:$I$85,MATCH('Plan de recrutement'!AQ$5,Hypothèses!$D$4:$I$4,0))),"-")</f>
        <v>0</v>
      </c>
      <c r="AR13" s="61">
        <f>IFERROR(AND(AR$6&gt;=EOMONTH($H13,0),OR(AR$6&lt;=EOMONTH($I13,0),$I13=0))
*INDEX(Hypothèses!$D$60:$I$84,MATCH('Plan de recrutement'!$E13,Hypothèses!$C$60:$C$84,0),MATCH('Plan de recrutement'!AR$5,Hypothèses!$D$4:$I$4,0))/12
*(1+INDEX(Hypothèses!$D$85:$I$85,MATCH('Plan de recrutement'!AR$5,Hypothèses!$D$4:$I$4,0))),"-")</f>
        <v>0</v>
      </c>
      <c r="AS13" s="61">
        <f>IFERROR(AND(AS$6&gt;=EOMONTH($H13,0),OR(AS$6&lt;=EOMONTH($I13,0),$I13=0))
*INDEX(Hypothèses!$D$60:$I$84,MATCH('Plan de recrutement'!$E13,Hypothèses!$C$60:$C$84,0),MATCH('Plan de recrutement'!AS$5,Hypothèses!$D$4:$I$4,0))/12
*(1+INDEX(Hypothèses!$D$85:$I$85,MATCH('Plan de recrutement'!AS$5,Hypothèses!$D$4:$I$4,0))),"-")</f>
        <v>0</v>
      </c>
      <c r="AT13" s="61">
        <f>IFERROR(AND(AT$6&gt;=EOMONTH($H13,0),OR(AT$6&lt;=EOMONTH($I13,0),$I13=0))
*INDEX(Hypothèses!$D$60:$I$84,MATCH('Plan de recrutement'!$E13,Hypothèses!$C$60:$C$84,0),MATCH('Plan de recrutement'!AT$5,Hypothèses!$D$4:$I$4,0))/12
*(1+INDEX(Hypothèses!$D$85:$I$85,MATCH('Plan de recrutement'!AT$5,Hypothèses!$D$4:$I$4,0))),"-")</f>
        <v>0</v>
      </c>
      <c r="AU13" s="61">
        <f>IFERROR(AND(AU$6&gt;=EOMONTH($H13,0),OR(AU$6&lt;=EOMONTH($I13,0),$I13=0))
*INDEX(Hypothèses!$D$60:$I$84,MATCH('Plan de recrutement'!$E13,Hypothèses!$C$60:$C$84,0),MATCH('Plan de recrutement'!AU$5,Hypothèses!$D$4:$I$4,0))/12
*(1+INDEX(Hypothèses!$D$85:$I$85,MATCH('Plan de recrutement'!AU$5,Hypothèses!$D$4:$I$4,0))),"-")</f>
        <v>4141.6666666666661</v>
      </c>
      <c r="AV13" s="61">
        <f>IFERROR(AND(AV$6&gt;=EOMONTH($H13,0),OR(AV$6&lt;=EOMONTH($I13,0),$I13=0))
*INDEX(Hypothèses!$D$60:$I$84,MATCH('Plan de recrutement'!$E13,Hypothèses!$C$60:$C$84,0),MATCH('Plan de recrutement'!AV$5,Hypothèses!$D$4:$I$4,0))/12
*(1+INDEX(Hypothèses!$D$85:$I$85,MATCH('Plan de recrutement'!AV$5,Hypothèses!$D$4:$I$4,0))),"-")</f>
        <v>4141.6666666666661</v>
      </c>
      <c r="AW13" s="61">
        <f>IFERROR(AND(AW$6&gt;=EOMONTH($H13,0),OR(AW$6&lt;=EOMONTH($I13,0),$I13=0))
*INDEX(Hypothèses!$D$60:$I$84,MATCH('Plan de recrutement'!$E13,Hypothèses!$C$60:$C$84,0),MATCH('Plan de recrutement'!AW$5,Hypothèses!$D$4:$I$4,0))/12
*(1+INDEX(Hypothèses!$D$85:$I$85,MATCH('Plan de recrutement'!AW$5,Hypothèses!$D$4:$I$4,0))),"-")</f>
        <v>4141.6666666666661</v>
      </c>
      <c r="AX13" s="61">
        <f>IFERROR(AND(AX$6&gt;=EOMONTH($H13,0),OR(AX$6&lt;=EOMONTH($I13,0),$I13=0))
*INDEX(Hypothèses!$D$60:$I$84,MATCH('Plan de recrutement'!$E13,Hypothèses!$C$60:$C$84,0),MATCH('Plan de recrutement'!AX$5,Hypothèses!$D$4:$I$4,0))/12
*(1+INDEX(Hypothèses!$D$85:$I$85,MATCH('Plan de recrutement'!AX$5,Hypothèses!$D$4:$I$4,0))),"-")</f>
        <v>4141.6666666666661</v>
      </c>
      <c r="AY13" s="61">
        <f>IFERROR(AND(AY$6&gt;=EOMONTH($H13,0),OR(AY$6&lt;=EOMONTH($I13,0),$I13=0))
*INDEX(Hypothèses!$D$60:$I$84,MATCH('Plan de recrutement'!$E13,Hypothèses!$C$60:$C$84,0),MATCH('Plan de recrutement'!AY$5,Hypothèses!$D$4:$I$4,0))/12
*(1+INDEX(Hypothèses!$D$85:$I$85,MATCH('Plan de recrutement'!AY$5,Hypothèses!$D$4:$I$4,0))),"-")</f>
        <v>4141.6666666666661</v>
      </c>
      <c r="AZ13" s="61">
        <f>IFERROR(AND(AZ$6&gt;=EOMONTH($H13,0),OR(AZ$6&lt;=EOMONTH($I13,0),$I13=0))
*INDEX(Hypothèses!$D$60:$I$84,MATCH('Plan de recrutement'!$E13,Hypothèses!$C$60:$C$84,0),MATCH('Plan de recrutement'!AZ$5,Hypothèses!$D$4:$I$4,0))/12
*(1+INDEX(Hypothèses!$D$85:$I$85,MATCH('Plan de recrutement'!AZ$5,Hypothèses!$D$4:$I$4,0))),"-")</f>
        <v>4141.6666666666661</v>
      </c>
      <c r="BA13" s="61">
        <f>IFERROR(AND(BA$6&gt;=EOMONTH($H13,0),OR(BA$6&lt;=EOMONTH($I13,0),$I13=0))
*INDEX(Hypothèses!$D$60:$I$84,MATCH('Plan de recrutement'!$E13,Hypothèses!$C$60:$C$84,0),MATCH('Plan de recrutement'!BA$5,Hypothèses!$D$4:$I$4,0))/12
*(1+INDEX(Hypothèses!$D$85:$I$85,MATCH('Plan de recrutement'!BA$5,Hypothèses!$D$4:$I$4,0))),"-")</f>
        <v>4141.6666666666661</v>
      </c>
      <c r="BB13" s="61">
        <f>IFERROR(AND(BB$6&gt;=EOMONTH($H13,0),OR(BB$6&lt;=EOMONTH($I13,0),$I13=0))
*INDEX(Hypothèses!$D$60:$I$84,MATCH('Plan de recrutement'!$E13,Hypothèses!$C$60:$C$84,0),MATCH('Plan de recrutement'!BB$5,Hypothèses!$D$4:$I$4,0))/12
*(1+INDEX(Hypothèses!$D$85:$I$85,MATCH('Plan de recrutement'!BB$5,Hypothèses!$D$4:$I$4,0))),"-")</f>
        <v>4141.6666666666661</v>
      </c>
      <c r="BC13" s="61">
        <f>IFERROR(AND(BC$6&gt;=EOMONTH($H13,0),OR(BC$6&lt;=EOMONTH($I13,0),$I13=0))
*INDEX(Hypothèses!$D$60:$I$84,MATCH('Plan de recrutement'!$E13,Hypothèses!$C$60:$C$84,0),MATCH('Plan de recrutement'!BC$5,Hypothèses!$D$4:$I$4,0))/12
*(1+INDEX(Hypothèses!$D$85:$I$85,MATCH('Plan de recrutement'!BC$5,Hypothèses!$D$4:$I$4,0))),"-")</f>
        <v>4141.6666666666661</v>
      </c>
      <c r="BD13" s="61">
        <f>IFERROR(AND(BD$6&gt;=EOMONTH($H13,0),OR(BD$6&lt;=EOMONTH($I13,0),$I13=0))
*INDEX(Hypothèses!$D$60:$I$84,MATCH('Plan de recrutement'!$E13,Hypothèses!$C$60:$C$84,0),MATCH('Plan de recrutement'!BD$5,Hypothèses!$D$4:$I$4,0))/12
*(1+INDEX(Hypothèses!$D$85:$I$85,MATCH('Plan de recrutement'!BD$5,Hypothèses!$D$4:$I$4,0))),"-")</f>
        <v>4141.6666666666661</v>
      </c>
      <c r="BE13" s="61">
        <f>IFERROR(AND(BE$6&gt;=EOMONTH($H13,0),OR(BE$6&lt;=EOMONTH($I13,0),$I13=0))
*INDEX(Hypothèses!$D$60:$I$84,MATCH('Plan de recrutement'!$E13,Hypothèses!$C$60:$C$84,0),MATCH('Plan de recrutement'!BE$5,Hypothèses!$D$4:$I$4,0))/12
*(1+INDEX(Hypothèses!$D$85:$I$85,MATCH('Plan de recrutement'!BE$5,Hypothèses!$D$4:$I$4,0))),"-")</f>
        <v>4141.6666666666661</v>
      </c>
      <c r="BF13" s="61">
        <f>IFERROR(AND(BF$6&gt;=EOMONTH($H13,0),OR(BF$6&lt;=EOMONTH($I13,0),$I13=0))
*INDEX(Hypothèses!$D$60:$I$84,MATCH('Plan de recrutement'!$E13,Hypothèses!$C$60:$C$84,0),MATCH('Plan de recrutement'!BF$5,Hypothèses!$D$4:$I$4,0))/12
*(1+INDEX(Hypothèses!$D$85:$I$85,MATCH('Plan de recrutement'!BF$5,Hypothèses!$D$4:$I$4,0))),"-")</f>
        <v>4141.6666666666661</v>
      </c>
      <c r="BG13" s="61">
        <f>IFERROR(AND(BG$6&gt;=EOMONTH($H13,0),OR(BG$6&lt;=EOMONTH($I13,0),$I13=0))
*INDEX(Hypothèses!$D$60:$I$84,MATCH('Plan de recrutement'!$E13,Hypothèses!$C$60:$C$84,0),MATCH('Plan de recrutement'!BG$5,Hypothèses!$D$4:$I$4,0))/12
*(1+INDEX(Hypothèses!$D$85:$I$85,MATCH('Plan de recrutement'!BG$5,Hypothèses!$D$4:$I$4,0))),"-")</f>
        <v>4141.6666666666661</v>
      </c>
      <c r="BH13" s="61">
        <f>IFERROR(AND(BH$6&gt;=EOMONTH($H13,0),OR(BH$6&lt;=EOMONTH($I13,0),$I13=0))
*INDEX(Hypothèses!$D$60:$I$84,MATCH('Plan de recrutement'!$E13,Hypothèses!$C$60:$C$84,0),MATCH('Plan de recrutement'!BH$5,Hypothèses!$D$4:$I$4,0))/12
*(1+INDEX(Hypothèses!$D$85:$I$85,MATCH('Plan de recrutement'!BH$5,Hypothèses!$D$4:$I$4,0))),"-")</f>
        <v>4141.6666666666661</v>
      </c>
      <c r="BI13" s="61">
        <f>IFERROR(AND(BI$6&gt;=EOMONTH($H13,0),OR(BI$6&lt;=EOMONTH($I13,0),$I13=0))
*INDEX(Hypothèses!$D$60:$I$84,MATCH('Plan de recrutement'!$E13,Hypothèses!$C$60:$C$84,0),MATCH('Plan de recrutement'!BI$5,Hypothèses!$D$4:$I$4,0))/12
*(1+INDEX(Hypothèses!$D$85:$I$85,MATCH('Plan de recrutement'!BI$5,Hypothèses!$D$4:$I$4,0))),"-")</f>
        <v>4141.6666666666661</v>
      </c>
      <c r="BJ13" s="61">
        <f>IFERROR(AND(BJ$6&gt;=EOMONTH($H13,0),OR(BJ$6&lt;=EOMONTH($I13,0),$I13=0))
*INDEX(Hypothèses!$D$60:$I$84,MATCH('Plan de recrutement'!$E13,Hypothèses!$C$60:$C$84,0),MATCH('Plan de recrutement'!BJ$5,Hypothèses!$D$4:$I$4,0))/12
*(1+INDEX(Hypothèses!$D$85:$I$85,MATCH('Plan de recrutement'!BJ$5,Hypothèses!$D$4:$I$4,0))),"-")</f>
        <v>4141.6666666666661</v>
      </c>
      <c r="BK13" s="61">
        <f>IFERROR(AND(BK$6&gt;=EOMONTH($H13,0),OR(BK$6&lt;=EOMONTH($I13,0),$I13=0))
*INDEX(Hypothèses!$D$60:$I$84,MATCH('Plan de recrutement'!$E13,Hypothèses!$C$60:$C$84,0),MATCH('Plan de recrutement'!BK$5,Hypothèses!$D$4:$I$4,0))/12
*(1+INDEX(Hypothèses!$D$85:$I$85,MATCH('Plan de recrutement'!BK$5,Hypothèses!$D$4:$I$4,0))),"-")</f>
        <v>4141.6666666666661</v>
      </c>
      <c r="BL13" s="61">
        <f>IFERROR(AND(BL$6&gt;=EOMONTH($H13,0),OR(BL$6&lt;=EOMONTH($I13,0),$I13=0))
*INDEX(Hypothèses!$D$60:$I$84,MATCH('Plan de recrutement'!$E13,Hypothèses!$C$60:$C$84,0),MATCH('Plan de recrutement'!BL$5,Hypothèses!$D$4:$I$4,0))/12
*(1+INDEX(Hypothèses!$D$85:$I$85,MATCH('Plan de recrutement'!BL$5,Hypothèses!$D$4:$I$4,0))),"-")</f>
        <v>4141.6666666666661</v>
      </c>
      <c r="BM13" s="61">
        <f>IFERROR(AND(BM$6&gt;=EOMONTH($H13,0),OR(BM$6&lt;=EOMONTH($I13,0),$I13=0))
*INDEX(Hypothèses!$D$60:$I$84,MATCH('Plan de recrutement'!$E13,Hypothèses!$C$60:$C$84,0),MATCH('Plan de recrutement'!BM$5,Hypothèses!$D$4:$I$4,0))/12
*(1+INDEX(Hypothèses!$D$85:$I$85,MATCH('Plan de recrutement'!BM$5,Hypothèses!$D$4:$I$4,0))),"-")</f>
        <v>4141.6666666666661</v>
      </c>
      <c r="BN13" s="61">
        <f>IFERROR(AND(BN$6&gt;=EOMONTH($H13,0),OR(BN$6&lt;=EOMONTH($I13,0),$I13=0))
*INDEX(Hypothèses!$D$60:$I$84,MATCH('Plan de recrutement'!$E13,Hypothèses!$C$60:$C$84,0),MATCH('Plan de recrutement'!BN$5,Hypothèses!$D$4:$I$4,0))/12
*(1+INDEX(Hypothèses!$D$85:$I$85,MATCH('Plan de recrutement'!BN$5,Hypothèses!$D$4:$I$4,0))),"-")</f>
        <v>4141.6666666666661</v>
      </c>
      <c r="BO13" s="61">
        <f>IFERROR(AND(BO$6&gt;=EOMONTH($H13,0),OR(BO$6&lt;=EOMONTH($I13,0),$I13=0))
*INDEX(Hypothèses!$D$60:$I$84,MATCH('Plan de recrutement'!$E13,Hypothèses!$C$60:$C$84,0),MATCH('Plan de recrutement'!BO$5,Hypothèses!$D$4:$I$4,0))/12
*(1+INDEX(Hypothèses!$D$85:$I$85,MATCH('Plan de recrutement'!BO$5,Hypothèses!$D$4:$I$4,0))),"-")</f>
        <v>4141.6666666666661</v>
      </c>
      <c r="BP13" s="61">
        <f>IFERROR(AND(BP$6&gt;=EOMONTH($H13,0),OR(BP$6&lt;=EOMONTH($I13,0),$I13=0))
*INDEX(Hypothèses!$D$60:$I$84,MATCH('Plan de recrutement'!$E13,Hypothèses!$C$60:$C$84,0),MATCH('Plan de recrutement'!BP$5,Hypothèses!$D$4:$I$4,0))/12
*(1+INDEX(Hypothèses!$D$85:$I$85,MATCH('Plan de recrutement'!BP$5,Hypothèses!$D$4:$I$4,0))),"-")</f>
        <v>4141.6666666666661</v>
      </c>
      <c r="BQ13" s="61">
        <f>IFERROR(AND(BQ$6&gt;=EOMONTH($H13,0),OR(BQ$6&lt;=EOMONTH($I13,0),$I13=0))
*INDEX(Hypothèses!$D$60:$I$84,MATCH('Plan de recrutement'!$E13,Hypothèses!$C$60:$C$84,0),MATCH('Plan de recrutement'!BQ$5,Hypothèses!$D$4:$I$4,0))/12
*(1+INDEX(Hypothèses!$D$85:$I$85,MATCH('Plan de recrutement'!BQ$5,Hypothèses!$D$4:$I$4,0))),"-")</f>
        <v>4141.6666666666661</v>
      </c>
      <c r="BR13" s="61">
        <f>IFERROR(AND(BR$6&gt;=EOMONTH($H13,0),OR(BR$6&lt;=EOMONTH($I13,0),$I13=0))
*INDEX(Hypothèses!$D$60:$I$84,MATCH('Plan de recrutement'!$E13,Hypothèses!$C$60:$C$84,0),MATCH('Plan de recrutement'!BR$5,Hypothèses!$D$4:$I$4,0))/12
*(1+INDEX(Hypothèses!$D$85:$I$85,MATCH('Plan de recrutement'!BR$5,Hypothèses!$D$4:$I$4,0))),"-")</f>
        <v>4141.6666666666661</v>
      </c>
      <c r="BS13" s="61">
        <f>IFERROR(AND(BS$6&gt;=EOMONTH($H13,0),OR(BS$6&lt;=EOMONTH($I13,0),$I13=0))
*INDEX(Hypothèses!$D$60:$I$84,MATCH('Plan de recrutement'!$E13,Hypothèses!$C$60:$C$84,0),MATCH('Plan de recrutement'!BS$5,Hypothèses!$D$4:$I$4,0))/12
*(1+INDEX(Hypothèses!$D$85:$I$85,MATCH('Plan de recrutement'!BS$5,Hypothèses!$D$4:$I$4,0))),"-")</f>
        <v>4141.6666666666661</v>
      </c>
      <c r="BT13" s="61">
        <f>IFERROR(AND(BT$6&gt;=EOMONTH($H13,0),OR(BT$6&lt;=EOMONTH($I13,0),$I13=0))
*INDEX(Hypothèses!$D$60:$I$84,MATCH('Plan de recrutement'!$E13,Hypothèses!$C$60:$C$84,0),MATCH('Plan de recrutement'!BT$5,Hypothèses!$D$4:$I$4,0))/12
*(1+INDEX(Hypothèses!$D$85:$I$85,MATCH('Plan de recrutement'!BT$5,Hypothèses!$D$4:$I$4,0))),"-")</f>
        <v>4141.6666666666661</v>
      </c>
      <c r="BU13" s="61">
        <f>IFERROR(AND(BU$6&gt;=EOMONTH($H13,0),OR(BU$6&lt;=EOMONTH($I13,0),$I13=0))
*INDEX(Hypothèses!$D$60:$I$84,MATCH('Plan de recrutement'!$E13,Hypothèses!$C$60:$C$84,0),MATCH('Plan de recrutement'!BU$5,Hypothèses!$D$4:$I$4,0))/12
*(1+INDEX(Hypothèses!$D$85:$I$85,MATCH('Plan de recrutement'!BU$5,Hypothèses!$D$4:$I$4,0))),"-")</f>
        <v>4141.6666666666661</v>
      </c>
      <c r="BV13" s="61">
        <f>IFERROR(AND(BV$6&gt;=EOMONTH($H13,0),OR(BV$6&lt;=EOMONTH($I13,0),$I13=0))
*INDEX(Hypothèses!$D$60:$I$84,MATCH('Plan de recrutement'!$E13,Hypothèses!$C$60:$C$84,0),MATCH('Plan de recrutement'!BV$5,Hypothèses!$D$4:$I$4,0))/12
*(1+INDEX(Hypothèses!$D$85:$I$85,MATCH('Plan de recrutement'!BV$5,Hypothèses!$D$4:$I$4,0))),"-")</f>
        <v>4141.6666666666661</v>
      </c>
      <c r="BW13" s="61">
        <f>IFERROR(AND(BW$6&gt;=EOMONTH($H13,0),OR(BW$6&lt;=EOMONTH($I13,0),$I13=0))
*INDEX(Hypothèses!$D$60:$I$84,MATCH('Plan de recrutement'!$E13,Hypothèses!$C$60:$C$84,0),MATCH('Plan de recrutement'!BW$5,Hypothèses!$D$4:$I$4,0))/12
*(1+INDEX(Hypothèses!$D$85:$I$85,MATCH('Plan de recrutement'!BW$5,Hypothèses!$D$4:$I$4,0))),"-")</f>
        <v>4141.6666666666661</v>
      </c>
      <c r="BX13" s="61">
        <f>IFERROR(AND(BX$6&gt;=EOMONTH($H13,0),OR(BX$6&lt;=EOMONTH($I13,0),$I13=0))
*INDEX(Hypothèses!$D$60:$I$84,MATCH('Plan de recrutement'!$E13,Hypothèses!$C$60:$C$84,0),MATCH('Plan de recrutement'!BX$5,Hypothèses!$D$4:$I$4,0))/12
*(1+INDEX(Hypothèses!$D$85:$I$85,MATCH('Plan de recrutement'!BX$5,Hypothèses!$D$4:$I$4,0))),"-")</f>
        <v>4141.6666666666661</v>
      </c>
      <c r="BY13" s="61">
        <f>IFERROR(AND(BY$6&gt;=EOMONTH($H13,0),OR(BY$6&lt;=EOMONTH($I13,0),$I13=0))
*INDEX(Hypothèses!$D$60:$I$84,MATCH('Plan de recrutement'!$E13,Hypothèses!$C$60:$C$84,0),MATCH('Plan de recrutement'!BY$5,Hypothèses!$D$4:$I$4,0))/12
*(1+INDEX(Hypothèses!$D$85:$I$85,MATCH('Plan de recrutement'!BY$5,Hypothèses!$D$4:$I$4,0))),"-")</f>
        <v>4141.6666666666661</v>
      </c>
      <c r="BZ13" s="61">
        <f>IFERROR(AND(BZ$6&gt;=EOMONTH($H13,0),OR(BZ$6&lt;=EOMONTH($I13,0),$I13=0))
*INDEX(Hypothèses!$D$60:$I$84,MATCH('Plan de recrutement'!$E13,Hypothèses!$C$60:$C$84,0),MATCH('Plan de recrutement'!BZ$5,Hypothèses!$D$4:$I$4,0))/12
*(1+INDEX(Hypothèses!$D$85:$I$85,MATCH('Plan de recrutement'!BZ$5,Hypothèses!$D$4:$I$4,0))),"-")</f>
        <v>4141.6666666666661</v>
      </c>
      <c r="CA13" s="61">
        <f>IFERROR(AND(CA$6&gt;=EOMONTH($H13,0),OR(CA$6&lt;=EOMONTH($I13,0),$I13=0))
*INDEX(Hypothèses!$D$60:$I$84,MATCH('Plan de recrutement'!$E13,Hypothèses!$C$60:$C$84,0),MATCH('Plan de recrutement'!CA$5,Hypothèses!$D$4:$I$4,0))/12
*(1+INDEX(Hypothèses!$D$85:$I$85,MATCH('Plan de recrutement'!CA$5,Hypothèses!$D$4:$I$4,0))),"-")</f>
        <v>4141.6666666666661</v>
      </c>
      <c r="CB13" s="61">
        <f>IFERROR(AND(CB$6&gt;=EOMONTH($H13,0),OR(CB$6&lt;=EOMONTH($I13,0),$I13=0))
*INDEX(Hypothèses!$D$60:$I$84,MATCH('Plan de recrutement'!$E13,Hypothèses!$C$60:$C$84,0),MATCH('Plan de recrutement'!CB$5,Hypothèses!$D$4:$I$4,0))/12
*(1+INDEX(Hypothèses!$D$85:$I$85,MATCH('Plan de recrutement'!CB$5,Hypothèses!$D$4:$I$4,0))),"-")</f>
        <v>4141.6666666666661</v>
      </c>
      <c r="CC13" s="61">
        <f>IFERROR(AND(CC$6&gt;=EOMONTH($H13,0),OR(CC$6&lt;=EOMONTH($I13,0),$I13=0))
*INDEX(Hypothèses!$D$60:$I$84,MATCH('Plan de recrutement'!$E13,Hypothèses!$C$60:$C$84,0),MATCH('Plan de recrutement'!CC$5,Hypothèses!$D$4:$I$4,0))/12
*(1+INDEX(Hypothèses!$D$85:$I$85,MATCH('Plan de recrutement'!CC$5,Hypothèses!$D$4:$I$4,0))),"-")</f>
        <v>4141.6666666666661</v>
      </c>
      <c r="CD13" s="61">
        <f>IFERROR(AND(CD$6&gt;=EOMONTH($H13,0),OR(CD$6&lt;=EOMONTH($I13,0),$I13=0))
*INDEX(Hypothèses!$D$60:$I$84,MATCH('Plan de recrutement'!$E13,Hypothèses!$C$60:$C$84,0),MATCH('Plan de recrutement'!CD$5,Hypothèses!$D$4:$I$4,0))/12
*(1+INDEX(Hypothèses!$D$85:$I$85,MATCH('Plan de recrutement'!CD$5,Hypothèses!$D$4:$I$4,0))),"-")</f>
        <v>4141.6666666666661</v>
      </c>
      <c r="CE13" s="61">
        <f>IFERROR(AND(CE$6&gt;=EOMONTH($H13,0),OR(CE$6&lt;=EOMONTH($I13,0),$I13=0))
*INDEX(Hypothèses!$D$60:$I$84,MATCH('Plan de recrutement'!$E13,Hypothèses!$C$60:$C$84,0),MATCH('Plan de recrutement'!CE$5,Hypothèses!$D$4:$I$4,0))/12
*(1+INDEX(Hypothèses!$D$85:$I$85,MATCH('Plan de recrutement'!CE$5,Hypothèses!$D$4:$I$4,0))),"-")</f>
        <v>4141.6666666666661</v>
      </c>
      <c r="CF13" s="61">
        <f>IFERROR(AND(CF$6&gt;=EOMONTH($H13,0),OR(CF$6&lt;=EOMONTH($I13,0),$I13=0))
*INDEX(Hypothèses!$D$60:$I$84,MATCH('Plan de recrutement'!$E13,Hypothèses!$C$60:$C$84,0),MATCH('Plan de recrutement'!CF$5,Hypothèses!$D$4:$I$4,0))/12
*(1+INDEX(Hypothèses!$D$85:$I$85,MATCH('Plan de recrutement'!CF$5,Hypothèses!$D$4:$I$4,0))),"-")</f>
        <v>4141.6666666666661</v>
      </c>
      <c r="CG13" s="61">
        <f>IFERROR(AND(CG$6&gt;=EOMONTH($H13,0),OR(CG$6&lt;=EOMONTH($I13,0),$I13=0))
*INDEX(Hypothèses!$D$60:$I$84,MATCH('Plan de recrutement'!$E13,Hypothèses!$C$60:$C$84,0),MATCH('Plan de recrutement'!CG$5,Hypothèses!$D$4:$I$4,0))/12
*(1+INDEX(Hypothèses!$D$85:$I$85,MATCH('Plan de recrutement'!CG$5,Hypothèses!$D$4:$I$4,0))),"-")</f>
        <v>4141.6666666666661</v>
      </c>
      <c r="CH13" s="61">
        <f>IFERROR(AND(CH$6&gt;=EOMONTH($H13,0),OR(CH$6&lt;=EOMONTH($I13,0),$I13=0))
*INDEX(Hypothèses!$D$60:$I$84,MATCH('Plan de recrutement'!$E13,Hypothèses!$C$60:$C$84,0),MATCH('Plan de recrutement'!CH$5,Hypothèses!$D$4:$I$4,0))/12
*(1+INDEX(Hypothèses!$D$85:$I$85,MATCH('Plan de recrutement'!CH$5,Hypothèses!$D$4:$I$4,0))),"-")</f>
        <v>4141.6666666666661</v>
      </c>
      <c r="CI13" s="61">
        <f>IFERROR(AND(CI$6&gt;=EOMONTH($H13,0),OR(CI$6&lt;=EOMONTH($I13,0),$I13=0))
*INDEX(Hypothèses!$D$60:$I$84,MATCH('Plan de recrutement'!$E13,Hypothèses!$C$60:$C$84,0),MATCH('Plan de recrutement'!CI$5,Hypothèses!$D$4:$I$4,0))/12
*(1+INDEX(Hypothèses!$D$85:$I$85,MATCH('Plan de recrutement'!CI$5,Hypothèses!$D$4:$I$4,0))),"-")</f>
        <v>4141.6666666666661</v>
      </c>
      <c r="CJ13" s="61">
        <f>IFERROR(AND(CJ$6&gt;=EOMONTH($H13,0),OR(CJ$6&lt;=EOMONTH($I13,0),$I13=0))
*INDEX(Hypothèses!$D$60:$I$84,MATCH('Plan de recrutement'!$E13,Hypothèses!$C$60:$C$84,0),MATCH('Plan de recrutement'!CJ$5,Hypothèses!$D$4:$I$4,0))/12
*(1+INDEX(Hypothèses!$D$85:$I$85,MATCH('Plan de recrutement'!CJ$5,Hypothèses!$D$4:$I$4,0))),"-")</f>
        <v>4141.6666666666661</v>
      </c>
    </row>
    <row r="14" spans="1:89" x14ac:dyDescent="0.3">
      <c r="C14" s="48" t="s">
        <v>95</v>
      </c>
      <c r="D14" s="48"/>
      <c r="E14" s="1" t="str">
        <f t="shared" si="10"/>
        <v>[Tech / IT] - [C-level]</v>
      </c>
      <c r="F14" s="48" t="s">
        <v>17</v>
      </c>
      <c r="G14" s="48" t="s">
        <v>77</v>
      </c>
      <c r="H14" s="60">
        <v>45108</v>
      </c>
      <c r="I14" s="60"/>
      <c r="J14" s="62">
        <f t="shared" si="11"/>
        <v>0</v>
      </c>
      <c r="K14" s="62">
        <f t="shared" si="11"/>
        <v>42600</v>
      </c>
      <c r="L14" s="62">
        <f t="shared" si="9"/>
        <v>85200</v>
      </c>
      <c r="M14" s="62">
        <f t="shared" si="9"/>
        <v>85200</v>
      </c>
      <c r="N14" s="62">
        <f t="shared" si="9"/>
        <v>85200</v>
      </c>
      <c r="O14" s="62">
        <f t="shared" si="9"/>
        <v>85200</v>
      </c>
      <c r="Q14" s="61">
        <f>IFERROR(AND(Q$6&gt;=EOMONTH($H14,0),OR(Q$6&lt;=EOMONTH($I14,0),$I14=0))
*INDEX(Hypothèses!$D$60:$I$84,MATCH('Plan de recrutement'!$E14,Hypothèses!$C$60:$C$84,0),MATCH('Plan de recrutement'!Q$5,Hypothèses!$D$4:$I$4,0))/12
*(1+INDEX(Hypothèses!$D$85:$I$85,MATCH('Plan de recrutement'!Q$5,Hypothèses!$D$4:$I$4,0))),"-")</f>
        <v>0</v>
      </c>
      <c r="R14" s="61">
        <f>IFERROR(AND(R$6&gt;=EOMONTH($H14,0),OR(R$6&lt;=EOMONTH($I14,0),$I14=0))
*INDEX(Hypothèses!$D$60:$I$84,MATCH('Plan de recrutement'!$E14,Hypothèses!$C$60:$C$84,0),MATCH('Plan de recrutement'!R$5,Hypothèses!$D$4:$I$4,0))/12
*(1+INDEX(Hypothèses!$D$85:$I$85,MATCH('Plan de recrutement'!R$5,Hypothèses!$D$4:$I$4,0))),"-")</f>
        <v>0</v>
      </c>
      <c r="S14" s="61">
        <f>IFERROR(AND(S$6&gt;=EOMONTH($H14,0),OR(S$6&lt;=EOMONTH($I14,0),$I14=0))
*INDEX(Hypothèses!$D$60:$I$84,MATCH('Plan de recrutement'!$E14,Hypothèses!$C$60:$C$84,0),MATCH('Plan de recrutement'!S$5,Hypothèses!$D$4:$I$4,0))/12
*(1+INDEX(Hypothèses!$D$85:$I$85,MATCH('Plan de recrutement'!S$5,Hypothèses!$D$4:$I$4,0))),"-")</f>
        <v>0</v>
      </c>
      <c r="T14" s="61">
        <f>IFERROR(AND(T$6&gt;=EOMONTH($H14,0),OR(T$6&lt;=EOMONTH($I14,0),$I14=0))
*INDEX(Hypothèses!$D$60:$I$84,MATCH('Plan de recrutement'!$E14,Hypothèses!$C$60:$C$84,0),MATCH('Plan de recrutement'!T$5,Hypothèses!$D$4:$I$4,0))/12
*(1+INDEX(Hypothèses!$D$85:$I$85,MATCH('Plan de recrutement'!T$5,Hypothèses!$D$4:$I$4,0))),"-")</f>
        <v>0</v>
      </c>
      <c r="U14" s="61">
        <f>IFERROR(AND(U$6&gt;=EOMONTH($H14,0),OR(U$6&lt;=EOMONTH($I14,0),$I14=0))
*INDEX(Hypothèses!$D$60:$I$84,MATCH('Plan de recrutement'!$E14,Hypothèses!$C$60:$C$84,0),MATCH('Plan de recrutement'!U$5,Hypothèses!$D$4:$I$4,0))/12
*(1+INDEX(Hypothèses!$D$85:$I$85,MATCH('Plan de recrutement'!U$5,Hypothèses!$D$4:$I$4,0))),"-")</f>
        <v>0</v>
      </c>
      <c r="V14" s="61">
        <f>IFERROR(AND(V$6&gt;=EOMONTH($H14,0),OR(V$6&lt;=EOMONTH($I14,0),$I14=0))
*INDEX(Hypothèses!$D$60:$I$84,MATCH('Plan de recrutement'!$E14,Hypothèses!$C$60:$C$84,0),MATCH('Plan de recrutement'!V$5,Hypothèses!$D$4:$I$4,0))/12
*(1+INDEX(Hypothèses!$D$85:$I$85,MATCH('Plan de recrutement'!V$5,Hypothèses!$D$4:$I$4,0))),"-")</f>
        <v>0</v>
      </c>
      <c r="W14" s="61">
        <f>IFERROR(AND(W$6&gt;=EOMONTH($H14,0),OR(W$6&lt;=EOMONTH($I14,0),$I14=0))
*INDEX(Hypothèses!$D$60:$I$84,MATCH('Plan de recrutement'!$E14,Hypothèses!$C$60:$C$84,0),MATCH('Plan de recrutement'!W$5,Hypothèses!$D$4:$I$4,0))/12
*(1+INDEX(Hypothèses!$D$85:$I$85,MATCH('Plan de recrutement'!W$5,Hypothèses!$D$4:$I$4,0))),"-")</f>
        <v>0</v>
      </c>
      <c r="X14" s="61">
        <f>IFERROR(AND(X$6&gt;=EOMONTH($H14,0),OR(X$6&lt;=EOMONTH($I14,0),$I14=0))
*INDEX(Hypothèses!$D$60:$I$84,MATCH('Plan de recrutement'!$E14,Hypothèses!$C$60:$C$84,0),MATCH('Plan de recrutement'!X$5,Hypothèses!$D$4:$I$4,0))/12
*(1+INDEX(Hypothèses!$D$85:$I$85,MATCH('Plan de recrutement'!X$5,Hypothèses!$D$4:$I$4,0))),"-")</f>
        <v>0</v>
      </c>
      <c r="Y14" s="61">
        <f>IFERROR(AND(Y$6&gt;=EOMONTH($H14,0),OR(Y$6&lt;=EOMONTH($I14,0),$I14=0))
*INDEX(Hypothèses!$D$60:$I$84,MATCH('Plan de recrutement'!$E14,Hypothèses!$C$60:$C$84,0),MATCH('Plan de recrutement'!Y$5,Hypothèses!$D$4:$I$4,0))/12
*(1+INDEX(Hypothèses!$D$85:$I$85,MATCH('Plan de recrutement'!Y$5,Hypothèses!$D$4:$I$4,0))),"-")</f>
        <v>0</v>
      </c>
      <c r="Z14" s="61">
        <f>IFERROR(AND(Z$6&gt;=EOMONTH($H14,0),OR(Z$6&lt;=EOMONTH($I14,0),$I14=0))
*INDEX(Hypothèses!$D$60:$I$84,MATCH('Plan de recrutement'!$E14,Hypothèses!$C$60:$C$84,0),MATCH('Plan de recrutement'!Z$5,Hypothèses!$D$4:$I$4,0))/12
*(1+INDEX(Hypothèses!$D$85:$I$85,MATCH('Plan de recrutement'!Z$5,Hypothèses!$D$4:$I$4,0))),"-")</f>
        <v>0</v>
      </c>
      <c r="AA14" s="61">
        <f>IFERROR(AND(AA$6&gt;=EOMONTH($H14,0),OR(AA$6&lt;=EOMONTH($I14,0),$I14=0))
*INDEX(Hypothèses!$D$60:$I$84,MATCH('Plan de recrutement'!$E14,Hypothèses!$C$60:$C$84,0),MATCH('Plan de recrutement'!AA$5,Hypothèses!$D$4:$I$4,0))/12
*(1+INDEX(Hypothèses!$D$85:$I$85,MATCH('Plan de recrutement'!AA$5,Hypothèses!$D$4:$I$4,0))),"-")</f>
        <v>0</v>
      </c>
      <c r="AB14" s="61">
        <f>IFERROR(AND(AB$6&gt;=EOMONTH($H14,0),OR(AB$6&lt;=EOMONTH($I14,0),$I14=0))
*INDEX(Hypothèses!$D$60:$I$84,MATCH('Plan de recrutement'!$E14,Hypothèses!$C$60:$C$84,0),MATCH('Plan de recrutement'!AB$5,Hypothèses!$D$4:$I$4,0))/12
*(1+INDEX(Hypothèses!$D$85:$I$85,MATCH('Plan de recrutement'!AB$5,Hypothèses!$D$4:$I$4,0))),"-")</f>
        <v>0</v>
      </c>
      <c r="AC14" s="61">
        <f>IFERROR(AND(AC$6&gt;=EOMONTH($H14,0),OR(AC$6&lt;=EOMONTH($I14,0),$I14=0))
*INDEX(Hypothèses!$D$60:$I$84,MATCH('Plan de recrutement'!$E14,Hypothèses!$C$60:$C$84,0),MATCH('Plan de recrutement'!AC$5,Hypothèses!$D$4:$I$4,0))/12
*(1+INDEX(Hypothèses!$D$85:$I$85,MATCH('Plan de recrutement'!AC$5,Hypothèses!$D$4:$I$4,0))),"-")</f>
        <v>0</v>
      </c>
      <c r="AD14" s="61">
        <f>IFERROR(AND(AD$6&gt;=EOMONTH($H14,0),OR(AD$6&lt;=EOMONTH($I14,0),$I14=0))
*INDEX(Hypothèses!$D$60:$I$84,MATCH('Plan de recrutement'!$E14,Hypothèses!$C$60:$C$84,0),MATCH('Plan de recrutement'!AD$5,Hypothèses!$D$4:$I$4,0))/12
*(1+INDEX(Hypothèses!$D$85:$I$85,MATCH('Plan de recrutement'!AD$5,Hypothèses!$D$4:$I$4,0))),"-")</f>
        <v>0</v>
      </c>
      <c r="AE14" s="61">
        <f>IFERROR(AND(AE$6&gt;=EOMONTH($H14,0),OR(AE$6&lt;=EOMONTH($I14,0),$I14=0))
*INDEX(Hypothèses!$D$60:$I$84,MATCH('Plan de recrutement'!$E14,Hypothèses!$C$60:$C$84,0),MATCH('Plan de recrutement'!AE$5,Hypothèses!$D$4:$I$4,0))/12
*(1+INDEX(Hypothèses!$D$85:$I$85,MATCH('Plan de recrutement'!AE$5,Hypothèses!$D$4:$I$4,0))),"-")</f>
        <v>0</v>
      </c>
      <c r="AF14" s="61">
        <f>IFERROR(AND(AF$6&gt;=EOMONTH($H14,0),OR(AF$6&lt;=EOMONTH($I14,0),$I14=0))
*INDEX(Hypothèses!$D$60:$I$84,MATCH('Plan de recrutement'!$E14,Hypothèses!$C$60:$C$84,0),MATCH('Plan de recrutement'!AF$5,Hypothèses!$D$4:$I$4,0))/12
*(1+INDEX(Hypothèses!$D$85:$I$85,MATCH('Plan de recrutement'!AF$5,Hypothèses!$D$4:$I$4,0))),"-")</f>
        <v>0</v>
      </c>
      <c r="AG14" s="61">
        <f>IFERROR(AND(AG$6&gt;=EOMONTH($H14,0),OR(AG$6&lt;=EOMONTH($I14,0),$I14=0))
*INDEX(Hypothèses!$D$60:$I$84,MATCH('Plan de recrutement'!$E14,Hypothèses!$C$60:$C$84,0),MATCH('Plan de recrutement'!AG$5,Hypothèses!$D$4:$I$4,0))/12
*(1+INDEX(Hypothèses!$D$85:$I$85,MATCH('Plan de recrutement'!AG$5,Hypothèses!$D$4:$I$4,0))),"-")</f>
        <v>0</v>
      </c>
      <c r="AH14" s="61">
        <f>IFERROR(AND(AH$6&gt;=EOMONTH($H14,0),OR(AH$6&lt;=EOMONTH($I14,0),$I14=0))
*INDEX(Hypothèses!$D$60:$I$84,MATCH('Plan de recrutement'!$E14,Hypothèses!$C$60:$C$84,0),MATCH('Plan de recrutement'!AH$5,Hypothèses!$D$4:$I$4,0))/12
*(1+INDEX(Hypothèses!$D$85:$I$85,MATCH('Plan de recrutement'!AH$5,Hypothèses!$D$4:$I$4,0))),"-")</f>
        <v>0</v>
      </c>
      <c r="AI14" s="61">
        <f>IFERROR(AND(AI$6&gt;=EOMONTH($H14,0),OR(AI$6&lt;=EOMONTH($I14,0),$I14=0))
*INDEX(Hypothèses!$D$60:$I$84,MATCH('Plan de recrutement'!$E14,Hypothèses!$C$60:$C$84,0),MATCH('Plan de recrutement'!AI$5,Hypothèses!$D$4:$I$4,0))/12
*(1+INDEX(Hypothèses!$D$85:$I$85,MATCH('Plan de recrutement'!AI$5,Hypothèses!$D$4:$I$4,0))),"-")</f>
        <v>7100</v>
      </c>
      <c r="AJ14" s="61">
        <f>IFERROR(AND(AJ$6&gt;=EOMONTH($H14,0),OR(AJ$6&lt;=EOMONTH($I14,0),$I14=0))
*INDEX(Hypothèses!$D$60:$I$84,MATCH('Plan de recrutement'!$E14,Hypothèses!$C$60:$C$84,0),MATCH('Plan de recrutement'!AJ$5,Hypothèses!$D$4:$I$4,0))/12
*(1+INDEX(Hypothèses!$D$85:$I$85,MATCH('Plan de recrutement'!AJ$5,Hypothèses!$D$4:$I$4,0))),"-")</f>
        <v>7100</v>
      </c>
      <c r="AK14" s="61">
        <f>IFERROR(AND(AK$6&gt;=EOMONTH($H14,0),OR(AK$6&lt;=EOMONTH($I14,0),$I14=0))
*INDEX(Hypothèses!$D$60:$I$84,MATCH('Plan de recrutement'!$E14,Hypothèses!$C$60:$C$84,0),MATCH('Plan de recrutement'!AK$5,Hypothèses!$D$4:$I$4,0))/12
*(1+INDEX(Hypothèses!$D$85:$I$85,MATCH('Plan de recrutement'!AK$5,Hypothèses!$D$4:$I$4,0))),"-")</f>
        <v>7100</v>
      </c>
      <c r="AL14" s="61">
        <f>IFERROR(AND(AL$6&gt;=EOMONTH($H14,0),OR(AL$6&lt;=EOMONTH($I14,0),$I14=0))
*INDEX(Hypothèses!$D$60:$I$84,MATCH('Plan de recrutement'!$E14,Hypothèses!$C$60:$C$84,0),MATCH('Plan de recrutement'!AL$5,Hypothèses!$D$4:$I$4,0))/12
*(1+INDEX(Hypothèses!$D$85:$I$85,MATCH('Plan de recrutement'!AL$5,Hypothèses!$D$4:$I$4,0))),"-")</f>
        <v>7100</v>
      </c>
      <c r="AM14" s="61">
        <f>IFERROR(AND(AM$6&gt;=EOMONTH($H14,0),OR(AM$6&lt;=EOMONTH($I14,0),$I14=0))
*INDEX(Hypothèses!$D$60:$I$84,MATCH('Plan de recrutement'!$E14,Hypothèses!$C$60:$C$84,0),MATCH('Plan de recrutement'!AM$5,Hypothèses!$D$4:$I$4,0))/12
*(1+INDEX(Hypothèses!$D$85:$I$85,MATCH('Plan de recrutement'!AM$5,Hypothèses!$D$4:$I$4,0))),"-")</f>
        <v>7100</v>
      </c>
      <c r="AN14" s="61">
        <f>IFERROR(AND(AN$6&gt;=EOMONTH($H14,0),OR(AN$6&lt;=EOMONTH($I14,0),$I14=0))
*INDEX(Hypothèses!$D$60:$I$84,MATCH('Plan de recrutement'!$E14,Hypothèses!$C$60:$C$84,0),MATCH('Plan de recrutement'!AN$5,Hypothèses!$D$4:$I$4,0))/12
*(1+INDEX(Hypothèses!$D$85:$I$85,MATCH('Plan de recrutement'!AN$5,Hypothèses!$D$4:$I$4,0))),"-")</f>
        <v>7100</v>
      </c>
      <c r="AO14" s="61">
        <f>IFERROR(AND(AO$6&gt;=EOMONTH($H14,0),OR(AO$6&lt;=EOMONTH($I14,0),$I14=0))
*INDEX(Hypothèses!$D$60:$I$84,MATCH('Plan de recrutement'!$E14,Hypothèses!$C$60:$C$84,0),MATCH('Plan de recrutement'!AO$5,Hypothèses!$D$4:$I$4,0))/12
*(1+INDEX(Hypothèses!$D$85:$I$85,MATCH('Plan de recrutement'!AO$5,Hypothèses!$D$4:$I$4,0))),"-")</f>
        <v>7100</v>
      </c>
      <c r="AP14" s="61">
        <f>IFERROR(AND(AP$6&gt;=EOMONTH($H14,0),OR(AP$6&lt;=EOMONTH($I14,0),$I14=0))
*INDEX(Hypothèses!$D$60:$I$84,MATCH('Plan de recrutement'!$E14,Hypothèses!$C$60:$C$84,0),MATCH('Plan de recrutement'!AP$5,Hypothèses!$D$4:$I$4,0))/12
*(1+INDEX(Hypothèses!$D$85:$I$85,MATCH('Plan de recrutement'!AP$5,Hypothèses!$D$4:$I$4,0))),"-")</f>
        <v>7100</v>
      </c>
      <c r="AQ14" s="61">
        <f>IFERROR(AND(AQ$6&gt;=EOMONTH($H14,0),OR(AQ$6&lt;=EOMONTH($I14,0),$I14=0))
*INDEX(Hypothèses!$D$60:$I$84,MATCH('Plan de recrutement'!$E14,Hypothèses!$C$60:$C$84,0),MATCH('Plan de recrutement'!AQ$5,Hypothèses!$D$4:$I$4,0))/12
*(1+INDEX(Hypothèses!$D$85:$I$85,MATCH('Plan de recrutement'!AQ$5,Hypothèses!$D$4:$I$4,0))),"-")</f>
        <v>7100</v>
      </c>
      <c r="AR14" s="61">
        <f>IFERROR(AND(AR$6&gt;=EOMONTH($H14,0),OR(AR$6&lt;=EOMONTH($I14,0),$I14=0))
*INDEX(Hypothèses!$D$60:$I$84,MATCH('Plan de recrutement'!$E14,Hypothèses!$C$60:$C$84,0),MATCH('Plan de recrutement'!AR$5,Hypothèses!$D$4:$I$4,0))/12
*(1+INDEX(Hypothèses!$D$85:$I$85,MATCH('Plan de recrutement'!AR$5,Hypothèses!$D$4:$I$4,0))),"-")</f>
        <v>7100</v>
      </c>
      <c r="AS14" s="61">
        <f>IFERROR(AND(AS$6&gt;=EOMONTH($H14,0),OR(AS$6&lt;=EOMONTH($I14,0),$I14=0))
*INDEX(Hypothèses!$D$60:$I$84,MATCH('Plan de recrutement'!$E14,Hypothèses!$C$60:$C$84,0),MATCH('Plan de recrutement'!AS$5,Hypothèses!$D$4:$I$4,0))/12
*(1+INDEX(Hypothèses!$D$85:$I$85,MATCH('Plan de recrutement'!AS$5,Hypothèses!$D$4:$I$4,0))),"-")</f>
        <v>7100</v>
      </c>
      <c r="AT14" s="61">
        <f>IFERROR(AND(AT$6&gt;=EOMONTH($H14,0),OR(AT$6&lt;=EOMONTH($I14,0),$I14=0))
*INDEX(Hypothèses!$D$60:$I$84,MATCH('Plan de recrutement'!$E14,Hypothèses!$C$60:$C$84,0),MATCH('Plan de recrutement'!AT$5,Hypothèses!$D$4:$I$4,0))/12
*(1+INDEX(Hypothèses!$D$85:$I$85,MATCH('Plan de recrutement'!AT$5,Hypothèses!$D$4:$I$4,0))),"-")</f>
        <v>7100</v>
      </c>
      <c r="AU14" s="61">
        <f>IFERROR(AND(AU$6&gt;=EOMONTH($H14,0),OR(AU$6&lt;=EOMONTH($I14,0),$I14=0))
*INDEX(Hypothèses!$D$60:$I$84,MATCH('Plan de recrutement'!$E14,Hypothèses!$C$60:$C$84,0),MATCH('Plan de recrutement'!AU$5,Hypothèses!$D$4:$I$4,0))/12
*(1+INDEX(Hypothèses!$D$85:$I$85,MATCH('Plan de recrutement'!AU$5,Hypothèses!$D$4:$I$4,0))),"-")</f>
        <v>7100</v>
      </c>
      <c r="AV14" s="61">
        <f>IFERROR(AND(AV$6&gt;=EOMONTH($H14,0),OR(AV$6&lt;=EOMONTH($I14,0),$I14=0))
*INDEX(Hypothèses!$D$60:$I$84,MATCH('Plan de recrutement'!$E14,Hypothèses!$C$60:$C$84,0),MATCH('Plan de recrutement'!AV$5,Hypothèses!$D$4:$I$4,0))/12
*(1+INDEX(Hypothèses!$D$85:$I$85,MATCH('Plan de recrutement'!AV$5,Hypothèses!$D$4:$I$4,0))),"-")</f>
        <v>7100</v>
      </c>
      <c r="AW14" s="61">
        <f>IFERROR(AND(AW$6&gt;=EOMONTH($H14,0),OR(AW$6&lt;=EOMONTH($I14,0),$I14=0))
*INDEX(Hypothèses!$D$60:$I$84,MATCH('Plan de recrutement'!$E14,Hypothèses!$C$60:$C$84,0),MATCH('Plan de recrutement'!AW$5,Hypothèses!$D$4:$I$4,0))/12
*(1+INDEX(Hypothèses!$D$85:$I$85,MATCH('Plan de recrutement'!AW$5,Hypothèses!$D$4:$I$4,0))),"-")</f>
        <v>7100</v>
      </c>
      <c r="AX14" s="61">
        <f>IFERROR(AND(AX$6&gt;=EOMONTH($H14,0),OR(AX$6&lt;=EOMONTH($I14,0),$I14=0))
*INDEX(Hypothèses!$D$60:$I$84,MATCH('Plan de recrutement'!$E14,Hypothèses!$C$60:$C$84,0),MATCH('Plan de recrutement'!AX$5,Hypothèses!$D$4:$I$4,0))/12
*(1+INDEX(Hypothèses!$D$85:$I$85,MATCH('Plan de recrutement'!AX$5,Hypothèses!$D$4:$I$4,0))),"-")</f>
        <v>7100</v>
      </c>
      <c r="AY14" s="61">
        <f>IFERROR(AND(AY$6&gt;=EOMONTH($H14,0),OR(AY$6&lt;=EOMONTH($I14,0),$I14=0))
*INDEX(Hypothèses!$D$60:$I$84,MATCH('Plan de recrutement'!$E14,Hypothèses!$C$60:$C$84,0),MATCH('Plan de recrutement'!AY$5,Hypothèses!$D$4:$I$4,0))/12
*(1+INDEX(Hypothèses!$D$85:$I$85,MATCH('Plan de recrutement'!AY$5,Hypothèses!$D$4:$I$4,0))),"-")</f>
        <v>7100</v>
      </c>
      <c r="AZ14" s="61">
        <f>IFERROR(AND(AZ$6&gt;=EOMONTH($H14,0),OR(AZ$6&lt;=EOMONTH($I14,0),$I14=0))
*INDEX(Hypothèses!$D$60:$I$84,MATCH('Plan de recrutement'!$E14,Hypothèses!$C$60:$C$84,0),MATCH('Plan de recrutement'!AZ$5,Hypothèses!$D$4:$I$4,0))/12
*(1+INDEX(Hypothèses!$D$85:$I$85,MATCH('Plan de recrutement'!AZ$5,Hypothèses!$D$4:$I$4,0))),"-")</f>
        <v>7100</v>
      </c>
      <c r="BA14" s="61">
        <f>IFERROR(AND(BA$6&gt;=EOMONTH($H14,0),OR(BA$6&lt;=EOMONTH($I14,0),$I14=0))
*INDEX(Hypothèses!$D$60:$I$84,MATCH('Plan de recrutement'!$E14,Hypothèses!$C$60:$C$84,0),MATCH('Plan de recrutement'!BA$5,Hypothèses!$D$4:$I$4,0))/12
*(1+INDEX(Hypothèses!$D$85:$I$85,MATCH('Plan de recrutement'!BA$5,Hypothèses!$D$4:$I$4,0))),"-")</f>
        <v>7100</v>
      </c>
      <c r="BB14" s="61">
        <f>IFERROR(AND(BB$6&gt;=EOMONTH($H14,0),OR(BB$6&lt;=EOMONTH($I14,0),$I14=0))
*INDEX(Hypothèses!$D$60:$I$84,MATCH('Plan de recrutement'!$E14,Hypothèses!$C$60:$C$84,0),MATCH('Plan de recrutement'!BB$5,Hypothèses!$D$4:$I$4,0))/12
*(1+INDEX(Hypothèses!$D$85:$I$85,MATCH('Plan de recrutement'!BB$5,Hypothèses!$D$4:$I$4,0))),"-")</f>
        <v>7100</v>
      </c>
      <c r="BC14" s="61">
        <f>IFERROR(AND(BC$6&gt;=EOMONTH($H14,0),OR(BC$6&lt;=EOMONTH($I14,0),$I14=0))
*INDEX(Hypothèses!$D$60:$I$84,MATCH('Plan de recrutement'!$E14,Hypothèses!$C$60:$C$84,0),MATCH('Plan de recrutement'!BC$5,Hypothèses!$D$4:$I$4,0))/12
*(1+INDEX(Hypothèses!$D$85:$I$85,MATCH('Plan de recrutement'!BC$5,Hypothèses!$D$4:$I$4,0))),"-")</f>
        <v>7100</v>
      </c>
      <c r="BD14" s="61">
        <f>IFERROR(AND(BD$6&gt;=EOMONTH($H14,0),OR(BD$6&lt;=EOMONTH($I14,0),$I14=0))
*INDEX(Hypothèses!$D$60:$I$84,MATCH('Plan de recrutement'!$E14,Hypothèses!$C$60:$C$84,0),MATCH('Plan de recrutement'!BD$5,Hypothèses!$D$4:$I$4,0))/12
*(1+INDEX(Hypothèses!$D$85:$I$85,MATCH('Plan de recrutement'!BD$5,Hypothèses!$D$4:$I$4,0))),"-")</f>
        <v>7100</v>
      </c>
      <c r="BE14" s="61">
        <f>IFERROR(AND(BE$6&gt;=EOMONTH($H14,0),OR(BE$6&lt;=EOMONTH($I14,0),$I14=0))
*INDEX(Hypothèses!$D$60:$I$84,MATCH('Plan de recrutement'!$E14,Hypothèses!$C$60:$C$84,0),MATCH('Plan de recrutement'!BE$5,Hypothèses!$D$4:$I$4,0))/12
*(1+INDEX(Hypothèses!$D$85:$I$85,MATCH('Plan de recrutement'!BE$5,Hypothèses!$D$4:$I$4,0))),"-")</f>
        <v>7100</v>
      </c>
      <c r="BF14" s="61">
        <f>IFERROR(AND(BF$6&gt;=EOMONTH($H14,0),OR(BF$6&lt;=EOMONTH($I14,0),$I14=0))
*INDEX(Hypothèses!$D$60:$I$84,MATCH('Plan de recrutement'!$E14,Hypothèses!$C$60:$C$84,0),MATCH('Plan de recrutement'!BF$5,Hypothèses!$D$4:$I$4,0))/12
*(1+INDEX(Hypothèses!$D$85:$I$85,MATCH('Plan de recrutement'!BF$5,Hypothèses!$D$4:$I$4,0))),"-")</f>
        <v>7100</v>
      </c>
      <c r="BG14" s="61">
        <f>IFERROR(AND(BG$6&gt;=EOMONTH($H14,0),OR(BG$6&lt;=EOMONTH($I14,0),$I14=0))
*INDEX(Hypothèses!$D$60:$I$84,MATCH('Plan de recrutement'!$E14,Hypothèses!$C$60:$C$84,0),MATCH('Plan de recrutement'!BG$5,Hypothèses!$D$4:$I$4,0))/12
*(1+INDEX(Hypothèses!$D$85:$I$85,MATCH('Plan de recrutement'!BG$5,Hypothèses!$D$4:$I$4,0))),"-")</f>
        <v>7100</v>
      </c>
      <c r="BH14" s="61">
        <f>IFERROR(AND(BH$6&gt;=EOMONTH($H14,0),OR(BH$6&lt;=EOMONTH($I14,0),$I14=0))
*INDEX(Hypothèses!$D$60:$I$84,MATCH('Plan de recrutement'!$E14,Hypothèses!$C$60:$C$84,0),MATCH('Plan de recrutement'!BH$5,Hypothèses!$D$4:$I$4,0))/12
*(1+INDEX(Hypothèses!$D$85:$I$85,MATCH('Plan de recrutement'!BH$5,Hypothèses!$D$4:$I$4,0))),"-")</f>
        <v>7100</v>
      </c>
      <c r="BI14" s="61">
        <f>IFERROR(AND(BI$6&gt;=EOMONTH($H14,0),OR(BI$6&lt;=EOMONTH($I14,0),$I14=0))
*INDEX(Hypothèses!$D$60:$I$84,MATCH('Plan de recrutement'!$E14,Hypothèses!$C$60:$C$84,0),MATCH('Plan de recrutement'!BI$5,Hypothèses!$D$4:$I$4,0))/12
*(1+INDEX(Hypothèses!$D$85:$I$85,MATCH('Plan de recrutement'!BI$5,Hypothèses!$D$4:$I$4,0))),"-")</f>
        <v>7100</v>
      </c>
      <c r="BJ14" s="61">
        <f>IFERROR(AND(BJ$6&gt;=EOMONTH($H14,0),OR(BJ$6&lt;=EOMONTH($I14,0),$I14=0))
*INDEX(Hypothèses!$D$60:$I$84,MATCH('Plan de recrutement'!$E14,Hypothèses!$C$60:$C$84,0),MATCH('Plan de recrutement'!BJ$5,Hypothèses!$D$4:$I$4,0))/12
*(1+INDEX(Hypothèses!$D$85:$I$85,MATCH('Plan de recrutement'!BJ$5,Hypothèses!$D$4:$I$4,0))),"-")</f>
        <v>7100</v>
      </c>
      <c r="BK14" s="61">
        <f>IFERROR(AND(BK$6&gt;=EOMONTH($H14,0),OR(BK$6&lt;=EOMONTH($I14,0),$I14=0))
*INDEX(Hypothèses!$D$60:$I$84,MATCH('Plan de recrutement'!$E14,Hypothèses!$C$60:$C$84,0),MATCH('Plan de recrutement'!BK$5,Hypothèses!$D$4:$I$4,0))/12
*(1+INDEX(Hypothèses!$D$85:$I$85,MATCH('Plan de recrutement'!BK$5,Hypothèses!$D$4:$I$4,0))),"-")</f>
        <v>7100</v>
      </c>
      <c r="BL14" s="61">
        <f>IFERROR(AND(BL$6&gt;=EOMONTH($H14,0),OR(BL$6&lt;=EOMONTH($I14,0),$I14=0))
*INDEX(Hypothèses!$D$60:$I$84,MATCH('Plan de recrutement'!$E14,Hypothèses!$C$60:$C$84,0),MATCH('Plan de recrutement'!BL$5,Hypothèses!$D$4:$I$4,0))/12
*(1+INDEX(Hypothèses!$D$85:$I$85,MATCH('Plan de recrutement'!BL$5,Hypothèses!$D$4:$I$4,0))),"-")</f>
        <v>7100</v>
      </c>
      <c r="BM14" s="61">
        <f>IFERROR(AND(BM$6&gt;=EOMONTH($H14,0),OR(BM$6&lt;=EOMONTH($I14,0),$I14=0))
*INDEX(Hypothèses!$D$60:$I$84,MATCH('Plan de recrutement'!$E14,Hypothèses!$C$60:$C$84,0),MATCH('Plan de recrutement'!BM$5,Hypothèses!$D$4:$I$4,0))/12
*(1+INDEX(Hypothèses!$D$85:$I$85,MATCH('Plan de recrutement'!BM$5,Hypothèses!$D$4:$I$4,0))),"-")</f>
        <v>7100</v>
      </c>
      <c r="BN14" s="61">
        <f>IFERROR(AND(BN$6&gt;=EOMONTH($H14,0),OR(BN$6&lt;=EOMONTH($I14,0),$I14=0))
*INDEX(Hypothèses!$D$60:$I$84,MATCH('Plan de recrutement'!$E14,Hypothèses!$C$60:$C$84,0),MATCH('Plan de recrutement'!BN$5,Hypothèses!$D$4:$I$4,0))/12
*(1+INDEX(Hypothèses!$D$85:$I$85,MATCH('Plan de recrutement'!BN$5,Hypothèses!$D$4:$I$4,0))),"-")</f>
        <v>7100</v>
      </c>
      <c r="BO14" s="61">
        <f>IFERROR(AND(BO$6&gt;=EOMONTH($H14,0),OR(BO$6&lt;=EOMONTH($I14,0),$I14=0))
*INDEX(Hypothèses!$D$60:$I$84,MATCH('Plan de recrutement'!$E14,Hypothèses!$C$60:$C$84,0),MATCH('Plan de recrutement'!BO$5,Hypothèses!$D$4:$I$4,0))/12
*(1+INDEX(Hypothèses!$D$85:$I$85,MATCH('Plan de recrutement'!BO$5,Hypothèses!$D$4:$I$4,0))),"-")</f>
        <v>7100</v>
      </c>
      <c r="BP14" s="61">
        <f>IFERROR(AND(BP$6&gt;=EOMONTH($H14,0),OR(BP$6&lt;=EOMONTH($I14,0),$I14=0))
*INDEX(Hypothèses!$D$60:$I$84,MATCH('Plan de recrutement'!$E14,Hypothèses!$C$60:$C$84,0),MATCH('Plan de recrutement'!BP$5,Hypothèses!$D$4:$I$4,0))/12
*(1+INDEX(Hypothèses!$D$85:$I$85,MATCH('Plan de recrutement'!BP$5,Hypothèses!$D$4:$I$4,0))),"-")</f>
        <v>7100</v>
      </c>
      <c r="BQ14" s="61">
        <f>IFERROR(AND(BQ$6&gt;=EOMONTH($H14,0),OR(BQ$6&lt;=EOMONTH($I14,0),$I14=0))
*INDEX(Hypothèses!$D$60:$I$84,MATCH('Plan de recrutement'!$E14,Hypothèses!$C$60:$C$84,0),MATCH('Plan de recrutement'!BQ$5,Hypothèses!$D$4:$I$4,0))/12
*(1+INDEX(Hypothèses!$D$85:$I$85,MATCH('Plan de recrutement'!BQ$5,Hypothèses!$D$4:$I$4,0))),"-")</f>
        <v>7100</v>
      </c>
      <c r="BR14" s="61">
        <f>IFERROR(AND(BR$6&gt;=EOMONTH($H14,0),OR(BR$6&lt;=EOMONTH($I14,0),$I14=0))
*INDEX(Hypothèses!$D$60:$I$84,MATCH('Plan de recrutement'!$E14,Hypothèses!$C$60:$C$84,0),MATCH('Plan de recrutement'!BR$5,Hypothèses!$D$4:$I$4,0))/12
*(1+INDEX(Hypothèses!$D$85:$I$85,MATCH('Plan de recrutement'!BR$5,Hypothèses!$D$4:$I$4,0))),"-")</f>
        <v>7100</v>
      </c>
      <c r="BS14" s="61">
        <f>IFERROR(AND(BS$6&gt;=EOMONTH($H14,0),OR(BS$6&lt;=EOMONTH($I14,0),$I14=0))
*INDEX(Hypothèses!$D$60:$I$84,MATCH('Plan de recrutement'!$E14,Hypothèses!$C$60:$C$84,0),MATCH('Plan de recrutement'!BS$5,Hypothèses!$D$4:$I$4,0))/12
*(1+INDEX(Hypothèses!$D$85:$I$85,MATCH('Plan de recrutement'!BS$5,Hypothèses!$D$4:$I$4,0))),"-")</f>
        <v>7100</v>
      </c>
      <c r="BT14" s="61">
        <f>IFERROR(AND(BT$6&gt;=EOMONTH($H14,0),OR(BT$6&lt;=EOMONTH($I14,0),$I14=0))
*INDEX(Hypothèses!$D$60:$I$84,MATCH('Plan de recrutement'!$E14,Hypothèses!$C$60:$C$84,0),MATCH('Plan de recrutement'!BT$5,Hypothèses!$D$4:$I$4,0))/12
*(1+INDEX(Hypothèses!$D$85:$I$85,MATCH('Plan de recrutement'!BT$5,Hypothèses!$D$4:$I$4,0))),"-")</f>
        <v>7100</v>
      </c>
      <c r="BU14" s="61">
        <f>IFERROR(AND(BU$6&gt;=EOMONTH($H14,0),OR(BU$6&lt;=EOMONTH($I14,0),$I14=0))
*INDEX(Hypothèses!$D$60:$I$84,MATCH('Plan de recrutement'!$E14,Hypothèses!$C$60:$C$84,0),MATCH('Plan de recrutement'!BU$5,Hypothèses!$D$4:$I$4,0))/12
*(1+INDEX(Hypothèses!$D$85:$I$85,MATCH('Plan de recrutement'!BU$5,Hypothèses!$D$4:$I$4,0))),"-")</f>
        <v>7100</v>
      </c>
      <c r="BV14" s="61">
        <f>IFERROR(AND(BV$6&gt;=EOMONTH($H14,0),OR(BV$6&lt;=EOMONTH($I14,0),$I14=0))
*INDEX(Hypothèses!$D$60:$I$84,MATCH('Plan de recrutement'!$E14,Hypothèses!$C$60:$C$84,0),MATCH('Plan de recrutement'!BV$5,Hypothèses!$D$4:$I$4,0))/12
*(1+INDEX(Hypothèses!$D$85:$I$85,MATCH('Plan de recrutement'!BV$5,Hypothèses!$D$4:$I$4,0))),"-")</f>
        <v>7100</v>
      </c>
      <c r="BW14" s="61">
        <f>IFERROR(AND(BW$6&gt;=EOMONTH($H14,0),OR(BW$6&lt;=EOMONTH($I14,0),$I14=0))
*INDEX(Hypothèses!$D$60:$I$84,MATCH('Plan de recrutement'!$E14,Hypothèses!$C$60:$C$84,0),MATCH('Plan de recrutement'!BW$5,Hypothèses!$D$4:$I$4,0))/12
*(1+INDEX(Hypothèses!$D$85:$I$85,MATCH('Plan de recrutement'!BW$5,Hypothèses!$D$4:$I$4,0))),"-")</f>
        <v>7100</v>
      </c>
      <c r="BX14" s="61">
        <f>IFERROR(AND(BX$6&gt;=EOMONTH($H14,0),OR(BX$6&lt;=EOMONTH($I14,0),$I14=0))
*INDEX(Hypothèses!$D$60:$I$84,MATCH('Plan de recrutement'!$E14,Hypothèses!$C$60:$C$84,0),MATCH('Plan de recrutement'!BX$5,Hypothèses!$D$4:$I$4,0))/12
*(1+INDEX(Hypothèses!$D$85:$I$85,MATCH('Plan de recrutement'!BX$5,Hypothèses!$D$4:$I$4,0))),"-")</f>
        <v>7100</v>
      </c>
      <c r="BY14" s="61">
        <f>IFERROR(AND(BY$6&gt;=EOMONTH($H14,0),OR(BY$6&lt;=EOMONTH($I14,0),$I14=0))
*INDEX(Hypothèses!$D$60:$I$84,MATCH('Plan de recrutement'!$E14,Hypothèses!$C$60:$C$84,0),MATCH('Plan de recrutement'!BY$5,Hypothèses!$D$4:$I$4,0))/12
*(1+INDEX(Hypothèses!$D$85:$I$85,MATCH('Plan de recrutement'!BY$5,Hypothèses!$D$4:$I$4,0))),"-")</f>
        <v>7100</v>
      </c>
      <c r="BZ14" s="61">
        <f>IFERROR(AND(BZ$6&gt;=EOMONTH($H14,0),OR(BZ$6&lt;=EOMONTH($I14,0),$I14=0))
*INDEX(Hypothèses!$D$60:$I$84,MATCH('Plan de recrutement'!$E14,Hypothèses!$C$60:$C$84,0),MATCH('Plan de recrutement'!BZ$5,Hypothèses!$D$4:$I$4,0))/12
*(1+INDEX(Hypothèses!$D$85:$I$85,MATCH('Plan de recrutement'!BZ$5,Hypothèses!$D$4:$I$4,0))),"-")</f>
        <v>7100</v>
      </c>
      <c r="CA14" s="61">
        <f>IFERROR(AND(CA$6&gt;=EOMONTH($H14,0),OR(CA$6&lt;=EOMONTH($I14,0),$I14=0))
*INDEX(Hypothèses!$D$60:$I$84,MATCH('Plan de recrutement'!$E14,Hypothèses!$C$60:$C$84,0),MATCH('Plan de recrutement'!CA$5,Hypothèses!$D$4:$I$4,0))/12
*(1+INDEX(Hypothèses!$D$85:$I$85,MATCH('Plan de recrutement'!CA$5,Hypothèses!$D$4:$I$4,0))),"-")</f>
        <v>7100</v>
      </c>
      <c r="CB14" s="61">
        <f>IFERROR(AND(CB$6&gt;=EOMONTH($H14,0),OR(CB$6&lt;=EOMONTH($I14,0),$I14=0))
*INDEX(Hypothèses!$D$60:$I$84,MATCH('Plan de recrutement'!$E14,Hypothèses!$C$60:$C$84,0),MATCH('Plan de recrutement'!CB$5,Hypothèses!$D$4:$I$4,0))/12
*(1+INDEX(Hypothèses!$D$85:$I$85,MATCH('Plan de recrutement'!CB$5,Hypothèses!$D$4:$I$4,0))),"-")</f>
        <v>7100</v>
      </c>
      <c r="CC14" s="61">
        <f>IFERROR(AND(CC$6&gt;=EOMONTH($H14,0),OR(CC$6&lt;=EOMONTH($I14,0),$I14=0))
*INDEX(Hypothèses!$D$60:$I$84,MATCH('Plan de recrutement'!$E14,Hypothèses!$C$60:$C$84,0),MATCH('Plan de recrutement'!CC$5,Hypothèses!$D$4:$I$4,0))/12
*(1+INDEX(Hypothèses!$D$85:$I$85,MATCH('Plan de recrutement'!CC$5,Hypothèses!$D$4:$I$4,0))),"-")</f>
        <v>7100</v>
      </c>
      <c r="CD14" s="61">
        <f>IFERROR(AND(CD$6&gt;=EOMONTH($H14,0),OR(CD$6&lt;=EOMONTH($I14,0),$I14=0))
*INDEX(Hypothèses!$D$60:$I$84,MATCH('Plan de recrutement'!$E14,Hypothèses!$C$60:$C$84,0),MATCH('Plan de recrutement'!CD$5,Hypothèses!$D$4:$I$4,0))/12
*(1+INDEX(Hypothèses!$D$85:$I$85,MATCH('Plan de recrutement'!CD$5,Hypothèses!$D$4:$I$4,0))),"-")</f>
        <v>7100</v>
      </c>
      <c r="CE14" s="61">
        <f>IFERROR(AND(CE$6&gt;=EOMONTH($H14,0),OR(CE$6&lt;=EOMONTH($I14,0),$I14=0))
*INDEX(Hypothèses!$D$60:$I$84,MATCH('Plan de recrutement'!$E14,Hypothèses!$C$60:$C$84,0),MATCH('Plan de recrutement'!CE$5,Hypothèses!$D$4:$I$4,0))/12
*(1+INDEX(Hypothèses!$D$85:$I$85,MATCH('Plan de recrutement'!CE$5,Hypothèses!$D$4:$I$4,0))),"-")</f>
        <v>7100</v>
      </c>
      <c r="CF14" s="61">
        <f>IFERROR(AND(CF$6&gt;=EOMONTH($H14,0),OR(CF$6&lt;=EOMONTH($I14,0),$I14=0))
*INDEX(Hypothèses!$D$60:$I$84,MATCH('Plan de recrutement'!$E14,Hypothèses!$C$60:$C$84,0),MATCH('Plan de recrutement'!CF$5,Hypothèses!$D$4:$I$4,0))/12
*(1+INDEX(Hypothèses!$D$85:$I$85,MATCH('Plan de recrutement'!CF$5,Hypothèses!$D$4:$I$4,0))),"-")</f>
        <v>7100</v>
      </c>
      <c r="CG14" s="61">
        <f>IFERROR(AND(CG$6&gt;=EOMONTH($H14,0),OR(CG$6&lt;=EOMONTH($I14,0),$I14=0))
*INDEX(Hypothèses!$D$60:$I$84,MATCH('Plan de recrutement'!$E14,Hypothèses!$C$60:$C$84,0),MATCH('Plan de recrutement'!CG$5,Hypothèses!$D$4:$I$4,0))/12
*(1+INDEX(Hypothèses!$D$85:$I$85,MATCH('Plan de recrutement'!CG$5,Hypothèses!$D$4:$I$4,0))),"-")</f>
        <v>7100</v>
      </c>
      <c r="CH14" s="61">
        <f>IFERROR(AND(CH$6&gt;=EOMONTH($H14,0),OR(CH$6&lt;=EOMONTH($I14,0),$I14=0))
*INDEX(Hypothèses!$D$60:$I$84,MATCH('Plan de recrutement'!$E14,Hypothèses!$C$60:$C$84,0),MATCH('Plan de recrutement'!CH$5,Hypothèses!$D$4:$I$4,0))/12
*(1+INDEX(Hypothèses!$D$85:$I$85,MATCH('Plan de recrutement'!CH$5,Hypothèses!$D$4:$I$4,0))),"-")</f>
        <v>7100</v>
      </c>
      <c r="CI14" s="61">
        <f>IFERROR(AND(CI$6&gt;=EOMONTH($H14,0),OR(CI$6&lt;=EOMONTH($I14,0),$I14=0))
*INDEX(Hypothèses!$D$60:$I$84,MATCH('Plan de recrutement'!$E14,Hypothèses!$C$60:$C$84,0),MATCH('Plan de recrutement'!CI$5,Hypothèses!$D$4:$I$4,0))/12
*(1+INDEX(Hypothèses!$D$85:$I$85,MATCH('Plan de recrutement'!CI$5,Hypothèses!$D$4:$I$4,0))),"-")</f>
        <v>7100</v>
      </c>
      <c r="CJ14" s="61">
        <f>IFERROR(AND(CJ$6&gt;=EOMONTH($H14,0),OR(CJ$6&lt;=EOMONTH($I14,0),$I14=0))
*INDEX(Hypothèses!$D$60:$I$84,MATCH('Plan de recrutement'!$E14,Hypothèses!$C$60:$C$84,0),MATCH('Plan de recrutement'!CJ$5,Hypothèses!$D$4:$I$4,0))/12
*(1+INDEX(Hypothèses!$D$85:$I$85,MATCH('Plan de recrutement'!CJ$5,Hypothèses!$D$4:$I$4,0))),"-")</f>
        <v>7100</v>
      </c>
    </row>
    <row r="15" spans="1:89" x14ac:dyDescent="0.3">
      <c r="C15" s="48" t="s">
        <v>96</v>
      </c>
      <c r="D15" s="48"/>
      <c r="E15" s="1" t="str">
        <f t="shared" si="10"/>
        <v>[Tech / IT] - [Senior]</v>
      </c>
      <c r="F15" s="48" t="s">
        <v>17</v>
      </c>
      <c r="G15" s="48" t="s">
        <v>76</v>
      </c>
      <c r="H15" s="60">
        <v>45352</v>
      </c>
      <c r="I15" s="60"/>
      <c r="J15" s="62">
        <f t="shared" si="11"/>
        <v>0</v>
      </c>
      <c r="K15" s="62">
        <f t="shared" si="11"/>
        <v>0</v>
      </c>
      <c r="L15" s="62">
        <f t="shared" si="9"/>
        <v>53250</v>
      </c>
      <c r="M15" s="62">
        <f t="shared" si="9"/>
        <v>63900</v>
      </c>
      <c r="N15" s="62">
        <f t="shared" si="9"/>
        <v>63900</v>
      </c>
      <c r="O15" s="62">
        <f t="shared" si="9"/>
        <v>63900</v>
      </c>
      <c r="Q15" s="61">
        <f>IFERROR(AND(Q$6&gt;=EOMONTH($H15,0),OR(Q$6&lt;=EOMONTH($I15,0),$I15=0))
*INDEX(Hypothèses!$D$60:$I$84,MATCH('Plan de recrutement'!$E15,Hypothèses!$C$60:$C$84,0),MATCH('Plan de recrutement'!Q$5,Hypothèses!$D$4:$I$4,0))/12
*(1+INDEX(Hypothèses!$D$85:$I$85,MATCH('Plan de recrutement'!Q$5,Hypothèses!$D$4:$I$4,0))),"-")</f>
        <v>0</v>
      </c>
      <c r="R15" s="61">
        <f>IFERROR(AND(R$6&gt;=EOMONTH($H15,0),OR(R$6&lt;=EOMONTH($I15,0),$I15=0))
*INDEX(Hypothèses!$D$60:$I$84,MATCH('Plan de recrutement'!$E15,Hypothèses!$C$60:$C$84,0),MATCH('Plan de recrutement'!R$5,Hypothèses!$D$4:$I$4,0))/12
*(1+INDEX(Hypothèses!$D$85:$I$85,MATCH('Plan de recrutement'!R$5,Hypothèses!$D$4:$I$4,0))),"-")</f>
        <v>0</v>
      </c>
      <c r="S15" s="61">
        <f>IFERROR(AND(S$6&gt;=EOMONTH($H15,0),OR(S$6&lt;=EOMONTH($I15,0),$I15=0))
*INDEX(Hypothèses!$D$60:$I$84,MATCH('Plan de recrutement'!$E15,Hypothèses!$C$60:$C$84,0),MATCH('Plan de recrutement'!S$5,Hypothèses!$D$4:$I$4,0))/12
*(1+INDEX(Hypothèses!$D$85:$I$85,MATCH('Plan de recrutement'!S$5,Hypothèses!$D$4:$I$4,0))),"-")</f>
        <v>0</v>
      </c>
      <c r="T15" s="61">
        <f>IFERROR(AND(T$6&gt;=EOMONTH($H15,0),OR(T$6&lt;=EOMONTH($I15,0),$I15=0))
*INDEX(Hypothèses!$D$60:$I$84,MATCH('Plan de recrutement'!$E15,Hypothèses!$C$60:$C$84,0),MATCH('Plan de recrutement'!T$5,Hypothèses!$D$4:$I$4,0))/12
*(1+INDEX(Hypothèses!$D$85:$I$85,MATCH('Plan de recrutement'!T$5,Hypothèses!$D$4:$I$4,0))),"-")</f>
        <v>0</v>
      </c>
      <c r="U15" s="61">
        <f>IFERROR(AND(U$6&gt;=EOMONTH($H15,0),OR(U$6&lt;=EOMONTH($I15,0),$I15=0))
*INDEX(Hypothèses!$D$60:$I$84,MATCH('Plan de recrutement'!$E15,Hypothèses!$C$60:$C$84,0),MATCH('Plan de recrutement'!U$5,Hypothèses!$D$4:$I$4,0))/12
*(1+INDEX(Hypothèses!$D$85:$I$85,MATCH('Plan de recrutement'!U$5,Hypothèses!$D$4:$I$4,0))),"-")</f>
        <v>0</v>
      </c>
      <c r="V15" s="61">
        <f>IFERROR(AND(V$6&gt;=EOMONTH($H15,0),OR(V$6&lt;=EOMONTH($I15,0),$I15=0))
*INDEX(Hypothèses!$D$60:$I$84,MATCH('Plan de recrutement'!$E15,Hypothèses!$C$60:$C$84,0),MATCH('Plan de recrutement'!V$5,Hypothèses!$D$4:$I$4,0))/12
*(1+INDEX(Hypothèses!$D$85:$I$85,MATCH('Plan de recrutement'!V$5,Hypothèses!$D$4:$I$4,0))),"-")</f>
        <v>0</v>
      </c>
      <c r="W15" s="61">
        <f>IFERROR(AND(W$6&gt;=EOMONTH($H15,0),OR(W$6&lt;=EOMONTH($I15,0),$I15=0))
*INDEX(Hypothèses!$D$60:$I$84,MATCH('Plan de recrutement'!$E15,Hypothèses!$C$60:$C$84,0),MATCH('Plan de recrutement'!W$5,Hypothèses!$D$4:$I$4,0))/12
*(1+INDEX(Hypothèses!$D$85:$I$85,MATCH('Plan de recrutement'!W$5,Hypothèses!$D$4:$I$4,0))),"-")</f>
        <v>0</v>
      </c>
      <c r="X15" s="61">
        <f>IFERROR(AND(X$6&gt;=EOMONTH($H15,0),OR(X$6&lt;=EOMONTH($I15,0),$I15=0))
*INDEX(Hypothèses!$D$60:$I$84,MATCH('Plan de recrutement'!$E15,Hypothèses!$C$60:$C$84,0),MATCH('Plan de recrutement'!X$5,Hypothèses!$D$4:$I$4,0))/12
*(1+INDEX(Hypothèses!$D$85:$I$85,MATCH('Plan de recrutement'!X$5,Hypothèses!$D$4:$I$4,0))),"-")</f>
        <v>0</v>
      </c>
      <c r="Y15" s="61">
        <f>IFERROR(AND(Y$6&gt;=EOMONTH($H15,0),OR(Y$6&lt;=EOMONTH($I15,0),$I15=0))
*INDEX(Hypothèses!$D$60:$I$84,MATCH('Plan de recrutement'!$E15,Hypothèses!$C$60:$C$84,0),MATCH('Plan de recrutement'!Y$5,Hypothèses!$D$4:$I$4,0))/12
*(1+INDEX(Hypothèses!$D$85:$I$85,MATCH('Plan de recrutement'!Y$5,Hypothèses!$D$4:$I$4,0))),"-")</f>
        <v>0</v>
      </c>
      <c r="Z15" s="61">
        <f>IFERROR(AND(Z$6&gt;=EOMONTH($H15,0),OR(Z$6&lt;=EOMONTH($I15,0),$I15=0))
*INDEX(Hypothèses!$D$60:$I$84,MATCH('Plan de recrutement'!$E15,Hypothèses!$C$60:$C$84,0),MATCH('Plan de recrutement'!Z$5,Hypothèses!$D$4:$I$4,0))/12
*(1+INDEX(Hypothèses!$D$85:$I$85,MATCH('Plan de recrutement'!Z$5,Hypothèses!$D$4:$I$4,0))),"-")</f>
        <v>0</v>
      </c>
      <c r="AA15" s="61">
        <f>IFERROR(AND(AA$6&gt;=EOMONTH($H15,0),OR(AA$6&lt;=EOMONTH($I15,0),$I15=0))
*INDEX(Hypothèses!$D$60:$I$84,MATCH('Plan de recrutement'!$E15,Hypothèses!$C$60:$C$84,0),MATCH('Plan de recrutement'!AA$5,Hypothèses!$D$4:$I$4,0))/12
*(1+INDEX(Hypothèses!$D$85:$I$85,MATCH('Plan de recrutement'!AA$5,Hypothèses!$D$4:$I$4,0))),"-")</f>
        <v>0</v>
      </c>
      <c r="AB15" s="61">
        <f>IFERROR(AND(AB$6&gt;=EOMONTH($H15,0),OR(AB$6&lt;=EOMONTH($I15,0),$I15=0))
*INDEX(Hypothèses!$D$60:$I$84,MATCH('Plan de recrutement'!$E15,Hypothèses!$C$60:$C$84,0),MATCH('Plan de recrutement'!AB$5,Hypothèses!$D$4:$I$4,0))/12
*(1+INDEX(Hypothèses!$D$85:$I$85,MATCH('Plan de recrutement'!AB$5,Hypothèses!$D$4:$I$4,0))),"-")</f>
        <v>0</v>
      </c>
      <c r="AC15" s="61">
        <f>IFERROR(AND(AC$6&gt;=EOMONTH($H15,0),OR(AC$6&lt;=EOMONTH($I15,0),$I15=0))
*INDEX(Hypothèses!$D$60:$I$84,MATCH('Plan de recrutement'!$E15,Hypothèses!$C$60:$C$84,0),MATCH('Plan de recrutement'!AC$5,Hypothèses!$D$4:$I$4,0))/12
*(1+INDEX(Hypothèses!$D$85:$I$85,MATCH('Plan de recrutement'!AC$5,Hypothèses!$D$4:$I$4,0))),"-")</f>
        <v>0</v>
      </c>
      <c r="AD15" s="61">
        <f>IFERROR(AND(AD$6&gt;=EOMONTH($H15,0),OR(AD$6&lt;=EOMONTH($I15,0),$I15=0))
*INDEX(Hypothèses!$D$60:$I$84,MATCH('Plan de recrutement'!$E15,Hypothèses!$C$60:$C$84,0),MATCH('Plan de recrutement'!AD$5,Hypothèses!$D$4:$I$4,0))/12
*(1+INDEX(Hypothèses!$D$85:$I$85,MATCH('Plan de recrutement'!AD$5,Hypothèses!$D$4:$I$4,0))),"-")</f>
        <v>0</v>
      </c>
      <c r="AE15" s="61">
        <f>IFERROR(AND(AE$6&gt;=EOMONTH($H15,0),OR(AE$6&lt;=EOMONTH($I15,0),$I15=0))
*INDEX(Hypothèses!$D$60:$I$84,MATCH('Plan de recrutement'!$E15,Hypothèses!$C$60:$C$84,0),MATCH('Plan de recrutement'!AE$5,Hypothèses!$D$4:$I$4,0))/12
*(1+INDEX(Hypothèses!$D$85:$I$85,MATCH('Plan de recrutement'!AE$5,Hypothèses!$D$4:$I$4,0))),"-")</f>
        <v>0</v>
      </c>
      <c r="AF15" s="61">
        <f>IFERROR(AND(AF$6&gt;=EOMONTH($H15,0),OR(AF$6&lt;=EOMONTH($I15,0),$I15=0))
*INDEX(Hypothèses!$D$60:$I$84,MATCH('Plan de recrutement'!$E15,Hypothèses!$C$60:$C$84,0),MATCH('Plan de recrutement'!AF$5,Hypothèses!$D$4:$I$4,0))/12
*(1+INDEX(Hypothèses!$D$85:$I$85,MATCH('Plan de recrutement'!AF$5,Hypothèses!$D$4:$I$4,0))),"-")</f>
        <v>0</v>
      </c>
      <c r="AG15" s="61">
        <f>IFERROR(AND(AG$6&gt;=EOMONTH($H15,0),OR(AG$6&lt;=EOMONTH($I15,0),$I15=0))
*INDEX(Hypothèses!$D$60:$I$84,MATCH('Plan de recrutement'!$E15,Hypothèses!$C$60:$C$84,0),MATCH('Plan de recrutement'!AG$5,Hypothèses!$D$4:$I$4,0))/12
*(1+INDEX(Hypothèses!$D$85:$I$85,MATCH('Plan de recrutement'!AG$5,Hypothèses!$D$4:$I$4,0))),"-")</f>
        <v>0</v>
      </c>
      <c r="AH15" s="61">
        <f>IFERROR(AND(AH$6&gt;=EOMONTH($H15,0),OR(AH$6&lt;=EOMONTH($I15,0),$I15=0))
*INDEX(Hypothèses!$D$60:$I$84,MATCH('Plan de recrutement'!$E15,Hypothèses!$C$60:$C$84,0),MATCH('Plan de recrutement'!AH$5,Hypothèses!$D$4:$I$4,0))/12
*(1+INDEX(Hypothèses!$D$85:$I$85,MATCH('Plan de recrutement'!AH$5,Hypothèses!$D$4:$I$4,0))),"-")</f>
        <v>0</v>
      </c>
      <c r="AI15" s="61">
        <f>IFERROR(AND(AI$6&gt;=EOMONTH($H15,0),OR(AI$6&lt;=EOMONTH($I15,0),$I15=0))
*INDEX(Hypothèses!$D$60:$I$84,MATCH('Plan de recrutement'!$E15,Hypothèses!$C$60:$C$84,0),MATCH('Plan de recrutement'!AI$5,Hypothèses!$D$4:$I$4,0))/12
*(1+INDEX(Hypothèses!$D$85:$I$85,MATCH('Plan de recrutement'!AI$5,Hypothèses!$D$4:$I$4,0))),"-")</f>
        <v>0</v>
      </c>
      <c r="AJ15" s="61">
        <f>IFERROR(AND(AJ$6&gt;=EOMONTH($H15,0),OR(AJ$6&lt;=EOMONTH($I15,0),$I15=0))
*INDEX(Hypothèses!$D$60:$I$84,MATCH('Plan de recrutement'!$E15,Hypothèses!$C$60:$C$84,0),MATCH('Plan de recrutement'!AJ$5,Hypothèses!$D$4:$I$4,0))/12
*(1+INDEX(Hypothèses!$D$85:$I$85,MATCH('Plan de recrutement'!AJ$5,Hypothèses!$D$4:$I$4,0))),"-")</f>
        <v>0</v>
      </c>
      <c r="AK15" s="61">
        <f>IFERROR(AND(AK$6&gt;=EOMONTH($H15,0),OR(AK$6&lt;=EOMONTH($I15,0),$I15=0))
*INDEX(Hypothèses!$D$60:$I$84,MATCH('Plan de recrutement'!$E15,Hypothèses!$C$60:$C$84,0),MATCH('Plan de recrutement'!AK$5,Hypothèses!$D$4:$I$4,0))/12
*(1+INDEX(Hypothèses!$D$85:$I$85,MATCH('Plan de recrutement'!AK$5,Hypothèses!$D$4:$I$4,0))),"-")</f>
        <v>0</v>
      </c>
      <c r="AL15" s="61">
        <f>IFERROR(AND(AL$6&gt;=EOMONTH($H15,0),OR(AL$6&lt;=EOMONTH($I15,0),$I15=0))
*INDEX(Hypothèses!$D$60:$I$84,MATCH('Plan de recrutement'!$E15,Hypothèses!$C$60:$C$84,0),MATCH('Plan de recrutement'!AL$5,Hypothèses!$D$4:$I$4,0))/12
*(1+INDEX(Hypothèses!$D$85:$I$85,MATCH('Plan de recrutement'!AL$5,Hypothèses!$D$4:$I$4,0))),"-")</f>
        <v>0</v>
      </c>
      <c r="AM15" s="61">
        <f>IFERROR(AND(AM$6&gt;=EOMONTH($H15,0),OR(AM$6&lt;=EOMONTH($I15,0),$I15=0))
*INDEX(Hypothèses!$D$60:$I$84,MATCH('Plan de recrutement'!$E15,Hypothèses!$C$60:$C$84,0),MATCH('Plan de recrutement'!AM$5,Hypothèses!$D$4:$I$4,0))/12
*(1+INDEX(Hypothèses!$D$85:$I$85,MATCH('Plan de recrutement'!AM$5,Hypothèses!$D$4:$I$4,0))),"-")</f>
        <v>0</v>
      </c>
      <c r="AN15" s="61">
        <f>IFERROR(AND(AN$6&gt;=EOMONTH($H15,0),OR(AN$6&lt;=EOMONTH($I15,0),$I15=0))
*INDEX(Hypothèses!$D$60:$I$84,MATCH('Plan de recrutement'!$E15,Hypothèses!$C$60:$C$84,0),MATCH('Plan de recrutement'!AN$5,Hypothèses!$D$4:$I$4,0))/12
*(1+INDEX(Hypothèses!$D$85:$I$85,MATCH('Plan de recrutement'!AN$5,Hypothèses!$D$4:$I$4,0))),"-")</f>
        <v>0</v>
      </c>
      <c r="AO15" s="61">
        <f>IFERROR(AND(AO$6&gt;=EOMONTH($H15,0),OR(AO$6&lt;=EOMONTH($I15,0),$I15=0))
*INDEX(Hypothèses!$D$60:$I$84,MATCH('Plan de recrutement'!$E15,Hypothèses!$C$60:$C$84,0),MATCH('Plan de recrutement'!AO$5,Hypothèses!$D$4:$I$4,0))/12
*(1+INDEX(Hypothèses!$D$85:$I$85,MATCH('Plan de recrutement'!AO$5,Hypothèses!$D$4:$I$4,0))),"-")</f>
        <v>0</v>
      </c>
      <c r="AP15" s="61">
        <f>IFERROR(AND(AP$6&gt;=EOMONTH($H15,0),OR(AP$6&lt;=EOMONTH($I15,0),$I15=0))
*INDEX(Hypothèses!$D$60:$I$84,MATCH('Plan de recrutement'!$E15,Hypothèses!$C$60:$C$84,0),MATCH('Plan de recrutement'!AP$5,Hypothèses!$D$4:$I$4,0))/12
*(1+INDEX(Hypothèses!$D$85:$I$85,MATCH('Plan de recrutement'!AP$5,Hypothèses!$D$4:$I$4,0))),"-")</f>
        <v>0</v>
      </c>
      <c r="AQ15" s="61">
        <f>IFERROR(AND(AQ$6&gt;=EOMONTH($H15,0),OR(AQ$6&lt;=EOMONTH($I15,0),$I15=0))
*INDEX(Hypothèses!$D$60:$I$84,MATCH('Plan de recrutement'!$E15,Hypothèses!$C$60:$C$84,0),MATCH('Plan de recrutement'!AQ$5,Hypothèses!$D$4:$I$4,0))/12
*(1+INDEX(Hypothèses!$D$85:$I$85,MATCH('Plan de recrutement'!AQ$5,Hypothèses!$D$4:$I$4,0))),"-")</f>
        <v>5325</v>
      </c>
      <c r="AR15" s="61">
        <f>IFERROR(AND(AR$6&gt;=EOMONTH($H15,0),OR(AR$6&lt;=EOMONTH($I15,0),$I15=0))
*INDEX(Hypothèses!$D$60:$I$84,MATCH('Plan de recrutement'!$E15,Hypothèses!$C$60:$C$84,0),MATCH('Plan de recrutement'!AR$5,Hypothèses!$D$4:$I$4,0))/12
*(1+INDEX(Hypothèses!$D$85:$I$85,MATCH('Plan de recrutement'!AR$5,Hypothèses!$D$4:$I$4,0))),"-")</f>
        <v>5325</v>
      </c>
      <c r="AS15" s="61">
        <f>IFERROR(AND(AS$6&gt;=EOMONTH($H15,0),OR(AS$6&lt;=EOMONTH($I15,0),$I15=0))
*INDEX(Hypothèses!$D$60:$I$84,MATCH('Plan de recrutement'!$E15,Hypothèses!$C$60:$C$84,0),MATCH('Plan de recrutement'!AS$5,Hypothèses!$D$4:$I$4,0))/12
*(1+INDEX(Hypothèses!$D$85:$I$85,MATCH('Plan de recrutement'!AS$5,Hypothèses!$D$4:$I$4,0))),"-")</f>
        <v>5325</v>
      </c>
      <c r="AT15" s="61">
        <f>IFERROR(AND(AT$6&gt;=EOMONTH($H15,0),OR(AT$6&lt;=EOMONTH($I15,0),$I15=0))
*INDEX(Hypothèses!$D$60:$I$84,MATCH('Plan de recrutement'!$E15,Hypothèses!$C$60:$C$84,0),MATCH('Plan de recrutement'!AT$5,Hypothèses!$D$4:$I$4,0))/12
*(1+INDEX(Hypothèses!$D$85:$I$85,MATCH('Plan de recrutement'!AT$5,Hypothèses!$D$4:$I$4,0))),"-")</f>
        <v>5325</v>
      </c>
      <c r="AU15" s="61">
        <f>IFERROR(AND(AU$6&gt;=EOMONTH($H15,0),OR(AU$6&lt;=EOMONTH($I15,0),$I15=0))
*INDEX(Hypothèses!$D$60:$I$84,MATCH('Plan de recrutement'!$E15,Hypothèses!$C$60:$C$84,0),MATCH('Plan de recrutement'!AU$5,Hypothèses!$D$4:$I$4,0))/12
*(1+INDEX(Hypothèses!$D$85:$I$85,MATCH('Plan de recrutement'!AU$5,Hypothèses!$D$4:$I$4,0))),"-")</f>
        <v>5325</v>
      </c>
      <c r="AV15" s="61">
        <f>IFERROR(AND(AV$6&gt;=EOMONTH($H15,0),OR(AV$6&lt;=EOMONTH($I15,0),$I15=0))
*INDEX(Hypothèses!$D$60:$I$84,MATCH('Plan de recrutement'!$E15,Hypothèses!$C$60:$C$84,0),MATCH('Plan de recrutement'!AV$5,Hypothèses!$D$4:$I$4,0))/12
*(1+INDEX(Hypothèses!$D$85:$I$85,MATCH('Plan de recrutement'!AV$5,Hypothèses!$D$4:$I$4,0))),"-")</f>
        <v>5325</v>
      </c>
      <c r="AW15" s="61">
        <f>IFERROR(AND(AW$6&gt;=EOMONTH($H15,0),OR(AW$6&lt;=EOMONTH($I15,0),$I15=0))
*INDEX(Hypothèses!$D$60:$I$84,MATCH('Plan de recrutement'!$E15,Hypothèses!$C$60:$C$84,0),MATCH('Plan de recrutement'!AW$5,Hypothèses!$D$4:$I$4,0))/12
*(1+INDEX(Hypothèses!$D$85:$I$85,MATCH('Plan de recrutement'!AW$5,Hypothèses!$D$4:$I$4,0))),"-")</f>
        <v>5325</v>
      </c>
      <c r="AX15" s="61">
        <f>IFERROR(AND(AX$6&gt;=EOMONTH($H15,0),OR(AX$6&lt;=EOMONTH($I15,0),$I15=0))
*INDEX(Hypothèses!$D$60:$I$84,MATCH('Plan de recrutement'!$E15,Hypothèses!$C$60:$C$84,0),MATCH('Plan de recrutement'!AX$5,Hypothèses!$D$4:$I$4,0))/12
*(1+INDEX(Hypothèses!$D$85:$I$85,MATCH('Plan de recrutement'!AX$5,Hypothèses!$D$4:$I$4,0))),"-")</f>
        <v>5325</v>
      </c>
      <c r="AY15" s="61">
        <f>IFERROR(AND(AY$6&gt;=EOMONTH($H15,0),OR(AY$6&lt;=EOMONTH($I15,0),$I15=0))
*INDEX(Hypothèses!$D$60:$I$84,MATCH('Plan de recrutement'!$E15,Hypothèses!$C$60:$C$84,0),MATCH('Plan de recrutement'!AY$5,Hypothèses!$D$4:$I$4,0))/12
*(1+INDEX(Hypothèses!$D$85:$I$85,MATCH('Plan de recrutement'!AY$5,Hypothèses!$D$4:$I$4,0))),"-")</f>
        <v>5325</v>
      </c>
      <c r="AZ15" s="61">
        <f>IFERROR(AND(AZ$6&gt;=EOMONTH($H15,0),OR(AZ$6&lt;=EOMONTH($I15,0),$I15=0))
*INDEX(Hypothèses!$D$60:$I$84,MATCH('Plan de recrutement'!$E15,Hypothèses!$C$60:$C$84,0),MATCH('Plan de recrutement'!AZ$5,Hypothèses!$D$4:$I$4,0))/12
*(1+INDEX(Hypothèses!$D$85:$I$85,MATCH('Plan de recrutement'!AZ$5,Hypothèses!$D$4:$I$4,0))),"-")</f>
        <v>5325</v>
      </c>
      <c r="BA15" s="61">
        <f>IFERROR(AND(BA$6&gt;=EOMONTH($H15,0),OR(BA$6&lt;=EOMONTH($I15,0),$I15=0))
*INDEX(Hypothèses!$D$60:$I$84,MATCH('Plan de recrutement'!$E15,Hypothèses!$C$60:$C$84,0),MATCH('Plan de recrutement'!BA$5,Hypothèses!$D$4:$I$4,0))/12
*(1+INDEX(Hypothèses!$D$85:$I$85,MATCH('Plan de recrutement'!BA$5,Hypothèses!$D$4:$I$4,0))),"-")</f>
        <v>5325</v>
      </c>
      <c r="BB15" s="61">
        <f>IFERROR(AND(BB$6&gt;=EOMONTH($H15,0),OR(BB$6&lt;=EOMONTH($I15,0),$I15=0))
*INDEX(Hypothèses!$D$60:$I$84,MATCH('Plan de recrutement'!$E15,Hypothèses!$C$60:$C$84,0),MATCH('Plan de recrutement'!BB$5,Hypothèses!$D$4:$I$4,0))/12
*(1+INDEX(Hypothèses!$D$85:$I$85,MATCH('Plan de recrutement'!BB$5,Hypothèses!$D$4:$I$4,0))),"-")</f>
        <v>5325</v>
      </c>
      <c r="BC15" s="61">
        <f>IFERROR(AND(BC$6&gt;=EOMONTH($H15,0),OR(BC$6&lt;=EOMONTH($I15,0),$I15=0))
*INDEX(Hypothèses!$D$60:$I$84,MATCH('Plan de recrutement'!$E15,Hypothèses!$C$60:$C$84,0),MATCH('Plan de recrutement'!BC$5,Hypothèses!$D$4:$I$4,0))/12
*(1+INDEX(Hypothèses!$D$85:$I$85,MATCH('Plan de recrutement'!BC$5,Hypothèses!$D$4:$I$4,0))),"-")</f>
        <v>5325</v>
      </c>
      <c r="BD15" s="61">
        <f>IFERROR(AND(BD$6&gt;=EOMONTH($H15,0),OR(BD$6&lt;=EOMONTH($I15,0),$I15=0))
*INDEX(Hypothèses!$D$60:$I$84,MATCH('Plan de recrutement'!$E15,Hypothèses!$C$60:$C$84,0),MATCH('Plan de recrutement'!BD$5,Hypothèses!$D$4:$I$4,0))/12
*(1+INDEX(Hypothèses!$D$85:$I$85,MATCH('Plan de recrutement'!BD$5,Hypothèses!$D$4:$I$4,0))),"-")</f>
        <v>5325</v>
      </c>
      <c r="BE15" s="61">
        <f>IFERROR(AND(BE$6&gt;=EOMONTH($H15,0),OR(BE$6&lt;=EOMONTH($I15,0),$I15=0))
*INDEX(Hypothèses!$D$60:$I$84,MATCH('Plan de recrutement'!$E15,Hypothèses!$C$60:$C$84,0),MATCH('Plan de recrutement'!BE$5,Hypothèses!$D$4:$I$4,0))/12
*(1+INDEX(Hypothèses!$D$85:$I$85,MATCH('Plan de recrutement'!BE$5,Hypothèses!$D$4:$I$4,0))),"-")</f>
        <v>5325</v>
      </c>
      <c r="BF15" s="61">
        <f>IFERROR(AND(BF$6&gt;=EOMONTH($H15,0),OR(BF$6&lt;=EOMONTH($I15,0),$I15=0))
*INDEX(Hypothèses!$D$60:$I$84,MATCH('Plan de recrutement'!$E15,Hypothèses!$C$60:$C$84,0),MATCH('Plan de recrutement'!BF$5,Hypothèses!$D$4:$I$4,0))/12
*(1+INDEX(Hypothèses!$D$85:$I$85,MATCH('Plan de recrutement'!BF$5,Hypothèses!$D$4:$I$4,0))),"-")</f>
        <v>5325</v>
      </c>
      <c r="BG15" s="61">
        <f>IFERROR(AND(BG$6&gt;=EOMONTH($H15,0),OR(BG$6&lt;=EOMONTH($I15,0),$I15=0))
*INDEX(Hypothèses!$D$60:$I$84,MATCH('Plan de recrutement'!$E15,Hypothèses!$C$60:$C$84,0),MATCH('Plan de recrutement'!BG$5,Hypothèses!$D$4:$I$4,0))/12
*(1+INDEX(Hypothèses!$D$85:$I$85,MATCH('Plan de recrutement'!BG$5,Hypothèses!$D$4:$I$4,0))),"-")</f>
        <v>5325</v>
      </c>
      <c r="BH15" s="61">
        <f>IFERROR(AND(BH$6&gt;=EOMONTH($H15,0),OR(BH$6&lt;=EOMONTH($I15,0),$I15=0))
*INDEX(Hypothèses!$D$60:$I$84,MATCH('Plan de recrutement'!$E15,Hypothèses!$C$60:$C$84,0),MATCH('Plan de recrutement'!BH$5,Hypothèses!$D$4:$I$4,0))/12
*(1+INDEX(Hypothèses!$D$85:$I$85,MATCH('Plan de recrutement'!BH$5,Hypothèses!$D$4:$I$4,0))),"-")</f>
        <v>5325</v>
      </c>
      <c r="BI15" s="61">
        <f>IFERROR(AND(BI$6&gt;=EOMONTH($H15,0),OR(BI$6&lt;=EOMONTH($I15,0),$I15=0))
*INDEX(Hypothèses!$D$60:$I$84,MATCH('Plan de recrutement'!$E15,Hypothèses!$C$60:$C$84,0),MATCH('Plan de recrutement'!BI$5,Hypothèses!$D$4:$I$4,0))/12
*(1+INDEX(Hypothèses!$D$85:$I$85,MATCH('Plan de recrutement'!BI$5,Hypothèses!$D$4:$I$4,0))),"-")</f>
        <v>5325</v>
      </c>
      <c r="BJ15" s="61">
        <f>IFERROR(AND(BJ$6&gt;=EOMONTH($H15,0),OR(BJ$6&lt;=EOMONTH($I15,0),$I15=0))
*INDEX(Hypothèses!$D$60:$I$84,MATCH('Plan de recrutement'!$E15,Hypothèses!$C$60:$C$84,0),MATCH('Plan de recrutement'!BJ$5,Hypothèses!$D$4:$I$4,0))/12
*(1+INDEX(Hypothèses!$D$85:$I$85,MATCH('Plan de recrutement'!BJ$5,Hypothèses!$D$4:$I$4,0))),"-")</f>
        <v>5325</v>
      </c>
      <c r="BK15" s="61">
        <f>IFERROR(AND(BK$6&gt;=EOMONTH($H15,0),OR(BK$6&lt;=EOMONTH($I15,0),$I15=0))
*INDEX(Hypothèses!$D$60:$I$84,MATCH('Plan de recrutement'!$E15,Hypothèses!$C$60:$C$84,0),MATCH('Plan de recrutement'!BK$5,Hypothèses!$D$4:$I$4,0))/12
*(1+INDEX(Hypothèses!$D$85:$I$85,MATCH('Plan de recrutement'!BK$5,Hypothèses!$D$4:$I$4,0))),"-")</f>
        <v>5325</v>
      </c>
      <c r="BL15" s="61">
        <f>IFERROR(AND(BL$6&gt;=EOMONTH($H15,0),OR(BL$6&lt;=EOMONTH($I15,0),$I15=0))
*INDEX(Hypothèses!$D$60:$I$84,MATCH('Plan de recrutement'!$E15,Hypothèses!$C$60:$C$84,0),MATCH('Plan de recrutement'!BL$5,Hypothèses!$D$4:$I$4,0))/12
*(1+INDEX(Hypothèses!$D$85:$I$85,MATCH('Plan de recrutement'!BL$5,Hypothèses!$D$4:$I$4,0))),"-")</f>
        <v>5325</v>
      </c>
      <c r="BM15" s="61">
        <f>IFERROR(AND(BM$6&gt;=EOMONTH($H15,0),OR(BM$6&lt;=EOMONTH($I15,0),$I15=0))
*INDEX(Hypothèses!$D$60:$I$84,MATCH('Plan de recrutement'!$E15,Hypothèses!$C$60:$C$84,0),MATCH('Plan de recrutement'!BM$5,Hypothèses!$D$4:$I$4,0))/12
*(1+INDEX(Hypothèses!$D$85:$I$85,MATCH('Plan de recrutement'!BM$5,Hypothèses!$D$4:$I$4,0))),"-")</f>
        <v>5325</v>
      </c>
      <c r="BN15" s="61">
        <f>IFERROR(AND(BN$6&gt;=EOMONTH($H15,0),OR(BN$6&lt;=EOMONTH($I15,0),$I15=0))
*INDEX(Hypothèses!$D$60:$I$84,MATCH('Plan de recrutement'!$E15,Hypothèses!$C$60:$C$84,0),MATCH('Plan de recrutement'!BN$5,Hypothèses!$D$4:$I$4,0))/12
*(1+INDEX(Hypothèses!$D$85:$I$85,MATCH('Plan de recrutement'!BN$5,Hypothèses!$D$4:$I$4,0))),"-")</f>
        <v>5325</v>
      </c>
      <c r="BO15" s="61">
        <f>IFERROR(AND(BO$6&gt;=EOMONTH($H15,0),OR(BO$6&lt;=EOMONTH($I15,0),$I15=0))
*INDEX(Hypothèses!$D$60:$I$84,MATCH('Plan de recrutement'!$E15,Hypothèses!$C$60:$C$84,0),MATCH('Plan de recrutement'!BO$5,Hypothèses!$D$4:$I$4,0))/12
*(1+INDEX(Hypothèses!$D$85:$I$85,MATCH('Plan de recrutement'!BO$5,Hypothèses!$D$4:$I$4,0))),"-")</f>
        <v>5325</v>
      </c>
      <c r="BP15" s="61">
        <f>IFERROR(AND(BP$6&gt;=EOMONTH($H15,0),OR(BP$6&lt;=EOMONTH($I15,0),$I15=0))
*INDEX(Hypothèses!$D$60:$I$84,MATCH('Plan de recrutement'!$E15,Hypothèses!$C$60:$C$84,0),MATCH('Plan de recrutement'!BP$5,Hypothèses!$D$4:$I$4,0))/12
*(1+INDEX(Hypothèses!$D$85:$I$85,MATCH('Plan de recrutement'!BP$5,Hypothèses!$D$4:$I$4,0))),"-")</f>
        <v>5325</v>
      </c>
      <c r="BQ15" s="61">
        <f>IFERROR(AND(BQ$6&gt;=EOMONTH($H15,0),OR(BQ$6&lt;=EOMONTH($I15,0),$I15=0))
*INDEX(Hypothèses!$D$60:$I$84,MATCH('Plan de recrutement'!$E15,Hypothèses!$C$60:$C$84,0),MATCH('Plan de recrutement'!BQ$5,Hypothèses!$D$4:$I$4,0))/12
*(1+INDEX(Hypothèses!$D$85:$I$85,MATCH('Plan de recrutement'!BQ$5,Hypothèses!$D$4:$I$4,0))),"-")</f>
        <v>5325</v>
      </c>
      <c r="BR15" s="61">
        <f>IFERROR(AND(BR$6&gt;=EOMONTH($H15,0),OR(BR$6&lt;=EOMONTH($I15,0),$I15=0))
*INDEX(Hypothèses!$D$60:$I$84,MATCH('Plan de recrutement'!$E15,Hypothèses!$C$60:$C$84,0),MATCH('Plan de recrutement'!BR$5,Hypothèses!$D$4:$I$4,0))/12
*(1+INDEX(Hypothèses!$D$85:$I$85,MATCH('Plan de recrutement'!BR$5,Hypothèses!$D$4:$I$4,0))),"-")</f>
        <v>5325</v>
      </c>
      <c r="BS15" s="61">
        <f>IFERROR(AND(BS$6&gt;=EOMONTH($H15,0),OR(BS$6&lt;=EOMONTH($I15,0),$I15=0))
*INDEX(Hypothèses!$D$60:$I$84,MATCH('Plan de recrutement'!$E15,Hypothèses!$C$60:$C$84,0),MATCH('Plan de recrutement'!BS$5,Hypothèses!$D$4:$I$4,0))/12
*(1+INDEX(Hypothèses!$D$85:$I$85,MATCH('Plan de recrutement'!BS$5,Hypothèses!$D$4:$I$4,0))),"-")</f>
        <v>5325</v>
      </c>
      <c r="BT15" s="61">
        <f>IFERROR(AND(BT$6&gt;=EOMONTH($H15,0),OR(BT$6&lt;=EOMONTH($I15,0),$I15=0))
*INDEX(Hypothèses!$D$60:$I$84,MATCH('Plan de recrutement'!$E15,Hypothèses!$C$60:$C$84,0),MATCH('Plan de recrutement'!BT$5,Hypothèses!$D$4:$I$4,0))/12
*(1+INDEX(Hypothèses!$D$85:$I$85,MATCH('Plan de recrutement'!BT$5,Hypothèses!$D$4:$I$4,0))),"-")</f>
        <v>5325</v>
      </c>
      <c r="BU15" s="61">
        <f>IFERROR(AND(BU$6&gt;=EOMONTH($H15,0),OR(BU$6&lt;=EOMONTH($I15,0),$I15=0))
*INDEX(Hypothèses!$D$60:$I$84,MATCH('Plan de recrutement'!$E15,Hypothèses!$C$60:$C$84,0),MATCH('Plan de recrutement'!BU$5,Hypothèses!$D$4:$I$4,0))/12
*(1+INDEX(Hypothèses!$D$85:$I$85,MATCH('Plan de recrutement'!BU$5,Hypothèses!$D$4:$I$4,0))),"-")</f>
        <v>5325</v>
      </c>
      <c r="BV15" s="61">
        <f>IFERROR(AND(BV$6&gt;=EOMONTH($H15,0),OR(BV$6&lt;=EOMONTH($I15,0),$I15=0))
*INDEX(Hypothèses!$D$60:$I$84,MATCH('Plan de recrutement'!$E15,Hypothèses!$C$60:$C$84,0),MATCH('Plan de recrutement'!BV$5,Hypothèses!$D$4:$I$4,0))/12
*(1+INDEX(Hypothèses!$D$85:$I$85,MATCH('Plan de recrutement'!BV$5,Hypothèses!$D$4:$I$4,0))),"-")</f>
        <v>5325</v>
      </c>
      <c r="BW15" s="61">
        <f>IFERROR(AND(BW$6&gt;=EOMONTH($H15,0),OR(BW$6&lt;=EOMONTH($I15,0),$I15=0))
*INDEX(Hypothèses!$D$60:$I$84,MATCH('Plan de recrutement'!$E15,Hypothèses!$C$60:$C$84,0),MATCH('Plan de recrutement'!BW$5,Hypothèses!$D$4:$I$4,0))/12
*(1+INDEX(Hypothèses!$D$85:$I$85,MATCH('Plan de recrutement'!BW$5,Hypothèses!$D$4:$I$4,0))),"-")</f>
        <v>5325</v>
      </c>
      <c r="BX15" s="61">
        <f>IFERROR(AND(BX$6&gt;=EOMONTH($H15,0),OR(BX$6&lt;=EOMONTH($I15,0),$I15=0))
*INDEX(Hypothèses!$D$60:$I$84,MATCH('Plan de recrutement'!$E15,Hypothèses!$C$60:$C$84,0),MATCH('Plan de recrutement'!BX$5,Hypothèses!$D$4:$I$4,0))/12
*(1+INDEX(Hypothèses!$D$85:$I$85,MATCH('Plan de recrutement'!BX$5,Hypothèses!$D$4:$I$4,0))),"-")</f>
        <v>5325</v>
      </c>
      <c r="BY15" s="61">
        <f>IFERROR(AND(BY$6&gt;=EOMONTH($H15,0),OR(BY$6&lt;=EOMONTH($I15,0),$I15=0))
*INDEX(Hypothèses!$D$60:$I$84,MATCH('Plan de recrutement'!$E15,Hypothèses!$C$60:$C$84,0),MATCH('Plan de recrutement'!BY$5,Hypothèses!$D$4:$I$4,0))/12
*(1+INDEX(Hypothèses!$D$85:$I$85,MATCH('Plan de recrutement'!BY$5,Hypothèses!$D$4:$I$4,0))),"-")</f>
        <v>5325</v>
      </c>
      <c r="BZ15" s="61">
        <f>IFERROR(AND(BZ$6&gt;=EOMONTH($H15,0),OR(BZ$6&lt;=EOMONTH($I15,0),$I15=0))
*INDEX(Hypothèses!$D$60:$I$84,MATCH('Plan de recrutement'!$E15,Hypothèses!$C$60:$C$84,0),MATCH('Plan de recrutement'!BZ$5,Hypothèses!$D$4:$I$4,0))/12
*(1+INDEX(Hypothèses!$D$85:$I$85,MATCH('Plan de recrutement'!BZ$5,Hypothèses!$D$4:$I$4,0))),"-")</f>
        <v>5325</v>
      </c>
      <c r="CA15" s="61">
        <f>IFERROR(AND(CA$6&gt;=EOMONTH($H15,0),OR(CA$6&lt;=EOMONTH($I15,0),$I15=0))
*INDEX(Hypothèses!$D$60:$I$84,MATCH('Plan de recrutement'!$E15,Hypothèses!$C$60:$C$84,0),MATCH('Plan de recrutement'!CA$5,Hypothèses!$D$4:$I$4,0))/12
*(1+INDEX(Hypothèses!$D$85:$I$85,MATCH('Plan de recrutement'!CA$5,Hypothèses!$D$4:$I$4,0))),"-")</f>
        <v>5325</v>
      </c>
      <c r="CB15" s="61">
        <f>IFERROR(AND(CB$6&gt;=EOMONTH($H15,0),OR(CB$6&lt;=EOMONTH($I15,0),$I15=0))
*INDEX(Hypothèses!$D$60:$I$84,MATCH('Plan de recrutement'!$E15,Hypothèses!$C$60:$C$84,0),MATCH('Plan de recrutement'!CB$5,Hypothèses!$D$4:$I$4,0))/12
*(1+INDEX(Hypothèses!$D$85:$I$85,MATCH('Plan de recrutement'!CB$5,Hypothèses!$D$4:$I$4,0))),"-")</f>
        <v>5325</v>
      </c>
      <c r="CC15" s="61">
        <f>IFERROR(AND(CC$6&gt;=EOMONTH($H15,0),OR(CC$6&lt;=EOMONTH($I15,0),$I15=0))
*INDEX(Hypothèses!$D$60:$I$84,MATCH('Plan de recrutement'!$E15,Hypothèses!$C$60:$C$84,0),MATCH('Plan de recrutement'!CC$5,Hypothèses!$D$4:$I$4,0))/12
*(1+INDEX(Hypothèses!$D$85:$I$85,MATCH('Plan de recrutement'!CC$5,Hypothèses!$D$4:$I$4,0))),"-")</f>
        <v>5325</v>
      </c>
      <c r="CD15" s="61">
        <f>IFERROR(AND(CD$6&gt;=EOMONTH($H15,0),OR(CD$6&lt;=EOMONTH($I15,0),$I15=0))
*INDEX(Hypothèses!$D$60:$I$84,MATCH('Plan de recrutement'!$E15,Hypothèses!$C$60:$C$84,0),MATCH('Plan de recrutement'!CD$5,Hypothèses!$D$4:$I$4,0))/12
*(1+INDEX(Hypothèses!$D$85:$I$85,MATCH('Plan de recrutement'!CD$5,Hypothèses!$D$4:$I$4,0))),"-")</f>
        <v>5325</v>
      </c>
      <c r="CE15" s="61">
        <f>IFERROR(AND(CE$6&gt;=EOMONTH($H15,0),OR(CE$6&lt;=EOMONTH($I15,0),$I15=0))
*INDEX(Hypothèses!$D$60:$I$84,MATCH('Plan de recrutement'!$E15,Hypothèses!$C$60:$C$84,0),MATCH('Plan de recrutement'!CE$5,Hypothèses!$D$4:$I$4,0))/12
*(1+INDEX(Hypothèses!$D$85:$I$85,MATCH('Plan de recrutement'!CE$5,Hypothèses!$D$4:$I$4,0))),"-")</f>
        <v>5325</v>
      </c>
      <c r="CF15" s="61">
        <f>IFERROR(AND(CF$6&gt;=EOMONTH($H15,0),OR(CF$6&lt;=EOMONTH($I15,0),$I15=0))
*INDEX(Hypothèses!$D$60:$I$84,MATCH('Plan de recrutement'!$E15,Hypothèses!$C$60:$C$84,0),MATCH('Plan de recrutement'!CF$5,Hypothèses!$D$4:$I$4,0))/12
*(1+INDEX(Hypothèses!$D$85:$I$85,MATCH('Plan de recrutement'!CF$5,Hypothèses!$D$4:$I$4,0))),"-")</f>
        <v>5325</v>
      </c>
      <c r="CG15" s="61">
        <f>IFERROR(AND(CG$6&gt;=EOMONTH($H15,0),OR(CG$6&lt;=EOMONTH($I15,0),$I15=0))
*INDEX(Hypothèses!$D$60:$I$84,MATCH('Plan de recrutement'!$E15,Hypothèses!$C$60:$C$84,0),MATCH('Plan de recrutement'!CG$5,Hypothèses!$D$4:$I$4,0))/12
*(1+INDEX(Hypothèses!$D$85:$I$85,MATCH('Plan de recrutement'!CG$5,Hypothèses!$D$4:$I$4,0))),"-")</f>
        <v>5325</v>
      </c>
      <c r="CH15" s="61">
        <f>IFERROR(AND(CH$6&gt;=EOMONTH($H15,0),OR(CH$6&lt;=EOMONTH($I15,0),$I15=0))
*INDEX(Hypothèses!$D$60:$I$84,MATCH('Plan de recrutement'!$E15,Hypothèses!$C$60:$C$84,0),MATCH('Plan de recrutement'!CH$5,Hypothèses!$D$4:$I$4,0))/12
*(1+INDEX(Hypothèses!$D$85:$I$85,MATCH('Plan de recrutement'!CH$5,Hypothèses!$D$4:$I$4,0))),"-")</f>
        <v>5325</v>
      </c>
      <c r="CI15" s="61">
        <f>IFERROR(AND(CI$6&gt;=EOMONTH($H15,0),OR(CI$6&lt;=EOMONTH($I15,0),$I15=0))
*INDEX(Hypothèses!$D$60:$I$84,MATCH('Plan de recrutement'!$E15,Hypothèses!$C$60:$C$84,0),MATCH('Plan de recrutement'!CI$5,Hypothèses!$D$4:$I$4,0))/12
*(1+INDEX(Hypothèses!$D$85:$I$85,MATCH('Plan de recrutement'!CI$5,Hypothèses!$D$4:$I$4,0))),"-")</f>
        <v>5325</v>
      </c>
      <c r="CJ15" s="61">
        <f>IFERROR(AND(CJ$6&gt;=EOMONTH($H15,0),OR(CJ$6&lt;=EOMONTH($I15,0),$I15=0))
*INDEX(Hypothèses!$D$60:$I$84,MATCH('Plan de recrutement'!$E15,Hypothèses!$C$60:$C$84,0),MATCH('Plan de recrutement'!CJ$5,Hypothèses!$D$4:$I$4,0))/12
*(1+INDEX(Hypothèses!$D$85:$I$85,MATCH('Plan de recrutement'!CJ$5,Hypothèses!$D$4:$I$4,0))),"-")</f>
        <v>5325</v>
      </c>
    </row>
    <row r="16" spans="1:89" x14ac:dyDescent="0.3">
      <c r="C16" s="48" t="s">
        <v>96</v>
      </c>
      <c r="D16" s="48"/>
      <c r="E16" s="1" t="str">
        <f t="shared" si="10"/>
        <v>[Tech / IT] - [Junior]</v>
      </c>
      <c r="F16" s="48" t="s">
        <v>17</v>
      </c>
      <c r="G16" s="48" t="s">
        <v>74</v>
      </c>
      <c r="H16" s="60">
        <v>45474</v>
      </c>
      <c r="I16" s="60">
        <v>45657</v>
      </c>
      <c r="J16" s="62">
        <f t="shared" si="11"/>
        <v>0</v>
      </c>
      <c r="K16" s="62">
        <f t="shared" si="11"/>
        <v>0</v>
      </c>
      <c r="L16" s="62">
        <f t="shared" si="9"/>
        <v>17750</v>
      </c>
      <c r="M16" s="62">
        <f t="shared" si="9"/>
        <v>0</v>
      </c>
      <c r="N16" s="62">
        <f t="shared" si="9"/>
        <v>0</v>
      </c>
      <c r="O16" s="62">
        <f t="shared" si="9"/>
        <v>0</v>
      </c>
      <c r="Q16" s="61">
        <f>IFERROR(AND(Q$6&gt;=EOMONTH($H16,0),OR(Q$6&lt;=EOMONTH($I16,0),$I16=0))
*INDEX(Hypothèses!$D$60:$I$84,MATCH('Plan de recrutement'!$E16,Hypothèses!$C$60:$C$84,0),MATCH('Plan de recrutement'!Q$5,Hypothèses!$D$4:$I$4,0))/12
*(1+INDEX(Hypothèses!$D$85:$I$85,MATCH('Plan de recrutement'!Q$5,Hypothèses!$D$4:$I$4,0))),"-")</f>
        <v>0</v>
      </c>
      <c r="R16" s="61">
        <f>IFERROR(AND(R$6&gt;=EOMONTH($H16,0),OR(R$6&lt;=EOMONTH($I16,0),$I16=0))
*INDEX(Hypothèses!$D$60:$I$84,MATCH('Plan de recrutement'!$E16,Hypothèses!$C$60:$C$84,0),MATCH('Plan de recrutement'!R$5,Hypothèses!$D$4:$I$4,0))/12
*(1+INDEX(Hypothèses!$D$85:$I$85,MATCH('Plan de recrutement'!R$5,Hypothèses!$D$4:$I$4,0))),"-")</f>
        <v>0</v>
      </c>
      <c r="S16" s="61">
        <f>IFERROR(AND(S$6&gt;=EOMONTH($H16,0),OR(S$6&lt;=EOMONTH($I16,0),$I16=0))
*INDEX(Hypothèses!$D$60:$I$84,MATCH('Plan de recrutement'!$E16,Hypothèses!$C$60:$C$84,0),MATCH('Plan de recrutement'!S$5,Hypothèses!$D$4:$I$4,0))/12
*(1+INDEX(Hypothèses!$D$85:$I$85,MATCH('Plan de recrutement'!S$5,Hypothèses!$D$4:$I$4,0))),"-")</f>
        <v>0</v>
      </c>
      <c r="T16" s="61">
        <f>IFERROR(AND(T$6&gt;=EOMONTH($H16,0),OR(T$6&lt;=EOMONTH($I16,0),$I16=0))
*INDEX(Hypothèses!$D$60:$I$84,MATCH('Plan de recrutement'!$E16,Hypothèses!$C$60:$C$84,0),MATCH('Plan de recrutement'!T$5,Hypothèses!$D$4:$I$4,0))/12
*(1+INDEX(Hypothèses!$D$85:$I$85,MATCH('Plan de recrutement'!T$5,Hypothèses!$D$4:$I$4,0))),"-")</f>
        <v>0</v>
      </c>
      <c r="U16" s="61">
        <f>IFERROR(AND(U$6&gt;=EOMONTH($H16,0),OR(U$6&lt;=EOMONTH($I16,0),$I16=0))
*INDEX(Hypothèses!$D$60:$I$84,MATCH('Plan de recrutement'!$E16,Hypothèses!$C$60:$C$84,0),MATCH('Plan de recrutement'!U$5,Hypothèses!$D$4:$I$4,0))/12
*(1+INDEX(Hypothèses!$D$85:$I$85,MATCH('Plan de recrutement'!U$5,Hypothèses!$D$4:$I$4,0))),"-")</f>
        <v>0</v>
      </c>
      <c r="V16" s="61">
        <f>IFERROR(AND(V$6&gt;=EOMONTH($H16,0),OR(V$6&lt;=EOMONTH($I16,0),$I16=0))
*INDEX(Hypothèses!$D$60:$I$84,MATCH('Plan de recrutement'!$E16,Hypothèses!$C$60:$C$84,0),MATCH('Plan de recrutement'!V$5,Hypothèses!$D$4:$I$4,0))/12
*(1+INDEX(Hypothèses!$D$85:$I$85,MATCH('Plan de recrutement'!V$5,Hypothèses!$D$4:$I$4,0))),"-")</f>
        <v>0</v>
      </c>
      <c r="W16" s="61">
        <f>IFERROR(AND(W$6&gt;=EOMONTH($H16,0),OR(W$6&lt;=EOMONTH($I16,0),$I16=0))
*INDEX(Hypothèses!$D$60:$I$84,MATCH('Plan de recrutement'!$E16,Hypothèses!$C$60:$C$84,0),MATCH('Plan de recrutement'!W$5,Hypothèses!$D$4:$I$4,0))/12
*(1+INDEX(Hypothèses!$D$85:$I$85,MATCH('Plan de recrutement'!W$5,Hypothèses!$D$4:$I$4,0))),"-")</f>
        <v>0</v>
      </c>
      <c r="X16" s="61">
        <f>IFERROR(AND(X$6&gt;=EOMONTH($H16,0),OR(X$6&lt;=EOMONTH($I16,0),$I16=0))
*INDEX(Hypothèses!$D$60:$I$84,MATCH('Plan de recrutement'!$E16,Hypothèses!$C$60:$C$84,0),MATCH('Plan de recrutement'!X$5,Hypothèses!$D$4:$I$4,0))/12
*(1+INDEX(Hypothèses!$D$85:$I$85,MATCH('Plan de recrutement'!X$5,Hypothèses!$D$4:$I$4,0))),"-")</f>
        <v>0</v>
      </c>
      <c r="Y16" s="61">
        <f>IFERROR(AND(Y$6&gt;=EOMONTH($H16,0),OR(Y$6&lt;=EOMONTH($I16,0),$I16=0))
*INDEX(Hypothèses!$D$60:$I$84,MATCH('Plan de recrutement'!$E16,Hypothèses!$C$60:$C$84,0),MATCH('Plan de recrutement'!Y$5,Hypothèses!$D$4:$I$4,0))/12
*(1+INDEX(Hypothèses!$D$85:$I$85,MATCH('Plan de recrutement'!Y$5,Hypothèses!$D$4:$I$4,0))),"-")</f>
        <v>0</v>
      </c>
      <c r="Z16" s="61">
        <f>IFERROR(AND(Z$6&gt;=EOMONTH($H16,0),OR(Z$6&lt;=EOMONTH($I16,0),$I16=0))
*INDEX(Hypothèses!$D$60:$I$84,MATCH('Plan de recrutement'!$E16,Hypothèses!$C$60:$C$84,0),MATCH('Plan de recrutement'!Z$5,Hypothèses!$D$4:$I$4,0))/12
*(1+INDEX(Hypothèses!$D$85:$I$85,MATCH('Plan de recrutement'!Z$5,Hypothèses!$D$4:$I$4,0))),"-")</f>
        <v>0</v>
      </c>
      <c r="AA16" s="61">
        <f>IFERROR(AND(AA$6&gt;=EOMONTH($H16,0),OR(AA$6&lt;=EOMONTH($I16,0),$I16=0))
*INDEX(Hypothèses!$D$60:$I$84,MATCH('Plan de recrutement'!$E16,Hypothèses!$C$60:$C$84,0),MATCH('Plan de recrutement'!AA$5,Hypothèses!$D$4:$I$4,0))/12
*(1+INDEX(Hypothèses!$D$85:$I$85,MATCH('Plan de recrutement'!AA$5,Hypothèses!$D$4:$I$4,0))),"-")</f>
        <v>0</v>
      </c>
      <c r="AB16" s="61">
        <f>IFERROR(AND(AB$6&gt;=EOMONTH($H16,0),OR(AB$6&lt;=EOMONTH($I16,0),$I16=0))
*INDEX(Hypothèses!$D$60:$I$84,MATCH('Plan de recrutement'!$E16,Hypothèses!$C$60:$C$84,0),MATCH('Plan de recrutement'!AB$5,Hypothèses!$D$4:$I$4,0))/12
*(1+INDEX(Hypothèses!$D$85:$I$85,MATCH('Plan de recrutement'!AB$5,Hypothèses!$D$4:$I$4,0))),"-")</f>
        <v>0</v>
      </c>
      <c r="AC16" s="61">
        <f>IFERROR(AND(AC$6&gt;=EOMONTH($H16,0),OR(AC$6&lt;=EOMONTH($I16,0),$I16=0))
*INDEX(Hypothèses!$D$60:$I$84,MATCH('Plan de recrutement'!$E16,Hypothèses!$C$60:$C$84,0),MATCH('Plan de recrutement'!AC$5,Hypothèses!$D$4:$I$4,0))/12
*(1+INDEX(Hypothèses!$D$85:$I$85,MATCH('Plan de recrutement'!AC$5,Hypothèses!$D$4:$I$4,0))),"-")</f>
        <v>0</v>
      </c>
      <c r="AD16" s="61">
        <f>IFERROR(AND(AD$6&gt;=EOMONTH($H16,0),OR(AD$6&lt;=EOMONTH($I16,0),$I16=0))
*INDEX(Hypothèses!$D$60:$I$84,MATCH('Plan de recrutement'!$E16,Hypothèses!$C$60:$C$84,0),MATCH('Plan de recrutement'!AD$5,Hypothèses!$D$4:$I$4,0))/12
*(1+INDEX(Hypothèses!$D$85:$I$85,MATCH('Plan de recrutement'!AD$5,Hypothèses!$D$4:$I$4,0))),"-")</f>
        <v>0</v>
      </c>
      <c r="AE16" s="61">
        <f>IFERROR(AND(AE$6&gt;=EOMONTH($H16,0),OR(AE$6&lt;=EOMONTH($I16,0),$I16=0))
*INDEX(Hypothèses!$D$60:$I$84,MATCH('Plan de recrutement'!$E16,Hypothèses!$C$60:$C$84,0),MATCH('Plan de recrutement'!AE$5,Hypothèses!$D$4:$I$4,0))/12
*(1+INDEX(Hypothèses!$D$85:$I$85,MATCH('Plan de recrutement'!AE$5,Hypothèses!$D$4:$I$4,0))),"-")</f>
        <v>0</v>
      </c>
      <c r="AF16" s="61">
        <f>IFERROR(AND(AF$6&gt;=EOMONTH($H16,0),OR(AF$6&lt;=EOMONTH($I16,0),$I16=0))
*INDEX(Hypothèses!$D$60:$I$84,MATCH('Plan de recrutement'!$E16,Hypothèses!$C$60:$C$84,0),MATCH('Plan de recrutement'!AF$5,Hypothèses!$D$4:$I$4,0))/12
*(1+INDEX(Hypothèses!$D$85:$I$85,MATCH('Plan de recrutement'!AF$5,Hypothèses!$D$4:$I$4,0))),"-")</f>
        <v>0</v>
      </c>
      <c r="AG16" s="61">
        <f>IFERROR(AND(AG$6&gt;=EOMONTH($H16,0),OR(AG$6&lt;=EOMONTH($I16,0),$I16=0))
*INDEX(Hypothèses!$D$60:$I$84,MATCH('Plan de recrutement'!$E16,Hypothèses!$C$60:$C$84,0),MATCH('Plan de recrutement'!AG$5,Hypothèses!$D$4:$I$4,0))/12
*(1+INDEX(Hypothèses!$D$85:$I$85,MATCH('Plan de recrutement'!AG$5,Hypothèses!$D$4:$I$4,0))),"-")</f>
        <v>0</v>
      </c>
      <c r="AH16" s="61">
        <f>IFERROR(AND(AH$6&gt;=EOMONTH($H16,0),OR(AH$6&lt;=EOMONTH($I16,0),$I16=0))
*INDEX(Hypothèses!$D$60:$I$84,MATCH('Plan de recrutement'!$E16,Hypothèses!$C$60:$C$84,0),MATCH('Plan de recrutement'!AH$5,Hypothèses!$D$4:$I$4,0))/12
*(1+INDEX(Hypothèses!$D$85:$I$85,MATCH('Plan de recrutement'!AH$5,Hypothèses!$D$4:$I$4,0))),"-")</f>
        <v>0</v>
      </c>
      <c r="AI16" s="61">
        <f>IFERROR(AND(AI$6&gt;=EOMONTH($H16,0),OR(AI$6&lt;=EOMONTH($I16,0),$I16=0))
*INDEX(Hypothèses!$D$60:$I$84,MATCH('Plan de recrutement'!$E16,Hypothèses!$C$60:$C$84,0),MATCH('Plan de recrutement'!AI$5,Hypothèses!$D$4:$I$4,0))/12
*(1+INDEX(Hypothèses!$D$85:$I$85,MATCH('Plan de recrutement'!AI$5,Hypothèses!$D$4:$I$4,0))),"-")</f>
        <v>0</v>
      </c>
      <c r="AJ16" s="61">
        <f>IFERROR(AND(AJ$6&gt;=EOMONTH($H16,0),OR(AJ$6&lt;=EOMONTH($I16,0),$I16=0))
*INDEX(Hypothèses!$D$60:$I$84,MATCH('Plan de recrutement'!$E16,Hypothèses!$C$60:$C$84,0),MATCH('Plan de recrutement'!AJ$5,Hypothèses!$D$4:$I$4,0))/12
*(1+INDEX(Hypothèses!$D$85:$I$85,MATCH('Plan de recrutement'!AJ$5,Hypothèses!$D$4:$I$4,0))),"-")</f>
        <v>0</v>
      </c>
      <c r="AK16" s="61">
        <f>IFERROR(AND(AK$6&gt;=EOMONTH($H16,0),OR(AK$6&lt;=EOMONTH($I16,0),$I16=0))
*INDEX(Hypothèses!$D$60:$I$84,MATCH('Plan de recrutement'!$E16,Hypothèses!$C$60:$C$84,0),MATCH('Plan de recrutement'!AK$5,Hypothèses!$D$4:$I$4,0))/12
*(1+INDEX(Hypothèses!$D$85:$I$85,MATCH('Plan de recrutement'!AK$5,Hypothèses!$D$4:$I$4,0))),"-")</f>
        <v>0</v>
      </c>
      <c r="AL16" s="61">
        <f>IFERROR(AND(AL$6&gt;=EOMONTH($H16,0),OR(AL$6&lt;=EOMONTH($I16,0),$I16=0))
*INDEX(Hypothèses!$D$60:$I$84,MATCH('Plan de recrutement'!$E16,Hypothèses!$C$60:$C$84,0),MATCH('Plan de recrutement'!AL$5,Hypothèses!$D$4:$I$4,0))/12
*(1+INDEX(Hypothèses!$D$85:$I$85,MATCH('Plan de recrutement'!AL$5,Hypothèses!$D$4:$I$4,0))),"-")</f>
        <v>0</v>
      </c>
      <c r="AM16" s="61">
        <f>IFERROR(AND(AM$6&gt;=EOMONTH($H16,0),OR(AM$6&lt;=EOMONTH($I16,0),$I16=0))
*INDEX(Hypothèses!$D$60:$I$84,MATCH('Plan de recrutement'!$E16,Hypothèses!$C$60:$C$84,0),MATCH('Plan de recrutement'!AM$5,Hypothèses!$D$4:$I$4,0))/12
*(1+INDEX(Hypothèses!$D$85:$I$85,MATCH('Plan de recrutement'!AM$5,Hypothèses!$D$4:$I$4,0))),"-")</f>
        <v>0</v>
      </c>
      <c r="AN16" s="61">
        <f>IFERROR(AND(AN$6&gt;=EOMONTH($H16,0),OR(AN$6&lt;=EOMONTH($I16,0),$I16=0))
*INDEX(Hypothèses!$D$60:$I$84,MATCH('Plan de recrutement'!$E16,Hypothèses!$C$60:$C$84,0),MATCH('Plan de recrutement'!AN$5,Hypothèses!$D$4:$I$4,0))/12
*(1+INDEX(Hypothèses!$D$85:$I$85,MATCH('Plan de recrutement'!AN$5,Hypothèses!$D$4:$I$4,0))),"-")</f>
        <v>0</v>
      </c>
      <c r="AO16" s="61">
        <f>IFERROR(AND(AO$6&gt;=EOMONTH($H16,0),OR(AO$6&lt;=EOMONTH($I16,0),$I16=0))
*INDEX(Hypothèses!$D$60:$I$84,MATCH('Plan de recrutement'!$E16,Hypothèses!$C$60:$C$84,0),MATCH('Plan de recrutement'!AO$5,Hypothèses!$D$4:$I$4,0))/12
*(1+INDEX(Hypothèses!$D$85:$I$85,MATCH('Plan de recrutement'!AO$5,Hypothèses!$D$4:$I$4,0))),"-")</f>
        <v>0</v>
      </c>
      <c r="AP16" s="61">
        <f>IFERROR(AND(AP$6&gt;=EOMONTH($H16,0),OR(AP$6&lt;=EOMONTH($I16,0),$I16=0))
*INDEX(Hypothèses!$D$60:$I$84,MATCH('Plan de recrutement'!$E16,Hypothèses!$C$60:$C$84,0),MATCH('Plan de recrutement'!AP$5,Hypothèses!$D$4:$I$4,0))/12
*(1+INDEX(Hypothèses!$D$85:$I$85,MATCH('Plan de recrutement'!AP$5,Hypothèses!$D$4:$I$4,0))),"-")</f>
        <v>0</v>
      </c>
      <c r="AQ16" s="61">
        <f>IFERROR(AND(AQ$6&gt;=EOMONTH($H16,0),OR(AQ$6&lt;=EOMONTH($I16,0),$I16=0))
*INDEX(Hypothèses!$D$60:$I$84,MATCH('Plan de recrutement'!$E16,Hypothèses!$C$60:$C$84,0),MATCH('Plan de recrutement'!AQ$5,Hypothèses!$D$4:$I$4,0))/12
*(1+INDEX(Hypothèses!$D$85:$I$85,MATCH('Plan de recrutement'!AQ$5,Hypothèses!$D$4:$I$4,0))),"-")</f>
        <v>0</v>
      </c>
      <c r="AR16" s="61">
        <f>IFERROR(AND(AR$6&gt;=EOMONTH($H16,0),OR(AR$6&lt;=EOMONTH($I16,0),$I16=0))
*INDEX(Hypothèses!$D$60:$I$84,MATCH('Plan de recrutement'!$E16,Hypothèses!$C$60:$C$84,0),MATCH('Plan de recrutement'!AR$5,Hypothèses!$D$4:$I$4,0))/12
*(1+INDEX(Hypothèses!$D$85:$I$85,MATCH('Plan de recrutement'!AR$5,Hypothèses!$D$4:$I$4,0))),"-")</f>
        <v>0</v>
      </c>
      <c r="AS16" s="61">
        <f>IFERROR(AND(AS$6&gt;=EOMONTH($H16,0),OR(AS$6&lt;=EOMONTH($I16,0),$I16=0))
*INDEX(Hypothèses!$D$60:$I$84,MATCH('Plan de recrutement'!$E16,Hypothèses!$C$60:$C$84,0),MATCH('Plan de recrutement'!AS$5,Hypothèses!$D$4:$I$4,0))/12
*(1+INDEX(Hypothèses!$D$85:$I$85,MATCH('Plan de recrutement'!AS$5,Hypothèses!$D$4:$I$4,0))),"-")</f>
        <v>0</v>
      </c>
      <c r="AT16" s="61">
        <f>IFERROR(AND(AT$6&gt;=EOMONTH($H16,0),OR(AT$6&lt;=EOMONTH($I16,0),$I16=0))
*INDEX(Hypothèses!$D$60:$I$84,MATCH('Plan de recrutement'!$E16,Hypothèses!$C$60:$C$84,0),MATCH('Plan de recrutement'!AT$5,Hypothèses!$D$4:$I$4,0))/12
*(1+INDEX(Hypothèses!$D$85:$I$85,MATCH('Plan de recrutement'!AT$5,Hypothèses!$D$4:$I$4,0))),"-")</f>
        <v>0</v>
      </c>
      <c r="AU16" s="61">
        <f>IFERROR(AND(AU$6&gt;=EOMONTH($H16,0),OR(AU$6&lt;=EOMONTH($I16,0),$I16=0))
*INDEX(Hypothèses!$D$60:$I$84,MATCH('Plan de recrutement'!$E16,Hypothèses!$C$60:$C$84,0),MATCH('Plan de recrutement'!AU$5,Hypothèses!$D$4:$I$4,0))/12
*(1+INDEX(Hypothèses!$D$85:$I$85,MATCH('Plan de recrutement'!AU$5,Hypothèses!$D$4:$I$4,0))),"-")</f>
        <v>2958.3333333333335</v>
      </c>
      <c r="AV16" s="61">
        <f>IFERROR(AND(AV$6&gt;=EOMONTH($H16,0),OR(AV$6&lt;=EOMONTH($I16,0),$I16=0))
*INDEX(Hypothèses!$D$60:$I$84,MATCH('Plan de recrutement'!$E16,Hypothèses!$C$60:$C$84,0),MATCH('Plan de recrutement'!AV$5,Hypothèses!$D$4:$I$4,0))/12
*(1+INDEX(Hypothèses!$D$85:$I$85,MATCH('Plan de recrutement'!AV$5,Hypothèses!$D$4:$I$4,0))),"-")</f>
        <v>2958.3333333333335</v>
      </c>
      <c r="AW16" s="61">
        <f>IFERROR(AND(AW$6&gt;=EOMONTH($H16,0),OR(AW$6&lt;=EOMONTH($I16,0),$I16=0))
*INDEX(Hypothèses!$D$60:$I$84,MATCH('Plan de recrutement'!$E16,Hypothèses!$C$60:$C$84,0),MATCH('Plan de recrutement'!AW$5,Hypothèses!$D$4:$I$4,0))/12
*(1+INDEX(Hypothèses!$D$85:$I$85,MATCH('Plan de recrutement'!AW$5,Hypothèses!$D$4:$I$4,0))),"-")</f>
        <v>2958.3333333333335</v>
      </c>
      <c r="AX16" s="61">
        <f>IFERROR(AND(AX$6&gt;=EOMONTH($H16,0),OR(AX$6&lt;=EOMONTH($I16,0),$I16=0))
*INDEX(Hypothèses!$D$60:$I$84,MATCH('Plan de recrutement'!$E16,Hypothèses!$C$60:$C$84,0),MATCH('Plan de recrutement'!AX$5,Hypothèses!$D$4:$I$4,0))/12
*(1+INDEX(Hypothèses!$D$85:$I$85,MATCH('Plan de recrutement'!AX$5,Hypothèses!$D$4:$I$4,0))),"-")</f>
        <v>2958.3333333333335</v>
      </c>
      <c r="AY16" s="61">
        <f>IFERROR(AND(AY$6&gt;=EOMONTH($H16,0),OR(AY$6&lt;=EOMONTH($I16,0),$I16=0))
*INDEX(Hypothèses!$D$60:$I$84,MATCH('Plan de recrutement'!$E16,Hypothèses!$C$60:$C$84,0),MATCH('Plan de recrutement'!AY$5,Hypothèses!$D$4:$I$4,0))/12
*(1+INDEX(Hypothèses!$D$85:$I$85,MATCH('Plan de recrutement'!AY$5,Hypothèses!$D$4:$I$4,0))),"-")</f>
        <v>2958.3333333333335</v>
      </c>
      <c r="AZ16" s="61">
        <f>IFERROR(AND(AZ$6&gt;=EOMONTH($H16,0),OR(AZ$6&lt;=EOMONTH($I16,0),$I16=0))
*INDEX(Hypothèses!$D$60:$I$84,MATCH('Plan de recrutement'!$E16,Hypothèses!$C$60:$C$84,0),MATCH('Plan de recrutement'!AZ$5,Hypothèses!$D$4:$I$4,0))/12
*(1+INDEX(Hypothèses!$D$85:$I$85,MATCH('Plan de recrutement'!AZ$5,Hypothèses!$D$4:$I$4,0))),"-")</f>
        <v>2958.3333333333335</v>
      </c>
      <c r="BA16" s="61">
        <f>IFERROR(AND(BA$6&gt;=EOMONTH($H16,0),OR(BA$6&lt;=EOMONTH($I16,0),$I16=0))
*INDEX(Hypothèses!$D$60:$I$84,MATCH('Plan de recrutement'!$E16,Hypothèses!$C$60:$C$84,0),MATCH('Plan de recrutement'!BA$5,Hypothèses!$D$4:$I$4,0))/12
*(1+INDEX(Hypothèses!$D$85:$I$85,MATCH('Plan de recrutement'!BA$5,Hypothèses!$D$4:$I$4,0))),"-")</f>
        <v>0</v>
      </c>
      <c r="BB16" s="61">
        <f>IFERROR(AND(BB$6&gt;=EOMONTH($H16,0),OR(BB$6&lt;=EOMONTH($I16,0),$I16=0))
*INDEX(Hypothèses!$D$60:$I$84,MATCH('Plan de recrutement'!$E16,Hypothèses!$C$60:$C$84,0),MATCH('Plan de recrutement'!BB$5,Hypothèses!$D$4:$I$4,0))/12
*(1+INDEX(Hypothèses!$D$85:$I$85,MATCH('Plan de recrutement'!BB$5,Hypothèses!$D$4:$I$4,0))),"-")</f>
        <v>0</v>
      </c>
      <c r="BC16" s="61">
        <f>IFERROR(AND(BC$6&gt;=EOMONTH($H16,0),OR(BC$6&lt;=EOMONTH($I16,0),$I16=0))
*INDEX(Hypothèses!$D$60:$I$84,MATCH('Plan de recrutement'!$E16,Hypothèses!$C$60:$C$84,0),MATCH('Plan de recrutement'!BC$5,Hypothèses!$D$4:$I$4,0))/12
*(1+INDEX(Hypothèses!$D$85:$I$85,MATCH('Plan de recrutement'!BC$5,Hypothèses!$D$4:$I$4,0))),"-")</f>
        <v>0</v>
      </c>
      <c r="BD16" s="61">
        <f>IFERROR(AND(BD$6&gt;=EOMONTH($H16,0),OR(BD$6&lt;=EOMONTH($I16,0),$I16=0))
*INDEX(Hypothèses!$D$60:$I$84,MATCH('Plan de recrutement'!$E16,Hypothèses!$C$60:$C$84,0),MATCH('Plan de recrutement'!BD$5,Hypothèses!$D$4:$I$4,0))/12
*(1+INDEX(Hypothèses!$D$85:$I$85,MATCH('Plan de recrutement'!BD$5,Hypothèses!$D$4:$I$4,0))),"-")</f>
        <v>0</v>
      </c>
      <c r="BE16" s="61">
        <f>IFERROR(AND(BE$6&gt;=EOMONTH($H16,0),OR(BE$6&lt;=EOMONTH($I16,0),$I16=0))
*INDEX(Hypothèses!$D$60:$I$84,MATCH('Plan de recrutement'!$E16,Hypothèses!$C$60:$C$84,0),MATCH('Plan de recrutement'!BE$5,Hypothèses!$D$4:$I$4,0))/12
*(1+INDEX(Hypothèses!$D$85:$I$85,MATCH('Plan de recrutement'!BE$5,Hypothèses!$D$4:$I$4,0))),"-")</f>
        <v>0</v>
      </c>
      <c r="BF16" s="61">
        <f>IFERROR(AND(BF$6&gt;=EOMONTH($H16,0),OR(BF$6&lt;=EOMONTH($I16,0),$I16=0))
*INDEX(Hypothèses!$D$60:$I$84,MATCH('Plan de recrutement'!$E16,Hypothèses!$C$60:$C$84,0),MATCH('Plan de recrutement'!BF$5,Hypothèses!$D$4:$I$4,0))/12
*(1+INDEX(Hypothèses!$D$85:$I$85,MATCH('Plan de recrutement'!BF$5,Hypothèses!$D$4:$I$4,0))),"-")</f>
        <v>0</v>
      </c>
      <c r="BG16" s="61">
        <f>IFERROR(AND(BG$6&gt;=EOMONTH($H16,0),OR(BG$6&lt;=EOMONTH($I16,0),$I16=0))
*INDEX(Hypothèses!$D$60:$I$84,MATCH('Plan de recrutement'!$E16,Hypothèses!$C$60:$C$84,0),MATCH('Plan de recrutement'!BG$5,Hypothèses!$D$4:$I$4,0))/12
*(1+INDEX(Hypothèses!$D$85:$I$85,MATCH('Plan de recrutement'!BG$5,Hypothèses!$D$4:$I$4,0))),"-")</f>
        <v>0</v>
      </c>
      <c r="BH16" s="61">
        <f>IFERROR(AND(BH$6&gt;=EOMONTH($H16,0),OR(BH$6&lt;=EOMONTH($I16,0),$I16=0))
*INDEX(Hypothèses!$D$60:$I$84,MATCH('Plan de recrutement'!$E16,Hypothèses!$C$60:$C$84,0),MATCH('Plan de recrutement'!BH$5,Hypothèses!$D$4:$I$4,0))/12
*(1+INDEX(Hypothèses!$D$85:$I$85,MATCH('Plan de recrutement'!BH$5,Hypothèses!$D$4:$I$4,0))),"-")</f>
        <v>0</v>
      </c>
      <c r="BI16" s="61">
        <f>IFERROR(AND(BI$6&gt;=EOMONTH($H16,0),OR(BI$6&lt;=EOMONTH($I16,0),$I16=0))
*INDEX(Hypothèses!$D$60:$I$84,MATCH('Plan de recrutement'!$E16,Hypothèses!$C$60:$C$84,0),MATCH('Plan de recrutement'!BI$5,Hypothèses!$D$4:$I$4,0))/12
*(1+INDEX(Hypothèses!$D$85:$I$85,MATCH('Plan de recrutement'!BI$5,Hypothèses!$D$4:$I$4,0))),"-")</f>
        <v>0</v>
      </c>
      <c r="BJ16" s="61">
        <f>IFERROR(AND(BJ$6&gt;=EOMONTH($H16,0),OR(BJ$6&lt;=EOMONTH($I16,0),$I16=0))
*INDEX(Hypothèses!$D$60:$I$84,MATCH('Plan de recrutement'!$E16,Hypothèses!$C$60:$C$84,0),MATCH('Plan de recrutement'!BJ$5,Hypothèses!$D$4:$I$4,0))/12
*(1+INDEX(Hypothèses!$D$85:$I$85,MATCH('Plan de recrutement'!BJ$5,Hypothèses!$D$4:$I$4,0))),"-")</f>
        <v>0</v>
      </c>
      <c r="BK16" s="61">
        <f>IFERROR(AND(BK$6&gt;=EOMONTH($H16,0),OR(BK$6&lt;=EOMONTH($I16,0),$I16=0))
*INDEX(Hypothèses!$D$60:$I$84,MATCH('Plan de recrutement'!$E16,Hypothèses!$C$60:$C$84,0),MATCH('Plan de recrutement'!BK$5,Hypothèses!$D$4:$I$4,0))/12
*(1+INDEX(Hypothèses!$D$85:$I$85,MATCH('Plan de recrutement'!BK$5,Hypothèses!$D$4:$I$4,0))),"-")</f>
        <v>0</v>
      </c>
      <c r="BL16" s="61">
        <f>IFERROR(AND(BL$6&gt;=EOMONTH($H16,0),OR(BL$6&lt;=EOMONTH($I16,0),$I16=0))
*INDEX(Hypothèses!$D$60:$I$84,MATCH('Plan de recrutement'!$E16,Hypothèses!$C$60:$C$84,0),MATCH('Plan de recrutement'!BL$5,Hypothèses!$D$4:$I$4,0))/12
*(1+INDEX(Hypothèses!$D$85:$I$85,MATCH('Plan de recrutement'!BL$5,Hypothèses!$D$4:$I$4,0))),"-")</f>
        <v>0</v>
      </c>
      <c r="BM16" s="61">
        <f>IFERROR(AND(BM$6&gt;=EOMONTH($H16,0),OR(BM$6&lt;=EOMONTH($I16,0),$I16=0))
*INDEX(Hypothèses!$D$60:$I$84,MATCH('Plan de recrutement'!$E16,Hypothèses!$C$60:$C$84,0),MATCH('Plan de recrutement'!BM$5,Hypothèses!$D$4:$I$4,0))/12
*(1+INDEX(Hypothèses!$D$85:$I$85,MATCH('Plan de recrutement'!BM$5,Hypothèses!$D$4:$I$4,0))),"-")</f>
        <v>0</v>
      </c>
      <c r="BN16" s="61">
        <f>IFERROR(AND(BN$6&gt;=EOMONTH($H16,0),OR(BN$6&lt;=EOMONTH($I16,0),$I16=0))
*INDEX(Hypothèses!$D$60:$I$84,MATCH('Plan de recrutement'!$E16,Hypothèses!$C$60:$C$84,0),MATCH('Plan de recrutement'!BN$5,Hypothèses!$D$4:$I$4,0))/12
*(1+INDEX(Hypothèses!$D$85:$I$85,MATCH('Plan de recrutement'!BN$5,Hypothèses!$D$4:$I$4,0))),"-")</f>
        <v>0</v>
      </c>
      <c r="BO16" s="61">
        <f>IFERROR(AND(BO$6&gt;=EOMONTH($H16,0),OR(BO$6&lt;=EOMONTH($I16,0),$I16=0))
*INDEX(Hypothèses!$D$60:$I$84,MATCH('Plan de recrutement'!$E16,Hypothèses!$C$60:$C$84,0),MATCH('Plan de recrutement'!BO$5,Hypothèses!$D$4:$I$4,0))/12
*(1+INDEX(Hypothèses!$D$85:$I$85,MATCH('Plan de recrutement'!BO$5,Hypothèses!$D$4:$I$4,0))),"-")</f>
        <v>0</v>
      </c>
      <c r="BP16" s="61">
        <f>IFERROR(AND(BP$6&gt;=EOMONTH($H16,0),OR(BP$6&lt;=EOMONTH($I16,0),$I16=0))
*INDEX(Hypothèses!$D$60:$I$84,MATCH('Plan de recrutement'!$E16,Hypothèses!$C$60:$C$84,0),MATCH('Plan de recrutement'!BP$5,Hypothèses!$D$4:$I$4,0))/12
*(1+INDEX(Hypothèses!$D$85:$I$85,MATCH('Plan de recrutement'!BP$5,Hypothèses!$D$4:$I$4,0))),"-")</f>
        <v>0</v>
      </c>
      <c r="BQ16" s="61">
        <f>IFERROR(AND(BQ$6&gt;=EOMONTH($H16,0),OR(BQ$6&lt;=EOMONTH($I16,0),$I16=0))
*INDEX(Hypothèses!$D$60:$I$84,MATCH('Plan de recrutement'!$E16,Hypothèses!$C$60:$C$84,0),MATCH('Plan de recrutement'!BQ$5,Hypothèses!$D$4:$I$4,0))/12
*(1+INDEX(Hypothèses!$D$85:$I$85,MATCH('Plan de recrutement'!BQ$5,Hypothèses!$D$4:$I$4,0))),"-")</f>
        <v>0</v>
      </c>
      <c r="BR16" s="61">
        <f>IFERROR(AND(BR$6&gt;=EOMONTH($H16,0),OR(BR$6&lt;=EOMONTH($I16,0),$I16=0))
*INDEX(Hypothèses!$D$60:$I$84,MATCH('Plan de recrutement'!$E16,Hypothèses!$C$60:$C$84,0),MATCH('Plan de recrutement'!BR$5,Hypothèses!$D$4:$I$4,0))/12
*(1+INDEX(Hypothèses!$D$85:$I$85,MATCH('Plan de recrutement'!BR$5,Hypothèses!$D$4:$I$4,0))),"-")</f>
        <v>0</v>
      </c>
      <c r="BS16" s="61">
        <f>IFERROR(AND(BS$6&gt;=EOMONTH($H16,0),OR(BS$6&lt;=EOMONTH($I16,0),$I16=0))
*INDEX(Hypothèses!$D$60:$I$84,MATCH('Plan de recrutement'!$E16,Hypothèses!$C$60:$C$84,0),MATCH('Plan de recrutement'!BS$5,Hypothèses!$D$4:$I$4,0))/12
*(1+INDEX(Hypothèses!$D$85:$I$85,MATCH('Plan de recrutement'!BS$5,Hypothèses!$D$4:$I$4,0))),"-")</f>
        <v>0</v>
      </c>
      <c r="BT16" s="61">
        <f>IFERROR(AND(BT$6&gt;=EOMONTH($H16,0),OR(BT$6&lt;=EOMONTH($I16,0),$I16=0))
*INDEX(Hypothèses!$D$60:$I$84,MATCH('Plan de recrutement'!$E16,Hypothèses!$C$60:$C$84,0),MATCH('Plan de recrutement'!BT$5,Hypothèses!$D$4:$I$4,0))/12
*(1+INDEX(Hypothèses!$D$85:$I$85,MATCH('Plan de recrutement'!BT$5,Hypothèses!$D$4:$I$4,0))),"-")</f>
        <v>0</v>
      </c>
      <c r="BU16" s="61">
        <f>IFERROR(AND(BU$6&gt;=EOMONTH($H16,0),OR(BU$6&lt;=EOMONTH($I16,0),$I16=0))
*INDEX(Hypothèses!$D$60:$I$84,MATCH('Plan de recrutement'!$E16,Hypothèses!$C$60:$C$84,0),MATCH('Plan de recrutement'!BU$5,Hypothèses!$D$4:$I$4,0))/12
*(1+INDEX(Hypothèses!$D$85:$I$85,MATCH('Plan de recrutement'!BU$5,Hypothèses!$D$4:$I$4,0))),"-")</f>
        <v>0</v>
      </c>
      <c r="BV16" s="61">
        <f>IFERROR(AND(BV$6&gt;=EOMONTH($H16,0),OR(BV$6&lt;=EOMONTH($I16,0),$I16=0))
*INDEX(Hypothèses!$D$60:$I$84,MATCH('Plan de recrutement'!$E16,Hypothèses!$C$60:$C$84,0),MATCH('Plan de recrutement'!BV$5,Hypothèses!$D$4:$I$4,0))/12
*(1+INDEX(Hypothèses!$D$85:$I$85,MATCH('Plan de recrutement'!BV$5,Hypothèses!$D$4:$I$4,0))),"-")</f>
        <v>0</v>
      </c>
      <c r="BW16" s="61">
        <f>IFERROR(AND(BW$6&gt;=EOMONTH($H16,0),OR(BW$6&lt;=EOMONTH($I16,0),$I16=0))
*INDEX(Hypothèses!$D$60:$I$84,MATCH('Plan de recrutement'!$E16,Hypothèses!$C$60:$C$84,0),MATCH('Plan de recrutement'!BW$5,Hypothèses!$D$4:$I$4,0))/12
*(1+INDEX(Hypothèses!$D$85:$I$85,MATCH('Plan de recrutement'!BW$5,Hypothèses!$D$4:$I$4,0))),"-")</f>
        <v>0</v>
      </c>
      <c r="BX16" s="61">
        <f>IFERROR(AND(BX$6&gt;=EOMONTH($H16,0),OR(BX$6&lt;=EOMONTH($I16,0),$I16=0))
*INDEX(Hypothèses!$D$60:$I$84,MATCH('Plan de recrutement'!$E16,Hypothèses!$C$60:$C$84,0),MATCH('Plan de recrutement'!BX$5,Hypothèses!$D$4:$I$4,0))/12
*(1+INDEX(Hypothèses!$D$85:$I$85,MATCH('Plan de recrutement'!BX$5,Hypothèses!$D$4:$I$4,0))),"-")</f>
        <v>0</v>
      </c>
      <c r="BY16" s="61">
        <f>IFERROR(AND(BY$6&gt;=EOMONTH($H16,0),OR(BY$6&lt;=EOMONTH($I16,0),$I16=0))
*INDEX(Hypothèses!$D$60:$I$84,MATCH('Plan de recrutement'!$E16,Hypothèses!$C$60:$C$84,0),MATCH('Plan de recrutement'!BY$5,Hypothèses!$D$4:$I$4,0))/12
*(1+INDEX(Hypothèses!$D$85:$I$85,MATCH('Plan de recrutement'!BY$5,Hypothèses!$D$4:$I$4,0))),"-")</f>
        <v>0</v>
      </c>
      <c r="BZ16" s="61">
        <f>IFERROR(AND(BZ$6&gt;=EOMONTH($H16,0),OR(BZ$6&lt;=EOMONTH($I16,0),$I16=0))
*INDEX(Hypothèses!$D$60:$I$84,MATCH('Plan de recrutement'!$E16,Hypothèses!$C$60:$C$84,0),MATCH('Plan de recrutement'!BZ$5,Hypothèses!$D$4:$I$4,0))/12
*(1+INDEX(Hypothèses!$D$85:$I$85,MATCH('Plan de recrutement'!BZ$5,Hypothèses!$D$4:$I$4,0))),"-")</f>
        <v>0</v>
      </c>
      <c r="CA16" s="61">
        <f>IFERROR(AND(CA$6&gt;=EOMONTH($H16,0),OR(CA$6&lt;=EOMONTH($I16,0),$I16=0))
*INDEX(Hypothèses!$D$60:$I$84,MATCH('Plan de recrutement'!$E16,Hypothèses!$C$60:$C$84,0),MATCH('Plan de recrutement'!CA$5,Hypothèses!$D$4:$I$4,0))/12
*(1+INDEX(Hypothèses!$D$85:$I$85,MATCH('Plan de recrutement'!CA$5,Hypothèses!$D$4:$I$4,0))),"-")</f>
        <v>0</v>
      </c>
      <c r="CB16" s="61">
        <f>IFERROR(AND(CB$6&gt;=EOMONTH($H16,0),OR(CB$6&lt;=EOMONTH($I16,0),$I16=0))
*INDEX(Hypothèses!$D$60:$I$84,MATCH('Plan de recrutement'!$E16,Hypothèses!$C$60:$C$84,0),MATCH('Plan de recrutement'!CB$5,Hypothèses!$D$4:$I$4,0))/12
*(1+INDEX(Hypothèses!$D$85:$I$85,MATCH('Plan de recrutement'!CB$5,Hypothèses!$D$4:$I$4,0))),"-")</f>
        <v>0</v>
      </c>
      <c r="CC16" s="61">
        <f>IFERROR(AND(CC$6&gt;=EOMONTH($H16,0),OR(CC$6&lt;=EOMONTH($I16,0),$I16=0))
*INDEX(Hypothèses!$D$60:$I$84,MATCH('Plan de recrutement'!$E16,Hypothèses!$C$60:$C$84,0),MATCH('Plan de recrutement'!CC$5,Hypothèses!$D$4:$I$4,0))/12
*(1+INDEX(Hypothèses!$D$85:$I$85,MATCH('Plan de recrutement'!CC$5,Hypothèses!$D$4:$I$4,0))),"-")</f>
        <v>0</v>
      </c>
      <c r="CD16" s="61">
        <f>IFERROR(AND(CD$6&gt;=EOMONTH($H16,0),OR(CD$6&lt;=EOMONTH($I16,0),$I16=0))
*INDEX(Hypothèses!$D$60:$I$84,MATCH('Plan de recrutement'!$E16,Hypothèses!$C$60:$C$84,0),MATCH('Plan de recrutement'!CD$5,Hypothèses!$D$4:$I$4,0))/12
*(1+INDEX(Hypothèses!$D$85:$I$85,MATCH('Plan de recrutement'!CD$5,Hypothèses!$D$4:$I$4,0))),"-")</f>
        <v>0</v>
      </c>
      <c r="CE16" s="61">
        <f>IFERROR(AND(CE$6&gt;=EOMONTH($H16,0),OR(CE$6&lt;=EOMONTH($I16,0),$I16=0))
*INDEX(Hypothèses!$D$60:$I$84,MATCH('Plan de recrutement'!$E16,Hypothèses!$C$60:$C$84,0),MATCH('Plan de recrutement'!CE$5,Hypothèses!$D$4:$I$4,0))/12
*(1+INDEX(Hypothèses!$D$85:$I$85,MATCH('Plan de recrutement'!CE$5,Hypothèses!$D$4:$I$4,0))),"-")</f>
        <v>0</v>
      </c>
      <c r="CF16" s="61">
        <f>IFERROR(AND(CF$6&gt;=EOMONTH($H16,0),OR(CF$6&lt;=EOMONTH($I16,0),$I16=0))
*INDEX(Hypothèses!$D$60:$I$84,MATCH('Plan de recrutement'!$E16,Hypothèses!$C$60:$C$84,0),MATCH('Plan de recrutement'!CF$5,Hypothèses!$D$4:$I$4,0))/12
*(1+INDEX(Hypothèses!$D$85:$I$85,MATCH('Plan de recrutement'!CF$5,Hypothèses!$D$4:$I$4,0))),"-")</f>
        <v>0</v>
      </c>
      <c r="CG16" s="61">
        <f>IFERROR(AND(CG$6&gt;=EOMONTH($H16,0),OR(CG$6&lt;=EOMONTH($I16,0),$I16=0))
*INDEX(Hypothèses!$D$60:$I$84,MATCH('Plan de recrutement'!$E16,Hypothèses!$C$60:$C$84,0),MATCH('Plan de recrutement'!CG$5,Hypothèses!$D$4:$I$4,0))/12
*(1+INDEX(Hypothèses!$D$85:$I$85,MATCH('Plan de recrutement'!CG$5,Hypothèses!$D$4:$I$4,0))),"-")</f>
        <v>0</v>
      </c>
      <c r="CH16" s="61">
        <f>IFERROR(AND(CH$6&gt;=EOMONTH($H16,0),OR(CH$6&lt;=EOMONTH($I16,0),$I16=0))
*INDEX(Hypothèses!$D$60:$I$84,MATCH('Plan de recrutement'!$E16,Hypothèses!$C$60:$C$84,0),MATCH('Plan de recrutement'!CH$5,Hypothèses!$D$4:$I$4,0))/12
*(1+INDEX(Hypothèses!$D$85:$I$85,MATCH('Plan de recrutement'!CH$5,Hypothèses!$D$4:$I$4,0))),"-")</f>
        <v>0</v>
      </c>
      <c r="CI16" s="61">
        <f>IFERROR(AND(CI$6&gt;=EOMONTH($H16,0),OR(CI$6&lt;=EOMONTH($I16,0),$I16=0))
*INDEX(Hypothèses!$D$60:$I$84,MATCH('Plan de recrutement'!$E16,Hypothèses!$C$60:$C$84,0),MATCH('Plan de recrutement'!CI$5,Hypothèses!$D$4:$I$4,0))/12
*(1+INDEX(Hypothèses!$D$85:$I$85,MATCH('Plan de recrutement'!CI$5,Hypothèses!$D$4:$I$4,0))),"-")</f>
        <v>0</v>
      </c>
      <c r="CJ16" s="61">
        <f>IFERROR(AND(CJ$6&gt;=EOMONTH($H16,0),OR(CJ$6&lt;=EOMONTH($I16,0),$I16=0))
*INDEX(Hypothèses!$D$60:$I$84,MATCH('Plan de recrutement'!$E16,Hypothèses!$C$60:$C$84,0),MATCH('Plan de recrutement'!CJ$5,Hypothèses!$D$4:$I$4,0))/12
*(1+INDEX(Hypothèses!$D$85:$I$85,MATCH('Plan de recrutement'!CJ$5,Hypothèses!$D$4:$I$4,0))),"-")</f>
        <v>0</v>
      </c>
    </row>
    <row r="17" spans="3:88" x14ac:dyDescent="0.3">
      <c r="C17" s="48"/>
      <c r="D17" s="48"/>
      <c r="E17" s="1" t="str">
        <f t="shared" si="10"/>
        <v xml:space="preserve"> - </v>
      </c>
      <c r="F17" s="48"/>
      <c r="G17" s="48"/>
      <c r="H17" s="60"/>
      <c r="I17" s="60"/>
      <c r="J17" s="62">
        <f t="shared" si="11"/>
        <v>0</v>
      </c>
      <c r="K17" s="62">
        <f t="shared" si="11"/>
        <v>0</v>
      </c>
      <c r="L17" s="62">
        <f t="shared" si="9"/>
        <v>0</v>
      </c>
      <c r="M17" s="62">
        <f t="shared" si="9"/>
        <v>0</v>
      </c>
      <c r="N17" s="62">
        <f t="shared" si="9"/>
        <v>0</v>
      </c>
      <c r="O17" s="62">
        <f t="shared" si="9"/>
        <v>0</v>
      </c>
      <c r="Q17" s="61" t="str">
        <f>IFERROR(AND(Q$6&gt;=EOMONTH($H17,0),OR(Q$6&lt;=EOMONTH($I17,0),$I17=0))
*INDEX(Hypothèses!$D$60:$I$84,MATCH('Plan de recrutement'!$E17,Hypothèses!$C$60:$C$84,0),MATCH('Plan de recrutement'!Q$5,Hypothèses!$D$4:$I$4,0))/12
*(1+INDEX(Hypothèses!$D$85:$I$85,MATCH('Plan de recrutement'!Q$5,Hypothèses!$D$4:$I$4,0))),"-")</f>
        <v>-</v>
      </c>
      <c r="R17" s="61" t="str">
        <f>IFERROR(AND(R$6&gt;=EOMONTH($H17,0),OR(R$6&lt;=EOMONTH($I17,0),$I17=0))
*INDEX(Hypothèses!$D$60:$I$84,MATCH('Plan de recrutement'!$E17,Hypothèses!$C$60:$C$84,0),MATCH('Plan de recrutement'!R$5,Hypothèses!$D$4:$I$4,0))/12
*(1+INDEX(Hypothèses!$D$85:$I$85,MATCH('Plan de recrutement'!R$5,Hypothèses!$D$4:$I$4,0))),"-")</f>
        <v>-</v>
      </c>
      <c r="S17" s="61" t="str">
        <f>IFERROR(AND(S$6&gt;=EOMONTH($H17,0),OR(S$6&lt;=EOMONTH($I17,0),$I17=0))
*INDEX(Hypothèses!$D$60:$I$84,MATCH('Plan de recrutement'!$E17,Hypothèses!$C$60:$C$84,0),MATCH('Plan de recrutement'!S$5,Hypothèses!$D$4:$I$4,0))/12
*(1+INDEX(Hypothèses!$D$85:$I$85,MATCH('Plan de recrutement'!S$5,Hypothèses!$D$4:$I$4,0))),"-")</f>
        <v>-</v>
      </c>
      <c r="T17" s="61" t="str">
        <f>IFERROR(AND(T$6&gt;=EOMONTH($H17,0),OR(T$6&lt;=EOMONTH($I17,0),$I17=0))
*INDEX(Hypothèses!$D$60:$I$84,MATCH('Plan de recrutement'!$E17,Hypothèses!$C$60:$C$84,0),MATCH('Plan de recrutement'!T$5,Hypothèses!$D$4:$I$4,0))/12
*(1+INDEX(Hypothèses!$D$85:$I$85,MATCH('Plan de recrutement'!T$5,Hypothèses!$D$4:$I$4,0))),"-")</f>
        <v>-</v>
      </c>
      <c r="U17" s="61" t="str">
        <f>IFERROR(AND(U$6&gt;=EOMONTH($H17,0),OR(U$6&lt;=EOMONTH($I17,0),$I17=0))
*INDEX(Hypothèses!$D$60:$I$84,MATCH('Plan de recrutement'!$E17,Hypothèses!$C$60:$C$84,0),MATCH('Plan de recrutement'!U$5,Hypothèses!$D$4:$I$4,0))/12
*(1+INDEX(Hypothèses!$D$85:$I$85,MATCH('Plan de recrutement'!U$5,Hypothèses!$D$4:$I$4,0))),"-")</f>
        <v>-</v>
      </c>
      <c r="V17" s="61" t="str">
        <f>IFERROR(AND(V$6&gt;=EOMONTH($H17,0),OR(V$6&lt;=EOMONTH($I17,0),$I17=0))
*INDEX(Hypothèses!$D$60:$I$84,MATCH('Plan de recrutement'!$E17,Hypothèses!$C$60:$C$84,0),MATCH('Plan de recrutement'!V$5,Hypothèses!$D$4:$I$4,0))/12
*(1+INDEX(Hypothèses!$D$85:$I$85,MATCH('Plan de recrutement'!V$5,Hypothèses!$D$4:$I$4,0))),"-")</f>
        <v>-</v>
      </c>
      <c r="W17" s="61" t="str">
        <f>IFERROR(AND(W$6&gt;=EOMONTH($H17,0),OR(W$6&lt;=EOMONTH($I17,0),$I17=0))
*INDEX(Hypothèses!$D$60:$I$84,MATCH('Plan de recrutement'!$E17,Hypothèses!$C$60:$C$84,0),MATCH('Plan de recrutement'!W$5,Hypothèses!$D$4:$I$4,0))/12
*(1+INDEX(Hypothèses!$D$85:$I$85,MATCH('Plan de recrutement'!W$5,Hypothèses!$D$4:$I$4,0))),"-")</f>
        <v>-</v>
      </c>
      <c r="X17" s="61" t="str">
        <f>IFERROR(AND(X$6&gt;=EOMONTH($H17,0),OR(X$6&lt;=EOMONTH($I17,0),$I17=0))
*INDEX(Hypothèses!$D$60:$I$84,MATCH('Plan de recrutement'!$E17,Hypothèses!$C$60:$C$84,0),MATCH('Plan de recrutement'!X$5,Hypothèses!$D$4:$I$4,0))/12
*(1+INDEX(Hypothèses!$D$85:$I$85,MATCH('Plan de recrutement'!X$5,Hypothèses!$D$4:$I$4,0))),"-")</f>
        <v>-</v>
      </c>
      <c r="Y17" s="61" t="str">
        <f>IFERROR(AND(Y$6&gt;=EOMONTH($H17,0),OR(Y$6&lt;=EOMONTH($I17,0),$I17=0))
*INDEX(Hypothèses!$D$60:$I$84,MATCH('Plan de recrutement'!$E17,Hypothèses!$C$60:$C$84,0),MATCH('Plan de recrutement'!Y$5,Hypothèses!$D$4:$I$4,0))/12
*(1+INDEX(Hypothèses!$D$85:$I$85,MATCH('Plan de recrutement'!Y$5,Hypothèses!$D$4:$I$4,0))),"-")</f>
        <v>-</v>
      </c>
      <c r="Z17" s="61" t="str">
        <f>IFERROR(AND(Z$6&gt;=EOMONTH($H17,0),OR(Z$6&lt;=EOMONTH($I17,0),$I17=0))
*INDEX(Hypothèses!$D$60:$I$84,MATCH('Plan de recrutement'!$E17,Hypothèses!$C$60:$C$84,0),MATCH('Plan de recrutement'!Z$5,Hypothèses!$D$4:$I$4,0))/12
*(1+INDEX(Hypothèses!$D$85:$I$85,MATCH('Plan de recrutement'!Z$5,Hypothèses!$D$4:$I$4,0))),"-")</f>
        <v>-</v>
      </c>
      <c r="AA17" s="61" t="str">
        <f>IFERROR(AND(AA$6&gt;=EOMONTH($H17,0),OR(AA$6&lt;=EOMONTH($I17,0),$I17=0))
*INDEX(Hypothèses!$D$60:$I$84,MATCH('Plan de recrutement'!$E17,Hypothèses!$C$60:$C$84,0),MATCH('Plan de recrutement'!AA$5,Hypothèses!$D$4:$I$4,0))/12
*(1+INDEX(Hypothèses!$D$85:$I$85,MATCH('Plan de recrutement'!AA$5,Hypothèses!$D$4:$I$4,0))),"-")</f>
        <v>-</v>
      </c>
      <c r="AB17" s="61" t="str">
        <f>IFERROR(AND(AB$6&gt;=EOMONTH($H17,0),OR(AB$6&lt;=EOMONTH($I17,0),$I17=0))
*INDEX(Hypothèses!$D$60:$I$84,MATCH('Plan de recrutement'!$E17,Hypothèses!$C$60:$C$84,0),MATCH('Plan de recrutement'!AB$5,Hypothèses!$D$4:$I$4,0))/12
*(1+INDEX(Hypothèses!$D$85:$I$85,MATCH('Plan de recrutement'!AB$5,Hypothèses!$D$4:$I$4,0))),"-")</f>
        <v>-</v>
      </c>
      <c r="AC17" s="61" t="str">
        <f>IFERROR(AND(AC$6&gt;=EOMONTH($H17,0),OR(AC$6&lt;=EOMONTH($I17,0),$I17=0))
*INDEX(Hypothèses!$D$60:$I$84,MATCH('Plan de recrutement'!$E17,Hypothèses!$C$60:$C$84,0),MATCH('Plan de recrutement'!AC$5,Hypothèses!$D$4:$I$4,0))/12
*(1+INDEX(Hypothèses!$D$85:$I$85,MATCH('Plan de recrutement'!AC$5,Hypothèses!$D$4:$I$4,0))),"-")</f>
        <v>-</v>
      </c>
      <c r="AD17" s="61" t="str">
        <f>IFERROR(AND(AD$6&gt;=EOMONTH($H17,0),OR(AD$6&lt;=EOMONTH($I17,0),$I17=0))
*INDEX(Hypothèses!$D$60:$I$84,MATCH('Plan de recrutement'!$E17,Hypothèses!$C$60:$C$84,0),MATCH('Plan de recrutement'!AD$5,Hypothèses!$D$4:$I$4,0))/12
*(1+INDEX(Hypothèses!$D$85:$I$85,MATCH('Plan de recrutement'!AD$5,Hypothèses!$D$4:$I$4,0))),"-")</f>
        <v>-</v>
      </c>
      <c r="AE17" s="61" t="str">
        <f>IFERROR(AND(AE$6&gt;=EOMONTH($H17,0),OR(AE$6&lt;=EOMONTH($I17,0),$I17=0))
*INDEX(Hypothèses!$D$60:$I$84,MATCH('Plan de recrutement'!$E17,Hypothèses!$C$60:$C$84,0),MATCH('Plan de recrutement'!AE$5,Hypothèses!$D$4:$I$4,0))/12
*(1+INDEX(Hypothèses!$D$85:$I$85,MATCH('Plan de recrutement'!AE$5,Hypothèses!$D$4:$I$4,0))),"-")</f>
        <v>-</v>
      </c>
      <c r="AF17" s="61" t="str">
        <f>IFERROR(AND(AF$6&gt;=EOMONTH($H17,0),OR(AF$6&lt;=EOMONTH($I17,0),$I17=0))
*INDEX(Hypothèses!$D$60:$I$84,MATCH('Plan de recrutement'!$E17,Hypothèses!$C$60:$C$84,0),MATCH('Plan de recrutement'!AF$5,Hypothèses!$D$4:$I$4,0))/12
*(1+INDEX(Hypothèses!$D$85:$I$85,MATCH('Plan de recrutement'!AF$5,Hypothèses!$D$4:$I$4,0))),"-")</f>
        <v>-</v>
      </c>
      <c r="AG17" s="61" t="str">
        <f>IFERROR(AND(AG$6&gt;=EOMONTH($H17,0),OR(AG$6&lt;=EOMONTH($I17,0),$I17=0))
*INDEX(Hypothèses!$D$60:$I$84,MATCH('Plan de recrutement'!$E17,Hypothèses!$C$60:$C$84,0),MATCH('Plan de recrutement'!AG$5,Hypothèses!$D$4:$I$4,0))/12
*(1+INDEX(Hypothèses!$D$85:$I$85,MATCH('Plan de recrutement'!AG$5,Hypothèses!$D$4:$I$4,0))),"-")</f>
        <v>-</v>
      </c>
      <c r="AH17" s="61" t="str">
        <f>IFERROR(AND(AH$6&gt;=EOMONTH($H17,0),OR(AH$6&lt;=EOMONTH($I17,0),$I17=0))
*INDEX(Hypothèses!$D$60:$I$84,MATCH('Plan de recrutement'!$E17,Hypothèses!$C$60:$C$84,0),MATCH('Plan de recrutement'!AH$5,Hypothèses!$D$4:$I$4,0))/12
*(1+INDEX(Hypothèses!$D$85:$I$85,MATCH('Plan de recrutement'!AH$5,Hypothèses!$D$4:$I$4,0))),"-")</f>
        <v>-</v>
      </c>
      <c r="AI17" s="61" t="str">
        <f>IFERROR(AND(AI$6&gt;=EOMONTH($H17,0),OR(AI$6&lt;=EOMONTH($I17,0),$I17=0))
*INDEX(Hypothèses!$D$60:$I$84,MATCH('Plan de recrutement'!$E17,Hypothèses!$C$60:$C$84,0),MATCH('Plan de recrutement'!AI$5,Hypothèses!$D$4:$I$4,0))/12
*(1+INDEX(Hypothèses!$D$85:$I$85,MATCH('Plan de recrutement'!AI$5,Hypothèses!$D$4:$I$4,0))),"-")</f>
        <v>-</v>
      </c>
      <c r="AJ17" s="61" t="str">
        <f>IFERROR(AND(AJ$6&gt;=EOMONTH($H17,0),OR(AJ$6&lt;=EOMONTH($I17,0),$I17=0))
*INDEX(Hypothèses!$D$60:$I$84,MATCH('Plan de recrutement'!$E17,Hypothèses!$C$60:$C$84,0),MATCH('Plan de recrutement'!AJ$5,Hypothèses!$D$4:$I$4,0))/12
*(1+INDEX(Hypothèses!$D$85:$I$85,MATCH('Plan de recrutement'!AJ$5,Hypothèses!$D$4:$I$4,0))),"-")</f>
        <v>-</v>
      </c>
      <c r="AK17" s="61" t="str">
        <f>IFERROR(AND(AK$6&gt;=EOMONTH($H17,0),OR(AK$6&lt;=EOMONTH($I17,0),$I17=0))
*INDEX(Hypothèses!$D$60:$I$84,MATCH('Plan de recrutement'!$E17,Hypothèses!$C$60:$C$84,0),MATCH('Plan de recrutement'!AK$5,Hypothèses!$D$4:$I$4,0))/12
*(1+INDEX(Hypothèses!$D$85:$I$85,MATCH('Plan de recrutement'!AK$5,Hypothèses!$D$4:$I$4,0))),"-")</f>
        <v>-</v>
      </c>
      <c r="AL17" s="61" t="str">
        <f>IFERROR(AND(AL$6&gt;=EOMONTH($H17,0),OR(AL$6&lt;=EOMONTH($I17,0),$I17=0))
*INDEX(Hypothèses!$D$60:$I$84,MATCH('Plan de recrutement'!$E17,Hypothèses!$C$60:$C$84,0),MATCH('Plan de recrutement'!AL$5,Hypothèses!$D$4:$I$4,0))/12
*(1+INDEX(Hypothèses!$D$85:$I$85,MATCH('Plan de recrutement'!AL$5,Hypothèses!$D$4:$I$4,0))),"-")</f>
        <v>-</v>
      </c>
      <c r="AM17" s="61" t="str">
        <f>IFERROR(AND(AM$6&gt;=EOMONTH($H17,0),OR(AM$6&lt;=EOMONTH($I17,0),$I17=0))
*INDEX(Hypothèses!$D$60:$I$84,MATCH('Plan de recrutement'!$E17,Hypothèses!$C$60:$C$84,0),MATCH('Plan de recrutement'!AM$5,Hypothèses!$D$4:$I$4,0))/12
*(1+INDEX(Hypothèses!$D$85:$I$85,MATCH('Plan de recrutement'!AM$5,Hypothèses!$D$4:$I$4,0))),"-")</f>
        <v>-</v>
      </c>
      <c r="AN17" s="61" t="str">
        <f>IFERROR(AND(AN$6&gt;=EOMONTH($H17,0),OR(AN$6&lt;=EOMONTH($I17,0),$I17=0))
*INDEX(Hypothèses!$D$60:$I$84,MATCH('Plan de recrutement'!$E17,Hypothèses!$C$60:$C$84,0),MATCH('Plan de recrutement'!AN$5,Hypothèses!$D$4:$I$4,0))/12
*(1+INDEX(Hypothèses!$D$85:$I$85,MATCH('Plan de recrutement'!AN$5,Hypothèses!$D$4:$I$4,0))),"-")</f>
        <v>-</v>
      </c>
      <c r="AO17" s="61" t="str">
        <f>IFERROR(AND(AO$6&gt;=EOMONTH($H17,0),OR(AO$6&lt;=EOMONTH($I17,0),$I17=0))
*INDEX(Hypothèses!$D$60:$I$84,MATCH('Plan de recrutement'!$E17,Hypothèses!$C$60:$C$84,0),MATCH('Plan de recrutement'!AO$5,Hypothèses!$D$4:$I$4,0))/12
*(1+INDEX(Hypothèses!$D$85:$I$85,MATCH('Plan de recrutement'!AO$5,Hypothèses!$D$4:$I$4,0))),"-")</f>
        <v>-</v>
      </c>
      <c r="AP17" s="61" t="str">
        <f>IFERROR(AND(AP$6&gt;=EOMONTH($H17,0),OR(AP$6&lt;=EOMONTH($I17,0),$I17=0))
*INDEX(Hypothèses!$D$60:$I$84,MATCH('Plan de recrutement'!$E17,Hypothèses!$C$60:$C$84,0),MATCH('Plan de recrutement'!AP$5,Hypothèses!$D$4:$I$4,0))/12
*(1+INDEX(Hypothèses!$D$85:$I$85,MATCH('Plan de recrutement'!AP$5,Hypothèses!$D$4:$I$4,0))),"-")</f>
        <v>-</v>
      </c>
      <c r="AQ17" s="61" t="str">
        <f>IFERROR(AND(AQ$6&gt;=EOMONTH($H17,0),OR(AQ$6&lt;=EOMONTH($I17,0),$I17=0))
*INDEX(Hypothèses!$D$60:$I$84,MATCH('Plan de recrutement'!$E17,Hypothèses!$C$60:$C$84,0),MATCH('Plan de recrutement'!AQ$5,Hypothèses!$D$4:$I$4,0))/12
*(1+INDEX(Hypothèses!$D$85:$I$85,MATCH('Plan de recrutement'!AQ$5,Hypothèses!$D$4:$I$4,0))),"-")</f>
        <v>-</v>
      </c>
      <c r="AR17" s="61" t="str">
        <f>IFERROR(AND(AR$6&gt;=EOMONTH($H17,0),OR(AR$6&lt;=EOMONTH($I17,0),$I17=0))
*INDEX(Hypothèses!$D$60:$I$84,MATCH('Plan de recrutement'!$E17,Hypothèses!$C$60:$C$84,0),MATCH('Plan de recrutement'!AR$5,Hypothèses!$D$4:$I$4,0))/12
*(1+INDEX(Hypothèses!$D$85:$I$85,MATCH('Plan de recrutement'!AR$5,Hypothèses!$D$4:$I$4,0))),"-")</f>
        <v>-</v>
      </c>
      <c r="AS17" s="61" t="str">
        <f>IFERROR(AND(AS$6&gt;=EOMONTH($H17,0),OR(AS$6&lt;=EOMONTH($I17,0),$I17=0))
*INDEX(Hypothèses!$D$60:$I$84,MATCH('Plan de recrutement'!$E17,Hypothèses!$C$60:$C$84,0),MATCH('Plan de recrutement'!AS$5,Hypothèses!$D$4:$I$4,0))/12
*(1+INDEX(Hypothèses!$D$85:$I$85,MATCH('Plan de recrutement'!AS$5,Hypothèses!$D$4:$I$4,0))),"-")</f>
        <v>-</v>
      </c>
      <c r="AT17" s="61" t="str">
        <f>IFERROR(AND(AT$6&gt;=EOMONTH($H17,0),OR(AT$6&lt;=EOMONTH($I17,0),$I17=0))
*INDEX(Hypothèses!$D$60:$I$84,MATCH('Plan de recrutement'!$E17,Hypothèses!$C$60:$C$84,0),MATCH('Plan de recrutement'!AT$5,Hypothèses!$D$4:$I$4,0))/12
*(1+INDEX(Hypothèses!$D$85:$I$85,MATCH('Plan de recrutement'!AT$5,Hypothèses!$D$4:$I$4,0))),"-")</f>
        <v>-</v>
      </c>
      <c r="AU17" s="61" t="str">
        <f>IFERROR(AND(AU$6&gt;=EOMONTH($H17,0),OR(AU$6&lt;=EOMONTH($I17,0),$I17=0))
*INDEX(Hypothèses!$D$60:$I$84,MATCH('Plan de recrutement'!$E17,Hypothèses!$C$60:$C$84,0),MATCH('Plan de recrutement'!AU$5,Hypothèses!$D$4:$I$4,0))/12
*(1+INDEX(Hypothèses!$D$85:$I$85,MATCH('Plan de recrutement'!AU$5,Hypothèses!$D$4:$I$4,0))),"-")</f>
        <v>-</v>
      </c>
      <c r="AV17" s="61" t="str">
        <f>IFERROR(AND(AV$6&gt;=EOMONTH($H17,0),OR(AV$6&lt;=EOMONTH($I17,0),$I17=0))
*INDEX(Hypothèses!$D$60:$I$84,MATCH('Plan de recrutement'!$E17,Hypothèses!$C$60:$C$84,0),MATCH('Plan de recrutement'!AV$5,Hypothèses!$D$4:$I$4,0))/12
*(1+INDEX(Hypothèses!$D$85:$I$85,MATCH('Plan de recrutement'!AV$5,Hypothèses!$D$4:$I$4,0))),"-")</f>
        <v>-</v>
      </c>
      <c r="AW17" s="61" t="str">
        <f>IFERROR(AND(AW$6&gt;=EOMONTH($H17,0),OR(AW$6&lt;=EOMONTH($I17,0),$I17=0))
*INDEX(Hypothèses!$D$60:$I$84,MATCH('Plan de recrutement'!$E17,Hypothèses!$C$60:$C$84,0),MATCH('Plan de recrutement'!AW$5,Hypothèses!$D$4:$I$4,0))/12
*(1+INDEX(Hypothèses!$D$85:$I$85,MATCH('Plan de recrutement'!AW$5,Hypothèses!$D$4:$I$4,0))),"-")</f>
        <v>-</v>
      </c>
      <c r="AX17" s="61" t="str">
        <f>IFERROR(AND(AX$6&gt;=EOMONTH($H17,0),OR(AX$6&lt;=EOMONTH($I17,0),$I17=0))
*INDEX(Hypothèses!$D$60:$I$84,MATCH('Plan de recrutement'!$E17,Hypothèses!$C$60:$C$84,0),MATCH('Plan de recrutement'!AX$5,Hypothèses!$D$4:$I$4,0))/12
*(1+INDEX(Hypothèses!$D$85:$I$85,MATCH('Plan de recrutement'!AX$5,Hypothèses!$D$4:$I$4,0))),"-")</f>
        <v>-</v>
      </c>
      <c r="AY17" s="61" t="str">
        <f>IFERROR(AND(AY$6&gt;=EOMONTH($H17,0),OR(AY$6&lt;=EOMONTH($I17,0),$I17=0))
*INDEX(Hypothèses!$D$60:$I$84,MATCH('Plan de recrutement'!$E17,Hypothèses!$C$60:$C$84,0),MATCH('Plan de recrutement'!AY$5,Hypothèses!$D$4:$I$4,0))/12
*(1+INDEX(Hypothèses!$D$85:$I$85,MATCH('Plan de recrutement'!AY$5,Hypothèses!$D$4:$I$4,0))),"-")</f>
        <v>-</v>
      </c>
      <c r="AZ17" s="61" t="str">
        <f>IFERROR(AND(AZ$6&gt;=EOMONTH($H17,0),OR(AZ$6&lt;=EOMONTH($I17,0),$I17=0))
*INDEX(Hypothèses!$D$60:$I$84,MATCH('Plan de recrutement'!$E17,Hypothèses!$C$60:$C$84,0),MATCH('Plan de recrutement'!AZ$5,Hypothèses!$D$4:$I$4,0))/12
*(1+INDEX(Hypothèses!$D$85:$I$85,MATCH('Plan de recrutement'!AZ$5,Hypothèses!$D$4:$I$4,0))),"-")</f>
        <v>-</v>
      </c>
      <c r="BA17" s="61" t="str">
        <f>IFERROR(AND(BA$6&gt;=EOMONTH($H17,0),OR(BA$6&lt;=EOMONTH($I17,0),$I17=0))
*INDEX(Hypothèses!$D$60:$I$84,MATCH('Plan de recrutement'!$E17,Hypothèses!$C$60:$C$84,0),MATCH('Plan de recrutement'!BA$5,Hypothèses!$D$4:$I$4,0))/12
*(1+INDEX(Hypothèses!$D$85:$I$85,MATCH('Plan de recrutement'!BA$5,Hypothèses!$D$4:$I$4,0))),"-")</f>
        <v>-</v>
      </c>
      <c r="BB17" s="61" t="str">
        <f>IFERROR(AND(BB$6&gt;=EOMONTH($H17,0),OR(BB$6&lt;=EOMONTH($I17,0),$I17=0))
*INDEX(Hypothèses!$D$60:$I$84,MATCH('Plan de recrutement'!$E17,Hypothèses!$C$60:$C$84,0),MATCH('Plan de recrutement'!BB$5,Hypothèses!$D$4:$I$4,0))/12
*(1+INDEX(Hypothèses!$D$85:$I$85,MATCH('Plan de recrutement'!BB$5,Hypothèses!$D$4:$I$4,0))),"-")</f>
        <v>-</v>
      </c>
      <c r="BC17" s="61" t="str">
        <f>IFERROR(AND(BC$6&gt;=EOMONTH($H17,0),OR(BC$6&lt;=EOMONTH($I17,0),$I17=0))
*INDEX(Hypothèses!$D$60:$I$84,MATCH('Plan de recrutement'!$E17,Hypothèses!$C$60:$C$84,0),MATCH('Plan de recrutement'!BC$5,Hypothèses!$D$4:$I$4,0))/12
*(1+INDEX(Hypothèses!$D$85:$I$85,MATCH('Plan de recrutement'!BC$5,Hypothèses!$D$4:$I$4,0))),"-")</f>
        <v>-</v>
      </c>
      <c r="BD17" s="61" t="str">
        <f>IFERROR(AND(BD$6&gt;=EOMONTH($H17,0),OR(BD$6&lt;=EOMONTH($I17,0),$I17=0))
*INDEX(Hypothèses!$D$60:$I$84,MATCH('Plan de recrutement'!$E17,Hypothèses!$C$60:$C$84,0),MATCH('Plan de recrutement'!BD$5,Hypothèses!$D$4:$I$4,0))/12
*(1+INDEX(Hypothèses!$D$85:$I$85,MATCH('Plan de recrutement'!BD$5,Hypothèses!$D$4:$I$4,0))),"-")</f>
        <v>-</v>
      </c>
      <c r="BE17" s="61" t="str">
        <f>IFERROR(AND(BE$6&gt;=EOMONTH($H17,0),OR(BE$6&lt;=EOMONTH($I17,0),$I17=0))
*INDEX(Hypothèses!$D$60:$I$84,MATCH('Plan de recrutement'!$E17,Hypothèses!$C$60:$C$84,0),MATCH('Plan de recrutement'!BE$5,Hypothèses!$D$4:$I$4,0))/12
*(1+INDEX(Hypothèses!$D$85:$I$85,MATCH('Plan de recrutement'!BE$5,Hypothèses!$D$4:$I$4,0))),"-")</f>
        <v>-</v>
      </c>
      <c r="BF17" s="61" t="str">
        <f>IFERROR(AND(BF$6&gt;=EOMONTH($H17,0),OR(BF$6&lt;=EOMONTH($I17,0),$I17=0))
*INDEX(Hypothèses!$D$60:$I$84,MATCH('Plan de recrutement'!$E17,Hypothèses!$C$60:$C$84,0),MATCH('Plan de recrutement'!BF$5,Hypothèses!$D$4:$I$4,0))/12
*(1+INDEX(Hypothèses!$D$85:$I$85,MATCH('Plan de recrutement'!BF$5,Hypothèses!$D$4:$I$4,0))),"-")</f>
        <v>-</v>
      </c>
      <c r="BG17" s="61" t="str">
        <f>IFERROR(AND(BG$6&gt;=EOMONTH($H17,0),OR(BG$6&lt;=EOMONTH($I17,0),$I17=0))
*INDEX(Hypothèses!$D$60:$I$84,MATCH('Plan de recrutement'!$E17,Hypothèses!$C$60:$C$84,0),MATCH('Plan de recrutement'!BG$5,Hypothèses!$D$4:$I$4,0))/12
*(1+INDEX(Hypothèses!$D$85:$I$85,MATCH('Plan de recrutement'!BG$5,Hypothèses!$D$4:$I$4,0))),"-")</f>
        <v>-</v>
      </c>
      <c r="BH17" s="61" t="str">
        <f>IFERROR(AND(BH$6&gt;=EOMONTH($H17,0),OR(BH$6&lt;=EOMONTH($I17,0),$I17=0))
*INDEX(Hypothèses!$D$60:$I$84,MATCH('Plan de recrutement'!$E17,Hypothèses!$C$60:$C$84,0),MATCH('Plan de recrutement'!BH$5,Hypothèses!$D$4:$I$4,0))/12
*(1+INDEX(Hypothèses!$D$85:$I$85,MATCH('Plan de recrutement'!BH$5,Hypothèses!$D$4:$I$4,0))),"-")</f>
        <v>-</v>
      </c>
      <c r="BI17" s="61" t="str">
        <f>IFERROR(AND(BI$6&gt;=EOMONTH($H17,0),OR(BI$6&lt;=EOMONTH($I17,0),$I17=0))
*INDEX(Hypothèses!$D$60:$I$84,MATCH('Plan de recrutement'!$E17,Hypothèses!$C$60:$C$84,0),MATCH('Plan de recrutement'!BI$5,Hypothèses!$D$4:$I$4,0))/12
*(1+INDEX(Hypothèses!$D$85:$I$85,MATCH('Plan de recrutement'!BI$5,Hypothèses!$D$4:$I$4,0))),"-")</f>
        <v>-</v>
      </c>
      <c r="BJ17" s="61" t="str">
        <f>IFERROR(AND(BJ$6&gt;=EOMONTH($H17,0),OR(BJ$6&lt;=EOMONTH($I17,0),$I17=0))
*INDEX(Hypothèses!$D$60:$I$84,MATCH('Plan de recrutement'!$E17,Hypothèses!$C$60:$C$84,0),MATCH('Plan de recrutement'!BJ$5,Hypothèses!$D$4:$I$4,0))/12
*(1+INDEX(Hypothèses!$D$85:$I$85,MATCH('Plan de recrutement'!BJ$5,Hypothèses!$D$4:$I$4,0))),"-")</f>
        <v>-</v>
      </c>
      <c r="BK17" s="61" t="str">
        <f>IFERROR(AND(BK$6&gt;=EOMONTH($H17,0),OR(BK$6&lt;=EOMONTH($I17,0),$I17=0))
*INDEX(Hypothèses!$D$60:$I$84,MATCH('Plan de recrutement'!$E17,Hypothèses!$C$60:$C$84,0),MATCH('Plan de recrutement'!BK$5,Hypothèses!$D$4:$I$4,0))/12
*(1+INDEX(Hypothèses!$D$85:$I$85,MATCH('Plan de recrutement'!BK$5,Hypothèses!$D$4:$I$4,0))),"-")</f>
        <v>-</v>
      </c>
      <c r="BL17" s="61" t="str">
        <f>IFERROR(AND(BL$6&gt;=EOMONTH($H17,0),OR(BL$6&lt;=EOMONTH($I17,0),$I17=0))
*INDEX(Hypothèses!$D$60:$I$84,MATCH('Plan de recrutement'!$E17,Hypothèses!$C$60:$C$84,0),MATCH('Plan de recrutement'!BL$5,Hypothèses!$D$4:$I$4,0))/12
*(1+INDEX(Hypothèses!$D$85:$I$85,MATCH('Plan de recrutement'!BL$5,Hypothèses!$D$4:$I$4,0))),"-")</f>
        <v>-</v>
      </c>
      <c r="BM17" s="61" t="str">
        <f>IFERROR(AND(BM$6&gt;=EOMONTH($H17,0),OR(BM$6&lt;=EOMONTH($I17,0),$I17=0))
*INDEX(Hypothèses!$D$60:$I$84,MATCH('Plan de recrutement'!$E17,Hypothèses!$C$60:$C$84,0),MATCH('Plan de recrutement'!BM$5,Hypothèses!$D$4:$I$4,0))/12
*(1+INDEX(Hypothèses!$D$85:$I$85,MATCH('Plan de recrutement'!BM$5,Hypothèses!$D$4:$I$4,0))),"-")</f>
        <v>-</v>
      </c>
      <c r="BN17" s="61" t="str">
        <f>IFERROR(AND(BN$6&gt;=EOMONTH($H17,0),OR(BN$6&lt;=EOMONTH($I17,0),$I17=0))
*INDEX(Hypothèses!$D$60:$I$84,MATCH('Plan de recrutement'!$E17,Hypothèses!$C$60:$C$84,0),MATCH('Plan de recrutement'!BN$5,Hypothèses!$D$4:$I$4,0))/12
*(1+INDEX(Hypothèses!$D$85:$I$85,MATCH('Plan de recrutement'!BN$5,Hypothèses!$D$4:$I$4,0))),"-")</f>
        <v>-</v>
      </c>
      <c r="BO17" s="61" t="str">
        <f>IFERROR(AND(BO$6&gt;=EOMONTH($H17,0),OR(BO$6&lt;=EOMONTH($I17,0),$I17=0))
*INDEX(Hypothèses!$D$60:$I$84,MATCH('Plan de recrutement'!$E17,Hypothèses!$C$60:$C$84,0),MATCH('Plan de recrutement'!BO$5,Hypothèses!$D$4:$I$4,0))/12
*(1+INDEX(Hypothèses!$D$85:$I$85,MATCH('Plan de recrutement'!BO$5,Hypothèses!$D$4:$I$4,0))),"-")</f>
        <v>-</v>
      </c>
      <c r="BP17" s="61" t="str">
        <f>IFERROR(AND(BP$6&gt;=EOMONTH($H17,0),OR(BP$6&lt;=EOMONTH($I17,0),$I17=0))
*INDEX(Hypothèses!$D$60:$I$84,MATCH('Plan de recrutement'!$E17,Hypothèses!$C$60:$C$84,0),MATCH('Plan de recrutement'!BP$5,Hypothèses!$D$4:$I$4,0))/12
*(1+INDEX(Hypothèses!$D$85:$I$85,MATCH('Plan de recrutement'!BP$5,Hypothèses!$D$4:$I$4,0))),"-")</f>
        <v>-</v>
      </c>
      <c r="BQ17" s="61" t="str">
        <f>IFERROR(AND(BQ$6&gt;=EOMONTH($H17,0),OR(BQ$6&lt;=EOMONTH($I17,0),$I17=0))
*INDEX(Hypothèses!$D$60:$I$84,MATCH('Plan de recrutement'!$E17,Hypothèses!$C$60:$C$84,0),MATCH('Plan de recrutement'!BQ$5,Hypothèses!$D$4:$I$4,0))/12
*(1+INDEX(Hypothèses!$D$85:$I$85,MATCH('Plan de recrutement'!BQ$5,Hypothèses!$D$4:$I$4,0))),"-")</f>
        <v>-</v>
      </c>
      <c r="BR17" s="61" t="str">
        <f>IFERROR(AND(BR$6&gt;=EOMONTH($H17,0),OR(BR$6&lt;=EOMONTH($I17,0),$I17=0))
*INDEX(Hypothèses!$D$60:$I$84,MATCH('Plan de recrutement'!$E17,Hypothèses!$C$60:$C$84,0),MATCH('Plan de recrutement'!BR$5,Hypothèses!$D$4:$I$4,0))/12
*(1+INDEX(Hypothèses!$D$85:$I$85,MATCH('Plan de recrutement'!BR$5,Hypothèses!$D$4:$I$4,0))),"-")</f>
        <v>-</v>
      </c>
      <c r="BS17" s="61" t="str">
        <f>IFERROR(AND(BS$6&gt;=EOMONTH($H17,0),OR(BS$6&lt;=EOMONTH($I17,0),$I17=0))
*INDEX(Hypothèses!$D$60:$I$84,MATCH('Plan de recrutement'!$E17,Hypothèses!$C$60:$C$84,0),MATCH('Plan de recrutement'!BS$5,Hypothèses!$D$4:$I$4,0))/12
*(1+INDEX(Hypothèses!$D$85:$I$85,MATCH('Plan de recrutement'!BS$5,Hypothèses!$D$4:$I$4,0))),"-")</f>
        <v>-</v>
      </c>
      <c r="BT17" s="61" t="str">
        <f>IFERROR(AND(BT$6&gt;=EOMONTH($H17,0),OR(BT$6&lt;=EOMONTH($I17,0),$I17=0))
*INDEX(Hypothèses!$D$60:$I$84,MATCH('Plan de recrutement'!$E17,Hypothèses!$C$60:$C$84,0),MATCH('Plan de recrutement'!BT$5,Hypothèses!$D$4:$I$4,0))/12
*(1+INDEX(Hypothèses!$D$85:$I$85,MATCH('Plan de recrutement'!BT$5,Hypothèses!$D$4:$I$4,0))),"-")</f>
        <v>-</v>
      </c>
      <c r="BU17" s="61" t="str">
        <f>IFERROR(AND(BU$6&gt;=EOMONTH($H17,0),OR(BU$6&lt;=EOMONTH($I17,0),$I17=0))
*INDEX(Hypothèses!$D$60:$I$84,MATCH('Plan de recrutement'!$E17,Hypothèses!$C$60:$C$84,0),MATCH('Plan de recrutement'!BU$5,Hypothèses!$D$4:$I$4,0))/12
*(1+INDEX(Hypothèses!$D$85:$I$85,MATCH('Plan de recrutement'!BU$5,Hypothèses!$D$4:$I$4,0))),"-")</f>
        <v>-</v>
      </c>
      <c r="BV17" s="61" t="str">
        <f>IFERROR(AND(BV$6&gt;=EOMONTH($H17,0),OR(BV$6&lt;=EOMONTH($I17,0),$I17=0))
*INDEX(Hypothèses!$D$60:$I$84,MATCH('Plan de recrutement'!$E17,Hypothèses!$C$60:$C$84,0),MATCH('Plan de recrutement'!BV$5,Hypothèses!$D$4:$I$4,0))/12
*(1+INDEX(Hypothèses!$D$85:$I$85,MATCH('Plan de recrutement'!BV$5,Hypothèses!$D$4:$I$4,0))),"-")</f>
        <v>-</v>
      </c>
      <c r="BW17" s="61" t="str">
        <f>IFERROR(AND(BW$6&gt;=EOMONTH($H17,0),OR(BW$6&lt;=EOMONTH($I17,0),$I17=0))
*INDEX(Hypothèses!$D$60:$I$84,MATCH('Plan de recrutement'!$E17,Hypothèses!$C$60:$C$84,0),MATCH('Plan de recrutement'!BW$5,Hypothèses!$D$4:$I$4,0))/12
*(1+INDEX(Hypothèses!$D$85:$I$85,MATCH('Plan de recrutement'!BW$5,Hypothèses!$D$4:$I$4,0))),"-")</f>
        <v>-</v>
      </c>
      <c r="BX17" s="61" t="str">
        <f>IFERROR(AND(BX$6&gt;=EOMONTH($H17,0),OR(BX$6&lt;=EOMONTH($I17,0),$I17=0))
*INDEX(Hypothèses!$D$60:$I$84,MATCH('Plan de recrutement'!$E17,Hypothèses!$C$60:$C$84,0),MATCH('Plan de recrutement'!BX$5,Hypothèses!$D$4:$I$4,0))/12
*(1+INDEX(Hypothèses!$D$85:$I$85,MATCH('Plan de recrutement'!BX$5,Hypothèses!$D$4:$I$4,0))),"-")</f>
        <v>-</v>
      </c>
      <c r="BY17" s="61" t="str">
        <f>IFERROR(AND(BY$6&gt;=EOMONTH($H17,0),OR(BY$6&lt;=EOMONTH($I17,0),$I17=0))
*INDEX(Hypothèses!$D$60:$I$84,MATCH('Plan de recrutement'!$E17,Hypothèses!$C$60:$C$84,0),MATCH('Plan de recrutement'!BY$5,Hypothèses!$D$4:$I$4,0))/12
*(1+INDEX(Hypothèses!$D$85:$I$85,MATCH('Plan de recrutement'!BY$5,Hypothèses!$D$4:$I$4,0))),"-")</f>
        <v>-</v>
      </c>
      <c r="BZ17" s="61" t="str">
        <f>IFERROR(AND(BZ$6&gt;=EOMONTH($H17,0),OR(BZ$6&lt;=EOMONTH($I17,0),$I17=0))
*INDEX(Hypothèses!$D$60:$I$84,MATCH('Plan de recrutement'!$E17,Hypothèses!$C$60:$C$84,0),MATCH('Plan de recrutement'!BZ$5,Hypothèses!$D$4:$I$4,0))/12
*(1+INDEX(Hypothèses!$D$85:$I$85,MATCH('Plan de recrutement'!BZ$5,Hypothèses!$D$4:$I$4,0))),"-")</f>
        <v>-</v>
      </c>
      <c r="CA17" s="61" t="str">
        <f>IFERROR(AND(CA$6&gt;=EOMONTH($H17,0),OR(CA$6&lt;=EOMONTH($I17,0),$I17=0))
*INDEX(Hypothèses!$D$60:$I$84,MATCH('Plan de recrutement'!$E17,Hypothèses!$C$60:$C$84,0),MATCH('Plan de recrutement'!CA$5,Hypothèses!$D$4:$I$4,0))/12
*(1+INDEX(Hypothèses!$D$85:$I$85,MATCH('Plan de recrutement'!CA$5,Hypothèses!$D$4:$I$4,0))),"-")</f>
        <v>-</v>
      </c>
      <c r="CB17" s="61" t="str">
        <f>IFERROR(AND(CB$6&gt;=EOMONTH($H17,0),OR(CB$6&lt;=EOMONTH($I17,0),$I17=0))
*INDEX(Hypothèses!$D$60:$I$84,MATCH('Plan de recrutement'!$E17,Hypothèses!$C$60:$C$84,0),MATCH('Plan de recrutement'!CB$5,Hypothèses!$D$4:$I$4,0))/12
*(1+INDEX(Hypothèses!$D$85:$I$85,MATCH('Plan de recrutement'!CB$5,Hypothèses!$D$4:$I$4,0))),"-")</f>
        <v>-</v>
      </c>
      <c r="CC17" s="61" t="str">
        <f>IFERROR(AND(CC$6&gt;=EOMONTH($H17,0),OR(CC$6&lt;=EOMONTH($I17,0),$I17=0))
*INDEX(Hypothèses!$D$60:$I$84,MATCH('Plan de recrutement'!$E17,Hypothèses!$C$60:$C$84,0),MATCH('Plan de recrutement'!CC$5,Hypothèses!$D$4:$I$4,0))/12
*(1+INDEX(Hypothèses!$D$85:$I$85,MATCH('Plan de recrutement'!CC$5,Hypothèses!$D$4:$I$4,0))),"-")</f>
        <v>-</v>
      </c>
      <c r="CD17" s="61" t="str">
        <f>IFERROR(AND(CD$6&gt;=EOMONTH($H17,0),OR(CD$6&lt;=EOMONTH($I17,0),$I17=0))
*INDEX(Hypothèses!$D$60:$I$84,MATCH('Plan de recrutement'!$E17,Hypothèses!$C$60:$C$84,0),MATCH('Plan de recrutement'!CD$5,Hypothèses!$D$4:$I$4,0))/12
*(1+INDEX(Hypothèses!$D$85:$I$85,MATCH('Plan de recrutement'!CD$5,Hypothèses!$D$4:$I$4,0))),"-")</f>
        <v>-</v>
      </c>
      <c r="CE17" s="61" t="str">
        <f>IFERROR(AND(CE$6&gt;=EOMONTH($H17,0),OR(CE$6&lt;=EOMONTH($I17,0),$I17=0))
*INDEX(Hypothèses!$D$60:$I$84,MATCH('Plan de recrutement'!$E17,Hypothèses!$C$60:$C$84,0),MATCH('Plan de recrutement'!CE$5,Hypothèses!$D$4:$I$4,0))/12
*(1+INDEX(Hypothèses!$D$85:$I$85,MATCH('Plan de recrutement'!CE$5,Hypothèses!$D$4:$I$4,0))),"-")</f>
        <v>-</v>
      </c>
      <c r="CF17" s="61" t="str">
        <f>IFERROR(AND(CF$6&gt;=EOMONTH($H17,0),OR(CF$6&lt;=EOMONTH($I17,0),$I17=0))
*INDEX(Hypothèses!$D$60:$I$84,MATCH('Plan de recrutement'!$E17,Hypothèses!$C$60:$C$84,0),MATCH('Plan de recrutement'!CF$5,Hypothèses!$D$4:$I$4,0))/12
*(1+INDEX(Hypothèses!$D$85:$I$85,MATCH('Plan de recrutement'!CF$5,Hypothèses!$D$4:$I$4,0))),"-")</f>
        <v>-</v>
      </c>
      <c r="CG17" s="61" t="str">
        <f>IFERROR(AND(CG$6&gt;=EOMONTH($H17,0),OR(CG$6&lt;=EOMONTH($I17,0),$I17=0))
*INDEX(Hypothèses!$D$60:$I$84,MATCH('Plan de recrutement'!$E17,Hypothèses!$C$60:$C$84,0),MATCH('Plan de recrutement'!CG$5,Hypothèses!$D$4:$I$4,0))/12
*(1+INDEX(Hypothèses!$D$85:$I$85,MATCH('Plan de recrutement'!CG$5,Hypothèses!$D$4:$I$4,0))),"-")</f>
        <v>-</v>
      </c>
      <c r="CH17" s="61" t="str">
        <f>IFERROR(AND(CH$6&gt;=EOMONTH($H17,0),OR(CH$6&lt;=EOMONTH($I17,0),$I17=0))
*INDEX(Hypothèses!$D$60:$I$84,MATCH('Plan de recrutement'!$E17,Hypothèses!$C$60:$C$84,0),MATCH('Plan de recrutement'!CH$5,Hypothèses!$D$4:$I$4,0))/12
*(1+INDEX(Hypothèses!$D$85:$I$85,MATCH('Plan de recrutement'!CH$5,Hypothèses!$D$4:$I$4,0))),"-")</f>
        <v>-</v>
      </c>
      <c r="CI17" s="61" t="str">
        <f>IFERROR(AND(CI$6&gt;=EOMONTH($H17,0),OR(CI$6&lt;=EOMONTH($I17,0),$I17=0))
*INDEX(Hypothèses!$D$60:$I$84,MATCH('Plan de recrutement'!$E17,Hypothèses!$C$60:$C$84,0),MATCH('Plan de recrutement'!CI$5,Hypothèses!$D$4:$I$4,0))/12
*(1+INDEX(Hypothèses!$D$85:$I$85,MATCH('Plan de recrutement'!CI$5,Hypothèses!$D$4:$I$4,0))),"-")</f>
        <v>-</v>
      </c>
      <c r="CJ17" s="61" t="str">
        <f>IFERROR(AND(CJ$6&gt;=EOMONTH($H17,0),OR(CJ$6&lt;=EOMONTH($I17,0),$I17=0))
*INDEX(Hypothèses!$D$60:$I$84,MATCH('Plan de recrutement'!$E17,Hypothèses!$C$60:$C$84,0),MATCH('Plan de recrutement'!CJ$5,Hypothèses!$D$4:$I$4,0))/12
*(1+INDEX(Hypothèses!$D$85:$I$85,MATCH('Plan de recrutement'!CJ$5,Hypothèses!$D$4:$I$4,0))),"-")</f>
        <v>-</v>
      </c>
    </row>
    <row r="18" spans="3:88" x14ac:dyDescent="0.3">
      <c r="C18" s="48"/>
      <c r="D18" s="48"/>
      <c r="E18" s="1" t="str">
        <f t="shared" si="10"/>
        <v xml:space="preserve"> - </v>
      </c>
      <c r="F18" s="48"/>
      <c r="G18" s="48"/>
      <c r="H18" s="60"/>
      <c r="I18" s="60"/>
      <c r="J18" s="62">
        <f t="shared" si="11"/>
        <v>0</v>
      </c>
      <c r="K18" s="62">
        <f t="shared" si="11"/>
        <v>0</v>
      </c>
      <c r="L18" s="62">
        <f t="shared" si="9"/>
        <v>0</v>
      </c>
      <c r="M18" s="62">
        <f t="shared" si="9"/>
        <v>0</v>
      </c>
      <c r="N18" s="62">
        <f t="shared" si="9"/>
        <v>0</v>
      </c>
      <c r="O18" s="62">
        <f t="shared" si="9"/>
        <v>0</v>
      </c>
      <c r="Q18" s="61" t="str">
        <f>IFERROR(AND(Q$6&gt;=EOMONTH($H18,0),OR(Q$6&lt;=EOMONTH($I18,0),$I18=0))
*INDEX(Hypothèses!$D$60:$I$84,MATCH('Plan de recrutement'!$E18,Hypothèses!$C$60:$C$84,0),MATCH('Plan de recrutement'!Q$5,Hypothèses!$D$4:$I$4,0))/12
*(1+INDEX(Hypothèses!$D$85:$I$85,MATCH('Plan de recrutement'!Q$5,Hypothèses!$D$4:$I$4,0))),"-")</f>
        <v>-</v>
      </c>
      <c r="R18" s="61" t="str">
        <f>IFERROR(AND(R$6&gt;=EOMONTH($H18,0),OR(R$6&lt;=EOMONTH($I18,0),$I18=0))
*INDEX(Hypothèses!$D$60:$I$84,MATCH('Plan de recrutement'!$E18,Hypothèses!$C$60:$C$84,0),MATCH('Plan de recrutement'!R$5,Hypothèses!$D$4:$I$4,0))/12
*(1+INDEX(Hypothèses!$D$85:$I$85,MATCH('Plan de recrutement'!R$5,Hypothèses!$D$4:$I$4,0))),"-")</f>
        <v>-</v>
      </c>
      <c r="S18" s="61" t="str">
        <f>IFERROR(AND(S$6&gt;=EOMONTH($H18,0),OR(S$6&lt;=EOMONTH($I18,0),$I18=0))
*INDEX(Hypothèses!$D$60:$I$84,MATCH('Plan de recrutement'!$E18,Hypothèses!$C$60:$C$84,0),MATCH('Plan de recrutement'!S$5,Hypothèses!$D$4:$I$4,0))/12
*(1+INDEX(Hypothèses!$D$85:$I$85,MATCH('Plan de recrutement'!S$5,Hypothèses!$D$4:$I$4,0))),"-")</f>
        <v>-</v>
      </c>
      <c r="T18" s="61" t="str">
        <f>IFERROR(AND(T$6&gt;=EOMONTH($H18,0),OR(T$6&lt;=EOMONTH($I18,0),$I18=0))
*INDEX(Hypothèses!$D$60:$I$84,MATCH('Plan de recrutement'!$E18,Hypothèses!$C$60:$C$84,0),MATCH('Plan de recrutement'!T$5,Hypothèses!$D$4:$I$4,0))/12
*(1+INDEX(Hypothèses!$D$85:$I$85,MATCH('Plan de recrutement'!T$5,Hypothèses!$D$4:$I$4,0))),"-")</f>
        <v>-</v>
      </c>
      <c r="U18" s="61" t="str">
        <f>IFERROR(AND(U$6&gt;=EOMONTH($H18,0),OR(U$6&lt;=EOMONTH($I18,0),$I18=0))
*INDEX(Hypothèses!$D$60:$I$84,MATCH('Plan de recrutement'!$E18,Hypothèses!$C$60:$C$84,0),MATCH('Plan de recrutement'!U$5,Hypothèses!$D$4:$I$4,0))/12
*(1+INDEX(Hypothèses!$D$85:$I$85,MATCH('Plan de recrutement'!U$5,Hypothèses!$D$4:$I$4,0))),"-")</f>
        <v>-</v>
      </c>
      <c r="V18" s="61" t="str">
        <f>IFERROR(AND(V$6&gt;=EOMONTH($H18,0),OR(V$6&lt;=EOMONTH($I18,0),$I18=0))
*INDEX(Hypothèses!$D$60:$I$84,MATCH('Plan de recrutement'!$E18,Hypothèses!$C$60:$C$84,0),MATCH('Plan de recrutement'!V$5,Hypothèses!$D$4:$I$4,0))/12
*(1+INDEX(Hypothèses!$D$85:$I$85,MATCH('Plan de recrutement'!V$5,Hypothèses!$D$4:$I$4,0))),"-")</f>
        <v>-</v>
      </c>
      <c r="W18" s="61" t="str">
        <f>IFERROR(AND(W$6&gt;=EOMONTH($H18,0),OR(W$6&lt;=EOMONTH($I18,0),$I18=0))
*INDEX(Hypothèses!$D$60:$I$84,MATCH('Plan de recrutement'!$E18,Hypothèses!$C$60:$C$84,0),MATCH('Plan de recrutement'!W$5,Hypothèses!$D$4:$I$4,0))/12
*(1+INDEX(Hypothèses!$D$85:$I$85,MATCH('Plan de recrutement'!W$5,Hypothèses!$D$4:$I$4,0))),"-")</f>
        <v>-</v>
      </c>
      <c r="X18" s="61" t="str">
        <f>IFERROR(AND(X$6&gt;=EOMONTH($H18,0),OR(X$6&lt;=EOMONTH($I18,0),$I18=0))
*INDEX(Hypothèses!$D$60:$I$84,MATCH('Plan de recrutement'!$E18,Hypothèses!$C$60:$C$84,0),MATCH('Plan de recrutement'!X$5,Hypothèses!$D$4:$I$4,0))/12
*(1+INDEX(Hypothèses!$D$85:$I$85,MATCH('Plan de recrutement'!X$5,Hypothèses!$D$4:$I$4,0))),"-")</f>
        <v>-</v>
      </c>
      <c r="Y18" s="61" t="str">
        <f>IFERROR(AND(Y$6&gt;=EOMONTH($H18,0),OR(Y$6&lt;=EOMONTH($I18,0),$I18=0))
*INDEX(Hypothèses!$D$60:$I$84,MATCH('Plan de recrutement'!$E18,Hypothèses!$C$60:$C$84,0),MATCH('Plan de recrutement'!Y$5,Hypothèses!$D$4:$I$4,0))/12
*(1+INDEX(Hypothèses!$D$85:$I$85,MATCH('Plan de recrutement'!Y$5,Hypothèses!$D$4:$I$4,0))),"-")</f>
        <v>-</v>
      </c>
      <c r="Z18" s="61" t="str">
        <f>IFERROR(AND(Z$6&gt;=EOMONTH($H18,0),OR(Z$6&lt;=EOMONTH($I18,0),$I18=0))
*INDEX(Hypothèses!$D$60:$I$84,MATCH('Plan de recrutement'!$E18,Hypothèses!$C$60:$C$84,0),MATCH('Plan de recrutement'!Z$5,Hypothèses!$D$4:$I$4,0))/12
*(1+INDEX(Hypothèses!$D$85:$I$85,MATCH('Plan de recrutement'!Z$5,Hypothèses!$D$4:$I$4,0))),"-")</f>
        <v>-</v>
      </c>
      <c r="AA18" s="61" t="str">
        <f>IFERROR(AND(AA$6&gt;=EOMONTH($H18,0),OR(AA$6&lt;=EOMONTH($I18,0),$I18=0))
*INDEX(Hypothèses!$D$60:$I$84,MATCH('Plan de recrutement'!$E18,Hypothèses!$C$60:$C$84,0),MATCH('Plan de recrutement'!AA$5,Hypothèses!$D$4:$I$4,0))/12
*(1+INDEX(Hypothèses!$D$85:$I$85,MATCH('Plan de recrutement'!AA$5,Hypothèses!$D$4:$I$4,0))),"-")</f>
        <v>-</v>
      </c>
      <c r="AB18" s="61" t="str">
        <f>IFERROR(AND(AB$6&gt;=EOMONTH($H18,0),OR(AB$6&lt;=EOMONTH($I18,0),$I18=0))
*INDEX(Hypothèses!$D$60:$I$84,MATCH('Plan de recrutement'!$E18,Hypothèses!$C$60:$C$84,0),MATCH('Plan de recrutement'!AB$5,Hypothèses!$D$4:$I$4,0))/12
*(1+INDEX(Hypothèses!$D$85:$I$85,MATCH('Plan de recrutement'!AB$5,Hypothèses!$D$4:$I$4,0))),"-")</f>
        <v>-</v>
      </c>
      <c r="AC18" s="61" t="str">
        <f>IFERROR(AND(AC$6&gt;=EOMONTH($H18,0),OR(AC$6&lt;=EOMONTH($I18,0),$I18=0))
*INDEX(Hypothèses!$D$60:$I$84,MATCH('Plan de recrutement'!$E18,Hypothèses!$C$60:$C$84,0),MATCH('Plan de recrutement'!AC$5,Hypothèses!$D$4:$I$4,0))/12
*(1+INDEX(Hypothèses!$D$85:$I$85,MATCH('Plan de recrutement'!AC$5,Hypothèses!$D$4:$I$4,0))),"-")</f>
        <v>-</v>
      </c>
      <c r="AD18" s="61" t="str">
        <f>IFERROR(AND(AD$6&gt;=EOMONTH($H18,0),OR(AD$6&lt;=EOMONTH($I18,0),$I18=0))
*INDEX(Hypothèses!$D$60:$I$84,MATCH('Plan de recrutement'!$E18,Hypothèses!$C$60:$C$84,0),MATCH('Plan de recrutement'!AD$5,Hypothèses!$D$4:$I$4,0))/12
*(1+INDEX(Hypothèses!$D$85:$I$85,MATCH('Plan de recrutement'!AD$5,Hypothèses!$D$4:$I$4,0))),"-")</f>
        <v>-</v>
      </c>
      <c r="AE18" s="61" t="str">
        <f>IFERROR(AND(AE$6&gt;=EOMONTH($H18,0),OR(AE$6&lt;=EOMONTH($I18,0),$I18=0))
*INDEX(Hypothèses!$D$60:$I$84,MATCH('Plan de recrutement'!$E18,Hypothèses!$C$60:$C$84,0),MATCH('Plan de recrutement'!AE$5,Hypothèses!$D$4:$I$4,0))/12
*(1+INDEX(Hypothèses!$D$85:$I$85,MATCH('Plan de recrutement'!AE$5,Hypothèses!$D$4:$I$4,0))),"-")</f>
        <v>-</v>
      </c>
      <c r="AF18" s="61" t="str">
        <f>IFERROR(AND(AF$6&gt;=EOMONTH($H18,0),OR(AF$6&lt;=EOMONTH($I18,0),$I18=0))
*INDEX(Hypothèses!$D$60:$I$84,MATCH('Plan de recrutement'!$E18,Hypothèses!$C$60:$C$84,0),MATCH('Plan de recrutement'!AF$5,Hypothèses!$D$4:$I$4,0))/12
*(1+INDEX(Hypothèses!$D$85:$I$85,MATCH('Plan de recrutement'!AF$5,Hypothèses!$D$4:$I$4,0))),"-")</f>
        <v>-</v>
      </c>
      <c r="AG18" s="61" t="str">
        <f>IFERROR(AND(AG$6&gt;=EOMONTH($H18,0),OR(AG$6&lt;=EOMONTH($I18,0),$I18=0))
*INDEX(Hypothèses!$D$60:$I$84,MATCH('Plan de recrutement'!$E18,Hypothèses!$C$60:$C$84,0),MATCH('Plan de recrutement'!AG$5,Hypothèses!$D$4:$I$4,0))/12
*(1+INDEX(Hypothèses!$D$85:$I$85,MATCH('Plan de recrutement'!AG$5,Hypothèses!$D$4:$I$4,0))),"-")</f>
        <v>-</v>
      </c>
      <c r="AH18" s="61" t="str">
        <f>IFERROR(AND(AH$6&gt;=EOMONTH($H18,0),OR(AH$6&lt;=EOMONTH($I18,0),$I18=0))
*INDEX(Hypothèses!$D$60:$I$84,MATCH('Plan de recrutement'!$E18,Hypothèses!$C$60:$C$84,0),MATCH('Plan de recrutement'!AH$5,Hypothèses!$D$4:$I$4,0))/12
*(1+INDEX(Hypothèses!$D$85:$I$85,MATCH('Plan de recrutement'!AH$5,Hypothèses!$D$4:$I$4,0))),"-")</f>
        <v>-</v>
      </c>
      <c r="AI18" s="61" t="str">
        <f>IFERROR(AND(AI$6&gt;=EOMONTH($H18,0),OR(AI$6&lt;=EOMONTH($I18,0),$I18=0))
*INDEX(Hypothèses!$D$60:$I$84,MATCH('Plan de recrutement'!$E18,Hypothèses!$C$60:$C$84,0),MATCH('Plan de recrutement'!AI$5,Hypothèses!$D$4:$I$4,0))/12
*(1+INDEX(Hypothèses!$D$85:$I$85,MATCH('Plan de recrutement'!AI$5,Hypothèses!$D$4:$I$4,0))),"-")</f>
        <v>-</v>
      </c>
      <c r="AJ18" s="61" t="str">
        <f>IFERROR(AND(AJ$6&gt;=EOMONTH($H18,0),OR(AJ$6&lt;=EOMONTH($I18,0),$I18=0))
*INDEX(Hypothèses!$D$60:$I$84,MATCH('Plan de recrutement'!$E18,Hypothèses!$C$60:$C$84,0),MATCH('Plan de recrutement'!AJ$5,Hypothèses!$D$4:$I$4,0))/12
*(1+INDEX(Hypothèses!$D$85:$I$85,MATCH('Plan de recrutement'!AJ$5,Hypothèses!$D$4:$I$4,0))),"-")</f>
        <v>-</v>
      </c>
      <c r="AK18" s="61" t="str">
        <f>IFERROR(AND(AK$6&gt;=EOMONTH($H18,0),OR(AK$6&lt;=EOMONTH($I18,0),$I18=0))
*INDEX(Hypothèses!$D$60:$I$84,MATCH('Plan de recrutement'!$E18,Hypothèses!$C$60:$C$84,0),MATCH('Plan de recrutement'!AK$5,Hypothèses!$D$4:$I$4,0))/12
*(1+INDEX(Hypothèses!$D$85:$I$85,MATCH('Plan de recrutement'!AK$5,Hypothèses!$D$4:$I$4,0))),"-")</f>
        <v>-</v>
      </c>
      <c r="AL18" s="61" t="str">
        <f>IFERROR(AND(AL$6&gt;=EOMONTH($H18,0),OR(AL$6&lt;=EOMONTH($I18,0),$I18=0))
*INDEX(Hypothèses!$D$60:$I$84,MATCH('Plan de recrutement'!$E18,Hypothèses!$C$60:$C$84,0),MATCH('Plan de recrutement'!AL$5,Hypothèses!$D$4:$I$4,0))/12
*(1+INDEX(Hypothèses!$D$85:$I$85,MATCH('Plan de recrutement'!AL$5,Hypothèses!$D$4:$I$4,0))),"-")</f>
        <v>-</v>
      </c>
      <c r="AM18" s="61" t="str">
        <f>IFERROR(AND(AM$6&gt;=EOMONTH($H18,0),OR(AM$6&lt;=EOMONTH($I18,0),$I18=0))
*INDEX(Hypothèses!$D$60:$I$84,MATCH('Plan de recrutement'!$E18,Hypothèses!$C$60:$C$84,0),MATCH('Plan de recrutement'!AM$5,Hypothèses!$D$4:$I$4,0))/12
*(1+INDEX(Hypothèses!$D$85:$I$85,MATCH('Plan de recrutement'!AM$5,Hypothèses!$D$4:$I$4,0))),"-")</f>
        <v>-</v>
      </c>
      <c r="AN18" s="61" t="str">
        <f>IFERROR(AND(AN$6&gt;=EOMONTH($H18,0),OR(AN$6&lt;=EOMONTH($I18,0),$I18=0))
*INDEX(Hypothèses!$D$60:$I$84,MATCH('Plan de recrutement'!$E18,Hypothèses!$C$60:$C$84,0),MATCH('Plan de recrutement'!AN$5,Hypothèses!$D$4:$I$4,0))/12
*(1+INDEX(Hypothèses!$D$85:$I$85,MATCH('Plan de recrutement'!AN$5,Hypothèses!$D$4:$I$4,0))),"-")</f>
        <v>-</v>
      </c>
      <c r="AO18" s="61" t="str">
        <f>IFERROR(AND(AO$6&gt;=EOMONTH($H18,0),OR(AO$6&lt;=EOMONTH($I18,0),$I18=0))
*INDEX(Hypothèses!$D$60:$I$84,MATCH('Plan de recrutement'!$E18,Hypothèses!$C$60:$C$84,0),MATCH('Plan de recrutement'!AO$5,Hypothèses!$D$4:$I$4,0))/12
*(1+INDEX(Hypothèses!$D$85:$I$85,MATCH('Plan de recrutement'!AO$5,Hypothèses!$D$4:$I$4,0))),"-")</f>
        <v>-</v>
      </c>
      <c r="AP18" s="61" t="str">
        <f>IFERROR(AND(AP$6&gt;=EOMONTH($H18,0),OR(AP$6&lt;=EOMONTH($I18,0),$I18=0))
*INDEX(Hypothèses!$D$60:$I$84,MATCH('Plan de recrutement'!$E18,Hypothèses!$C$60:$C$84,0),MATCH('Plan de recrutement'!AP$5,Hypothèses!$D$4:$I$4,0))/12
*(1+INDEX(Hypothèses!$D$85:$I$85,MATCH('Plan de recrutement'!AP$5,Hypothèses!$D$4:$I$4,0))),"-")</f>
        <v>-</v>
      </c>
      <c r="AQ18" s="61" t="str">
        <f>IFERROR(AND(AQ$6&gt;=EOMONTH($H18,0),OR(AQ$6&lt;=EOMONTH($I18,0),$I18=0))
*INDEX(Hypothèses!$D$60:$I$84,MATCH('Plan de recrutement'!$E18,Hypothèses!$C$60:$C$84,0),MATCH('Plan de recrutement'!AQ$5,Hypothèses!$D$4:$I$4,0))/12
*(1+INDEX(Hypothèses!$D$85:$I$85,MATCH('Plan de recrutement'!AQ$5,Hypothèses!$D$4:$I$4,0))),"-")</f>
        <v>-</v>
      </c>
      <c r="AR18" s="61" t="str">
        <f>IFERROR(AND(AR$6&gt;=EOMONTH($H18,0),OR(AR$6&lt;=EOMONTH($I18,0),$I18=0))
*INDEX(Hypothèses!$D$60:$I$84,MATCH('Plan de recrutement'!$E18,Hypothèses!$C$60:$C$84,0),MATCH('Plan de recrutement'!AR$5,Hypothèses!$D$4:$I$4,0))/12
*(1+INDEX(Hypothèses!$D$85:$I$85,MATCH('Plan de recrutement'!AR$5,Hypothèses!$D$4:$I$4,0))),"-")</f>
        <v>-</v>
      </c>
      <c r="AS18" s="61" t="str">
        <f>IFERROR(AND(AS$6&gt;=EOMONTH($H18,0),OR(AS$6&lt;=EOMONTH($I18,0),$I18=0))
*INDEX(Hypothèses!$D$60:$I$84,MATCH('Plan de recrutement'!$E18,Hypothèses!$C$60:$C$84,0),MATCH('Plan de recrutement'!AS$5,Hypothèses!$D$4:$I$4,0))/12
*(1+INDEX(Hypothèses!$D$85:$I$85,MATCH('Plan de recrutement'!AS$5,Hypothèses!$D$4:$I$4,0))),"-")</f>
        <v>-</v>
      </c>
      <c r="AT18" s="61" t="str">
        <f>IFERROR(AND(AT$6&gt;=EOMONTH($H18,0),OR(AT$6&lt;=EOMONTH($I18,0),$I18=0))
*INDEX(Hypothèses!$D$60:$I$84,MATCH('Plan de recrutement'!$E18,Hypothèses!$C$60:$C$84,0),MATCH('Plan de recrutement'!AT$5,Hypothèses!$D$4:$I$4,0))/12
*(1+INDEX(Hypothèses!$D$85:$I$85,MATCH('Plan de recrutement'!AT$5,Hypothèses!$D$4:$I$4,0))),"-")</f>
        <v>-</v>
      </c>
      <c r="AU18" s="61" t="str">
        <f>IFERROR(AND(AU$6&gt;=EOMONTH($H18,0),OR(AU$6&lt;=EOMONTH($I18,0),$I18=0))
*INDEX(Hypothèses!$D$60:$I$84,MATCH('Plan de recrutement'!$E18,Hypothèses!$C$60:$C$84,0),MATCH('Plan de recrutement'!AU$5,Hypothèses!$D$4:$I$4,0))/12
*(1+INDEX(Hypothèses!$D$85:$I$85,MATCH('Plan de recrutement'!AU$5,Hypothèses!$D$4:$I$4,0))),"-")</f>
        <v>-</v>
      </c>
      <c r="AV18" s="61" t="str">
        <f>IFERROR(AND(AV$6&gt;=EOMONTH($H18,0),OR(AV$6&lt;=EOMONTH($I18,0),$I18=0))
*INDEX(Hypothèses!$D$60:$I$84,MATCH('Plan de recrutement'!$E18,Hypothèses!$C$60:$C$84,0),MATCH('Plan de recrutement'!AV$5,Hypothèses!$D$4:$I$4,0))/12
*(1+INDEX(Hypothèses!$D$85:$I$85,MATCH('Plan de recrutement'!AV$5,Hypothèses!$D$4:$I$4,0))),"-")</f>
        <v>-</v>
      </c>
      <c r="AW18" s="61" t="str">
        <f>IFERROR(AND(AW$6&gt;=EOMONTH($H18,0),OR(AW$6&lt;=EOMONTH($I18,0),$I18=0))
*INDEX(Hypothèses!$D$60:$I$84,MATCH('Plan de recrutement'!$E18,Hypothèses!$C$60:$C$84,0),MATCH('Plan de recrutement'!AW$5,Hypothèses!$D$4:$I$4,0))/12
*(1+INDEX(Hypothèses!$D$85:$I$85,MATCH('Plan de recrutement'!AW$5,Hypothèses!$D$4:$I$4,0))),"-")</f>
        <v>-</v>
      </c>
      <c r="AX18" s="61" t="str">
        <f>IFERROR(AND(AX$6&gt;=EOMONTH($H18,0),OR(AX$6&lt;=EOMONTH($I18,0),$I18=0))
*INDEX(Hypothèses!$D$60:$I$84,MATCH('Plan de recrutement'!$E18,Hypothèses!$C$60:$C$84,0),MATCH('Plan de recrutement'!AX$5,Hypothèses!$D$4:$I$4,0))/12
*(1+INDEX(Hypothèses!$D$85:$I$85,MATCH('Plan de recrutement'!AX$5,Hypothèses!$D$4:$I$4,0))),"-")</f>
        <v>-</v>
      </c>
      <c r="AY18" s="61" t="str">
        <f>IFERROR(AND(AY$6&gt;=EOMONTH($H18,0),OR(AY$6&lt;=EOMONTH($I18,0),$I18=0))
*INDEX(Hypothèses!$D$60:$I$84,MATCH('Plan de recrutement'!$E18,Hypothèses!$C$60:$C$84,0),MATCH('Plan de recrutement'!AY$5,Hypothèses!$D$4:$I$4,0))/12
*(1+INDEX(Hypothèses!$D$85:$I$85,MATCH('Plan de recrutement'!AY$5,Hypothèses!$D$4:$I$4,0))),"-")</f>
        <v>-</v>
      </c>
      <c r="AZ18" s="61" t="str">
        <f>IFERROR(AND(AZ$6&gt;=EOMONTH($H18,0),OR(AZ$6&lt;=EOMONTH($I18,0),$I18=0))
*INDEX(Hypothèses!$D$60:$I$84,MATCH('Plan de recrutement'!$E18,Hypothèses!$C$60:$C$84,0),MATCH('Plan de recrutement'!AZ$5,Hypothèses!$D$4:$I$4,0))/12
*(1+INDEX(Hypothèses!$D$85:$I$85,MATCH('Plan de recrutement'!AZ$5,Hypothèses!$D$4:$I$4,0))),"-")</f>
        <v>-</v>
      </c>
      <c r="BA18" s="61" t="str">
        <f>IFERROR(AND(BA$6&gt;=EOMONTH($H18,0),OR(BA$6&lt;=EOMONTH($I18,0),$I18=0))
*INDEX(Hypothèses!$D$60:$I$84,MATCH('Plan de recrutement'!$E18,Hypothèses!$C$60:$C$84,0),MATCH('Plan de recrutement'!BA$5,Hypothèses!$D$4:$I$4,0))/12
*(1+INDEX(Hypothèses!$D$85:$I$85,MATCH('Plan de recrutement'!BA$5,Hypothèses!$D$4:$I$4,0))),"-")</f>
        <v>-</v>
      </c>
      <c r="BB18" s="61" t="str">
        <f>IFERROR(AND(BB$6&gt;=EOMONTH($H18,0),OR(BB$6&lt;=EOMONTH($I18,0),$I18=0))
*INDEX(Hypothèses!$D$60:$I$84,MATCH('Plan de recrutement'!$E18,Hypothèses!$C$60:$C$84,0),MATCH('Plan de recrutement'!BB$5,Hypothèses!$D$4:$I$4,0))/12
*(1+INDEX(Hypothèses!$D$85:$I$85,MATCH('Plan de recrutement'!BB$5,Hypothèses!$D$4:$I$4,0))),"-")</f>
        <v>-</v>
      </c>
      <c r="BC18" s="61" t="str">
        <f>IFERROR(AND(BC$6&gt;=EOMONTH($H18,0),OR(BC$6&lt;=EOMONTH($I18,0),$I18=0))
*INDEX(Hypothèses!$D$60:$I$84,MATCH('Plan de recrutement'!$E18,Hypothèses!$C$60:$C$84,0),MATCH('Plan de recrutement'!BC$5,Hypothèses!$D$4:$I$4,0))/12
*(1+INDEX(Hypothèses!$D$85:$I$85,MATCH('Plan de recrutement'!BC$5,Hypothèses!$D$4:$I$4,0))),"-")</f>
        <v>-</v>
      </c>
      <c r="BD18" s="61" t="str">
        <f>IFERROR(AND(BD$6&gt;=EOMONTH($H18,0),OR(BD$6&lt;=EOMONTH($I18,0),$I18=0))
*INDEX(Hypothèses!$D$60:$I$84,MATCH('Plan de recrutement'!$E18,Hypothèses!$C$60:$C$84,0),MATCH('Plan de recrutement'!BD$5,Hypothèses!$D$4:$I$4,0))/12
*(1+INDEX(Hypothèses!$D$85:$I$85,MATCH('Plan de recrutement'!BD$5,Hypothèses!$D$4:$I$4,0))),"-")</f>
        <v>-</v>
      </c>
      <c r="BE18" s="61" t="str">
        <f>IFERROR(AND(BE$6&gt;=EOMONTH($H18,0),OR(BE$6&lt;=EOMONTH($I18,0),$I18=0))
*INDEX(Hypothèses!$D$60:$I$84,MATCH('Plan de recrutement'!$E18,Hypothèses!$C$60:$C$84,0),MATCH('Plan de recrutement'!BE$5,Hypothèses!$D$4:$I$4,0))/12
*(1+INDEX(Hypothèses!$D$85:$I$85,MATCH('Plan de recrutement'!BE$5,Hypothèses!$D$4:$I$4,0))),"-")</f>
        <v>-</v>
      </c>
      <c r="BF18" s="61" t="str">
        <f>IFERROR(AND(BF$6&gt;=EOMONTH($H18,0),OR(BF$6&lt;=EOMONTH($I18,0),$I18=0))
*INDEX(Hypothèses!$D$60:$I$84,MATCH('Plan de recrutement'!$E18,Hypothèses!$C$60:$C$84,0),MATCH('Plan de recrutement'!BF$5,Hypothèses!$D$4:$I$4,0))/12
*(1+INDEX(Hypothèses!$D$85:$I$85,MATCH('Plan de recrutement'!BF$5,Hypothèses!$D$4:$I$4,0))),"-")</f>
        <v>-</v>
      </c>
      <c r="BG18" s="61" t="str">
        <f>IFERROR(AND(BG$6&gt;=EOMONTH($H18,0),OR(BG$6&lt;=EOMONTH($I18,0),$I18=0))
*INDEX(Hypothèses!$D$60:$I$84,MATCH('Plan de recrutement'!$E18,Hypothèses!$C$60:$C$84,0),MATCH('Plan de recrutement'!BG$5,Hypothèses!$D$4:$I$4,0))/12
*(1+INDEX(Hypothèses!$D$85:$I$85,MATCH('Plan de recrutement'!BG$5,Hypothèses!$D$4:$I$4,0))),"-")</f>
        <v>-</v>
      </c>
      <c r="BH18" s="61" t="str">
        <f>IFERROR(AND(BH$6&gt;=EOMONTH($H18,0),OR(BH$6&lt;=EOMONTH($I18,0),$I18=0))
*INDEX(Hypothèses!$D$60:$I$84,MATCH('Plan de recrutement'!$E18,Hypothèses!$C$60:$C$84,0),MATCH('Plan de recrutement'!BH$5,Hypothèses!$D$4:$I$4,0))/12
*(1+INDEX(Hypothèses!$D$85:$I$85,MATCH('Plan de recrutement'!BH$5,Hypothèses!$D$4:$I$4,0))),"-")</f>
        <v>-</v>
      </c>
      <c r="BI18" s="61" t="str">
        <f>IFERROR(AND(BI$6&gt;=EOMONTH($H18,0),OR(BI$6&lt;=EOMONTH($I18,0),$I18=0))
*INDEX(Hypothèses!$D$60:$I$84,MATCH('Plan de recrutement'!$E18,Hypothèses!$C$60:$C$84,0),MATCH('Plan de recrutement'!BI$5,Hypothèses!$D$4:$I$4,0))/12
*(1+INDEX(Hypothèses!$D$85:$I$85,MATCH('Plan de recrutement'!BI$5,Hypothèses!$D$4:$I$4,0))),"-")</f>
        <v>-</v>
      </c>
      <c r="BJ18" s="61" t="str">
        <f>IFERROR(AND(BJ$6&gt;=EOMONTH($H18,0),OR(BJ$6&lt;=EOMONTH($I18,0),$I18=0))
*INDEX(Hypothèses!$D$60:$I$84,MATCH('Plan de recrutement'!$E18,Hypothèses!$C$60:$C$84,0),MATCH('Plan de recrutement'!BJ$5,Hypothèses!$D$4:$I$4,0))/12
*(1+INDEX(Hypothèses!$D$85:$I$85,MATCH('Plan de recrutement'!BJ$5,Hypothèses!$D$4:$I$4,0))),"-")</f>
        <v>-</v>
      </c>
      <c r="BK18" s="61" t="str">
        <f>IFERROR(AND(BK$6&gt;=EOMONTH($H18,0),OR(BK$6&lt;=EOMONTH($I18,0),$I18=0))
*INDEX(Hypothèses!$D$60:$I$84,MATCH('Plan de recrutement'!$E18,Hypothèses!$C$60:$C$84,0),MATCH('Plan de recrutement'!BK$5,Hypothèses!$D$4:$I$4,0))/12
*(1+INDEX(Hypothèses!$D$85:$I$85,MATCH('Plan de recrutement'!BK$5,Hypothèses!$D$4:$I$4,0))),"-")</f>
        <v>-</v>
      </c>
      <c r="BL18" s="61" t="str">
        <f>IFERROR(AND(BL$6&gt;=EOMONTH($H18,0),OR(BL$6&lt;=EOMONTH($I18,0),$I18=0))
*INDEX(Hypothèses!$D$60:$I$84,MATCH('Plan de recrutement'!$E18,Hypothèses!$C$60:$C$84,0),MATCH('Plan de recrutement'!BL$5,Hypothèses!$D$4:$I$4,0))/12
*(1+INDEX(Hypothèses!$D$85:$I$85,MATCH('Plan de recrutement'!BL$5,Hypothèses!$D$4:$I$4,0))),"-")</f>
        <v>-</v>
      </c>
      <c r="BM18" s="61" t="str">
        <f>IFERROR(AND(BM$6&gt;=EOMONTH($H18,0),OR(BM$6&lt;=EOMONTH($I18,0),$I18=0))
*INDEX(Hypothèses!$D$60:$I$84,MATCH('Plan de recrutement'!$E18,Hypothèses!$C$60:$C$84,0),MATCH('Plan de recrutement'!BM$5,Hypothèses!$D$4:$I$4,0))/12
*(1+INDEX(Hypothèses!$D$85:$I$85,MATCH('Plan de recrutement'!BM$5,Hypothèses!$D$4:$I$4,0))),"-")</f>
        <v>-</v>
      </c>
      <c r="BN18" s="61" t="str">
        <f>IFERROR(AND(BN$6&gt;=EOMONTH($H18,0),OR(BN$6&lt;=EOMONTH($I18,0),$I18=0))
*INDEX(Hypothèses!$D$60:$I$84,MATCH('Plan de recrutement'!$E18,Hypothèses!$C$60:$C$84,0),MATCH('Plan de recrutement'!BN$5,Hypothèses!$D$4:$I$4,0))/12
*(1+INDEX(Hypothèses!$D$85:$I$85,MATCH('Plan de recrutement'!BN$5,Hypothèses!$D$4:$I$4,0))),"-")</f>
        <v>-</v>
      </c>
      <c r="BO18" s="61" t="str">
        <f>IFERROR(AND(BO$6&gt;=EOMONTH($H18,0),OR(BO$6&lt;=EOMONTH($I18,0),$I18=0))
*INDEX(Hypothèses!$D$60:$I$84,MATCH('Plan de recrutement'!$E18,Hypothèses!$C$60:$C$84,0),MATCH('Plan de recrutement'!BO$5,Hypothèses!$D$4:$I$4,0))/12
*(1+INDEX(Hypothèses!$D$85:$I$85,MATCH('Plan de recrutement'!BO$5,Hypothèses!$D$4:$I$4,0))),"-")</f>
        <v>-</v>
      </c>
      <c r="BP18" s="61" t="str">
        <f>IFERROR(AND(BP$6&gt;=EOMONTH($H18,0),OR(BP$6&lt;=EOMONTH($I18,0),$I18=0))
*INDEX(Hypothèses!$D$60:$I$84,MATCH('Plan de recrutement'!$E18,Hypothèses!$C$60:$C$84,0),MATCH('Plan de recrutement'!BP$5,Hypothèses!$D$4:$I$4,0))/12
*(1+INDEX(Hypothèses!$D$85:$I$85,MATCH('Plan de recrutement'!BP$5,Hypothèses!$D$4:$I$4,0))),"-")</f>
        <v>-</v>
      </c>
      <c r="BQ18" s="61" t="str">
        <f>IFERROR(AND(BQ$6&gt;=EOMONTH($H18,0),OR(BQ$6&lt;=EOMONTH($I18,0),$I18=0))
*INDEX(Hypothèses!$D$60:$I$84,MATCH('Plan de recrutement'!$E18,Hypothèses!$C$60:$C$84,0),MATCH('Plan de recrutement'!BQ$5,Hypothèses!$D$4:$I$4,0))/12
*(1+INDEX(Hypothèses!$D$85:$I$85,MATCH('Plan de recrutement'!BQ$5,Hypothèses!$D$4:$I$4,0))),"-")</f>
        <v>-</v>
      </c>
      <c r="BR18" s="61" t="str">
        <f>IFERROR(AND(BR$6&gt;=EOMONTH($H18,0),OR(BR$6&lt;=EOMONTH($I18,0),$I18=0))
*INDEX(Hypothèses!$D$60:$I$84,MATCH('Plan de recrutement'!$E18,Hypothèses!$C$60:$C$84,0),MATCH('Plan de recrutement'!BR$5,Hypothèses!$D$4:$I$4,0))/12
*(1+INDEX(Hypothèses!$D$85:$I$85,MATCH('Plan de recrutement'!BR$5,Hypothèses!$D$4:$I$4,0))),"-")</f>
        <v>-</v>
      </c>
      <c r="BS18" s="61" t="str">
        <f>IFERROR(AND(BS$6&gt;=EOMONTH($H18,0),OR(BS$6&lt;=EOMONTH($I18,0),$I18=0))
*INDEX(Hypothèses!$D$60:$I$84,MATCH('Plan de recrutement'!$E18,Hypothèses!$C$60:$C$84,0),MATCH('Plan de recrutement'!BS$5,Hypothèses!$D$4:$I$4,0))/12
*(1+INDEX(Hypothèses!$D$85:$I$85,MATCH('Plan de recrutement'!BS$5,Hypothèses!$D$4:$I$4,0))),"-")</f>
        <v>-</v>
      </c>
      <c r="BT18" s="61" t="str">
        <f>IFERROR(AND(BT$6&gt;=EOMONTH($H18,0),OR(BT$6&lt;=EOMONTH($I18,0),$I18=0))
*INDEX(Hypothèses!$D$60:$I$84,MATCH('Plan de recrutement'!$E18,Hypothèses!$C$60:$C$84,0),MATCH('Plan de recrutement'!BT$5,Hypothèses!$D$4:$I$4,0))/12
*(1+INDEX(Hypothèses!$D$85:$I$85,MATCH('Plan de recrutement'!BT$5,Hypothèses!$D$4:$I$4,0))),"-")</f>
        <v>-</v>
      </c>
      <c r="BU18" s="61" t="str">
        <f>IFERROR(AND(BU$6&gt;=EOMONTH($H18,0),OR(BU$6&lt;=EOMONTH($I18,0),$I18=0))
*INDEX(Hypothèses!$D$60:$I$84,MATCH('Plan de recrutement'!$E18,Hypothèses!$C$60:$C$84,0),MATCH('Plan de recrutement'!BU$5,Hypothèses!$D$4:$I$4,0))/12
*(1+INDEX(Hypothèses!$D$85:$I$85,MATCH('Plan de recrutement'!BU$5,Hypothèses!$D$4:$I$4,0))),"-")</f>
        <v>-</v>
      </c>
      <c r="BV18" s="61" t="str">
        <f>IFERROR(AND(BV$6&gt;=EOMONTH($H18,0),OR(BV$6&lt;=EOMONTH($I18,0),$I18=0))
*INDEX(Hypothèses!$D$60:$I$84,MATCH('Plan de recrutement'!$E18,Hypothèses!$C$60:$C$84,0),MATCH('Plan de recrutement'!BV$5,Hypothèses!$D$4:$I$4,0))/12
*(1+INDEX(Hypothèses!$D$85:$I$85,MATCH('Plan de recrutement'!BV$5,Hypothèses!$D$4:$I$4,0))),"-")</f>
        <v>-</v>
      </c>
      <c r="BW18" s="61" t="str">
        <f>IFERROR(AND(BW$6&gt;=EOMONTH($H18,0),OR(BW$6&lt;=EOMONTH($I18,0),$I18=0))
*INDEX(Hypothèses!$D$60:$I$84,MATCH('Plan de recrutement'!$E18,Hypothèses!$C$60:$C$84,0),MATCH('Plan de recrutement'!BW$5,Hypothèses!$D$4:$I$4,0))/12
*(1+INDEX(Hypothèses!$D$85:$I$85,MATCH('Plan de recrutement'!BW$5,Hypothèses!$D$4:$I$4,0))),"-")</f>
        <v>-</v>
      </c>
      <c r="BX18" s="61" t="str">
        <f>IFERROR(AND(BX$6&gt;=EOMONTH($H18,0),OR(BX$6&lt;=EOMONTH($I18,0),$I18=0))
*INDEX(Hypothèses!$D$60:$I$84,MATCH('Plan de recrutement'!$E18,Hypothèses!$C$60:$C$84,0),MATCH('Plan de recrutement'!BX$5,Hypothèses!$D$4:$I$4,0))/12
*(1+INDEX(Hypothèses!$D$85:$I$85,MATCH('Plan de recrutement'!BX$5,Hypothèses!$D$4:$I$4,0))),"-")</f>
        <v>-</v>
      </c>
      <c r="BY18" s="61" t="str">
        <f>IFERROR(AND(BY$6&gt;=EOMONTH($H18,0),OR(BY$6&lt;=EOMONTH($I18,0),$I18=0))
*INDEX(Hypothèses!$D$60:$I$84,MATCH('Plan de recrutement'!$E18,Hypothèses!$C$60:$C$84,0),MATCH('Plan de recrutement'!BY$5,Hypothèses!$D$4:$I$4,0))/12
*(1+INDEX(Hypothèses!$D$85:$I$85,MATCH('Plan de recrutement'!BY$5,Hypothèses!$D$4:$I$4,0))),"-")</f>
        <v>-</v>
      </c>
      <c r="BZ18" s="61" t="str">
        <f>IFERROR(AND(BZ$6&gt;=EOMONTH($H18,0),OR(BZ$6&lt;=EOMONTH($I18,0),$I18=0))
*INDEX(Hypothèses!$D$60:$I$84,MATCH('Plan de recrutement'!$E18,Hypothèses!$C$60:$C$84,0),MATCH('Plan de recrutement'!BZ$5,Hypothèses!$D$4:$I$4,0))/12
*(1+INDEX(Hypothèses!$D$85:$I$85,MATCH('Plan de recrutement'!BZ$5,Hypothèses!$D$4:$I$4,0))),"-")</f>
        <v>-</v>
      </c>
      <c r="CA18" s="61" t="str">
        <f>IFERROR(AND(CA$6&gt;=EOMONTH($H18,0),OR(CA$6&lt;=EOMONTH($I18,0),$I18=0))
*INDEX(Hypothèses!$D$60:$I$84,MATCH('Plan de recrutement'!$E18,Hypothèses!$C$60:$C$84,0),MATCH('Plan de recrutement'!CA$5,Hypothèses!$D$4:$I$4,0))/12
*(1+INDEX(Hypothèses!$D$85:$I$85,MATCH('Plan de recrutement'!CA$5,Hypothèses!$D$4:$I$4,0))),"-")</f>
        <v>-</v>
      </c>
      <c r="CB18" s="61" t="str">
        <f>IFERROR(AND(CB$6&gt;=EOMONTH($H18,0),OR(CB$6&lt;=EOMONTH($I18,0),$I18=0))
*INDEX(Hypothèses!$D$60:$I$84,MATCH('Plan de recrutement'!$E18,Hypothèses!$C$60:$C$84,0),MATCH('Plan de recrutement'!CB$5,Hypothèses!$D$4:$I$4,0))/12
*(1+INDEX(Hypothèses!$D$85:$I$85,MATCH('Plan de recrutement'!CB$5,Hypothèses!$D$4:$I$4,0))),"-")</f>
        <v>-</v>
      </c>
      <c r="CC18" s="61" t="str">
        <f>IFERROR(AND(CC$6&gt;=EOMONTH($H18,0),OR(CC$6&lt;=EOMONTH($I18,0),$I18=0))
*INDEX(Hypothèses!$D$60:$I$84,MATCH('Plan de recrutement'!$E18,Hypothèses!$C$60:$C$84,0),MATCH('Plan de recrutement'!CC$5,Hypothèses!$D$4:$I$4,0))/12
*(1+INDEX(Hypothèses!$D$85:$I$85,MATCH('Plan de recrutement'!CC$5,Hypothèses!$D$4:$I$4,0))),"-")</f>
        <v>-</v>
      </c>
      <c r="CD18" s="61" t="str">
        <f>IFERROR(AND(CD$6&gt;=EOMONTH($H18,0),OR(CD$6&lt;=EOMONTH($I18,0),$I18=0))
*INDEX(Hypothèses!$D$60:$I$84,MATCH('Plan de recrutement'!$E18,Hypothèses!$C$60:$C$84,0),MATCH('Plan de recrutement'!CD$5,Hypothèses!$D$4:$I$4,0))/12
*(1+INDEX(Hypothèses!$D$85:$I$85,MATCH('Plan de recrutement'!CD$5,Hypothèses!$D$4:$I$4,0))),"-")</f>
        <v>-</v>
      </c>
      <c r="CE18" s="61" t="str">
        <f>IFERROR(AND(CE$6&gt;=EOMONTH($H18,0),OR(CE$6&lt;=EOMONTH($I18,0),$I18=0))
*INDEX(Hypothèses!$D$60:$I$84,MATCH('Plan de recrutement'!$E18,Hypothèses!$C$60:$C$84,0),MATCH('Plan de recrutement'!CE$5,Hypothèses!$D$4:$I$4,0))/12
*(1+INDEX(Hypothèses!$D$85:$I$85,MATCH('Plan de recrutement'!CE$5,Hypothèses!$D$4:$I$4,0))),"-")</f>
        <v>-</v>
      </c>
      <c r="CF18" s="61" t="str">
        <f>IFERROR(AND(CF$6&gt;=EOMONTH($H18,0),OR(CF$6&lt;=EOMONTH($I18,0),$I18=0))
*INDEX(Hypothèses!$D$60:$I$84,MATCH('Plan de recrutement'!$E18,Hypothèses!$C$60:$C$84,0),MATCH('Plan de recrutement'!CF$5,Hypothèses!$D$4:$I$4,0))/12
*(1+INDEX(Hypothèses!$D$85:$I$85,MATCH('Plan de recrutement'!CF$5,Hypothèses!$D$4:$I$4,0))),"-")</f>
        <v>-</v>
      </c>
      <c r="CG18" s="61" t="str">
        <f>IFERROR(AND(CG$6&gt;=EOMONTH($H18,0),OR(CG$6&lt;=EOMONTH($I18,0),$I18=0))
*INDEX(Hypothèses!$D$60:$I$84,MATCH('Plan de recrutement'!$E18,Hypothèses!$C$60:$C$84,0),MATCH('Plan de recrutement'!CG$5,Hypothèses!$D$4:$I$4,0))/12
*(1+INDEX(Hypothèses!$D$85:$I$85,MATCH('Plan de recrutement'!CG$5,Hypothèses!$D$4:$I$4,0))),"-")</f>
        <v>-</v>
      </c>
      <c r="CH18" s="61" t="str">
        <f>IFERROR(AND(CH$6&gt;=EOMONTH($H18,0),OR(CH$6&lt;=EOMONTH($I18,0),$I18=0))
*INDEX(Hypothèses!$D$60:$I$84,MATCH('Plan de recrutement'!$E18,Hypothèses!$C$60:$C$84,0),MATCH('Plan de recrutement'!CH$5,Hypothèses!$D$4:$I$4,0))/12
*(1+INDEX(Hypothèses!$D$85:$I$85,MATCH('Plan de recrutement'!CH$5,Hypothèses!$D$4:$I$4,0))),"-")</f>
        <v>-</v>
      </c>
      <c r="CI18" s="61" t="str">
        <f>IFERROR(AND(CI$6&gt;=EOMONTH($H18,0),OR(CI$6&lt;=EOMONTH($I18,0),$I18=0))
*INDEX(Hypothèses!$D$60:$I$84,MATCH('Plan de recrutement'!$E18,Hypothèses!$C$60:$C$84,0),MATCH('Plan de recrutement'!CI$5,Hypothèses!$D$4:$I$4,0))/12
*(1+INDEX(Hypothèses!$D$85:$I$85,MATCH('Plan de recrutement'!CI$5,Hypothèses!$D$4:$I$4,0))),"-")</f>
        <v>-</v>
      </c>
      <c r="CJ18" s="61" t="str">
        <f>IFERROR(AND(CJ$6&gt;=EOMONTH($H18,0),OR(CJ$6&lt;=EOMONTH($I18,0),$I18=0))
*INDEX(Hypothèses!$D$60:$I$84,MATCH('Plan de recrutement'!$E18,Hypothèses!$C$60:$C$84,0),MATCH('Plan de recrutement'!CJ$5,Hypothèses!$D$4:$I$4,0))/12
*(1+INDEX(Hypothèses!$D$85:$I$85,MATCH('Plan de recrutement'!CJ$5,Hypothèses!$D$4:$I$4,0))),"-")</f>
        <v>-</v>
      </c>
    </row>
    <row r="19" spans="3:88" x14ac:dyDescent="0.3">
      <c r="C19" s="48"/>
      <c r="D19" s="48"/>
      <c r="E19" s="1" t="str">
        <f t="shared" si="10"/>
        <v xml:space="preserve"> - </v>
      </c>
      <c r="F19" s="48"/>
      <c r="G19" s="48"/>
      <c r="H19" s="60"/>
      <c r="I19" s="60"/>
      <c r="J19" s="62">
        <f t="shared" si="11"/>
        <v>0</v>
      </c>
      <c r="K19" s="62">
        <f t="shared" si="11"/>
        <v>0</v>
      </c>
      <c r="L19" s="62">
        <f t="shared" si="9"/>
        <v>0</v>
      </c>
      <c r="M19" s="62">
        <f t="shared" si="9"/>
        <v>0</v>
      </c>
      <c r="N19" s="62">
        <f t="shared" si="9"/>
        <v>0</v>
      </c>
      <c r="O19" s="62">
        <f t="shared" si="9"/>
        <v>0</v>
      </c>
      <c r="Q19" s="61" t="str">
        <f>IFERROR(AND(Q$6&gt;=EOMONTH($H19,0),OR(Q$6&lt;=EOMONTH($I19,0),$I19=0))
*INDEX(Hypothèses!$D$60:$I$84,MATCH('Plan de recrutement'!$E19,Hypothèses!$C$60:$C$84,0),MATCH('Plan de recrutement'!Q$5,Hypothèses!$D$4:$I$4,0))/12
*(1+INDEX(Hypothèses!$D$85:$I$85,MATCH('Plan de recrutement'!Q$5,Hypothèses!$D$4:$I$4,0))),"-")</f>
        <v>-</v>
      </c>
      <c r="R19" s="61" t="str">
        <f>IFERROR(AND(R$6&gt;=EOMONTH($H19,0),OR(R$6&lt;=EOMONTH($I19,0),$I19=0))
*INDEX(Hypothèses!$D$60:$I$84,MATCH('Plan de recrutement'!$E19,Hypothèses!$C$60:$C$84,0),MATCH('Plan de recrutement'!R$5,Hypothèses!$D$4:$I$4,0))/12
*(1+INDEX(Hypothèses!$D$85:$I$85,MATCH('Plan de recrutement'!R$5,Hypothèses!$D$4:$I$4,0))),"-")</f>
        <v>-</v>
      </c>
      <c r="S19" s="61" t="str">
        <f>IFERROR(AND(S$6&gt;=EOMONTH($H19,0),OR(S$6&lt;=EOMONTH($I19,0),$I19=0))
*INDEX(Hypothèses!$D$60:$I$84,MATCH('Plan de recrutement'!$E19,Hypothèses!$C$60:$C$84,0),MATCH('Plan de recrutement'!S$5,Hypothèses!$D$4:$I$4,0))/12
*(1+INDEX(Hypothèses!$D$85:$I$85,MATCH('Plan de recrutement'!S$5,Hypothèses!$D$4:$I$4,0))),"-")</f>
        <v>-</v>
      </c>
      <c r="T19" s="61" t="str">
        <f>IFERROR(AND(T$6&gt;=EOMONTH($H19,0),OR(T$6&lt;=EOMONTH($I19,0),$I19=0))
*INDEX(Hypothèses!$D$60:$I$84,MATCH('Plan de recrutement'!$E19,Hypothèses!$C$60:$C$84,0),MATCH('Plan de recrutement'!T$5,Hypothèses!$D$4:$I$4,0))/12
*(1+INDEX(Hypothèses!$D$85:$I$85,MATCH('Plan de recrutement'!T$5,Hypothèses!$D$4:$I$4,0))),"-")</f>
        <v>-</v>
      </c>
      <c r="U19" s="61" t="str">
        <f>IFERROR(AND(U$6&gt;=EOMONTH($H19,0),OR(U$6&lt;=EOMONTH($I19,0),$I19=0))
*INDEX(Hypothèses!$D$60:$I$84,MATCH('Plan de recrutement'!$E19,Hypothèses!$C$60:$C$84,0),MATCH('Plan de recrutement'!U$5,Hypothèses!$D$4:$I$4,0))/12
*(1+INDEX(Hypothèses!$D$85:$I$85,MATCH('Plan de recrutement'!U$5,Hypothèses!$D$4:$I$4,0))),"-")</f>
        <v>-</v>
      </c>
      <c r="V19" s="61" t="str">
        <f>IFERROR(AND(V$6&gt;=EOMONTH($H19,0),OR(V$6&lt;=EOMONTH($I19,0),$I19=0))
*INDEX(Hypothèses!$D$60:$I$84,MATCH('Plan de recrutement'!$E19,Hypothèses!$C$60:$C$84,0),MATCH('Plan de recrutement'!V$5,Hypothèses!$D$4:$I$4,0))/12
*(1+INDEX(Hypothèses!$D$85:$I$85,MATCH('Plan de recrutement'!V$5,Hypothèses!$D$4:$I$4,0))),"-")</f>
        <v>-</v>
      </c>
      <c r="W19" s="61" t="str">
        <f>IFERROR(AND(W$6&gt;=EOMONTH($H19,0),OR(W$6&lt;=EOMONTH($I19,0),$I19=0))
*INDEX(Hypothèses!$D$60:$I$84,MATCH('Plan de recrutement'!$E19,Hypothèses!$C$60:$C$84,0),MATCH('Plan de recrutement'!W$5,Hypothèses!$D$4:$I$4,0))/12
*(1+INDEX(Hypothèses!$D$85:$I$85,MATCH('Plan de recrutement'!W$5,Hypothèses!$D$4:$I$4,0))),"-")</f>
        <v>-</v>
      </c>
      <c r="X19" s="61" t="str">
        <f>IFERROR(AND(X$6&gt;=EOMONTH($H19,0),OR(X$6&lt;=EOMONTH($I19,0),$I19=0))
*INDEX(Hypothèses!$D$60:$I$84,MATCH('Plan de recrutement'!$E19,Hypothèses!$C$60:$C$84,0),MATCH('Plan de recrutement'!X$5,Hypothèses!$D$4:$I$4,0))/12
*(1+INDEX(Hypothèses!$D$85:$I$85,MATCH('Plan de recrutement'!X$5,Hypothèses!$D$4:$I$4,0))),"-")</f>
        <v>-</v>
      </c>
      <c r="Y19" s="61" t="str">
        <f>IFERROR(AND(Y$6&gt;=EOMONTH($H19,0),OR(Y$6&lt;=EOMONTH($I19,0),$I19=0))
*INDEX(Hypothèses!$D$60:$I$84,MATCH('Plan de recrutement'!$E19,Hypothèses!$C$60:$C$84,0),MATCH('Plan de recrutement'!Y$5,Hypothèses!$D$4:$I$4,0))/12
*(1+INDEX(Hypothèses!$D$85:$I$85,MATCH('Plan de recrutement'!Y$5,Hypothèses!$D$4:$I$4,0))),"-")</f>
        <v>-</v>
      </c>
      <c r="Z19" s="61" t="str">
        <f>IFERROR(AND(Z$6&gt;=EOMONTH($H19,0),OR(Z$6&lt;=EOMONTH($I19,0),$I19=0))
*INDEX(Hypothèses!$D$60:$I$84,MATCH('Plan de recrutement'!$E19,Hypothèses!$C$60:$C$84,0),MATCH('Plan de recrutement'!Z$5,Hypothèses!$D$4:$I$4,0))/12
*(1+INDEX(Hypothèses!$D$85:$I$85,MATCH('Plan de recrutement'!Z$5,Hypothèses!$D$4:$I$4,0))),"-")</f>
        <v>-</v>
      </c>
      <c r="AA19" s="61" t="str">
        <f>IFERROR(AND(AA$6&gt;=EOMONTH($H19,0),OR(AA$6&lt;=EOMONTH($I19,0),$I19=0))
*INDEX(Hypothèses!$D$60:$I$84,MATCH('Plan de recrutement'!$E19,Hypothèses!$C$60:$C$84,0),MATCH('Plan de recrutement'!AA$5,Hypothèses!$D$4:$I$4,0))/12
*(1+INDEX(Hypothèses!$D$85:$I$85,MATCH('Plan de recrutement'!AA$5,Hypothèses!$D$4:$I$4,0))),"-")</f>
        <v>-</v>
      </c>
      <c r="AB19" s="61" t="str">
        <f>IFERROR(AND(AB$6&gt;=EOMONTH($H19,0),OR(AB$6&lt;=EOMONTH($I19,0),$I19=0))
*INDEX(Hypothèses!$D$60:$I$84,MATCH('Plan de recrutement'!$E19,Hypothèses!$C$60:$C$84,0),MATCH('Plan de recrutement'!AB$5,Hypothèses!$D$4:$I$4,0))/12
*(1+INDEX(Hypothèses!$D$85:$I$85,MATCH('Plan de recrutement'!AB$5,Hypothèses!$D$4:$I$4,0))),"-")</f>
        <v>-</v>
      </c>
      <c r="AC19" s="61" t="str">
        <f>IFERROR(AND(AC$6&gt;=EOMONTH($H19,0),OR(AC$6&lt;=EOMONTH($I19,0),$I19=0))
*INDEX(Hypothèses!$D$60:$I$84,MATCH('Plan de recrutement'!$E19,Hypothèses!$C$60:$C$84,0),MATCH('Plan de recrutement'!AC$5,Hypothèses!$D$4:$I$4,0))/12
*(1+INDEX(Hypothèses!$D$85:$I$85,MATCH('Plan de recrutement'!AC$5,Hypothèses!$D$4:$I$4,0))),"-")</f>
        <v>-</v>
      </c>
      <c r="AD19" s="61" t="str">
        <f>IFERROR(AND(AD$6&gt;=EOMONTH($H19,0),OR(AD$6&lt;=EOMONTH($I19,0),$I19=0))
*INDEX(Hypothèses!$D$60:$I$84,MATCH('Plan de recrutement'!$E19,Hypothèses!$C$60:$C$84,0),MATCH('Plan de recrutement'!AD$5,Hypothèses!$D$4:$I$4,0))/12
*(1+INDEX(Hypothèses!$D$85:$I$85,MATCH('Plan de recrutement'!AD$5,Hypothèses!$D$4:$I$4,0))),"-")</f>
        <v>-</v>
      </c>
      <c r="AE19" s="61" t="str">
        <f>IFERROR(AND(AE$6&gt;=EOMONTH($H19,0),OR(AE$6&lt;=EOMONTH($I19,0),$I19=0))
*INDEX(Hypothèses!$D$60:$I$84,MATCH('Plan de recrutement'!$E19,Hypothèses!$C$60:$C$84,0),MATCH('Plan de recrutement'!AE$5,Hypothèses!$D$4:$I$4,0))/12
*(1+INDEX(Hypothèses!$D$85:$I$85,MATCH('Plan de recrutement'!AE$5,Hypothèses!$D$4:$I$4,0))),"-")</f>
        <v>-</v>
      </c>
      <c r="AF19" s="61" t="str">
        <f>IFERROR(AND(AF$6&gt;=EOMONTH($H19,0),OR(AF$6&lt;=EOMONTH($I19,0),$I19=0))
*INDEX(Hypothèses!$D$60:$I$84,MATCH('Plan de recrutement'!$E19,Hypothèses!$C$60:$C$84,0),MATCH('Plan de recrutement'!AF$5,Hypothèses!$D$4:$I$4,0))/12
*(1+INDEX(Hypothèses!$D$85:$I$85,MATCH('Plan de recrutement'!AF$5,Hypothèses!$D$4:$I$4,0))),"-")</f>
        <v>-</v>
      </c>
      <c r="AG19" s="61" t="str">
        <f>IFERROR(AND(AG$6&gt;=EOMONTH($H19,0),OR(AG$6&lt;=EOMONTH($I19,0),$I19=0))
*INDEX(Hypothèses!$D$60:$I$84,MATCH('Plan de recrutement'!$E19,Hypothèses!$C$60:$C$84,0),MATCH('Plan de recrutement'!AG$5,Hypothèses!$D$4:$I$4,0))/12
*(1+INDEX(Hypothèses!$D$85:$I$85,MATCH('Plan de recrutement'!AG$5,Hypothèses!$D$4:$I$4,0))),"-")</f>
        <v>-</v>
      </c>
      <c r="AH19" s="61" t="str">
        <f>IFERROR(AND(AH$6&gt;=EOMONTH($H19,0),OR(AH$6&lt;=EOMONTH($I19,0),$I19=0))
*INDEX(Hypothèses!$D$60:$I$84,MATCH('Plan de recrutement'!$E19,Hypothèses!$C$60:$C$84,0),MATCH('Plan de recrutement'!AH$5,Hypothèses!$D$4:$I$4,0))/12
*(1+INDEX(Hypothèses!$D$85:$I$85,MATCH('Plan de recrutement'!AH$5,Hypothèses!$D$4:$I$4,0))),"-")</f>
        <v>-</v>
      </c>
      <c r="AI19" s="61" t="str">
        <f>IFERROR(AND(AI$6&gt;=EOMONTH($H19,0),OR(AI$6&lt;=EOMONTH($I19,0),$I19=0))
*INDEX(Hypothèses!$D$60:$I$84,MATCH('Plan de recrutement'!$E19,Hypothèses!$C$60:$C$84,0),MATCH('Plan de recrutement'!AI$5,Hypothèses!$D$4:$I$4,0))/12
*(1+INDEX(Hypothèses!$D$85:$I$85,MATCH('Plan de recrutement'!AI$5,Hypothèses!$D$4:$I$4,0))),"-")</f>
        <v>-</v>
      </c>
      <c r="AJ19" s="61" t="str">
        <f>IFERROR(AND(AJ$6&gt;=EOMONTH($H19,0),OR(AJ$6&lt;=EOMONTH($I19,0),$I19=0))
*INDEX(Hypothèses!$D$60:$I$84,MATCH('Plan de recrutement'!$E19,Hypothèses!$C$60:$C$84,0),MATCH('Plan de recrutement'!AJ$5,Hypothèses!$D$4:$I$4,0))/12
*(1+INDEX(Hypothèses!$D$85:$I$85,MATCH('Plan de recrutement'!AJ$5,Hypothèses!$D$4:$I$4,0))),"-")</f>
        <v>-</v>
      </c>
      <c r="AK19" s="61" t="str">
        <f>IFERROR(AND(AK$6&gt;=EOMONTH($H19,0),OR(AK$6&lt;=EOMONTH($I19,0),$I19=0))
*INDEX(Hypothèses!$D$60:$I$84,MATCH('Plan de recrutement'!$E19,Hypothèses!$C$60:$C$84,0),MATCH('Plan de recrutement'!AK$5,Hypothèses!$D$4:$I$4,0))/12
*(1+INDEX(Hypothèses!$D$85:$I$85,MATCH('Plan de recrutement'!AK$5,Hypothèses!$D$4:$I$4,0))),"-")</f>
        <v>-</v>
      </c>
      <c r="AL19" s="61" t="str">
        <f>IFERROR(AND(AL$6&gt;=EOMONTH($H19,0),OR(AL$6&lt;=EOMONTH($I19,0),$I19=0))
*INDEX(Hypothèses!$D$60:$I$84,MATCH('Plan de recrutement'!$E19,Hypothèses!$C$60:$C$84,0),MATCH('Plan de recrutement'!AL$5,Hypothèses!$D$4:$I$4,0))/12
*(1+INDEX(Hypothèses!$D$85:$I$85,MATCH('Plan de recrutement'!AL$5,Hypothèses!$D$4:$I$4,0))),"-")</f>
        <v>-</v>
      </c>
      <c r="AM19" s="61" t="str">
        <f>IFERROR(AND(AM$6&gt;=EOMONTH($H19,0),OR(AM$6&lt;=EOMONTH($I19,0),$I19=0))
*INDEX(Hypothèses!$D$60:$I$84,MATCH('Plan de recrutement'!$E19,Hypothèses!$C$60:$C$84,0),MATCH('Plan de recrutement'!AM$5,Hypothèses!$D$4:$I$4,0))/12
*(1+INDEX(Hypothèses!$D$85:$I$85,MATCH('Plan de recrutement'!AM$5,Hypothèses!$D$4:$I$4,0))),"-")</f>
        <v>-</v>
      </c>
      <c r="AN19" s="61" t="str">
        <f>IFERROR(AND(AN$6&gt;=EOMONTH($H19,0),OR(AN$6&lt;=EOMONTH($I19,0),$I19=0))
*INDEX(Hypothèses!$D$60:$I$84,MATCH('Plan de recrutement'!$E19,Hypothèses!$C$60:$C$84,0),MATCH('Plan de recrutement'!AN$5,Hypothèses!$D$4:$I$4,0))/12
*(1+INDEX(Hypothèses!$D$85:$I$85,MATCH('Plan de recrutement'!AN$5,Hypothèses!$D$4:$I$4,0))),"-")</f>
        <v>-</v>
      </c>
      <c r="AO19" s="61" t="str">
        <f>IFERROR(AND(AO$6&gt;=EOMONTH($H19,0),OR(AO$6&lt;=EOMONTH($I19,0),$I19=0))
*INDEX(Hypothèses!$D$60:$I$84,MATCH('Plan de recrutement'!$E19,Hypothèses!$C$60:$C$84,0),MATCH('Plan de recrutement'!AO$5,Hypothèses!$D$4:$I$4,0))/12
*(1+INDEX(Hypothèses!$D$85:$I$85,MATCH('Plan de recrutement'!AO$5,Hypothèses!$D$4:$I$4,0))),"-")</f>
        <v>-</v>
      </c>
      <c r="AP19" s="61" t="str">
        <f>IFERROR(AND(AP$6&gt;=EOMONTH($H19,0),OR(AP$6&lt;=EOMONTH($I19,0),$I19=0))
*INDEX(Hypothèses!$D$60:$I$84,MATCH('Plan de recrutement'!$E19,Hypothèses!$C$60:$C$84,0),MATCH('Plan de recrutement'!AP$5,Hypothèses!$D$4:$I$4,0))/12
*(1+INDEX(Hypothèses!$D$85:$I$85,MATCH('Plan de recrutement'!AP$5,Hypothèses!$D$4:$I$4,0))),"-")</f>
        <v>-</v>
      </c>
      <c r="AQ19" s="61" t="str">
        <f>IFERROR(AND(AQ$6&gt;=EOMONTH($H19,0),OR(AQ$6&lt;=EOMONTH($I19,0),$I19=0))
*INDEX(Hypothèses!$D$60:$I$84,MATCH('Plan de recrutement'!$E19,Hypothèses!$C$60:$C$84,0),MATCH('Plan de recrutement'!AQ$5,Hypothèses!$D$4:$I$4,0))/12
*(1+INDEX(Hypothèses!$D$85:$I$85,MATCH('Plan de recrutement'!AQ$5,Hypothèses!$D$4:$I$4,0))),"-")</f>
        <v>-</v>
      </c>
      <c r="AR19" s="61" t="str">
        <f>IFERROR(AND(AR$6&gt;=EOMONTH($H19,0),OR(AR$6&lt;=EOMONTH($I19,0),$I19=0))
*INDEX(Hypothèses!$D$60:$I$84,MATCH('Plan de recrutement'!$E19,Hypothèses!$C$60:$C$84,0),MATCH('Plan de recrutement'!AR$5,Hypothèses!$D$4:$I$4,0))/12
*(1+INDEX(Hypothèses!$D$85:$I$85,MATCH('Plan de recrutement'!AR$5,Hypothèses!$D$4:$I$4,0))),"-")</f>
        <v>-</v>
      </c>
      <c r="AS19" s="61" t="str">
        <f>IFERROR(AND(AS$6&gt;=EOMONTH($H19,0),OR(AS$6&lt;=EOMONTH($I19,0),$I19=0))
*INDEX(Hypothèses!$D$60:$I$84,MATCH('Plan de recrutement'!$E19,Hypothèses!$C$60:$C$84,0),MATCH('Plan de recrutement'!AS$5,Hypothèses!$D$4:$I$4,0))/12
*(1+INDEX(Hypothèses!$D$85:$I$85,MATCH('Plan de recrutement'!AS$5,Hypothèses!$D$4:$I$4,0))),"-")</f>
        <v>-</v>
      </c>
      <c r="AT19" s="61" t="str">
        <f>IFERROR(AND(AT$6&gt;=EOMONTH($H19,0),OR(AT$6&lt;=EOMONTH($I19,0),$I19=0))
*INDEX(Hypothèses!$D$60:$I$84,MATCH('Plan de recrutement'!$E19,Hypothèses!$C$60:$C$84,0),MATCH('Plan de recrutement'!AT$5,Hypothèses!$D$4:$I$4,0))/12
*(1+INDEX(Hypothèses!$D$85:$I$85,MATCH('Plan de recrutement'!AT$5,Hypothèses!$D$4:$I$4,0))),"-")</f>
        <v>-</v>
      </c>
      <c r="AU19" s="61" t="str">
        <f>IFERROR(AND(AU$6&gt;=EOMONTH($H19,0),OR(AU$6&lt;=EOMONTH($I19,0),$I19=0))
*INDEX(Hypothèses!$D$60:$I$84,MATCH('Plan de recrutement'!$E19,Hypothèses!$C$60:$C$84,0),MATCH('Plan de recrutement'!AU$5,Hypothèses!$D$4:$I$4,0))/12
*(1+INDEX(Hypothèses!$D$85:$I$85,MATCH('Plan de recrutement'!AU$5,Hypothèses!$D$4:$I$4,0))),"-")</f>
        <v>-</v>
      </c>
      <c r="AV19" s="61" t="str">
        <f>IFERROR(AND(AV$6&gt;=EOMONTH($H19,0),OR(AV$6&lt;=EOMONTH($I19,0),$I19=0))
*INDEX(Hypothèses!$D$60:$I$84,MATCH('Plan de recrutement'!$E19,Hypothèses!$C$60:$C$84,0),MATCH('Plan de recrutement'!AV$5,Hypothèses!$D$4:$I$4,0))/12
*(1+INDEX(Hypothèses!$D$85:$I$85,MATCH('Plan de recrutement'!AV$5,Hypothèses!$D$4:$I$4,0))),"-")</f>
        <v>-</v>
      </c>
      <c r="AW19" s="61" t="str">
        <f>IFERROR(AND(AW$6&gt;=EOMONTH($H19,0),OR(AW$6&lt;=EOMONTH($I19,0),$I19=0))
*INDEX(Hypothèses!$D$60:$I$84,MATCH('Plan de recrutement'!$E19,Hypothèses!$C$60:$C$84,0),MATCH('Plan de recrutement'!AW$5,Hypothèses!$D$4:$I$4,0))/12
*(1+INDEX(Hypothèses!$D$85:$I$85,MATCH('Plan de recrutement'!AW$5,Hypothèses!$D$4:$I$4,0))),"-")</f>
        <v>-</v>
      </c>
      <c r="AX19" s="61" t="str">
        <f>IFERROR(AND(AX$6&gt;=EOMONTH($H19,0),OR(AX$6&lt;=EOMONTH($I19,0),$I19=0))
*INDEX(Hypothèses!$D$60:$I$84,MATCH('Plan de recrutement'!$E19,Hypothèses!$C$60:$C$84,0),MATCH('Plan de recrutement'!AX$5,Hypothèses!$D$4:$I$4,0))/12
*(1+INDEX(Hypothèses!$D$85:$I$85,MATCH('Plan de recrutement'!AX$5,Hypothèses!$D$4:$I$4,0))),"-")</f>
        <v>-</v>
      </c>
      <c r="AY19" s="61" t="str">
        <f>IFERROR(AND(AY$6&gt;=EOMONTH($H19,0),OR(AY$6&lt;=EOMONTH($I19,0),$I19=0))
*INDEX(Hypothèses!$D$60:$I$84,MATCH('Plan de recrutement'!$E19,Hypothèses!$C$60:$C$84,0),MATCH('Plan de recrutement'!AY$5,Hypothèses!$D$4:$I$4,0))/12
*(1+INDEX(Hypothèses!$D$85:$I$85,MATCH('Plan de recrutement'!AY$5,Hypothèses!$D$4:$I$4,0))),"-")</f>
        <v>-</v>
      </c>
      <c r="AZ19" s="61" t="str">
        <f>IFERROR(AND(AZ$6&gt;=EOMONTH($H19,0),OR(AZ$6&lt;=EOMONTH($I19,0),$I19=0))
*INDEX(Hypothèses!$D$60:$I$84,MATCH('Plan de recrutement'!$E19,Hypothèses!$C$60:$C$84,0),MATCH('Plan de recrutement'!AZ$5,Hypothèses!$D$4:$I$4,0))/12
*(1+INDEX(Hypothèses!$D$85:$I$85,MATCH('Plan de recrutement'!AZ$5,Hypothèses!$D$4:$I$4,0))),"-")</f>
        <v>-</v>
      </c>
      <c r="BA19" s="61" t="str">
        <f>IFERROR(AND(BA$6&gt;=EOMONTH($H19,0),OR(BA$6&lt;=EOMONTH($I19,0),$I19=0))
*INDEX(Hypothèses!$D$60:$I$84,MATCH('Plan de recrutement'!$E19,Hypothèses!$C$60:$C$84,0),MATCH('Plan de recrutement'!BA$5,Hypothèses!$D$4:$I$4,0))/12
*(1+INDEX(Hypothèses!$D$85:$I$85,MATCH('Plan de recrutement'!BA$5,Hypothèses!$D$4:$I$4,0))),"-")</f>
        <v>-</v>
      </c>
      <c r="BB19" s="61" t="str">
        <f>IFERROR(AND(BB$6&gt;=EOMONTH($H19,0),OR(BB$6&lt;=EOMONTH($I19,0),$I19=0))
*INDEX(Hypothèses!$D$60:$I$84,MATCH('Plan de recrutement'!$E19,Hypothèses!$C$60:$C$84,0),MATCH('Plan de recrutement'!BB$5,Hypothèses!$D$4:$I$4,0))/12
*(1+INDEX(Hypothèses!$D$85:$I$85,MATCH('Plan de recrutement'!BB$5,Hypothèses!$D$4:$I$4,0))),"-")</f>
        <v>-</v>
      </c>
      <c r="BC19" s="61" t="str">
        <f>IFERROR(AND(BC$6&gt;=EOMONTH($H19,0),OR(BC$6&lt;=EOMONTH($I19,0),$I19=0))
*INDEX(Hypothèses!$D$60:$I$84,MATCH('Plan de recrutement'!$E19,Hypothèses!$C$60:$C$84,0),MATCH('Plan de recrutement'!BC$5,Hypothèses!$D$4:$I$4,0))/12
*(1+INDEX(Hypothèses!$D$85:$I$85,MATCH('Plan de recrutement'!BC$5,Hypothèses!$D$4:$I$4,0))),"-")</f>
        <v>-</v>
      </c>
      <c r="BD19" s="61" t="str">
        <f>IFERROR(AND(BD$6&gt;=EOMONTH($H19,0),OR(BD$6&lt;=EOMONTH($I19,0),$I19=0))
*INDEX(Hypothèses!$D$60:$I$84,MATCH('Plan de recrutement'!$E19,Hypothèses!$C$60:$C$84,0),MATCH('Plan de recrutement'!BD$5,Hypothèses!$D$4:$I$4,0))/12
*(1+INDEX(Hypothèses!$D$85:$I$85,MATCH('Plan de recrutement'!BD$5,Hypothèses!$D$4:$I$4,0))),"-")</f>
        <v>-</v>
      </c>
      <c r="BE19" s="61" t="str">
        <f>IFERROR(AND(BE$6&gt;=EOMONTH($H19,0),OR(BE$6&lt;=EOMONTH($I19,0),$I19=0))
*INDEX(Hypothèses!$D$60:$I$84,MATCH('Plan de recrutement'!$E19,Hypothèses!$C$60:$C$84,0),MATCH('Plan de recrutement'!BE$5,Hypothèses!$D$4:$I$4,0))/12
*(1+INDEX(Hypothèses!$D$85:$I$85,MATCH('Plan de recrutement'!BE$5,Hypothèses!$D$4:$I$4,0))),"-")</f>
        <v>-</v>
      </c>
      <c r="BF19" s="61" t="str">
        <f>IFERROR(AND(BF$6&gt;=EOMONTH($H19,0),OR(BF$6&lt;=EOMONTH($I19,0),$I19=0))
*INDEX(Hypothèses!$D$60:$I$84,MATCH('Plan de recrutement'!$E19,Hypothèses!$C$60:$C$84,0),MATCH('Plan de recrutement'!BF$5,Hypothèses!$D$4:$I$4,0))/12
*(1+INDEX(Hypothèses!$D$85:$I$85,MATCH('Plan de recrutement'!BF$5,Hypothèses!$D$4:$I$4,0))),"-")</f>
        <v>-</v>
      </c>
      <c r="BG19" s="61" t="str">
        <f>IFERROR(AND(BG$6&gt;=EOMONTH($H19,0),OR(BG$6&lt;=EOMONTH($I19,0),$I19=0))
*INDEX(Hypothèses!$D$60:$I$84,MATCH('Plan de recrutement'!$E19,Hypothèses!$C$60:$C$84,0),MATCH('Plan de recrutement'!BG$5,Hypothèses!$D$4:$I$4,0))/12
*(1+INDEX(Hypothèses!$D$85:$I$85,MATCH('Plan de recrutement'!BG$5,Hypothèses!$D$4:$I$4,0))),"-")</f>
        <v>-</v>
      </c>
      <c r="BH19" s="61" t="str">
        <f>IFERROR(AND(BH$6&gt;=EOMONTH($H19,0),OR(BH$6&lt;=EOMONTH($I19,0),$I19=0))
*INDEX(Hypothèses!$D$60:$I$84,MATCH('Plan de recrutement'!$E19,Hypothèses!$C$60:$C$84,0),MATCH('Plan de recrutement'!BH$5,Hypothèses!$D$4:$I$4,0))/12
*(1+INDEX(Hypothèses!$D$85:$I$85,MATCH('Plan de recrutement'!BH$5,Hypothèses!$D$4:$I$4,0))),"-")</f>
        <v>-</v>
      </c>
      <c r="BI19" s="61" t="str">
        <f>IFERROR(AND(BI$6&gt;=EOMONTH($H19,0),OR(BI$6&lt;=EOMONTH($I19,0),$I19=0))
*INDEX(Hypothèses!$D$60:$I$84,MATCH('Plan de recrutement'!$E19,Hypothèses!$C$60:$C$84,0),MATCH('Plan de recrutement'!BI$5,Hypothèses!$D$4:$I$4,0))/12
*(1+INDEX(Hypothèses!$D$85:$I$85,MATCH('Plan de recrutement'!BI$5,Hypothèses!$D$4:$I$4,0))),"-")</f>
        <v>-</v>
      </c>
      <c r="BJ19" s="61" t="str">
        <f>IFERROR(AND(BJ$6&gt;=EOMONTH($H19,0),OR(BJ$6&lt;=EOMONTH($I19,0),$I19=0))
*INDEX(Hypothèses!$D$60:$I$84,MATCH('Plan de recrutement'!$E19,Hypothèses!$C$60:$C$84,0),MATCH('Plan de recrutement'!BJ$5,Hypothèses!$D$4:$I$4,0))/12
*(1+INDEX(Hypothèses!$D$85:$I$85,MATCH('Plan de recrutement'!BJ$5,Hypothèses!$D$4:$I$4,0))),"-")</f>
        <v>-</v>
      </c>
      <c r="BK19" s="61" t="str">
        <f>IFERROR(AND(BK$6&gt;=EOMONTH($H19,0),OR(BK$6&lt;=EOMONTH($I19,0),$I19=0))
*INDEX(Hypothèses!$D$60:$I$84,MATCH('Plan de recrutement'!$E19,Hypothèses!$C$60:$C$84,0),MATCH('Plan de recrutement'!BK$5,Hypothèses!$D$4:$I$4,0))/12
*(1+INDEX(Hypothèses!$D$85:$I$85,MATCH('Plan de recrutement'!BK$5,Hypothèses!$D$4:$I$4,0))),"-")</f>
        <v>-</v>
      </c>
      <c r="BL19" s="61" t="str">
        <f>IFERROR(AND(BL$6&gt;=EOMONTH($H19,0),OR(BL$6&lt;=EOMONTH($I19,0),$I19=0))
*INDEX(Hypothèses!$D$60:$I$84,MATCH('Plan de recrutement'!$E19,Hypothèses!$C$60:$C$84,0),MATCH('Plan de recrutement'!BL$5,Hypothèses!$D$4:$I$4,0))/12
*(1+INDEX(Hypothèses!$D$85:$I$85,MATCH('Plan de recrutement'!BL$5,Hypothèses!$D$4:$I$4,0))),"-")</f>
        <v>-</v>
      </c>
      <c r="BM19" s="61" t="str">
        <f>IFERROR(AND(BM$6&gt;=EOMONTH($H19,0),OR(BM$6&lt;=EOMONTH($I19,0),$I19=0))
*INDEX(Hypothèses!$D$60:$I$84,MATCH('Plan de recrutement'!$E19,Hypothèses!$C$60:$C$84,0),MATCH('Plan de recrutement'!BM$5,Hypothèses!$D$4:$I$4,0))/12
*(1+INDEX(Hypothèses!$D$85:$I$85,MATCH('Plan de recrutement'!BM$5,Hypothèses!$D$4:$I$4,0))),"-")</f>
        <v>-</v>
      </c>
      <c r="BN19" s="61" t="str">
        <f>IFERROR(AND(BN$6&gt;=EOMONTH($H19,0),OR(BN$6&lt;=EOMONTH($I19,0),$I19=0))
*INDEX(Hypothèses!$D$60:$I$84,MATCH('Plan de recrutement'!$E19,Hypothèses!$C$60:$C$84,0),MATCH('Plan de recrutement'!BN$5,Hypothèses!$D$4:$I$4,0))/12
*(1+INDEX(Hypothèses!$D$85:$I$85,MATCH('Plan de recrutement'!BN$5,Hypothèses!$D$4:$I$4,0))),"-")</f>
        <v>-</v>
      </c>
      <c r="BO19" s="61" t="str">
        <f>IFERROR(AND(BO$6&gt;=EOMONTH($H19,0),OR(BO$6&lt;=EOMONTH($I19,0),$I19=0))
*INDEX(Hypothèses!$D$60:$I$84,MATCH('Plan de recrutement'!$E19,Hypothèses!$C$60:$C$84,0),MATCH('Plan de recrutement'!BO$5,Hypothèses!$D$4:$I$4,0))/12
*(1+INDEX(Hypothèses!$D$85:$I$85,MATCH('Plan de recrutement'!BO$5,Hypothèses!$D$4:$I$4,0))),"-")</f>
        <v>-</v>
      </c>
      <c r="BP19" s="61" t="str">
        <f>IFERROR(AND(BP$6&gt;=EOMONTH($H19,0),OR(BP$6&lt;=EOMONTH($I19,0),$I19=0))
*INDEX(Hypothèses!$D$60:$I$84,MATCH('Plan de recrutement'!$E19,Hypothèses!$C$60:$C$84,0),MATCH('Plan de recrutement'!BP$5,Hypothèses!$D$4:$I$4,0))/12
*(1+INDEX(Hypothèses!$D$85:$I$85,MATCH('Plan de recrutement'!BP$5,Hypothèses!$D$4:$I$4,0))),"-")</f>
        <v>-</v>
      </c>
      <c r="BQ19" s="61" t="str">
        <f>IFERROR(AND(BQ$6&gt;=EOMONTH($H19,0),OR(BQ$6&lt;=EOMONTH($I19,0),$I19=0))
*INDEX(Hypothèses!$D$60:$I$84,MATCH('Plan de recrutement'!$E19,Hypothèses!$C$60:$C$84,0),MATCH('Plan de recrutement'!BQ$5,Hypothèses!$D$4:$I$4,0))/12
*(1+INDEX(Hypothèses!$D$85:$I$85,MATCH('Plan de recrutement'!BQ$5,Hypothèses!$D$4:$I$4,0))),"-")</f>
        <v>-</v>
      </c>
      <c r="BR19" s="61" t="str">
        <f>IFERROR(AND(BR$6&gt;=EOMONTH($H19,0),OR(BR$6&lt;=EOMONTH($I19,0),$I19=0))
*INDEX(Hypothèses!$D$60:$I$84,MATCH('Plan de recrutement'!$E19,Hypothèses!$C$60:$C$84,0),MATCH('Plan de recrutement'!BR$5,Hypothèses!$D$4:$I$4,0))/12
*(1+INDEX(Hypothèses!$D$85:$I$85,MATCH('Plan de recrutement'!BR$5,Hypothèses!$D$4:$I$4,0))),"-")</f>
        <v>-</v>
      </c>
      <c r="BS19" s="61" t="str">
        <f>IFERROR(AND(BS$6&gt;=EOMONTH($H19,0),OR(BS$6&lt;=EOMONTH($I19,0),$I19=0))
*INDEX(Hypothèses!$D$60:$I$84,MATCH('Plan de recrutement'!$E19,Hypothèses!$C$60:$C$84,0),MATCH('Plan de recrutement'!BS$5,Hypothèses!$D$4:$I$4,0))/12
*(1+INDEX(Hypothèses!$D$85:$I$85,MATCH('Plan de recrutement'!BS$5,Hypothèses!$D$4:$I$4,0))),"-")</f>
        <v>-</v>
      </c>
      <c r="BT19" s="61" t="str">
        <f>IFERROR(AND(BT$6&gt;=EOMONTH($H19,0),OR(BT$6&lt;=EOMONTH($I19,0),$I19=0))
*INDEX(Hypothèses!$D$60:$I$84,MATCH('Plan de recrutement'!$E19,Hypothèses!$C$60:$C$84,0),MATCH('Plan de recrutement'!BT$5,Hypothèses!$D$4:$I$4,0))/12
*(1+INDEX(Hypothèses!$D$85:$I$85,MATCH('Plan de recrutement'!BT$5,Hypothèses!$D$4:$I$4,0))),"-")</f>
        <v>-</v>
      </c>
      <c r="BU19" s="61" t="str">
        <f>IFERROR(AND(BU$6&gt;=EOMONTH($H19,0),OR(BU$6&lt;=EOMONTH($I19,0),$I19=0))
*INDEX(Hypothèses!$D$60:$I$84,MATCH('Plan de recrutement'!$E19,Hypothèses!$C$60:$C$84,0),MATCH('Plan de recrutement'!BU$5,Hypothèses!$D$4:$I$4,0))/12
*(1+INDEX(Hypothèses!$D$85:$I$85,MATCH('Plan de recrutement'!BU$5,Hypothèses!$D$4:$I$4,0))),"-")</f>
        <v>-</v>
      </c>
      <c r="BV19" s="61" t="str">
        <f>IFERROR(AND(BV$6&gt;=EOMONTH($H19,0),OR(BV$6&lt;=EOMONTH($I19,0),$I19=0))
*INDEX(Hypothèses!$D$60:$I$84,MATCH('Plan de recrutement'!$E19,Hypothèses!$C$60:$C$84,0),MATCH('Plan de recrutement'!BV$5,Hypothèses!$D$4:$I$4,0))/12
*(1+INDEX(Hypothèses!$D$85:$I$85,MATCH('Plan de recrutement'!BV$5,Hypothèses!$D$4:$I$4,0))),"-")</f>
        <v>-</v>
      </c>
      <c r="BW19" s="61" t="str">
        <f>IFERROR(AND(BW$6&gt;=EOMONTH($H19,0),OR(BW$6&lt;=EOMONTH($I19,0),$I19=0))
*INDEX(Hypothèses!$D$60:$I$84,MATCH('Plan de recrutement'!$E19,Hypothèses!$C$60:$C$84,0),MATCH('Plan de recrutement'!BW$5,Hypothèses!$D$4:$I$4,0))/12
*(1+INDEX(Hypothèses!$D$85:$I$85,MATCH('Plan de recrutement'!BW$5,Hypothèses!$D$4:$I$4,0))),"-")</f>
        <v>-</v>
      </c>
      <c r="BX19" s="61" t="str">
        <f>IFERROR(AND(BX$6&gt;=EOMONTH($H19,0),OR(BX$6&lt;=EOMONTH($I19,0),$I19=0))
*INDEX(Hypothèses!$D$60:$I$84,MATCH('Plan de recrutement'!$E19,Hypothèses!$C$60:$C$84,0),MATCH('Plan de recrutement'!BX$5,Hypothèses!$D$4:$I$4,0))/12
*(1+INDEX(Hypothèses!$D$85:$I$85,MATCH('Plan de recrutement'!BX$5,Hypothèses!$D$4:$I$4,0))),"-")</f>
        <v>-</v>
      </c>
      <c r="BY19" s="61" t="str">
        <f>IFERROR(AND(BY$6&gt;=EOMONTH($H19,0),OR(BY$6&lt;=EOMONTH($I19,0),$I19=0))
*INDEX(Hypothèses!$D$60:$I$84,MATCH('Plan de recrutement'!$E19,Hypothèses!$C$60:$C$84,0),MATCH('Plan de recrutement'!BY$5,Hypothèses!$D$4:$I$4,0))/12
*(1+INDEX(Hypothèses!$D$85:$I$85,MATCH('Plan de recrutement'!BY$5,Hypothèses!$D$4:$I$4,0))),"-")</f>
        <v>-</v>
      </c>
      <c r="BZ19" s="61" t="str">
        <f>IFERROR(AND(BZ$6&gt;=EOMONTH($H19,0),OR(BZ$6&lt;=EOMONTH($I19,0),$I19=0))
*INDEX(Hypothèses!$D$60:$I$84,MATCH('Plan de recrutement'!$E19,Hypothèses!$C$60:$C$84,0),MATCH('Plan de recrutement'!BZ$5,Hypothèses!$D$4:$I$4,0))/12
*(1+INDEX(Hypothèses!$D$85:$I$85,MATCH('Plan de recrutement'!BZ$5,Hypothèses!$D$4:$I$4,0))),"-")</f>
        <v>-</v>
      </c>
      <c r="CA19" s="61" t="str">
        <f>IFERROR(AND(CA$6&gt;=EOMONTH($H19,0),OR(CA$6&lt;=EOMONTH($I19,0),$I19=0))
*INDEX(Hypothèses!$D$60:$I$84,MATCH('Plan de recrutement'!$E19,Hypothèses!$C$60:$C$84,0),MATCH('Plan de recrutement'!CA$5,Hypothèses!$D$4:$I$4,0))/12
*(1+INDEX(Hypothèses!$D$85:$I$85,MATCH('Plan de recrutement'!CA$5,Hypothèses!$D$4:$I$4,0))),"-")</f>
        <v>-</v>
      </c>
      <c r="CB19" s="61" t="str">
        <f>IFERROR(AND(CB$6&gt;=EOMONTH($H19,0),OR(CB$6&lt;=EOMONTH($I19,0),$I19=0))
*INDEX(Hypothèses!$D$60:$I$84,MATCH('Plan de recrutement'!$E19,Hypothèses!$C$60:$C$84,0),MATCH('Plan de recrutement'!CB$5,Hypothèses!$D$4:$I$4,0))/12
*(1+INDEX(Hypothèses!$D$85:$I$85,MATCH('Plan de recrutement'!CB$5,Hypothèses!$D$4:$I$4,0))),"-")</f>
        <v>-</v>
      </c>
      <c r="CC19" s="61" t="str">
        <f>IFERROR(AND(CC$6&gt;=EOMONTH($H19,0),OR(CC$6&lt;=EOMONTH($I19,0),$I19=0))
*INDEX(Hypothèses!$D$60:$I$84,MATCH('Plan de recrutement'!$E19,Hypothèses!$C$60:$C$84,0),MATCH('Plan de recrutement'!CC$5,Hypothèses!$D$4:$I$4,0))/12
*(1+INDEX(Hypothèses!$D$85:$I$85,MATCH('Plan de recrutement'!CC$5,Hypothèses!$D$4:$I$4,0))),"-")</f>
        <v>-</v>
      </c>
      <c r="CD19" s="61" t="str">
        <f>IFERROR(AND(CD$6&gt;=EOMONTH($H19,0),OR(CD$6&lt;=EOMONTH($I19,0),$I19=0))
*INDEX(Hypothèses!$D$60:$I$84,MATCH('Plan de recrutement'!$E19,Hypothèses!$C$60:$C$84,0),MATCH('Plan de recrutement'!CD$5,Hypothèses!$D$4:$I$4,0))/12
*(1+INDEX(Hypothèses!$D$85:$I$85,MATCH('Plan de recrutement'!CD$5,Hypothèses!$D$4:$I$4,0))),"-")</f>
        <v>-</v>
      </c>
      <c r="CE19" s="61" t="str">
        <f>IFERROR(AND(CE$6&gt;=EOMONTH($H19,0),OR(CE$6&lt;=EOMONTH($I19,0),$I19=0))
*INDEX(Hypothèses!$D$60:$I$84,MATCH('Plan de recrutement'!$E19,Hypothèses!$C$60:$C$84,0),MATCH('Plan de recrutement'!CE$5,Hypothèses!$D$4:$I$4,0))/12
*(1+INDEX(Hypothèses!$D$85:$I$85,MATCH('Plan de recrutement'!CE$5,Hypothèses!$D$4:$I$4,0))),"-")</f>
        <v>-</v>
      </c>
      <c r="CF19" s="61" t="str">
        <f>IFERROR(AND(CF$6&gt;=EOMONTH($H19,0),OR(CF$6&lt;=EOMONTH($I19,0),$I19=0))
*INDEX(Hypothèses!$D$60:$I$84,MATCH('Plan de recrutement'!$E19,Hypothèses!$C$60:$C$84,0),MATCH('Plan de recrutement'!CF$5,Hypothèses!$D$4:$I$4,0))/12
*(1+INDEX(Hypothèses!$D$85:$I$85,MATCH('Plan de recrutement'!CF$5,Hypothèses!$D$4:$I$4,0))),"-")</f>
        <v>-</v>
      </c>
      <c r="CG19" s="61" t="str">
        <f>IFERROR(AND(CG$6&gt;=EOMONTH($H19,0),OR(CG$6&lt;=EOMONTH($I19,0),$I19=0))
*INDEX(Hypothèses!$D$60:$I$84,MATCH('Plan de recrutement'!$E19,Hypothèses!$C$60:$C$84,0),MATCH('Plan de recrutement'!CG$5,Hypothèses!$D$4:$I$4,0))/12
*(1+INDEX(Hypothèses!$D$85:$I$85,MATCH('Plan de recrutement'!CG$5,Hypothèses!$D$4:$I$4,0))),"-")</f>
        <v>-</v>
      </c>
      <c r="CH19" s="61" t="str">
        <f>IFERROR(AND(CH$6&gt;=EOMONTH($H19,0),OR(CH$6&lt;=EOMONTH($I19,0),$I19=0))
*INDEX(Hypothèses!$D$60:$I$84,MATCH('Plan de recrutement'!$E19,Hypothèses!$C$60:$C$84,0),MATCH('Plan de recrutement'!CH$5,Hypothèses!$D$4:$I$4,0))/12
*(1+INDEX(Hypothèses!$D$85:$I$85,MATCH('Plan de recrutement'!CH$5,Hypothèses!$D$4:$I$4,0))),"-")</f>
        <v>-</v>
      </c>
      <c r="CI19" s="61" t="str">
        <f>IFERROR(AND(CI$6&gt;=EOMONTH($H19,0),OR(CI$6&lt;=EOMONTH($I19,0),$I19=0))
*INDEX(Hypothèses!$D$60:$I$84,MATCH('Plan de recrutement'!$E19,Hypothèses!$C$60:$C$84,0),MATCH('Plan de recrutement'!CI$5,Hypothèses!$D$4:$I$4,0))/12
*(1+INDEX(Hypothèses!$D$85:$I$85,MATCH('Plan de recrutement'!CI$5,Hypothèses!$D$4:$I$4,0))),"-")</f>
        <v>-</v>
      </c>
      <c r="CJ19" s="61" t="str">
        <f>IFERROR(AND(CJ$6&gt;=EOMONTH($H19,0),OR(CJ$6&lt;=EOMONTH($I19,0),$I19=0))
*INDEX(Hypothèses!$D$60:$I$84,MATCH('Plan de recrutement'!$E19,Hypothèses!$C$60:$C$84,0),MATCH('Plan de recrutement'!CJ$5,Hypothèses!$D$4:$I$4,0))/12
*(1+INDEX(Hypothèses!$D$85:$I$85,MATCH('Plan de recrutement'!CJ$5,Hypothèses!$D$4:$I$4,0))),"-")</f>
        <v>-</v>
      </c>
    </row>
    <row r="20" spans="3:88" x14ac:dyDescent="0.3">
      <c r="C20" s="48"/>
      <c r="D20" s="48"/>
      <c r="E20" s="1" t="str">
        <f t="shared" si="10"/>
        <v xml:space="preserve"> - </v>
      </c>
      <c r="F20" s="48"/>
      <c r="G20" s="48"/>
      <c r="H20" s="60"/>
      <c r="I20" s="60"/>
      <c r="J20" s="62">
        <f t="shared" si="11"/>
        <v>0</v>
      </c>
      <c r="K20" s="62">
        <f t="shared" si="11"/>
        <v>0</v>
      </c>
      <c r="L20" s="62">
        <f t="shared" si="9"/>
        <v>0</v>
      </c>
      <c r="M20" s="62">
        <f t="shared" si="9"/>
        <v>0</v>
      </c>
      <c r="N20" s="62">
        <f t="shared" si="9"/>
        <v>0</v>
      </c>
      <c r="O20" s="62">
        <f t="shared" si="9"/>
        <v>0</v>
      </c>
      <c r="Q20" s="61" t="str">
        <f>IFERROR(AND(Q$6&gt;=EOMONTH($H20,0),OR(Q$6&lt;=EOMONTH($I20,0),$I20=0))
*INDEX(Hypothèses!$D$60:$I$84,MATCH('Plan de recrutement'!$E20,Hypothèses!$C$60:$C$84,0),MATCH('Plan de recrutement'!Q$5,Hypothèses!$D$4:$I$4,0))/12
*(1+INDEX(Hypothèses!$D$85:$I$85,MATCH('Plan de recrutement'!Q$5,Hypothèses!$D$4:$I$4,0))),"-")</f>
        <v>-</v>
      </c>
      <c r="R20" s="61" t="str">
        <f>IFERROR(AND(R$6&gt;=EOMONTH($H20,0),OR(R$6&lt;=EOMONTH($I20,0),$I20=0))
*INDEX(Hypothèses!$D$60:$I$84,MATCH('Plan de recrutement'!$E20,Hypothèses!$C$60:$C$84,0),MATCH('Plan de recrutement'!R$5,Hypothèses!$D$4:$I$4,0))/12
*(1+INDEX(Hypothèses!$D$85:$I$85,MATCH('Plan de recrutement'!R$5,Hypothèses!$D$4:$I$4,0))),"-")</f>
        <v>-</v>
      </c>
      <c r="S20" s="61" t="str">
        <f>IFERROR(AND(S$6&gt;=EOMONTH($H20,0),OR(S$6&lt;=EOMONTH($I20,0),$I20=0))
*INDEX(Hypothèses!$D$60:$I$84,MATCH('Plan de recrutement'!$E20,Hypothèses!$C$60:$C$84,0),MATCH('Plan de recrutement'!S$5,Hypothèses!$D$4:$I$4,0))/12
*(1+INDEX(Hypothèses!$D$85:$I$85,MATCH('Plan de recrutement'!S$5,Hypothèses!$D$4:$I$4,0))),"-")</f>
        <v>-</v>
      </c>
      <c r="T20" s="61" t="str">
        <f>IFERROR(AND(T$6&gt;=EOMONTH($H20,0),OR(T$6&lt;=EOMONTH($I20,0),$I20=0))
*INDEX(Hypothèses!$D$60:$I$84,MATCH('Plan de recrutement'!$E20,Hypothèses!$C$60:$C$84,0),MATCH('Plan de recrutement'!T$5,Hypothèses!$D$4:$I$4,0))/12
*(1+INDEX(Hypothèses!$D$85:$I$85,MATCH('Plan de recrutement'!T$5,Hypothèses!$D$4:$I$4,0))),"-")</f>
        <v>-</v>
      </c>
      <c r="U20" s="61" t="str">
        <f>IFERROR(AND(U$6&gt;=EOMONTH($H20,0),OR(U$6&lt;=EOMONTH($I20,0),$I20=0))
*INDEX(Hypothèses!$D$60:$I$84,MATCH('Plan de recrutement'!$E20,Hypothèses!$C$60:$C$84,0),MATCH('Plan de recrutement'!U$5,Hypothèses!$D$4:$I$4,0))/12
*(1+INDEX(Hypothèses!$D$85:$I$85,MATCH('Plan de recrutement'!U$5,Hypothèses!$D$4:$I$4,0))),"-")</f>
        <v>-</v>
      </c>
      <c r="V20" s="61" t="str">
        <f>IFERROR(AND(V$6&gt;=EOMONTH($H20,0),OR(V$6&lt;=EOMONTH($I20,0),$I20=0))
*INDEX(Hypothèses!$D$60:$I$84,MATCH('Plan de recrutement'!$E20,Hypothèses!$C$60:$C$84,0),MATCH('Plan de recrutement'!V$5,Hypothèses!$D$4:$I$4,0))/12
*(1+INDEX(Hypothèses!$D$85:$I$85,MATCH('Plan de recrutement'!V$5,Hypothèses!$D$4:$I$4,0))),"-")</f>
        <v>-</v>
      </c>
      <c r="W20" s="61" t="str">
        <f>IFERROR(AND(W$6&gt;=EOMONTH($H20,0),OR(W$6&lt;=EOMONTH($I20,0),$I20=0))
*INDEX(Hypothèses!$D$60:$I$84,MATCH('Plan de recrutement'!$E20,Hypothèses!$C$60:$C$84,0),MATCH('Plan de recrutement'!W$5,Hypothèses!$D$4:$I$4,0))/12
*(1+INDEX(Hypothèses!$D$85:$I$85,MATCH('Plan de recrutement'!W$5,Hypothèses!$D$4:$I$4,0))),"-")</f>
        <v>-</v>
      </c>
      <c r="X20" s="61" t="str">
        <f>IFERROR(AND(X$6&gt;=EOMONTH($H20,0),OR(X$6&lt;=EOMONTH($I20,0),$I20=0))
*INDEX(Hypothèses!$D$60:$I$84,MATCH('Plan de recrutement'!$E20,Hypothèses!$C$60:$C$84,0),MATCH('Plan de recrutement'!X$5,Hypothèses!$D$4:$I$4,0))/12
*(1+INDEX(Hypothèses!$D$85:$I$85,MATCH('Plan de recrutement'!X$5,Hypothèses!$D$4:$I$4,0))),"-")</f>
        <v>-</v>
      </c>
      <c r="Y20" s="61" t="str">
        <f>IFERROR(AND(Y$6&gt;=EOMONTH($H20,0),OR(Y$6&lt;=EOMONTH($I20,0),$I20=0))
*INDEX(Hypothèses!$D$60:$I$84,MATCH('Plan de recrutement'!$E20,Hypothèses!$C$60:$C$84,0),MATCH('Plan de recrutement'!Y$5,Hypothèses!$D$4:$I$4,0))/12
*(1+INDEX(Hypothèses!$D$85:$I$85,MATCH('Plan de recrutement'!Y$5,Hypothèses!$D$4:$I$4,0))),"-")</f>
        <v>-</v>
      </c>
      <c r="Z20" s="61" t="str">
        <f>IFERROR(AND(Z$6&gt;=EOMONTH($H20,0),OR(Z$6&lt;=EOMONTH($I20,0),$I20=0))
*INDEX(Hypothèses!$D$60:$I$84,MATCH('Plan de recrutement'!$E20,Hypothèses!$C$60:$C$84,0),MATCH('Plan de recrutement'!Z$5,Hypothèses!$D$4:$I$4,0))/12
*(1+INDEX(Hypothèses!$D$85:$I$85,MATCH('Plan de recrutement'!Z$5,Hypothèses!$D$4:$I$4,0))),"-")</f>
        <v>-</v>
      </c>
      <c r="AA20" s="61" t="str">
        <f>IFERROR(AND(AA$6&gt;=EOMONTH($H20,0),OR(AA$6&lt;=EOMONTH($I20,0),$I20=0))
*INDEX(Hypothèses!$D$60:$I$84,MATCH('Plan de recrutement'!$E20,Hypothèses!$C$60:$C$84,0),MATCH('Plan de recrutement'!AA$5,Hypothèses!$D$4:$I$4,0))/12
*(1+INDEX(Hypothèses!$D$85:$I$85,MATCH('Plan de recrutement'!AA$5,Hypothèses!$D$4:$I$4,0))),"-")</f>
        <v>-</v>
      </c>
      <c r="AB20" s="61" t="str">
        <f>IFERROR(AND(AB$6&gt;=EOMONTH($H20,0),OR(AB$6&lt;=EOMONTH($I20,0),$I20=0))
*INDEX(Hypothèses!$D$60:$I$84,MATCH('Plan de recrutement'!$E20,Hypothèses!$C$60:$C$84,0),MATCH('Plan de recrutement'!AB$5,Hypothèses!$D$4:$I$4,0))/12
*(1+INDEX(Hypothèses!$D$85:$I$85,MATCH('Plan de recrutement'!AB$5,Hypothèses!$D$4:$I$4,0))),"-")</f>
        <v>-</v>
      </c>
      <c r="AC20" s="61" t="str">
        <f>IFERROR(AND(AC$6&gt;=EOMONTH($H20,0),OR(AC$6&lt;=EOMONTH($I20,0),$I20=0))
*INDEX(Hypothèses!$D$60:$I$84,MATCH('Plan de recrutement'!$E20,Hypothèses!$C$60:$C$84,0),MATCH('Plan de recrutement'!AC$5,Hypothèses!$D$4:$I$4,0))/12
*(1+INDEX(Hypothèses!$D$85:$I$85,MATCH('Plan de recrutement'!AC$5,Hypothèses!$D$4:$I$4,0))),"-")</f>
        <v>-</v>
      </c>
      <c r="AD20" s="61" t="str">
        <f>IFERROR(AND(AD$6&gt;=EOMONTH($H20,0),OR(AD$6&lt;=EOMONTH($I20,0),$I20=0))
*INDEX(Hypothèses!$D$60:$I$84,MATCH('Plan de recrutement'!$E20,Hypothèses!$C$60:$C$84,0),MATCH('Plan de recrutement'!AD$5,Hypothèses!$D$4:$I$4,0))/12
*(1+INDEX(Hypothèses!$D$85:$I$85,MATCH('Plan de recrutement'!AD$5,Hypothèses!$D$4:$I$4,0))),"-")</f>
        <v>-</v>
      </c>
      <c r="AE20" s="61" t="str">
        <f>IFERROR(AND(AE$6&gt;=EOMONTH($H20,0),OR(AE$6&lt;=EOMONTH($I20,0),$I20=0))
*INDEX(Hypothèses!$D$60:$I$84,MATCH('Plan de recrutement'!$E20,Hypothèses!$C$60:$C$84,0),MATCH('Plan de recrutement'!AE$5,Hypothèses!$D$4:$I$4,0))/12
*(1+INDEX(Hypothèses!$D$85:$I$85,MATCH('Plan de recrutement'!AE$5,Hypothèses!$D$4:$I$4,0))),"-")</f>
        <v>-</v>
      </c>
      <c r="AF20" s="61" t="str">
        <f>IFERROR(AND(AF$6&gt;=EOMONTH($H20,0),OR(AF$6&lt;=EOMONTH($I20,0),$I20=0))
*INDEX(Hypothèses!$D$60:$I$84,MATCH('Plan de recrutement'!$E20,Hypothèses!$C$60:$C$84,0),MATCH('Plan de recrutement'!AF$5,Hypothèses!$D$4:$I$4,0))/12
*(1+INDEX(Hypothèses!$D$85:$I$85,MATCH('Plan de recrutement'!AF$5,Hypothèses!$D$4:$I$4,0))),"-")</f>
        <v>-</v>
      </c>
      <c r="AG20" s="61" t="str">
        <f>IFERROR(AND(AG$6&gt;=EOMONTH($H20,0),OR(AG$6&lt;=EOMONTH($I20,0),$I20=0))
*INDEX(Hypothèses!$D$60:$I$84,MATCH('Plan de recrutement'!$E20,Hypothèses!$C$60:$C$84,0),MATCH('Plan de recrutement'!AG$5,Hypothèses!$D$4:$I$4,0))/12
*(1+INDEX(Hypothèses!$D$85:$I$85,MATCH('Plan de recrutement'!AG$5,Hypothèses!$D$4:$I$4,0))),"-")</f>
        <v>-</v>
      </c>
      <c r="AH20" s="61" t="str">
        <f>IFERROR(AND(AH$6&gt;=EOMONTH($H20,0),OR(AH$6&lt;=EOMONTH($I20,0),$I20=0))
*INDEX(Hypothèses!$D$60:$I$84,MATCH('Plan de recrutement'!$E20,Hypothèses!$C$60:$C$84,0),MATCH('Plan de recrutement'!AH$5,Hypothèses!$D$4:$I$4,0))/12
*(1+INDEX(Hypothèses!$D$85:$I$85,MATCH('Plan de recrutement'!AH$5,Hypothèses!$D$4:$I$4,0))),"-")</f>
        <v>-</v>
      </c>
      <c r="AI20" s="61" t="str">
        <f>IFERROR(AND(AI$6&gt;=EOMONTH($H20,0),OR(AI$6&lt;=EOMONTH($I20,0),$I20=0))
*INDEX(Hypothèses!$D$60:$I$84,MATCH('Plan de recrutement'!$E20,Hypothèses!$C$60:$C$84,0),MATCH('Plan de recrutement'!AI$5,Hypothèses!$D$4:$I$4,0))/12
*(1+INDEX(Hypothèses!$D$85:$I$85,MATCH('Plan de recrutement'!AI$5,Hypothèses!$D$4:$I$4,0))),"-")</f>
        <v>-</v>
      </c>
      <c r="AJ20" s="61" t="str">
        <f>IFERROR(AND(AJ$6&gt;=EOMONTH($H20,0),OR(AJ$6&lt;=EOMONTH($I20,0),$I20=0))
*INDEX(Hypothèses!$D$60:$I$84,MATCH('Plan de recrutement'!$E20,Hypothèses!$C$60:$C$84,0),MATCH('Plan de recrutement'!AJ$5,Hypothèses!$D$4:$I$4,0))/12
*(1+INDEX(Hypothèses!$D$85:$I$85,MATCH('Plan de recrutement'!AJ$5,Hypothèses!$D$4:$I$4,0))),"-")</f>
        <v>-</v>
      </c>
      <c r="AK20" s="61" t="str">
        <f>IFERROR(AND(AK$6&gt;=EOMONTH($H20,0),OR(AK$6&lt;=EOMONTH($I20,0),$I20=0))
*INDEX(Hypothèses!$D$60:$I$84,MATCH('Plan de recrutement'!$E20,Hypothèses!$C$60:$C$84,0),MATCH('Plan de recrutement'!AK$5,Hypothèses!$D$4:$I$4,0))/12
*(1+INDEX(Hypothèses!$D$85:$I$85,MATCH('Plan de recrutement'!AK$5,Hypothèses!$D$4:$I$4,0))),"-")</f>
        <v>-</v>
      </c>
      <c r="AL20" s="61" t="str">
        <f>IFERROR(AND(AL$6&gt;=EOMONTH($H20,0),OR(AL$6&lt;=EOMONTH($I20,0),$I20=0))
*INDEX(Hypothèses!$D$60:$I$84,MATCH('Plan de recrutement'!$E20,Hypothèses!$C$60:$C$84,0),MATCH('Plan de recrutement'!AL$5,Hypothèses!$D$4:$I$4,0))/12
*(1+INDEX(Hypothèses!$D$85:$I$85,MATCH('Plan de recrutement'!AL$5,Hypothèses!$D$4:$I$4,0))),"-")</f>
        <v>-</v>
      </c>
      <c r="AM20" s="61" t="str">
        <f>IFERROR(AND(AM$6&gt;=EOMONTH($H20,0),OR(AM$6&lt;=EOMONTH($I20,0),$I20=0))
*INDEX(Hypothèses!$D$60:$I$84,MATCH('Plan de recrutement'!$E20,Hypothèses!$C$60:$C$84,0),MATCH('Plan de recrutement'!AM$5,Hypothèses!$D$4:$I$4,0))/12
*(1+INDEX(Hypothèses!$D$85:$I$85,MATCH('Plan de recrutement'!AM$5,Hypothèses!$D$4:$I$4,0))),"-")</f>
        <v>-</v>
      </c>
      <c r="AN20" s="61" t="str">
        <f>IFERROR(AND(AN$6&gt;=EOMONTH($H20,0),OR(AN$6&lt;=EOMONTH($I20,0),$I20=0))
*INDEX(Hypothèses!$D$60:$I$84,MATCH('Plan de recrutement'!$E20,Hypothèses!$C$60:$C$84,0),MATCH('Plan de recrutement'!AN$5,Hypothèses!$D$4:$I$4,0))/12
*(1+INDEX(Hypothèses!$D$85:$I$85,MATCH('Plan de recrutement'!AN$5,Hypothèses!$D$4:$I$4,0))),"-")</f>
        <v>-</v>
      </c>
      <c r="AO20" s="61" t="str">
        <f>IFERROR(AND(AO$6&gt;=EOMONTH($H20,0),OR(AO$6&lt;=EOMONTH($I20,0),$I20=0))
*INDEX(Hypothèses!$D$60:$I$84,MATCH('Plan de recrutement'!$E20,Hypothèses!$C$60:$C$84,0),MATCH('Plan de recrutement'!AO$5,Hypothèses!$D$4:$I$4,0))/12
*(1+INDEX(Hypothèses!$D$85:$I$85,MATCH('Plan de recrutement'!AO$5,Hypothèses!$D$4:$I$4,0))),"-")</f>
        <v>-</v>
      </c>
      <c r="AP20" s="61" t="str">
        <f>IFERROR(AND(AP$6&gt;=EOMONTH($H20,0),OR(AP$6&lt;=EOMONTH($I20,0),$I20=0))
*INDEX(Hypothèses!$D$60:$I$84,MATCH('Plan de recrutement'!$E20,Hypothèses!$C$60:$C$84,0),MATCH('Plan de recrutement'!AP$5,Hypothèses!$D$4:$I$4,0))/12
*(1+INDEX(Hypothèses!$D$85:$I$85,MATCH('Plan de recrutement'!AP$5,Hypothèses!$D$4:$I$4,0))),"-")</f>
        <v>-</v>
      </c>
      <c r="AQ20" s="61" t="str">
        <f>IFERROR(AND(AQ$6&gt;=EOMONTH($H20,0),OR(AQ$6&lt;=EOMONTH($I20,0),$I20=0))
*INDEX(Hypothèses!$D$60:$I$84,MATCH('Plan de recrutement'!$E20,Hypothèses!$C$60:$C$84,0),MATCH('Plan de recrutement'!AQ$5,Hypothèses!$D$4:$I$4,0))/12
*(1+INDEX(Hypothèses!$D$85:$I$85,MATCH('Plan de recrutement'!AQ$5,Hypothèses!$D$4:$I$4,0))),"-")</f>
        <v>-</v>
      </c>
      <c r="AR20" s="61" t="str">
        <f>IFERROR(AND(AR$6&gt;=EOMONTH($H20,0),OR(AR$6&lt;=EOMONTH($I20,0),$I20=0))
*INDEX(Hypothèses!$D$60:$I$84,MATCH('Plan de recrutement'!$E20,Hypothèses!$C$60:$C$84,0),MATCH('Plan de recrutement'!AR$5,Hypothèses!$D$4:$I$4,0))/12
*(1+INDEX(Hypothèses!$D$85:$I$85,MATCH('Plan de recrutement'!AR$5,Hypothèses!$D$4:$I$4,0))),"-")</f>
        <v>-</v>
      </c>
      <c r="AS20" s="61" t="str">
        <f>IFERROR(AND(AS$6&gt;=EOMONTH($H20,0),OR(AS$6&lt;=EOMONTH($I20,0),$I20=0))
*INDEX(Hypothèses!$D$60:$I$84,MATCH('Plan de recrutement'!$E20,Hypothèses!$C$60:$C$84,0),MATCH('Plan de recrutement'!AS$5,Hypothèses!$D$4:$I$4,0))/12
*(1+INDEX(Hypothèses!$D$85:$I$85,MATCH('Plan de recrutement'!AS$5,Hypothèses!$D$4:$I$4,0))),"-")</f>
        <v>-</v>
      </c>
      <c r="AT20" s="61" t="str">
        <f>IFERROR(AND(AT$6&gt;=EOMONTH($H20,0),OR(AT$6&lt;=EOMONTH($I20,0),$I20=0))
*INDEX(Hypothèses!$D$60:$I$84,MATCH('Plan de recrutement'!$E20,Hypothèses!$C$60:$C$84,0),MATCH('Plan de recrutement'!AT$5,Hypothèses!$D$4:$I$4,0))/12
*(1+INDEX(Hypothèses!$D$85:$I$85,MATCH('Plan de recrutement'!AT$5,Hypothèses!$D$4:$I$4,0))),"-")</f>
        <v>-</v>
      </c>
      <c r="AU20" s="61" t="str">
        <f>IFERROR(AND(AU$6&gt;=EOMONTH($H20,0),OR(AU$6&lt;=EOMONTH($I20,0),$I20=0))
*INDEX(Hypothèses!$D$60:$I$84,MATCH('Plan de recrutement'!$E20,Hypothèses!$C$60:$C$84,0),MATCH('Plan de recrutement'!AU$5,Hypothèses!$D$4:$I$4,0))/12
*(1+INDEX(Hypothèses!$D$85:$I$85,MATCH('Plan de recrutement'!AU$5,Hypothèses!$D$4:$I$4,0))),"-")</f>
        <v>-</v>
      </c>
      <c r="AV20" s="61" t="str">
        <f>IFERROR(AND(AV$6&gt;=EOMONTH($H20,0),OR(AV$6&lt;=EOMONTH($I20,0),$I20=0))
*INDEX(Hypothèses!$D$60:$I$84,MATCH('Plan de recrutement'!$E20,Hypothèses!$C$60:$C$84,0),MATCH('Plan de recrutement'!AV$5,Hypothèses!$D$4:$I$4,0))/12
*(1+INDEX(Hypothèses!$D$85:$I$85,MATCH('Plan de recrutement'!AV$5,Hypothèses!$D$4:$I$4,0))),"-")</f>
        <v>-</v>
      </c>
      <c r="AW20" s="61" t="str">
        <f>IFERROR(AND(AW$6&gt;=EOMONTH($H20,0),OR(AW$6&lt;=EOMONTH($I20,0),$I20=0))
*INDEX(Hypothèses!$D$60:$I$84,MATCH('Plan de recrutement'!$E20,Hypothèses!$C$60:$C$84,0),MATCH('Plan de recrutement'!AW$5,Hypothèses!$D$4:$I$4,0))/12
*(1+INDEX(Hypothèses!$D$85:$I$85,MATCH('Plan de recrutement'!AW$5,Hypothèses!$D$4:$I$4,0))),"-")</f>
        <v>-</v>
      </c>
      <c r="AX20" s="61" t="str">
        <f>IFERROR(AND(AX$6&gt;=EOMONTH($H20,0),OR(AX$6&lt;=EOMONTH($I20,0),$I20=0))
*INDEX(Hypothèses!$D$60:$I$84,MATCH('Plan de recrutement'!$E20,Hypothèses!$C$60:$C$84,0),MATCH('Plan de recrutement'!AX$5,Hypothèses!$D$4:$I$4,0))/12
*(1+INDEX(Hypothèses!$D$85:$I$85,MATCH('Plan de recrutement'!AX$5,Hypothèses!$D$4:$I$4,0))),"-")</f>
        <v>-</v>
      </c>
      <c r="AY20" s="61" t="str">
        <f>IFERROR(AND(AY$6&gt;=EOMONTH($H20,0),OR(AY$6&lt;=EOMONTH($I20,0),$I20=0))
*INDEX(Hypothèses!$D$60:$I$84,MATCH('Plan de recrutement'!$E20,Hypothèses!$C$60:$C$84,0),MATCH('Plan de recrutement'!AY$5,Hypothèses!$D$4:$I$4,0))/12
*(1+INDEX(Hypothèses!$D$85:$I$85,MATCH('Plan de recrutement'!AY$5,Hypothèses!$D$4:$I$4,0))),"-")</f>
        <v>-</v>
      </c>
      <c r="AZ20" s="61" t="str">
        <f>IFERROR(AND(AZ$6&gt;=EOMONTH($H20,0),OR(AZ$6&lt;=EOMONTH($I20,0),$I20=0))
*INDEX(Hypothèses!$D$60:$I$84,MATCH('Plan de recrutement'!$E20,Hypothèses!$C$60:$C$84,0),MATCH('Plan de recrutement'!AZ$5,Hypothèses!$D$4:$I$4,0))/12
*(1+INDEX(Hypothèses!$D$85:$I$85,MATCH('Plan de recrutement'!AZ$5,Hypothèses!$D$4:$I$4,0))),"-")</f>
        <v>-</v>
      </c>
      <c r="BA20" s="61" t="str">
        <f>IFERROR(AND(BA$6&gt;=EOMONTH($H20,0),OR(BA$6&lt;=EOMONTH($I20,0),$I20=0))
*INDEX(Hypothèses!$D$60:$I$84,MATCH('Plan de recrutement'!$E20,Hypothèses!$C$60:$C$84,0),MATCH('Plan de recrutement'!BA$5,Hypothèses!$D$4:$I$4,0))/12
*(1+INDEX(Hypothèses!$D$85:$I$85,MATCH('Plan de recrutement'!BA$5,Hypothèses!$D$4:$I$4,0))),"-")</f>
        <v>-</v>
      </c>
      <c r="BB20" s="61" t="str">
        <f>IFERROR(AND(BB$6&gt;=EOMONTH($H20,0),OR(BB$6&lt;=EOMONTH($I20,0),$I20=0))
*INDEX(Hypothèses!$D$60:$I$84,MATCH('Plan de recrutement'!$E20,Hypothèses!$C$60:$C$84,0),MATCH('Plan de recrutement'!BB$5,Hypothèses!$D$4:$I$4,0))/12
*(1+INDEX(Hypothèses!$D$85:$I$85,MATCH('Plan de recrutement'!BB$5,Hypothèses!$D$4:$I$4,0))),"-")</f>
        <v>-</v>
      </c>
      <c r="BC20" s="61" t="str">
        <f>IFERROR(AND(BC$6&gt;=EOMONTH($H20,0),OR(BC$6&lt;=EOMONTH($I20,0),$I20=0))
*INDEX(Hypothèses!$D$60:$I$84,MATCH('Plan de recrutement'!$E20,Hypothèses!$C$60:$C$84,0),MATCH('Plan de recrutement'!BC$5,Hypothèses!$D$4:$I$4,0))/12
*(1+INDEX(Hypothèses!$D$85:$I$85,MATCH('Plan de recrutement'!BC$5,Hypothèses!$D$4:$I$4,0))),"-")</f>
        <v>-</v>
      </c>
      <c r="BD20" s="61" t="str">
        <f>IFERROR(AND(BD$6&gt;=EOMONTH($H20,0),OR(BD$6&lt;=EOMONTH($I20,0),$I20=0))
*INDEX(Hypothèses!$D$60:$I$84,MATCH('Plan de recrutement'!$E20,Hypothèses!$C$60:$C$84,0),MATCH('Plan de recrutement'!BD$5,Hypothèses!$D$4:$I$4,0))/12
*(1+INDEX(Hypothèses!$D$85:$I$85,MATCH('Plan de recrutement'!BD$5,Hypothèses!$D$4:$I$4,0))),"-")</f>
        <v>-</v>
      </c>
      <c r="BE20" s="61" t="str">
        <f>IFERROR(AND(BE$6&gt;=EOMONTH($H20,0),OR(BE$6&lt;=EOMONTH($I20,0),$I20=0))
*INDEX(Hypothèses!$D$60:$I$84,MATCH('Plan de recrutement'!$E20,Hypothèses!$C$60:$C$84,0),MATCH('Plan de recrutement'!BE$5,Hypothèses!$D$4:$I$4,0))/12
*(1+INDEX(Hypothèses!$D$85:$I$85,MATCH('Plan de recrutement'!BE$5,Hypothèses!$D$4:$I$4,0))),"-")</f>
        <v>-</v>
      </c>
      <c r="BF20" s="61" t="str">
        <f>IFERROR(AND(BF$6&gt;=EOMONTH($H20,0),OR(BF$6&lt;=EOMONTH($I20,0),$I20=0))
*INDEX(Hypothèses!$D$60:$I$84,MATCH('Plan de recrutement'!$E20,Hypothèses!$C$60:$C$84,0),MATCH('Plan de recrutement'!BF$5,Hypothèses!$D$4:$I$4,0))/12
*(1+INDEX(Hypothèses!$D$85:$I$85,MATCH('Plan de recrutement'!BF$5,Hypothèses!$D$4:$I$4,0))),"-")</f>
        <v>-</v>
      </c>
      <c r="BG20" s="61" t="str">
        <f>IFERROR(AND(BG$6&gt;=EOMONTH($H20,0),OR(BG$6&lt;=EOMONTH($I20,0),$I20=0))
*INDEX(Hypothèses!$D$60:$I$84,MATCH('Plan de recrutement'!$E20,Hypothèses!$C$60:$C$84,0),MATCH('Plan de recrutement'!BG$5,Hypothèses!$D$4:$I$4,0))/12
*(1+INDEX(Hypothèses!$D$85:$I$85,MATCH('Plan de recrutement'!BG$5,Hypothèses!$D$4:$I$4,0))),"-")</f>
        <v>-</v>
      </c>
      <c r="BH20" s="61" t="str">
        <f>IFERROR(AND(BH$6&gt;=EOMONTH($H20,0),OR(BH$6&lt;=EOMONTH($I20,0),$I20=0))
*INDEX(Hypothèses!$D$60:$I$84,MATCH('Plan de recrutement'!$E20,Hypothèses!$C$60:$C$84,0),MATCH('Plan de recrutement'!BH$5,Hypothèses!$D$4:$I$4,0))/12
*(1+INDEX(Hypothèses!$D$85:$I$85,MATCH('Plan de recrutement'!BH$5,Hypothèses!$D$4:$I$4,0))),"-")</f>
        <v>-</v>
      </c>
      <c r="BI20" s="61" t="str">
        <f>IFERROR(AND(BI$6&gt;=EOMONTH($H20,0),OR(BI$6&lt;=EOMONTH($I20,0),$I20=0))
*INDEX(Hypothèses!$D$60:$I$84,MATCH('Plan de recrutement'!$E20,Hypothèses!$C$60:$C$84,0),MATCH('Plan de recrutement'!BI$5,Hypothèses!$D$4:$I$4,0))/12
*(1+INDEX(Hypothèses!$D$85:$I$85,MATCH('Plan de recrutement'!BI$5,Hypothèses!$D$4:$I$4,0))),"-")</f>
        <v>-</v>
      </c>
      <c r="BJ20" s="61" t="str">
        <f>IFERROR(AND(BJ$6&gt;=EOMONTH($H20,0),OR(BJ$6&lt;=EOMONTH($I20,0),$I20=0))
*INDEX(Hypothèses!$D$60:$I$84,MATCH('Plan de recrutement'!$E20,Hypothèses!$C$60:$C$84,0),MATCH('Plan de recrutement'!BJ$5,Hypothèses!$D$4:$I$4,0))/12
*(1+INDEX(Hypothèses!$D$85:$I$85,MATCH('Plan de recrutement'!BJ$5,Hypothèses!$D$4:$I$4,0))),"-")</f>
        <v>-</v>
      </c>
      <c r="BK20" s="61" t="str">
        <f>IFERROR(AND(BK$6&gt;=EOMONTH($H20,0),OR(BK$6&lt;=EOMONTH($I20,0),$I20=0))
*INDEX(Hypothèses!$D$60:$I$84,MATCH('Plan de recrutement'!$E20,Hypothèses!$C$60:$C$84,0),MATCH('Plan de recrutement'!BK$5,Hypothèses!$D$4:$I$4,0))/12
*(1+INDEX(Hypothèses!$D$85:$I$85,MATCH('Plan de recrutement'!BK$5,Hypothèses!$D$4:$I$4,0))),"-")</f>
        <v>-</v>
      </c>
      <c r="BL20" s="61" t="str">
        <f>IFERROR(AND(BL$6&gt;=EOMONTH($H20,0),OR(BL$6&lt;=EOMONTH($I20,0),$I20=0))
*INDEX(Hypothèses!$D$60:$I$84,MATCH('Plan de recrutement'!$E20,Hypothèses!$C$60:$C$84,0),MATCH('Plan de recrutement'!BL$5,Hypothèses!$D$4:$I$4,0))/12
*(1+INDEX(Hypothèses!$D$85:$I$85,MATCH('Plan de recrutement'!BL$5,Hypothèses!$D$4:$I$4,0))),"-")</f>
        <v>-</v>
      </c>
      <c r="BM20" s="61" t="str">
        <f>IFERROR(AND(BM$6&gt;=EOMONTH($H20,0),OR(BM$6&lt;=EOMONTH($I20,0),$I20=0))
*INDEX(Hypothèses!$D$60:$I$84,MATCH('Plan de recrutement'!$E20,Hypothèses!$C$60:$C$84,0),MATCH('Plan de recrutement'!BM$5,Hypothèses!$D$4:$I$4,0))/12
*(1+INDEX(Hypothèses!$D$85:$I$85,MATCH('Plan de recrutement'!BM$5,Hypothèses!$D$4:$I$4,0))),"-")</f>
        <v>-</v>
      </c>
      <c r="BN20" s="61" t="str">
        <f>IFERROR(AND(BN$6&gt;=EOMONTH($H20,0),OR(BN$6&lt;=EOMONTH($I20,0),$I20=0))
*INDEX(Hypothèses!$D$60:$I$84,MATCH('Plan de recrutement'!$E20,Hypothèses!$C$60:$C$84,0),MATCH('Plan de recrutement'!BN$5,Hypothèses!$D$4:$I$4,0))/12
*(1+INDEX(Hypothèses!$D$85:$I$85,MATCH('Plan de recrutement'!BN$5,Hypothèses!$D$4:$I$4,0))),"-")</f>
        <v>-</v>
      </c>
      <c r="BO20" s="61" t="str">
        <f>IFERROR(AND(BO$6&gt;=EOMONTH($H20,0),OR(BO$6&lt;=EOMONTH($I20,0),$I20=0))
*INDEX(Hypothèses!$D$60:$I$84,MATCH('Plan de recrutement'!$E20,Hypothèses!$C$60:$C$84,0),MATCH('Plan de recrutement'!BO$5,Hypothèses!$D$4:$I$4,0))/12
*(1+INDEX(Hypothèses!$D$85:$I$85,MATCH('Plan de recrutement'!BO$5,Hypothèses!$D$4:$I$4,0))),"-")</f>
        <v>-</v>
      </c>
      <c r="BP20" s="61" t="str">
        <f>IFERROR(AND(BP$6&gt;=EOMONTH($H20,0),OR(BP$6&lt;=EOMONTH($I20,0),$I20=0))
*INDEX(Hypothèses!$D$60:$I$84,MATCH('Plan de recrutement'!$E20,Hypothèses!$C$60:$C$84,0),MATCH('Plan de recrutement'!BP$5,Hypothèses!$D$4:$I$4,0))/12
*(1+INDEX(Hypothèses!$D$85:$I$85,MATCH('Plan de recrutement'!BP$5,Hypothèses!$D$4:$I$4,0))),"-")</f>
        <v>-</v>
      </c>
      <c r="BQ20" s="61" t="str">
        <f>IFERROR(AND(BQ$6&gt;=EOMONTH($H20,0),OR(BQ$6&lt;=EOMONTH($I20,0),$I20=0))
*INDEX(Hypothèses!$D$60:$I$84,MATCH('Plan de recrutement'!$E20,Hypothèses!$C$60:$C$84,0),MATCH('Plan de recrutement'!BQ$5,Hypothèses!$D$4:$I$4,0))/12
*(1+INDEX(Hypothèses!$D$85:$I$85,MATCH('Plan de recrutement'!BQ$5,Hypothèses!$D$4:$I$4,0))),"-")</f>
        <v>-</v>
      </c>
      <c r="BR20" s="61" t="str">
        <f>IFERROR(AND(BR$6&gt;=EOMONTH($H20,0),OR(BR$6&lt;=EOMONTH($I20,0),$I20=0))
*INDEX(Hypothèses!$D$60:$I$84,MATCH('Plan de recrutement'!$E20,Hypothèses!$C$60:$C$84,0),MATCH('Plan de recrutement'!BR$5,Hypothèses!$D$4:$I$4,0))/12
*(1+INDEX(Hypothèses!$D$85:$I$85,MATCH('Plan de recrutement'!BR$5,Hypothèses!$D$4:$I$4,0))),"-")</f>
        <v>-</v>
      </c>
      <c r="BS20" s="61" t="str">
        <f>IFERROR(AND(BS$6&gt;=EOMONTH($H20,0),OR(BS$6&lt;=EOMONTH($I20,0),$I20=0))
*INDEX(Hypothèses!$D$60:$I$84,MATCH('Plan de recrutement'!$E20,Hypothèses!$C$60:$C$84,0),MATCH('Plan de recrutement'!BS$5,Hypothèses!$D$4:$I$4,0))/12
*(1+INDEX(Hypothèses!$D$85:$I$85,MATCH('Plan de recrutement'!BS$5,Hypothèses!$D$4:$I$4,0))),"-")</f>
        <v>-</v>
      </c>
      <c r="BT20" s="61" t="str">
        <f>IFERROR(AND(BT$6&gt;=EOMONTH($H20,0),OR(BT$6&lt;=EOMONTH($I20,0),$I20=0))
*INDEX(Hypothèses!$D$60:$I$84,MATCH('Plan de recrutement'!$E20,Hypothèses!$C$60:$C$84,0),MATCH('Plan de recrutement'!BT$5,Hypothèses!$D$4:$I$4,0))/12
*(1+INDEX(Hypothèses!$D$85:$I$85,MATCH('Plan de recrutement'!BT$5,Hypothèses!$D$4:$I$4,0))),"-")</f>
        <v>-</v>
      </c>
      <c r="BU20" s="61" t="str">
        <f>IFERROR(AND(BU$6&gt;=EOMONTH($H20,0),OR(BU$6&lt;=EOMONTH($I20,0),$I20=0))
*INDEX(Hypothèses!$D$60:$I$84,MATCH('Plan de recrutement'!$E20,Hypothèses!$C$60:$C$84,0),MATCH('Plan de recrutement'!BU$5,Hypothèses!$D$4:$I$4,0))/12
*(1+INDEX(Hypothèses!$D$85:$I$85,MATCH('Plan de recrutement'!BU$5,Hypothèses!$D$4:$I$4,0))),"-")</f>
        <v>-</v>
      </c>
      <c r="BV20" s="61" t="str">
        <f>IFERROR(AND(BV$6&gt;=EOMONTH($H20,0),OR(BV$6&lt;=EOMONTH($I20,0),$I20=0))
*INDEX(Hypothèses!$D$60:$I$84,MATCH('Plan de recrutement'!$E20,Hypothèses!$C$60:$C$84,0),MATCH('Plan de recrutement'!BV$5,Hypothèses!$D$4:$I$4,0))/12
*(1+INDEX(Hypothèses!$D$85:$I$85,MATCH('Plan de recrutement'!BV$5,Hypothèses!$D$4:$I$4,0))),"-")</f>
        <v>-</v>
      </c>
      <c r="BW20" s="61" t="str">
        <f>IFERROR(AND(BW$6&gt;=EOMONTH($H20,0),OR(BW$6&lt;=EOMONTH($I20,0),$I20=0))
*INDEX(Hypothèses!$D$60:$I$84,MATCH('Plan de recrutement'!$E20,Hypothèses!$C$60:$C$84,0),MATCH('Plan de recrutement'!BW$5,Hypothèses!$D$4:$I$4,0))/12
*(1+INDEX(Hypothèses!$D$85:$I$85,MATCH('Plan de recrutement'!BW$5,Hypothèses!$D$4:$I$4,0))),"-")</f>
        <v>-</v>
      </c>
      <c r="BX20" s="61" t="str">
        <f>IFERROR(AND(BX$6&gt;=EOMONTH($H20,0),OR(BX$6&lt;=EOMONTH($I20,0),$I20=0))
*INDEX(Hypothèses!$D$60:$I$84,MATCH('Plan de recrutement'!$E20,Hypothèses!$C$60:$C$84,0),MATCH('Plan de recrutement'!BX$5,Hypothèses!$D$4:$I$4,0))/12
*(1+INDEX(Hypothèses!$D$85:$I$85,MATCH('Plan de recrutement'!BX$5,Hypothèses!$D$4:$I$4,0))),"-")</f>
        <v>-</v>
      </c>
      <c r="BY20" s="61" t="str">
        <f>IFERROR(AND(BY$6&gt;=EOMONTH($H20,0),OR(BY$6&lt;=EOMONTH($I20,0),$I20=0))
*INDEX(Hypothèses!$D$60:$I$84,MATCH('Plan de recrutement'!$E20,Hypothèses!$C$60:$C$84,0),MATCH('Plan de recrutement'!BY$5,Hypothèses!$D$4:$I$4,0))/12
*(1+INDEX(Hypothèses!$D$85:$I$85,MATCH('Plan de recrutement'!BY$5,Hypothèses!$D$4:$I$4,0))),"-")</f>
        <v>-</v>
      </c>
      <c r="BZ20" s="61" t="str">
        <f>IFERROR(AND(BZ$6&gt;=EOMONTH($H20,0),OR(BZ$6&lt;=EOMONTH($I20,0),$I20=0))
*INDEX(Hypothèses!$D$60:$I$84,MATCH('Plan de recrutement'!$E20,Hypothèses!$C$60:$C$84,0),MATCH('Plan de recrutement'!BZ$5,Hypothèses!$D$4:$I$4,0))/12
*(1+INDEX(Hypothèses!$D$85:$I$85,MATCH('Plan de recrutement'!BZ$5,Hypothèses!$D$4:$I$4,0))),"-")</f>
        <v>-</v>
      </c>
      <c r="CA20" s="61" t="str">
        <f>IFERROR(AND(CA$6&gt;=EOMONTH($H20,0),OR(CA$6&lt;=EOMONTH($I20,0),$I20=0))
*INDEX(Hypothèses!$D$60:$I$84,MATCH('Plan de recrutement'!$E20,Hypothèses!$C$60:$C$84,0),MATCH('Plan de recrutement'!CA$5,Hypothèses!$D$4:$I$4,0))/12
*(1+INDEX(Hypothèses!$D$85:$I$85,MATCH('Plan de recrutement'!CA$5,Hypothèses!$D$4:$I$4,0))),"-")</f>
        <v>-</v>
      </c>
      <c r="CB20" s="61" t="str">
        <f>IFERROR(AND(CB$6&gt;=EOMONTH($H20,0),OR(CB$6&lt;=EOMONTH($I20,0),$I20=0))
*INDEX(Hypothèses!$D$60:$I$84,MATCH('Plan de recrutement'!$E20,Hypothèses!$C$60:$C$84,0),MATCH('Plan de recrutement'!CB$5,Hypothèses!$D$4:$I$4,0))/12
*(1+INDEX(Hypothèses!$D$85:$I$85,MATCH('Plan de recrutement'!CB$5,Hypothèses!$D$4:$I$4,0))),"-")</f>
        <v>-</v>
      </c>
      <c r="CC20" s="61" t="str">
        <f>IFERROR(AND(CC$6&gt;=EOMONTH($H20,0),OR(CC$6&lt;=EOMONTH($I20,0),$I20=0))
*INDEX(Hypothèses!$D$60:$I$84,MATCH('Plan de recrutement'!$E20,Hypothèses!$C$60:$C$84,0),MATCH('Plan de recrutement'!CC$5,Hypothèses!$D$4:$I$4,0))/12
*(1+INDEX(Hypothèses!$D$85:$I$85,MATCH('Plan de recrutement'!CC$5,Hypothèses!$D$4:$I$4,0))),"-")</f>
        <v>-</v>
      </c>
      <c r="CD20" s="61" t="str">
        <f>IFERROR(AND(CD$6&gt;=EOMONTH($H20,0),OR(CD$6&lt;=EOMONTH($I20,0),$I20=0))
*INDEX(Hypothèses!$D$60:$I$84,MATCH('Plan de recrutement'!$E20,Hypothèses!$C$60:$C$84,0),MATCH('Plan de recrutement'!CD$5,Hypothèses!$D$4:$I$4,0))/12
*(1+INDEX(Hypothèses!$D$85:$I$85,MATCH('Plan de recrutement'!CD$5,Hypothèses!$D$4:$I$4,0))),"-")</f>
        <v>-</v>
      </c>
      <c r="CE20" s="61" t="str">
        <f>IFERROR(AND(CE$6&gt;=EOMONTH($H20,0),OR(CE$6&lt;=EOMONTH($I20,0),$I20=0))
*INDEX(Hypothèses!$D$60:$I$84,MATCH('Plan de recrutement'!$E20,Hypothèses!$C$60:$C$84,0),MATCH('Plan de recrutement'!CE$5,Hypothèses!$D$4:$I$4,0))/12
*(1+INDEX(Hypothèses!$D$85:$I$85,MATCH('Plan de recrutement'!CE$5,Hypothèses!$D$4:$I$4,0))),"-")</f>
        <v>-</v>
      </c>
      <c r="CF20" s="61" t="str">
        <f>IFERROR(AND(CF$6&gt;=EOMONTH($H20,0),OR(CF$6&lt;=EOMONTH($I20,0),$I20=0))
*INDEX(Hypothèses!$D$60:$I$84,MATCH('Plan de recrutement'!$E20,Hypothèses!$C$60:$C$84,0),MATCH('Plan de recrutement'!CF$5,Hypothèses!$D$4:$I$4,0))/12
*(1+INDEX(Hypothèses!$D$85:$I$85,MATCH('Plan de recrutement'!CF$5,Hypothèses!$D$4:$I$4,0))),"-")</f>
        <v>-</v>
      </c>
      <c r="CG20" s="61" t="str">
        <f>IFERROR(AND(CG$6&gt;=EOMONTH($H20,0),OR(CG$6&lt;=EOMONTH($I20,0),$I20=0))
*INDEX(Hypothèses!$D$60:$I$84,MATCH('Plan de recrutement'!$E20,Hypothèses!$C$60:$C$84,0),MATCH('Plan de recrutement'!CG$5,Hypothèses!$D$4:$I$4,0))/12
*(1+INDEX(Hypothèses!$D$85:$I$85,MATCH('Plan de recrutement'!CG$5,Hypothèses!$D$4:$I$4,0))),"-")</f>
        <v>-</v>
      </c>
      <c r="CH20" s="61" t="str">
        <f>IFERROR(AND(CH$6&gt;=EOMONTH($H20,0),OR(CH$6&lt;=EOMONTH($I20,0),$I20=0))
*INDEX(Hypothèses!$D$60:$I$84,MATCH('Plan de recrutement'!$E20,Hypothèses!$C$60:$C$84,0),MATCH('Plan de recrutement'!CH$5,Hypothèses!$D$4:$I$4,0))/12
*(1+INDEX(Hypothèses!$D$85:$I$85,MATCH('Plan de recrutement'!CH$5,Hypothèses!$D$4:$I$4,0))),"-")</f>
        <v>-</v>
      </c>
      <c r="CI20" s="61" t="str">
        <f>IFERROR(AND(CI$6&gt;=EOMONTH($H20,0),OR(CI$6&lt;=EOMONTH($I20,0),$I20=0))
*INDEX(Hypothèses!$D$60:$I$84,MATCH('Plan de recrutement'!$E20,Hypothèses!$C$60:$C$84,0),MATCH('Plan de recrutement'!CI$5,Hypothèses!$D$4:$I$4,0))/12
*(1+INDEX(Hypothèses!$D$85:$I$85,MATCH('Plan de recrutement'!CI$5,Hypothèses!$D$4:$I$4,0))),"-")</f>
        <v>-</v>
      </c>
      <c r="CJ20" s="61" t="str">
        <f>IFERROR(AND(CJ$6&gt;=EOMONTH($H20,0),OR(CJ$6&lt;=EOMONTH($I20,0),$I20=0))
*INDEX(Hypothèses!$D$60:$I$84,MATCH('Plan de recrutement'!$E20,Hypothèses!$C$60:$C$84,0),MATCH('Plan de recrutement'!CJ$5,Hypothèses!$D$4:$I$4,0))/12
*(1+INDEX(Hypothèses!$D$85:$I$85,MATCH('Plan de recrutement'!CJ$5,Hypothèses!$D$4:$I$4,0))),"-")</f>
        <v>-</v>
      </c>
    </row>
    <row r="21" spans="3:88" x14ac:dyDescent="0.3">
      <c r="C21" s="48"/>
      <c r="D21" s="48"/>
      <c r="E21" s="1" t="str">
        <f t="shared" si="10"/>
        <v xml:space="preserve"> - </v>
      </c>
      <c r="F21" s="48"/>
      <c r="G21" s="48"/>
      <c r="H21" s="60"/>
      <c r="I21" s="60"/>
      <c r="J21" s="62">
        <f t="shared" si="11"/>
        <v>0</v>
      </c>
      <c r="K21" s="62">
        <f t="shared" si="11"/>
        <v>0</v>
      </c>
      <c r="L21" s="62">
        <f t="shared" si="9"/>
        <v>0</v>
      </c>
      <c r="M21" s="62">
        <f t="shared" si="9"/>
        <v>0</v>
      </c>
      <c r="N21" s="62">
        <f t="shared" si="9"/>
        <v>0</v>
      </c>
      <c r="O21" s="62">
        <f t="shared" si="9"/>
        <v>0</v>
      </c>
      <c r="Q21" s="61" t="str">
        <f>IFERROR(AND(Q$6&gt;=EOMONTH($H21,0),OR(Q$6&lt;=EOMONTH($I21,0),$I21=0))
*INDEX(Hypothèses!$D$60:$I$84,MATCH('Plan de recrutement'!$E21,Hypothèses!$C$60:$C$84,0),MATCH('Plan de recrutement'!Q$5,Hypothèses!$D$4:$I$4,0))/12
*(1+INDEX(Hypothèses!$D$85:$I$85,MATCH('Plan de recrutement'!Q$5,Hypothèses!$D$4:$I$4,0))),"-")</f>
        <v>-</v>
      </c>
      <c r="R21" s="61" t="str">
        <f>IFERROR(AND(R$6&gt;=EOMONTH($H21,0),OR(R$6&lt;=EOMONTH($I21,0),$I21=0))
*INDEX(Hypothèses!$D$60:$I$84,MATCH('Plan de recrutement'!$E21,Hypothèses!$C$60:$C$84,0),MATCH('Plan de recrutement'!R$5,Hypothèses!$D$4:$I$4,0))/12
*(1+INDEX(Hypothèses!$D$85:$I$85,MATCH('Plan de recrutement'!R$5,Hypothèses!$D$4:$I$4,0))),"-")</f>
        <v>-</v>
      </c>
      <c r="S21" s="61" t="str">
        <f>IFERROR(AND(S$6&gt;=EOMONTH($H21,0),OR(S$6&lt;=EOMONTH($I21,0),$I21=0))
*INDEX(Hypothèses!$D$60:$I$84,MATCH('Plan de recrutement'!$E21,Hypothèses!$C$60:$C$84,0),MATCH('Plan de recrutement'!S$5,Hypothèses!$D$4:$I$4,0))/12
*(1+INDEX(Hypothèses!$D$85:$I$85,MATCH('Plan de recrutement'!S$5,Hypothèses!$D$4:$I$4,0))),"-")</f>
        <v>-</v>
      </c>
      <c r="T21" s="61" t="str">
        <f>IFERROR(AND(T$6&gt;=EOMONTH($H21,0),OR(T$6&lt;=EOMONTH($I21,0),$I21=0))
*INDEX(Hypothèses!$D$60:$I$84,MATCH('Plan de recrutement'!$E21,Hypothèses!$C$60:$C$84,0),MATCH('Plan de recrutement'!T$5,Hypothèses!$D$4:$I$4,0))/12
*(1+INDEX(Hypothèses!$D$85:$I$85,MATCH('Plan de recrutement'!T$5,Hypothèses!$D$4:$I$4,0))),"-")</f>
        <v>-</v>
      </c>
      <c r="U21" s="61" t="str">
        <f>IFERROR(AND(U$6&gt;=EOMONTH($H21,0),OR(U$6&lt;=EOMONTH($I21,0),$I21=0))
*INDEX(Hypothèses!$D$60:$I$84,MATCH('Plan de recrutement'!$E21,Hypothèses!$C$60:$C$84,0),MATCH('Plan de recrutement'!U$5,Hypothèses!$D$4:$I$4,0))/12
*(1+INDEX(Hypothèses!$D$85:$I$85,MATCH('Plan de recrutement'!U$5,Hypothèses!$D$4:$I$4,0))),"-")</f>
        <v>-</v>
      </c>
      <c r="V21" s="61" t="str">
        <f>IFERROR(AND(V$6&gt;=EOMONTH($H21,0),OR(V$6&lt;=EOMONTH($I21,0),$I21=0))
*INDEX(Hypothèses!$D$60:$I$84,MATCH('Plan de recrutement'!$E21,Hypothèses!$C$60:$C$84,0),MATCH('Plan de recrutement'!V$5,Hypothèses!$D$4:$I$4,0))/12
*(1+INDEX(Hypothèses!$D$85:$I$85,MATCH('Plan de recrutement'!V$5,Hypothèses!$D$4:$I$4,0))),"-")</f>
        <v>-</v>
      </c>
      <c r="W21" s="61" t="str">
        <f>IFERROR(AND(W$6&gt;=EOMONTH($H21,0),OR(W$6&lt;=EOMONTH($I21,0),$I21=0))
*INDEX(Hypothèses!$D$60:$I$84,MATCH('Plan de recrutement'!$E21,Hypothèses!$C$60:$C$84,0),MATCH('Plan de recrutement'!W$5,Hypothèses!$D$4:$I$4,0))/12
*(1+INDEX(Hypothèses!$D$85:$I$85,MATCH('Plan de recrutement'!W$5,Hypothèses!$D$4:$I$4,0))),"-")</f>
        <v>-</v>
      </c>
      <c r="X21" s="61" t="str">
        <f>IFERROR(AND(X$6&gt;=EOMONTH($H21,0),OR(X$6&lt;=EOMONTH($I21,0),$I21=0))
*INDEX(Hypothèses!$D$60:$I$84,MATCH('Plan de recrutement'!$E21,Hypothèses!$C$60:$C$84,0),MATCH('Plan de recrutement'!X$5,Hypothèses!$D$4:$I$4,0))/12
*(1+INDEX(Hypothèses!$D$85:$I$85,MATCH('Plan de recrutement'!X$5,Hypothèses!$D$4:$I$4,0))),"-")</f>
        <v>-</v>
      </c>
      <c r="Y21" s="61" t="str">
        <f>IFERROR(AND(Y$6&gt;=EOMONTH($H21,0),OR(Y$6&lt;=EOMONTH($I21,0),$I21=0))
*INDEX(Hypothèses!$D$60:$I$84,MATCH('Plan de recrutement'!$E21,Hypothèses!$C$60:$C$84,0),MATCH('Plan de recrutement'!Y$5,Hypothèses!$D$4:$I$4,0))/12
*(1+INDEX(Hypothèses!$D$85:$I$85,MATCH('Plan de recrutement'!Y$5,Hypothèses!$D$4:$I$4,0))),"-")</f>
        <v>-</v>
      </c>
      <c r="Z21" s="61" t="str">
        <f>IFERROR(AND(Z$6&gt;=EOMONTH($H21,0),OR(Z$6&lt;=EOMONTH($I21,0),$I21=0))
*INDEX(Hypothèses!$D$60:$I$84,MATCH('Plan de recrutement'!$E21,Hypothèses!$C$60:$C$84,0),MATCH('Plan de recrutement'!Z$5,Hypothèses!$D$4:$I$4,0))/12
*(1+INDEX(Hypothèses!$D$85:$I$85,MATCH('Plan de recrutement'!Z$5,Hypothèses!$D$4:$I$4,0))),"-")</f>
        <v>-</v>
      </c>
      <c r="AA21" s="61" t="str">
        <f>IFERROR(AND(AA$6&gt;=EOMONTH($H21,0),OR(AA$6&lt;=EOMONTH($I21,0),$I21=0))
*INDEX(Hypothèses!$D$60:$I$84,MATCH('Plan de recrutement'!$E21,Hypothèses!$C$60:$C$84,0),MATCH('Plan de recrutement'!AA$5,Hypothèses!$D$4:$I$4,0))/12
*(1+INDEX(Hypothèses!$D$85:$I$85,MATCH('Plan de recrutement'!AA$5,Hypothèses!$D$4:$I$4,0))),"-")</f>
        <v>-</v>
      </c>
      <c r="AB21" s="61" t="str">
        <f>IFERROR(AND(AB$6&gt;=EOMONTH($H21,0),OR(AB$6&lt;=EOMONTH($I21,0),$I21=0))
*INDEX(Hypothèses!$D$60:$I$84,MATCH('Plan de recrutement'!$E21,Hypothèses!$C$60:$C$84,0),MATCH('Plan de recrutement'!AB$5,Hypothèses!$D$4:$I$4,0))/12
*(1+INDEX(Hypothèses!$D$85:$I$85,MATCH('Plan de recrutement'!AB$5,Hypothèses!$D$4:$I$4,0))),"-")</f>
        <v>-</v>
      </c>
      <c r="AC21" s="61" t="str">
        <f>IFERROR(AND(AC$6&gt;=EOMONTH($H21,0),OR(AC$6&lt;=EOMONTH($I21,0),$I21=0))
*INDEX(Hypothèses!$D$60:$I$84,MATCH('Plan de recrutement'!$E21,Hypothèses!$C$60:$C$84,0),MATCH('Plan de recrutement'!AC$5,Hypothèses!$D$4:$I$4,0))/12
*(1+INDEX(Hypothèses!$D$85:$I$85,MATCH('Plan de recrutement'!AC$5,Hypothèses!$D$4:$I$4,0))),"-")</f>
        <v>-</v>
      </c>
      <c r="AD21" s="61" t="str">
        <f>IFERROR(AND(AD$6&gt;=EOMONTH($H21,0),OR(AD$6&lt;=EOMONTH($I21,0),$I21=0))
*INDEX(Hypothèses!$D$60:$I$84,MATCH('Plan de recrutement'!$E21,Hypothèses!$C$60:$C$84,0),MATCH('Plan de recrutement'!AD$5,Hypothèses!$D$4:$I$4,0))/12
*(1+INDEX(Hypothèses!$D$85:$I$85,MATCH('Plan de recrutement'!AD$5,Hypothèses!$D$4:$I$4,0))),"-")</f>
        <v>-</v>
      </c>
      <c r="AE21" s="61" t="str">
        <f>IFERROR(AND(AE$6&gt;=EOMONTH($H21,0),OR(AE$6&lt;=EOMONTH($I21,0),$I21=0))
*INDEX(Hypothèses!$D$60:$I$84,MATCH('Plan de recrutement'!$E21,Hypothèses!$C$60:$C$84,0),MATCH('Plan de recrutement'!AE$5,Hypothèses!$D$4:$I$4,0))/12
*(1+INDEX(Hypothèses!$D$85:$I$85,MATCH('Plan de recrutement'!AE$5,Hypothèses!$D$4:$I$4,0))),"-")</f>
        <v>-</v>
      </c>
      <c r="AF21" s="61" t="str">
        <f>IFERROR(AND(AF$6&gt;=EOMONTH($H21,0),OR(AF$6&lt;=EOMONTH($I21,0),$I21=0))
*INDEX(Hypothèses!$D$60:$I$84,MATCH('Plan de recrutement'!$E21,Hypothèses!$C$60:$C$84,0),MATCH('Plan de recrutement'!AF$5,Hypothèses!$D$4:$I$4,0))/12
*(1+INDEX(Hypothèses!$D$85:$I$85,MATCH('Plan de recrutement'!AF$5,Hypothèses!$D$4:$I$4,0))),"-")</f>
        <v>-</v>
      </c>
      <c r="AG21" s="61" t="str">
        <f>IFERROR(AND(AG$6&gt;=EOMONTH($H21,0),OR(AG$6&lt;=EOMONTH($I21,0),$I21=0))
*INDEX(Hypothèses!$D$60:$I$84,MATCH('Plan de recrutement'!$E21,Hypothèses!$C$60:$C$84,0),MATCH('Plan de recrutement'!AG$5,Hypothèses!$D$4:$I$4,0))/12
*(1+INDEX(Hypothèses!$D$85:$I$85,MATCH('Plan de recrutement'!AG$5,Hypothèses!$D$4:$I$4,0))),"-")</f>
        <v>-</v>
      </c>
      <c r="AH21" s="61" t="str">
        <f>IFERROR(AND(AH$6&gt;=EOMONTH($H21,0),OR(AH$6&lt;=EOMONTH($I21,0),$I21=0))
*INDEX(Hypothèses!$D$60:$I$84,MATCH('Plan de recrutement'!$E21,Hypothèses!$C$60:$C$84,0),MATCH('Plan de recrutement'!AH$5,Hypothèses!$D$4:$I$4,0))/12
*(1+INDEX(Hypothèses!$D$85:$I$85,MATCH('Plan de recrutement'!AH$5,Hypothèses!$D$4:$I$4,0))),"-")</f>
        <v>-</v>
      </c>
      <c r="AI21" s="61" t="str">
        <f>IFERROR(AND(AI$6&gt;=EOMONTH($H21,0),OR(AI$6&lt;=EOMONTH($I21,0),$I21=0))
*INDEX(Hypothèses!$D$60:$I$84,MATCH('Plan de recrutement'!$E21,Hypothèses!$C$60:$C$84,0),MATCH('Plan de recrutement'!AI$5,Hypothèses!$D$4:$I$4,0))/12
*(1+INDEX(Hypothèses!$D$85:$I$85,MATCH('Plan de recrutement'!AI$5,Hypothèses!$D$4:$I$4,0))),"-")</f>
        <v>-</v>
      </c>
      <c r="AJ21" s="61" t="str">
        <f>IFERROR(AND(AJ$6&gt;=EOMONTH($H21,0),OR(AJ$6&lt;=EOMONTH($I21,0),$I21=0))
*INDEX(Hypothèses!$D$60:$I$84,MATCH('Plan de recrutement'!$E21,Hypothèses!$C$60:$C$84,0),MATCH('Plan de recrutement'!AJ$5,Hypothèses!$D$4:$I$4,0))/12
*(1+INDEX(Hypothèses!$D$85:$I$85,MATCH('Plan de recrutement'!AJ$5,Hypothèses!$D$4:$I$4,0))),"-")</f>
        <v>-</v>
      </c>
      <c r="AK21" s="61" t="str">
        <f>IFERROR(AND(AK$6&gt;=EOMONTH($H21,0),OR(AK$6&lt;=EOMONTH($I21,0),$I21=0))
*INDEX(Hypothèses!$D$60:$I$84,MATCH('Plan de recrutement'!$E21,Hypothèses!$C$60:$C$84,0),MATCH('Plan de recrutement'!AK$5,Hypothèses!$D$4:$I$4,0))/12
*(1+INDEX(Hypothèses!$D$85:$I$85,MATCH('Plan de recrutement'!AK$5,Hypothèses!$D$4:$I$4,0))),"-")</f>
        <v>-</v>
      </c>
      <c r="AL21" s="61" t="str">
        <f>IFERROR(AND(AL$6&gt;=EOMONTH($H21,0),OR(AL$6&lt;=EOMONTH($I21,0),$I21=0))
*INDEX(Hypothèses!$D$60:$I$84,MATCH('Plan de recrutement'!$E21,Hypothèses!$C$60:$C$84,0),MATCH('Plan de recrutement'!AL$5,Hypothèses!$D$4:$I$4,0))/12
*(1+INDEX(Hypothèses!$D$85:$I$85,MATCH('Plan de recrutement'!AL$5,Hypothèses!$D$4:$I$4,0))),"-")</f>
        <v>-</v>
      </c>
      <c r="AM21" s="61" t="str">
        <f>IFERROR(AND(AM$6&gt;=EOMONTH($H21,0),OR(AM$6&lt;=EOMONTH($I21,0),$I21=0))
*INDEX(Hypothèses!$D$60:$I$84,MATCH('Plan de recrutement'!$E21,Hypothèses!$C$60:$C$84,0),MATCH('Plan de recrutement'!AM$5,Hypothèses!$D$4:$I$4,0))/12
*(1+INDEX(Hypothèses!$D$85:$I$85,MATCH('Plan de recrutement'!AM$5,Hypothèses!$D$4:$I$4,0))),"-")</f>
        <v>-</v>
      </c>
      <c r="AN21" s="61" t="str">
        <f>IFERROR(AND(AN$6&gt;=EOMONTH($H21,0),OR(AN$6&lt;=EOMONTH($I21,0),$I21=0))
*INDEX(Hypothèses!$D$60:$I$84,MATCH('Plan de recrutement'!$E21,Hypothèses!$C$60:$C$84,0),MATCH('Plan de recrutement'!AN$5,Hypothèses!$D$4:$I$4,0))/12
*(1+INDEX(Hypothèses!$D$85:$I$85,MATCH('Plan de recrutement'!AN$5,Hypothèses!$D$4:$I$4,0))),"-")</f>
        <v>-</v>
      </c>
      <c r="AO21" s="61" t="str">
        <f>IFERROR(AND(AO$6&gt;=EOMONTH($H21,0),OR(AO$6&lt;=EOMONTH($I21,0),$I21=0))
*INDEX(Hypothèses!$D$60:$I$84,MATCH('Plan de recrutement'!$E21,Hypothèses!$C$60:$C$84,0),MATCH('Plan de recrutement'!AO$5,Hypothèses!$D$4:$I$4,0))/12
*(1+INDEX(Hypothèses!$D$85:$I$85,MATCH('Plan de recrutement'!AO$5,Hypothèses!$D$4:$I$4,0))),"-")</f>
        <v>-</v>
      </c>
      <c r="AP21" s="61" t="str">
        <f>IFERROR(AND(AP$6&gt;=EOMONTH($H21,0),OR(AP$6&lt;=EOMONTH($I21,0),$I21=0))
*INDEX(Hypothèses!$D$60:$I$84,MATCH('Plan de recrutement'!$E21,Hypothèses!$C$60:$C$84,0),MATCH('Plan de recrutement'!AP$5,Hypothèses!$D$4:$I$4,0))/12
*(1+INDEX(Hypothèses!$D$85:$I$85,MATCH('Plan de recrutement'!AP$5,Hypothèses!$D$4:$I$4,0))),"-")</f>
        <v>-</v>
      </c>
      <c r="AQ21" s="61" t="str">
        <f>IFERROR(AND(AQ$6&gt;=EOMONTH($H21,0),OR(AQ$6&lt;=EOMONTH($I21,0),$I21=0))
*INDEX(Hypothèses!$D$60:$I$84,MATCH('Plan de recrutement'!$E21,Hypothèses!$C$60:$C$84,0),MATCH('Plan de recrutement'!AQ$5,Hypothèses!$D$4:$I$4,0))/12
*(1+INDEX(Hypothèses!$D$85:$I$85,MATCH('Plan de recrutement'!AQ$5,Hypothèses!$D$4:$I$4,0))),"-")</f>
        <v>-</v>
      </c>
      <c r="AR21" s="61" t="str">
        <f>IFERROR(AND(AR$6&gt;=EOMONTH($H21,0),OR(AR$6&lt;=EOMONTH($I21,0),$I21=0))
*INDEX(Hypothèses!$D$60:$I$84,MATCH('Plan de recrutement'!$E21,Hypothèses!$C$60:$C$84,0),MATCH('Plan de recrutement'!AR$5,Hypothèses!$D$4:$I$4,0))/12
*(1+INDEX(Hypothèses!$D$85:$I$85,MATCH('Plan de recrutement'!AR$5,Hypothèses!$D$4:$I$4,0))),"-")</f>
        <v>-</v>
      </c>
      <c r="AS21" s="61" t="str">
        <f>IFERROR(AND(AS$6&gt;=EOMONTH($H21,0),OR(AS$6&lt;=EOMONTH($I21,0),$I21=0))
*INDEX(Hypothèses!$D$60:$I$84,MATCH('Plan de recrutement'!$E21,Hypothèses!$C$60:$C$84,0),MATCH('Plan de recrutement'!AS$5,Hypothèses!$D$4:$I$4,0))/12
*(1+INDEX(Hypothèses!$D$85:$I$85,MATCH('Plan de recrutement'!AS$5,Hypothèses!$D$4:$I$4,0))),"-")</f>
        <v>-</v>
      </c>
      <c r="AT21" s="61" t="str">
        <f>IFERROR(AND(AT$6&gt;=EOMONTH($H21,0),OR(AT$6&lt;=EOMONTH($I21,0),$I21=0))
*INDEX(Hypothèses!$D$60:$I$84,MATCH('Plan de recrutement'!$E21,Hypothèses!$C$60:$C$84,0),MATCH('Plan de recrutement'!AT$5,Hypothèses!$D$4:$I$4,0))/12
*(1+INDEX(Hypothèses!$D$85:$I$85,MATCH('Plan de recrutement'!AT$5,Hypothèses!$D$4:$I$4,0))),"-")</f>
        <v>-</v>
      </c>
      <c r="AU21" s="61" t="str">
        <f>IFERROR(AND(AU$6&gt;=EOMONTH($H21,0),OR(AU$6&lt;=EOMONTH($I21,0),$I21=0))
*INDEX(Hypothèses!$D$60:$I$84,MATCH('Plan de recrutement'!$E21,Hypothèses!$C$60:$C$84,0),MATCH('Plan de recrutement'!AU$5,Hypothèses!$D$4:$I$4,0))/12
*(1+INDEX(Hypothèses!$D$85:$I$85,MATCH('Plan de recrutement'!AU$5,Hypothèses!$D$4:$I$4,0))),"-")</f>
        <v>-</v>
      </c>
      <c r="AV21" s="61" t="str">
        <f>IFERROR(AND(AV$6&gt;=EOMONTH($H21,0),OR(AV$6&lt;=EOMONTH($I21,0),$I21=0))
*INDEX(Hypothèses!$D$60:$I$84,MATCH('Plan de recrutement'!$E21,Hypothèses!$C$60:$C$84,0),MATCH('Plan de recrutement'!AV$5,Hypothèses!$D$4:$I$4,0))/12
*(1+INDEX(Hypothèses!$D$85:$I$85,MATCH('Plan de recrutement'!AV$5,Hypothèses!$D$4:$I$4,0))),"-")</f>
        <v>-</v>
      </c>
      <c r="AW21" s="61" t="str">
        <f>IFERROR(AND(AW$6&gt;=EOMONTH($H21,0),OR(AW$6&lt;=EOMONTH($I21,0),$I21=0))
*INDEX(Hypothèses!$D$60:$I$84,MATCH('Plan de recrutement'!$E21,Hypothèses!$C$60:$C$84,0),MATCH('Plan de recrutement'!AW$5,Hypothèses!$D$4:$I$4,0))/12
*(1+INDEX(Hypothèses!$D$85:$I$85,MATCH('Plan de recrutement'!AW$5,Hypothèses!$D$4:$I$4,0))),"-")</f>
        <v>-</v>
      </c>
      <c r="AX21" s="61" t="str">
        <f>IFERROR(AND(AX$6&gt;=EOMONTH($H21,0),OR(AX$6&lt;=EOMONTH($I21,0),$I21=0))
*INDEX(Hypothèses!$D$60:$I$84,MATCH('Plan de recrutement'!$E21,Hypothèses!$C$60:$C$84,0),MATCH('Plan de recrutement'!AX$5,Hypothèses!$D$4:$I$4,0))/12
*(1+INDEX(Hypothèses!$D$85:$I$85,MATCH('Plan de recrutement'!AX$5,Hypothèses!$D$4:$I$4,0))),"-")</f>
        <v>-</v>
      </c>
      <c r="AY21" s="61" t="str">
        <f>IFERROR(AND(AY$6&gt;=EOMONTH($H21,0),OR(AY$6&lt;=EOMONTH($I21,0),$I21=0))
*INDEX(Hypothèses!$D$60:$I$84,MATCH('Plan de recrutement'!$E21,Hypothèses!$C$60:$C$84,0),MATCH('Plan de recrutement'!AY$5,Hypothèses!$D$4:$I$4,0))/12
*(1+INDEX(Hypothèses!$D$85:$I$85,MATCH('Plan de recrutement'!AY$5,Hypothèses!$D$4:$I$4,0))),"-")</f>
        <v>-</v>
      </c>
      <c r="AZ21" s="61" t="str">
        <f>IFERROR(AND(AZ$6&gt;=EOMONTH($H21,0),OR(AZ$6&lt;=EOMONTH($I21,0),$I21=0))
*INDEX(Hypothèses!$D$60:$I$84,MATCH('Plan de recrutement'!$E21,Hypothèses!$C$60:$C$84,0),MATCH('Plan de recrutement'!AZ$5,Hypothèses!$D$4:$I$4,0))/12
*(1+INDEX(Hypothèses!$D$85:$I$85,MATCH('Plan de recrutement'!AZ$5,Hypothèses!$D$4:$I$4,0))),"-")</f>
        <v>-</v>
      </c>
      <c r="BA21" s="61" t="str">
        <f>IFERROR(AND(BA$6&gt;=EOMONTH($H21,0),OR(BA$6&lt;=EOMONTH($I21,0),$I21=0))
*INDEX(Hypothèses!$D$60:$I$84,MATCH('Plan de recrutement'!$E21,Hypothèses!$C$60:$C$84,0),MATCH('Plan de recrutement'!BA$5,Hypothèses!$D$4:$I$4,0))/12
*(1+INDEX(Hypothèses!$D$85:$I$85,MATCH('Plan de recrutement'!BA$5,Hypothèses!$D$4:$I$4,0))),"-")</f>
        <v>-</v>
      </c>
      <c r="BB21" s="61" t="str">
        <f>IFERROR(AND(BB$6&gt;=EOMONTH($H21,0),OR(BB$6&lt;=EOMONTH($I21,0),$I21=0))
*INDEX(Hypothèses!$D$60:$I$84,MATCH('Plan de recrutement'!$E21,Hypothèses!$C$60:$C$84,0),MATCH('Plan de recrutement'!BB$5,Hypothèses!$D$4:$I$4,0))/12
*(1+INDEX(Hypothèses!$D$85:$I$85,MATCH('Plan de recrutement'!BB$5,Hypothèses!$D$4:$I$4,0))),"-")</f>
        <v>-</v>
      </c>
      <c r="BC21" s="61" t="str">
        <f>IFERROR(AND(BC$6&gt;=EOMONTH($H21,0),OR(BC$6&lt;=EOMONTH($I21,0),$I21=0))
*INDEX(Hypothèses!$D$60:$I$84,MATCH('Plan de recrutement'!$E21,Hypothèses!$C$60:$C$84,0),MATCH('Plan de recrutement'!BC$5,Hypothèses!$D$4:$I$4,0))/12
*(1+INDEX(Hypothèses!$D$85:$I$85,MATCH('Plan de recrutement'!BC$5,Hypothèses!$D$4:$I$4,0))),"-")</f>
        <v>-</v>
      </c>
      <c r="BD21" s="61" t="str">
        <f>IFERROR(AND(BD$6&gt;=EOMONTH($H21,0),OR(BD$6&lt;=EOMONTH($I21,0),$I21=0))
*INDEX(Hypothèses!$D$60:$I$84,MATCH('Plan de recrutement'!$E21,Hypothèses!$C$60:$C$84,0),MATCH('Plan de recrutement'!BD$5,Hypothèses!$D$4:$I$4,0))/12
*(1+INDEX(Hypothèses!$D$85:$I$85,MATCH('Plan de recrutement'!BD$5,Hypothèses!$D$4:$I$4,0))),"-")</f>
        <v>-</v>
      </c>
      <c r="BE21" s="61" t="str">
        <f>IFERROR(AND(BE$6&gt;=EOMONTH($H21,0),OR(BE$6&lt;=EOMONTH($I21,0),$I21=0))
*INDEX(Hypothèses!$D$60:$I$84,MATCH('Plan de recrutement'!$E21,Hypothèses!$C$60:$C$84,0),MATCH('Plan de recrutement'!BE$5,Hypothèses!$D$4:$I$4,0))/12
*(1+INDEX(Hypothèses!$D$85:$I$85,MATCH('Plan de recrutement'!BE$5,Hypothèses!$D$4:$I$4,0))),"-")</f>
        <v>-</v>
      </c>
      <c r="BF21" s="61" t="str">
        <f>IFERROR(AND(BF$6&gt;=EOMONTH($H21,0),OR(BF$6&lt;=EOMONTH($I21,0),$I21=0))
*INDEX(Hypothèses!$D$60:$I$84,MATCH('Plan de recrutement'!$E21,Hypothèses!$C$60:$C$84,0),MATCH('Plan de recrutement'!BF$5,Hypothèses!$D$4:$I$4,0))/12
*(1+INDEX(Hypothèses!$D$85:$I$85,MATCH('Plan de recrutement'!BF$5,Hypothèses!$D$4:$I$4,0))),"-")</f>
        <v>-</v>
      </c>
      <c r="BG21" s="61" t="str">
        <f>IFERROR(AND(BG$6&gt;=EOMONTH($H21,0),OR(BG$6&lt;=EOMONTH($I21,0),$I21=0))
*INDEX(Hypothèses!$D$60:$I$84,MATCH('Plan de recrutement'!$E21,Hypothèses!$C$60:$C$84,0),MATCH('Plan de recrutement'!BG$5,Hypothèses!$D$4:$I$4,0))/12
*(1+INDEX(Hypothèses!$D$85:$I$85,MATCH('Plan de recrutement'!BG$5,Hypothèses!$D$4:$I$4,0))),"-")</f>
        <v>-</v>
      </c>
      <c r="BH21" s="61" t="str">
        <f>IFERROR(AND(BH$6&gt;=EOMONTH($H21,0),OR(BH$6&lt;=EOMONTH($I21,0),$I21=0))
*INDEX(Hypothèses!$D$60:$I$84,MATCH('Plan de recrutement'!$E21,Hypothèses!$C$60:$C$84,0),MATCH('Plan de recrutement'!BH$5,Hypothèses!$D$4:$I$4,0))/12
*(1+INDEX(Hypothèses!$D$85:$I$85,MATCH('Plan de recrutement'!BH$5,Hypothèses!$D$4:$I$4,0))),"-")</f>
        <v>-</v>
      </c>
      <c r="BI21" s="61" t="str">
        <f>IFERROR(AND(BI$6&gt;=EOMONTH($H21,0),OR(BI$6&lt;=EOMONTH($I21,0),$I21=0))
*INDEX(Hypothèses!$D$60:$I$84,MATCH('Plan de recrutement'!$E21,Hypothèses!$C$60:$C$84,0),MATCH('Plan de recrutement'!BI$5,Hypothèses!$D$4:$I$4,0))/12
*(1+INDEX(Hypothèses!$D$85:$I$85,MATCH('Plan de recrutement'!BI$5,Hypothèses!$D$4:$I$4,0))),"-")</f>
        <v>-</v>
      </c>
      <c r="BJ21" s="61" t="str">
        <f>IFERROR(AND(BJ$6&gt;=EOMONTH($H21,0),OR(BJ$6&lt;=EOMONTH($I21,0),$I21=0))
*INDEX(Hypothèses!$D$60:$I$84,MATCH('Plan de recrutement'!$E21,Hypothèses!$C$60:$C$84,0),MATCH('Plan de recrutement'!BJ$5,Hypothèses!$D$4:$I$4,0))/12
*(1+INDEX(Hypothèses!$D$85:$I$85,MATCH('Plan de recrutement'!BJ$5,Hypothèses!$D$4:$I$4,0))),"-")</f>
        <v>-</v>
      </c>
      <c r="BK21" s="61" t="str">
        <f>IFERROR(AND(BK$6&gt;=EOMONTH($H21,0),OR(BK$6&lt;=EOMONTH($I21,0),$I21=0))
*INDEX(Hypothèses!$D$60:$I$84,MATCH('Plan de recrutement'!$E21,Hypothèses!$C$60:$C$84,0),MATCH('Plan de recrutement'!BK$5,Hypothèses!$D$4:$I$4,0))/12
*(1+INDEX(Hypothèses!$D$85:$I$85,MATCH('Plan de recrutement'!BK$5,Hypothèses!$D$4:$I$4,0))),"-")</f>
        <v>-</v>
      </c>
      <c r="BL21" s="61" t="str">
        <f>IFERROR(AND(BL$6&gt;=EOMONTH($H21,0),OR(BL$6&lt;=EOMONTH($I21,0),$I21=0))
*INDEX(Hypothèses!$D$60:$I$84,MATCH('Plan de recrutement'!$E21,Hypothèses!$C$60:$C$84,0),MATCH('Plan de recrutement'!BL$5,Hypothèses!$D$4:$I$4,0))/12
*(1+INDEX(Hypothèses!$D$85:$I$85,MATCH('Plan de recrutement'!BL$5,Hypothèses!$D$4:$I$4,0))),"-")</f>
        <v>-</v>
      </c>
      <c r="BM21" s="61" t="str">
        <f>IFERROR(AND(BM$6&gt;=EOMONTH($H21,0),OR(BM$6&lt;=EOMONTH($I21,0),$I21=0))
*INDEX(Hypothèses!$D$60:$I$84,MATCH('Plan de recrutement'!$E21,Hypothèses!$C$60:$C$84,0),MATCH('Plan de recrutement'!BM$5,Hypothèses!$D$4:$I$4,0))/12
*(1+INDEX(Hypothèses!$D$85:$I$85,MATCH('Plan de recrutement'!BM$5,Hypothèses!$D$4:$I$4,0))),"-")</f>
        <v>-</v>
      </c>
      <c r="BN21" s="61" t="str">
        <f>IFERROR(AND(BN$6&gt;=EOMONTH($H21,0),OR(BN$6&lt;=EOMONTH($I21,0),$I21=0))
*INDEX(Hypothèses!$D$60:$I$84,MATCH('Plan de recrutement'!$E21,Hypothèses!$C$60:$C$84,0),MATCH('Plan de recrutement'!BN$5,Hypothèses!$D$4:$I$4,0))/12
*(1+INDEX(Hypothèses!$D$85:$I$85,MATCH('Plan de recrutement'!BN$5,Hypothèses!$D$4:$I$4,0))),"-")</f>
        <v>-</v>
      </c>
      <c r="BO21" s="61" t="str">
        <f>IFERROR(AND(BO$6&gt;=EOMONTH($H21,0),OR(BO$6&lt;=EOMONTH($I21,0),$I21=0))
*INDEX(Hypothèses!$D$60:$I$84,MATCH('Plan de recrutement'!$E21,Hypothèses!$C$60:$C$84,0),MATCH('Plan de recrutement'!BO$5,Hypothèses!$D$4:$I$4,0))/12
*(1+INDEX(Hypothèses!$D$85:$I$85,MATCH('Plan de recrutement'!BO$5,Hypothèses!$D$4:$I$4,0))),"-")</f>
        <v>-</v>
      </c>
      <c r="BP21" s="61" t="str">
        <f>IFERROR(AND(BP$6&gt;=EOMONTH($H21,0),OR(BP$6&lt;=EOMONTH($I21,0),$I21=0))
*INDEX(Hypothèses!$D$60:$I$84,MATCH('Plan de recrutement'!$E21,Hypothèses!$C$60:$C$84,0),MATCH('Plan de recrutement'!BP$5,Hypothèses!$D$4:$I$4,0))/12
*(1+INDEX(Hypothèses!$D$85:$I$85,MATCH('Plan de recrutement'!BP$5,Hypothèses!$D$4:$I$4,0))),"-")</f>
        <v>-</v>
      </c>
      <c r="BQ21" s="61" t="str">
        <f>IFERROR(AND(BQ$6&gt;=EOMONTH($H21,0),OR(BQ$6&lt;=EOMONTH($I21,0),$I21=0))
*INDEX(Hypothèses!$D$60:$I$84,MATCH('Plan de recrutement'!$E21,Hypothèses!$C$60:$C$84,0),MATCH('Plan de recrutement'!BQ$5,Hypothèses!$D$4:$I$4,0))/12
*(1+INDEX(Hypothèses!$D$85:$I$85,MATCH('Plan de recrutement'!BQ$5,Hypothèses!$D$4:$I$4,0))),"-")</f>
        <v>-</v>
      </c>
      <c r="BR21" s="61" t="str">
        <f>IFERROR(AND(BR$6&gt;=EOMONTH($H21,0),OR(BR$6&lt;=EOMONTH($I21,0),$I21=0))
*INDEX(Hypothèses!$D$60:$I$84,MATCH('Plan de recrutement'!$E21,Hypothèses!$C$60:$C$84,0),MATCH('Plan de recrutement'!BR$5,Hypothèses!$D$4:$I$4,0))/12
*(1+INDEX(Hypothèses!$D$85:$I$85,MATCH('Plan de recrutement'!BR$5,Hypothèses!$D$4:$I$4,0))),"-")</f>
        <v>-</v>
      </c>
      <c r="BS21" s="61" t="str">
        <f>IFERROR(AND(BS$6&gt;=EOMONTH($H21,0),OR(BS$6&lt;=EOMONTH($I21,0),$I21=0))
*INDEX(Hypothèses!$D$60:$I$84,MATCH('Plan de recrutement'!$E21,Hypothèses!$C$60:$C$84,0),MATCH('Plan de recrutement'!BS$5,Hypothèses!$D$4:$I$4,0))/12
*(1+INDEX(Hypothèses!$D$85:$I$85,MATCH('Plan de recrutement'!BS$5,Hypothèses!$D$4:$I$4,0))),"-")</f>
        <v>-</v>
      </c>
      <c r="BT21" s="61" t="str">
        <f>IFERROR(AND(BT$6&gt;=EOMONTH($H21,0),OR(BT$6&lt;=EOMONTH($I21,0),$I21=0))
*INDEX(Hypothèses!$D$60:$I$84,MATCH('Plan de recrutement'!$E21,Hypothèses!$C$60:$C$84,0),MATCH('Plan de recrutement'!BT$5,Hypothèses!$D$4:$I$4,0))/12
*(1+INDEX(Hypothèses!$D$85:$I$85,MATCH('Plan de recrutement'!BT$5,Hypothèses!$D$4:$I$4,0))),"-")</f>
        <v>-</v>
      </c>
      <c r="BU21" s="61" t="str">
        <f>IFERROR(AND(BU$6&gt;=EOMONTH($H21,0),OR(BU$6&lt;=EOMONTH($I21,0),$I21=0))
*INDEX(Hypothèses!$D$60:$I$84,MATCH('Plan de recrutement'!$E21,Hypothèses!$C$60:$C$84,0),MATCH('Plan de recrutement'!BU$5,Hypothèses!$D$4:$I$4,0))/12
*(1+INDEX(Hypothèses!$D$85:$I$85,MATCH('Plan de recrutement'!BU$5,Hypothèses!$D$4:$I$4,0))),"-")</f>
        <v>-</v>
      </c>
      <c r="BV21" s="61" t="str">
        <f>IFERROR(AND(BV$6&gt;=EOMONTH($H21,0),OR(BV$6&lt;=EOMONTH($I21,0),$I21=0))
*INDEX(Hypothèses!$D$60:$I$84,MATCH('Plan de recrutement'!$E21,Hypothèses!$C$60:$C$84,0),MATCH('Plan de recrutement'!BV$5,Hypothèses!$D$4:$I$4,0))/12
*(1+INDEX(Hypothèses!$D$85:$I$85,MATCH('Plan de recrutement'!BV$5,Hypothèses!$D$4:$I$4,0))),"-")</f>
        <v>-</v>
      </c>
      <c r="BW21" s="61" t="str">
        <f>IFERROR(AND(BW$6&gt;=EOMONTH($H21,0),OR(BW$6&lt;=EOMONTH($I21,0),$I21=0))
*INDEX(Hypothèses!$D$60:$I$84,MATCH('Plan de recrutement'!$E21,Hypothèses!$C$60:$C$84,0),MATCH('Plan de recrutement'!BW$5,Hypothèses!$D$4:$I$4,0))/12
*(1+INDEX(Hypothèses!$D$85:$I$85,MATCH('Plan de recrutement'!BW$5,Hypothèses!$D$4:$I$4,0))),"-")</f>
        <v>-</v>
      </c>
      <c r="BX21" s="61" t="str">
        <f>IFERROR(AND(BX$6&gt;=EOMONTH($H21,0),OR(BX$6&lt;=EOMONTH($I21,0),$I21=0))
*INDEX(Hypothèses!$D$60:$I$84,MATCH('Plan de recrutement'!$E21,Hypothèses!$C$60:$C$84,0),MATCH('Plan de recrutement'!BX$5,Hypothèses!$D$4:$I$4,0))/12
*(1+INDEX(Hypothèses!$D$85:$I$85,MATCH('Plan de recrutement'!BX$5,Hypothèses!$D$4:$I$4,0))),"-")</f>
        <v>-</v>
      </c>
      <c r="BY21" s="61" t="str">
        <f>IFERROR(AND(BY$6&gt;=EOMONTH($H21,0),OR(BY$6&lt;=EOMONTH($I21,0),$I21=0))
*INDEX(Hypothèses!$D$60:$I$84,MATCH('Plan de recrutement'!$E21,Hypothèses!$C$60:$C$84,0),MATCH('Plan de recrutement'!BY$5,Hypothèses!$D$4:$I$4,0))/12
*(1+INDEX(Hypothèses!$D$85:$I$85,MATCH('Plan de recrutement'!BY$5,Hypothèses!$D$4:$I$4,0))),"-")</f>
        <v>-</v>
      </c>
      <c r="BZ21" s="61" t="str">
        <f>IFERROR(AND(BZ$6&gt;=EOMONTH($H21,0),OR(BZ$6&lt;=EOMONTH($I21,0),$I21=0))
*INDEX(Hypothèses!$D$60:$I$84,MATCH('Plan de recrutement'!$E21,Hypothèses!$C$60:$C$84,0),MATCH('Plan de recrutement'!BZ$5,Hypothèses!$D$4:$I$4,0))/12
*(1+INDEX(Hypothèses!$D$85:$I$85,MATCH('Plan de recrutement'!BZ$5,Hypothèses!$D$4:$I$4,0))),"-")</f>
        <v>-</v>
      </c>
      <c r="CA21" s="61" t="str">
        <f>IFERROR(AND(CA$6&gt;=EOMONTH($H21,0),OR(CA$6&lt;=EOMONTH($I21,0),$I21=0))
*INDEX(Hypothèses!$D$60:$I$84,MATCH('Plan de recrutement'!$E21,Hypothèses!$C$60:$C$84,0),MATCH('Plan de recrutement'!CA$5,Hypothèses!$D$4:$I$4,0))/12
*(1+INDEX(Hypothèses!$D$85:$I$85,MATCH('Plan de recrutement'!CA$5,Hypothèses!$D$4:$I$4,0))),"-")</f>
        <v>-</v>
      </c>
      <c r="CB21" s="61" t="str">
        <f>IFERROR(AND(CB$6&gt;=EOMONTH($H21,0),OR(CB$6&lt;=EOMONTH($I21,0),$I21=0))
*INDEX(Hypothèses!$D$60:$I$84,MATCH('Plan de recrutement'!$E21,Hypothèses!$C$60:$C$84,0),MATCH('Plan de recrutement'!CB$5,Hypothèses!$D$4:$I$4,0))/12
*(1+INDEX(Hypothèses!$D$85:$I$85,MATCH('Plan de recrutement'!CB$5,Hypothèses!$D$4:$I$4,0))),"-")</f>
        <v>-</v>
      </c>
      <c r="CC21" s="61" t="str">
        <f>IFERROR(AND(CC$6&gt;=EOMONTH($H21,0),OR(CC$6&lt;=EOMONTH($I21,0),$I21=0))
*INDEX(Hypothèses!$D$60:$I$84,MATCH('Plan de recrutement'!$E21,Hypothèses!$C$60:$C$84,0),MATCH('Plan de recrutement'!CC$5,Hypothèses!$D$4:$I$4,0))/12
*(1+INDEX(Hypothèses!$D$85:$I$85,MATCH('Plan de recrutement'!CC$5,Hypothèses!$D$4:$I$4,0))),"-")</f>
        <v>-</v>
      </c>
      <c r="CD21" s="61" t="str">
        <f>IFERROR(AND(CD$6&gt;=EOMONTH($H21,0),OR(CD$6&lt;=EOMONTH($I21,0),$I21=0))
*INDEX(Hypothèses!$D$60:$I$84,MATCH('Plan de recrutement'!$E21,Hypothèses!$C$60:$C$84,0),MATCH('Plan de recrutement'!CD$5,Hypothèses!$D$4:$I$4,0))/12
*(1+INDEX(Hypothèses!$D$85:$I$85,MATCH('Plan de recrutement'!CD$5,Hypothèses!$D$4:$I$4,0))),"-")</f>
        <v>-</v>
      </c>
      <c r="CE21" s="61" t="str">
        <f>IFERROR(AND(CE$6&gt;=EOMONTH($H21,0),OR(CE$6&lt;=EOMONTH($I21,0),$I21=0))
*INDEX(Hypothèses!$D$60:$I$84,MATCH('Plan de recrutement'!$E21,Hypothèses!$C$60:$C$84,0),MATCH('Plan de recrutement'!CE$5,Hypothèses!$D$4:$I$4,0))/12
*(1+INDEX(Hypothèses!$D$85:$I$85,MATCH('Plan de recrutement'!CE$5,Hypothèses!$D$4:$I$4,0))),"-")</f>
        <v>-</v>
      </c>
      <c r="CF21" s="61" t="str">
        <f>IFERROR(AND(CF$6&gt;=EOMONTH($H21,0),OR(CF$6&lt;=EOMONTH($I21,0),$I21=0))
*INDEX(Hypothèses!$D$60:$I$84,MATCH('Plan de recrutement'!$E21,Hypothèses!$C$60:$C$84,0),MATCH('Plan de recrutement'!CF$5,Hypothèses!$D$4:$I$4,0))/12
*(1+INDEX(Hypothèses!$D$85:$I$85,MATCH('Plan de recrutement'!CF$5,Hypothèses!$D$4:$I$4,0))),"-")</f>
        <v>-</v>
      </c>
      <c r="CG21" s="61" t="str">
        <f>IFERROR(AND(CG$6&gt;=EOMONTH($H21,0),OR(CG$6&lt;=EOMONTH($I21,0),$I21=0))
*INDEX(Hypothèses!$D$60:$I$84,MATCH('Plan de recrutement'!$E21,Hypothèses!$C$60:$C$84,0),MATCH('Plan de recrutement'!CG$5,Hypothèses!$D$4:$I$4,0))/12
*(1+INDEX(Hypothèses!$D$85:$I$85,MATCH('Plan de recrutement'!CG$5,Hypothèses!$D$4:$I$4,0))),"-")</f>
        <v>-</v>
      </c>
      <c r="CH21" s="61" t="str">
        <f>IFERROR(AND(CH$6&gt;=EOMONTH($H21,0),OR(CH$6&lt;=EOMONTH($I21,0),$I21=0))
*INDEX(Hypothèses!$D$60:$I$84,MATCH('Plan de recrutement'!$E21,Hypothèses!$C$60:$C$84,0),MATCH('Plan de recrutement'!CH$5,Hypothèses!$D$4:$I$4,0))/12
*(1+INDEX(Hypothèses!$D$85:$I$85,MATCH('Plan de recrutement'!CH$5,Hypothèses!$D$4:$I$4,0))),"-")</f>
        <v>-</v>
      </c>
      <c r="CI21" s="61" t="str">
        <f>IFERROR(AND(CI$6&gt;=EOMONTH($H21,0),OR(CI$6&lt;=EOMONTH($I21,0),$I21=0))
*INDEX(Hypothèses!$D$60:$I$84,MATCH('Plan de recrutement'!$E21,Hypothèses!$C$60:$C$84,0),MATCH('Plan de recrutement'!CI$5,Hypothèses!$D$4:$I$4,0))/12
*(1+INDEX(Hypothèses!$D$85:$I$85,MATCH('Plan de recrutement'!CI$5,Hypothèses!$D$4:$I$4,0))),"-")</f>
        <v>-</v>
      </c>
      <c r="CJ21" s="61" t="str">
        <f>IFERROR(AND(CJ$6&gt;=EOMONTH($H21,0),OR(CJ$6&lt;=EOMONTH($I21,0),$I21=0))
*INDEX(Hypothèses!$D$60:$I$84,MATCH('Plan de recrutement'!$E21,Hypothèses!$C$60:$C$84,0),MATCH('Plan de recrutement'!CJ$5,Hypothèses!$D$4:$I$4,0))/12
*(1+INDEX(Hypothèses!$D$85:$I$85,MATCH('Plan de recrutement'!CJ$5,Hypothèses!$D$4:$I$4,0))),"-")</f>
        <v>-</v>
      </c>
    </row>
    <row r="22" spans="3:88" x14ac:dyDescent="0.3">
      <c r="C22" s="48"/>
      <c r="D22" s="48"/>
      <c r="E22" s="1" t="str">
        <f t="shared" si="10"/>
        <v xml:space="preserve"> - </v>
      </c>
      <c r="F22" s="48"/>
      <c r="G22" s="48"/>
      <c r="H22" s="60"/>
      <c r="I22" s="60"/>
      <c r="J22" s="62">
        <f t="shared" si="11"/>
        <v>0</v>
      </c>
      <c r="K22" s="62">
        <f t="shared" si="11"/>
        <v>0</v>
      </c>
      <c r="L22" s="62">
        <f t="shared" si="9"/>
        <v>0</v>
      </c>
      <c r="M22" s="62">
        <f t="shared" si="9"/>
        <v>0</v>
      </c>
      <c r="N22" s="62">
        <f t="shared" si="9"/>
        <v>0</v>
      </c>
      <c r="O22" s="62">
        <f t="shared" si="9"/>
        <v>0</v>
      </c>
      <c r="Q22" s="61" t="str">
        <f>IFERROR(AND(Q$6&gt;=EOMONTH($H22,0),OR(Q$6&lt;=EOMONTH($I22,0),$I22=0))
*INDEX(Hypothèses!$D$60:$I$84,MATCH('Plan de recrutement'!$E22,Hypothèses!$C$60:$C$84,0),MATCH('Plan de recrutement'!Q$5,Hypothèses!$D$4:$I$4,0))/12
*(1+INDEX(Hypothèses!$D$85:$I$85,MATCH('Plan de recrutement'!Q$5,Hypothèses!$D$4:$I$4,0))),"-")</f>
        <v>-</v>
      </c>
      <c r="R22" s="61" t="str">
        <f>IFERROR(AND(R$6&gt;=EOMONTH($H22,0),OR(R$6&lt;=EOMONTH($I22,0),$I22=0))
*INDEX(Hypothèses!$D$60:$I$84,MATCH('Plan de recrutement'!$E22,Hypothèses!$C$60:$C$84,0),MATCH('Plan de recrutement'!R$5,Hypothèses!$D$4:$I$4,0))/12
*(1+INDEX(Hypothèses!$D$85:$I$85,MATCH('Plan de recrutement'!R$5,Hypothèses!$D$4:$I$4,0))),"-")</f>
        <v>-</v>
      </c>
      <c r="S22" s="61" t="str">
        <f>IFERROR(AND(S$6&gt;=EOMONTH($H22,0),OR(S$6&lt;=EOMONTH($I22,0),$I22=0))
*INDEX(Hypothèses!$D$60:$I$84,MATCH('Plan de recrutement'!$E22,Hypothèses!$C$60:$C$84,0),MATCH('Plan de recrutement'!S$5,Hypothèses!$D$4:$I$4,0))/12
*(1+INDEX(Hypothèses!$D$85:$I$85,MATCH('Plan de recrutement'!S$5,Hypothèses!$D$4:$I$4,0))),"-")</f>
        <v>-</v>
      </c>
      <c r="T22" s="61" t="str">
        <f>IFERROR(AND(T$6&gt;=EOMONTH($H22,0),OR(T$6&lt;=EOMONTH($I22,0),$I22=0))
*INDEX(Hypothèses!$D$60:$I$84,MATCH('Plan de recrutement'!$E22,Hypothèses!$C$60:$C$84,0),MATCH('Plan de recrutement'!T$5,Hypothèses!$D$4:$I$4,0))/12
*(1+INDEX(Hypothèses!$D$85:$I$85,MATCH('Plan de recrutement'!T$5,Hypothèses!$D$4:$I$4,0))),"-")</f>
        <v>-</v>
      </c>
      <c r="U22" s="61" t="str">
        <f>IFERROR(AND(U$6&gt;=EOMONTH($H22,0),OR(U$6&lt;=EOMONTH($I22,0),$I22=0))
*INDEX(Hypothèses!$D$60:$I$84,MATCH('Plan de recrutement'!$E22,Hypothèses!$C$60:$C$84,0),MATCH('Plan de recrutement'!U$5,Hypothèses!$D$4:$I$4,0))/12
*(1+INDEX(Hypothèses!$D$85:$I$85,MATCH('Plan de recrutement'!U$5,Hypothèses!$D$4:$I$4,0))),"-")</f>
        <v>-</v>
      </c>
      <c r="V22" s="61" t="str">
        <f>IFERROR(AND(V$6&gt;=EOMONTH($H22,0),OR(V$6&lt;=EOMONTH($I22,0),$I22=0))
*INDEX(Hypothèses!$D$60:$I$84,MATCH('Plan de recrutement'!$E22,Hypothèses!$C$60:$C$84,0),MATCH('Plan de recrutement'!V$5,Hypothèses!$D$4:$I$4,0))/12
*(1+INDEX(Hypothèses!$D$85:$I$85,MATCH('Plan de recrutement'!V$5,Hypothèses!$D$4:$I$4,0))),"-")</f>
        <v>-</v>
      </c>
      <c r="W22" s="61" t="str">
        <f>IFERROR(AND(W$6&gt;=EOMONTH($H22,0),OR(W$6&lt;=EOMONTH($I22,0),$I22=0))
*INDEX(Hypothèses!$D$60:$I$84,MATCH('Plan de recrutement'!$E22,Hypothèses!$C$60:$C$84,0),MATCH('Plan de recrutement'!W$5,Hypothèses!$D$4:$I$4,0))/12
*(1+INDEX(Hypothèses!$D$85:$I$85,MATCH('Plan de recrutement'!W$5,Hypothèses!$D$4:$I$4,0))),"-")</f>
        <v>-</v>
      </c>
      <c r="X22" s="61" t="str">
        <f>IFERROR(AND(X$6&gt;=EOMONTH($H22,0),OR(X$6&lt;=EOMONTH($I22,0),$I22=0))
*INDEX(Hypothèses!$D$60:$I$84,MATCH('Plan de recrutement'!$E22,Hypothèses!$C$60:$C$84,0),MATCH('Plan de recrutement'!X$5,Hypothèses!$D$4:$I$4,0))/12
*(1+INDEX(Hypothèses!$D$85:$I$85,MATCH('Plan de recrutement'!X$5,Hypothèses!$D$4:$I$4,0))),"-")</f>
        <v>-</v>
      </c>
      <c r="Y22" s="61" t="str">
        <f>IFERROR(AND(Y$6&gt;=EOMONTH($H22,0),OR(Y$6&lt;=EOMONTH($I22,0),$I22=0))
*INDEX(Hypothèses!$D$60:$I$84,MATCH('Plan de recrutement'!$E22,Hypothèses!$C$60:$C$84,0),MATCH('Plan de recrutement'!Y$5,Hypothèses!$D$4:$I$4,0))/12
*(1+INDEX(Hypothèses!$D$85:$I$85,MATCH('Plan de recrutement'!Y$5,Hypothèses!$D$4:$I$4,0))),"-")</f>
        <v>-</v>
      </c>
      <c r="Z22" s="61" t="str">
        <f>IFERROR(AND(Z$6&gt;=EOMONTH($H22,0),OR(Z$6&lt;=EOMONTH($I22,0),$I22=0))
*INDEX(Hypothèses!$D$60:$I$84,MATCH('Plan de recrutement'!$E22,Hypothèses!$C$60:$C$84,0),MATCH('Plan de recrutement'!Z$5,Hypothèses!$D$4:$I$4,0))/12
*(1+INDEX(Hypothèses!$D$85:$I$85,MATCH('Plan de recrutement'!Z$5,Hypothèses!$D$4:$I$4,0))),"-")</f>
        <v>-</v>
      </c>
      <c r="AA22" s="61" t="str">
        <f>IFERROR(AND(AA$6&gt;=EOMONTH($H22,0),OR(AA$6&lt;=EOMONTH($I22,0),$I22=0))
*INDEX(Hypothèses!$D$60:$I$84,MATCH('Plan de recrutement'!$E22,Hypothèses!$C$60:$C$84,0),MATCH('Plan de recrutement'!AA$5,Hypothèses!$D$4:$I$4,0))/12
*(1+INDEX(Hypothèses!$D$85:$I$85,MATCH('Plan de recrutement'!AA$5,Hypothèses!$D$4:$I$4,0))),"-")</f>
        <v>-</v>
      </c>
      <c r="AB22" s="61" t="str">
        <f>IFERROR(AND(AB$6&gt;=EOMONTH($H22,0),OR(AB$6&lt;=EOMONTH($I22,0),$I22=0))
*INDEX(Hypothèses!$D$60:$I$84,MATCH('Plan de recrutement'!$E22,Hypothèses!$C$60:$C$84,0),MATCH('Plan de recrutement'!AB$5,Hypothèses!$D$4:$I$4,0))/12
*(1+INDEX(Hypothèses!$D$85:$I$85,MATCH('Plan de recrutement'!AB$5,Hypothèses!$D$4:$I$4,0))),"-")</f>
        <v>-</v>
      </c>
      <c r="AC22" s="61" t="str">
        <f>IFERROR(AND(AC$6&gt;=EOMONTH($H22,0),OR(AC$6&lt;=EOMONTH($I22,0),$I22=0))
*INDEX(Hypothèses!$D$60:$I$84,MATCH('Plan de recrutement'!$E22,Hypothèses!$C$60:$C$84,0),MATCH('Plan de recrutement'!AC$5,Hypothèses!$D$4:$I$4,0))/12
*(1+INDEX(Hypothèses!$D$85:$I$85,MATCH('Plan de recrutement'!AC$5,Hypothèses!$D$4:$I$4,0))),"-")</f>
        <v>-</v>
      </c>
      <c r="AD22" s="61" t="str">
        <f>IFERROR(AND(AD$6&gt;=EOMONTH($H22,0),OR(AD$6&lt;=EOMONTH($I22,0),$I22=0))
*INDEX(Hypothèses!$D$60:$I$84,MATCH('Plan de recrutement'!$E22,Hypothèses!$C$60:$C$84,0),MATCH('Plan de recrutement'!AD$5,Hypothèses!$D$4:$I$4,0))/12
*(1+INDEX(Hypothèses!$D$85:$I$85,MATCH('Plan de recrutement'!AD$5,Hypothèses!$D$4:$I$4,0))),"-")</f>
        <v>-</v>
      </c>
      <c r="AE22" s="61" t="str">
        <f>IFERROR(AND(AE$6&gt;=EOMONTH($H22,0),OR(AE$6&lt;=EOMONTH($I22,0),$I22=0))
*INDEX(Hypothèses!$D$60:$I$84,MATCH('Plan de recrutement'!$E22,Hypothèses!$C$60:$C$84,0),MATCH('Plan de recrutement'!AE$5,Hypothèses!$D$4:$I$4,0))/12
*(1+INDEX(Hypothèses!$D$85:$I$85,MATCH('Plan de recrutement'!AE$5,Hypothèses!$D$4:$I$4,0))),"-")</f>
        <v>-</v>
      </c>
      <c r="AF22" s="61" t="str">
        <f>IFERROR(AND(AF$6&gt;=EOMONTH($H22,0),OR(AF$6&lt;=EOMONTH($I22,0),$I22=0))
*INDEX(Hypothèses!$D$60:$I$84,MATCH('Plan de recrutement'!$E22,Hypothèses!$C$60:$C$84,0),MATCH('Plan de recrutement'!AF$5,Hypothèses!$D$4:$I$4,0))/12
*(1+INDEX(Hypothèses!$D$85:$I$85,MATCH('Plan de recrutement'!AF$5,Hypothèses!$D$4:$I$4,0))),"-")</f>
        <v>-</v>
      </c>
      <c r="AG22" s="61" t="str">
        <f>IFERROR(AND(AG$6&gt;=EOMONTH($H22,0),OR(AG$6&lt;=EOMONTH($I22,0),$I22=0))
*INDEX(Hypothèses!$D$60:$I$84,MATCH('Plan de recrutement'!$E22,Hypothèses!$C$60:$C$84,0),MATCH('Plan de recrutement'!AG$5,Hypothèses!$D$4:$I$4,0))/12
*(1+INDEX(Hypothèses!$D$85:$I$85,MATCH('Plan de recrutement'!AG$5,Hypothèses!$D$4:$I$4,0))),"-")</f>
        <v>-</v>
      </c>
      <c r="AH22" s="61" t="str">
        <f>IFERROR(AND(AH$6&gt;=EOMONTH($H22,0),OR(AH$6&lt;=EOMONTH($I22,0),$I22=0))
*INDEX(Hypothèses!$D$60:$I$84,MATCH('Plan de recrutement'!$E22,Hypothèses!$C$60:$C$84,0),MATCH('Plan de recrutement'!AH$5,Hypothèses!$D$4:$I$4,0))/12
*(1+INDEX(Hypothèses!$D$85:$I$85,MATCH('Plan de recrutement'!AH$5,Hypothèses!$D$4:$I$4,0))),"-")</f>
        <v>-</v>
      </c>
      <c r="AI22" s="61" t="str">
        <f>IFERROR(AND(AI$6&gt;=EOMONTH($H22,0),OR(AI$6&lt;=EOMONTH($I22,0),$I22=0))
*INDEX(Hypothèses!$D$60:$I$84,MATCH('Plan de recrutement'!$E22,Hypothèses!$C$60:$C$84,0),MATCH('Plan de recrutement'!AI$5,Hypothèses!$D$4:$I$4,0))/12
*(1+INDEX(Hypothèses!$D$85:$I$85,MATCH('Plan de recrutement'!AI$5,Hypothèses!$D$4:$I$4,0))),"-")</f>
        <v>-</v>
      </c>
      <c r="AJ22" s="61" t="str">
        <f>IFERROR(AND(AJ$6&gt;=EOMONTH($H22,0),OR(AJ$6&lt;=EOMONTH($I22,0),$I22=0))
*INDEX(Hypothèses!$D$60:$I$84,MATCH('Plan de recrutement'!$E22,Hypothèses!$C$60:$C$84,0),MATCH('Plan de recrutement'!AJ$5,Hypothèses!$D$4:$I$4,0))/12
*(1+INDEX(Hypothèses!$D$85:$I$85,MATCH('Plan de recrutement'!AJ$5,Hypothèses!$D$4:$I$4,0))),"-")</f>
        <v>-</v>
      </c>
      <c r="AK22" s="61" t="str">
        <f>IFERROR(AND(AK$6&gt;=EOMONTH($H22,0),OR(AK$6&lt;=EOMONTH($I22,0),$I22=0))
*INDEX(Hypothèses!$D$60:$I$84,MATCH('Plan de recrutement'!$E22,Hypothèses!$C$60:$C$84,0),MATCH('Plan de recrutement'!AK$5,Hypothèses!$D$4:$I$4,0))/12
*(1+INDEX(Hypothèses!$D$85:$I$85,MATCH('Plan de recrutement'!AK$5,Hypothèses!$D$4:$I$4,0))),"-")</f>
        <v>-</v>
      </c>
      <c r="AL22" s="61" t="str">
        <f>IFERROR(AND(AL$6&gt;=EOMONTH($H22,0),OR(AL$6&lt;=EOMONTH($I22,0),$I22=0))
*INDEX(Hypothèses!$D$60:$I$84,MATCH('Plan de recrutement'!$E22,Hypothèses!$C$60:$C$84,0),MATCH('Plan de recrutement'!AL$5,Hypothèses!$D$4:$I$4,0))/12
*(1+INDEX(Hypothèses!$D$85:$I$85,MATCH('Plan de recrutement'!AL$5,Hypothèses!$D$4:$I$4,0))),"-")</f>
        <v>-</v>
      </c>
      <c r="AM22" s="61" t="str">
        <f>IFERROR(AND(AM$6&gt;=EOMONTH($H22,0),OR(AM$6&lt;=EOMONTH($I22,0),$I22=0))
*INDEX(Hypothèses!$D$60:$I$84,MATCH('Plan de recrutement'!$E22,Hypothèses!$C$60:$C$84,0),MATCH('Plan de recrutement'!AM$5,Hypothèses!$D$4:$I$4,0))/12
*(1+INDEX(Hypothèses!$D$85:$I$85,MATCH('Plan de recrutement'!AM$5,Hypothèses!$D$4:$I$4,0))),"-")</f>
        <v>-</v>
      </c>
      <c r="AN22" s="61" t="str">
        <f>IFERROR(AND(AN$6&gt;=EOMONTH($H22,0),OR(AN$6&lt;=EOMONTH($I22,0),$I22=0))
*INDEX(Hypothèses!$D$60:$I$84,MATCH('Plan de recrutement'!$E22,Hypothèses!$C$60:$C$84,0),MATCH('Plan de recrutement'!AN$5,Hypothèses!$D$4:$I$4,0))/12
*(1+INDEX(Hypothèses!$D$85:$I$85,MATCH('Plan de recrutement'!AN$5,Hypothèses!$D$4:$I$4,0))),"-")</f>
        <v>-</v>
      </c>
      <c r="AO22" s="61" t="str">
        <f>IFERROR(AND(AO$6&gt;=EOMONTH($H22,0),OR(AO$6&lt;=EOMONTH($I22,0),$I22=0))
*INDEX(Hypothèses!$D$60:$I$84,MATCH('Plan de recrutement'!$E22,Hypothèses!$C$60:$C$84,0),MATCH('Plan de recrutement'!AO$5,Hypothèses!$D$4:$I$4,0))/12
*(1+INDEX(Hypothèses!$D$85:$I$85,MATCH('Plan de recrutement'!AO$5,Hypothèses!$D$4:$I$4,0))),"-")</f>
        <v>-</v>
      </c>
      <c r="AP22" s="61" t="str">
        <f>IFERROR(AND(AP$6&gt;=EOMONTH($H22,0),OR(AP$6&lt;=EOMONTH($I22,0),$I22=0))
*INDEX(Hypothèses!$D$60:$I$84,MATCH('Plan de recrutement'!$E22,Hypothèses!$C$60:$C$84,0),MATCH('Plan de recrutement'!AP$5,Hypothèses!$D$4:$I$4,0))/12
*(1+INDEX(Hypothèses!$D$85:$I$85,MATCH('Plan de recrutement'!AP$5,Hypothèses!$D$4:$I$4,0))),"-")</f>
        <v>-</v>
      </c>
      <c r="AQ22" s="61" t="str">
        <f>IFERROR(AND(AQ$6&gt;=EOMONTH($H22,0),OR(AQ$6&lt;=EOMONTH($I22,0),$I22=0))
*INDEX(Hypothèses!$D$60:$I$84,MATCH('Plan de recrutement'!$E22,Hypothèses!$C$60:$C$84,0),MATCH('Plan de recrutement'!AQ$5,Hypothèses!$D$4:$I$4,0))/12
*(1+INDEX(Hypothèses!$D$85:$I$85,MATCH('Plan de recrutement'!AQ$5,Hypothèses!$D$4:$I$4,0))),"-")</f>
        <v>-</v>
      </c>
      <c r="AR22" s="61" t="str">
        <f>IFERROR(AND(AR$6&gt;=EOMONTH($H22,0),OR(AR$6&lt;=EOMONTH($I22,0),$I22=0))
*INDEX(Hypothèses!$D$60:$I$84,MATCH('Plan de recrutement'!$E22,Hypothèses!$C$60:$C$84,0),MATCH('Plan de recrutement'!AR$5,Hypothèses!$D$4:$I$4,0))/12
*(1+INDEX(Hypothèses!$D$85:$I$85,MATCH('Plan de recrutement'!AR$5,Hypothèses!$D$4:$I$4,0))),"-")</f>
        <v>-</v>
      </c>
      <c r="AS22" s="61" t="str">
        <f>IFERROR(AND(AS$6&gt;=EOMONTH($H22,0),OR(AS$6&lt;=EOMONTH($I22,0),$I22=0))
*INDEX(Hypothèses!$D$60:$I$84,MATCH('Plan de recrutement'!$E22,Hypothèses!$C$60:$C$84,0),MATCH('Plan de recrutement'!AS$5,Hypothèses!$D$4:$I$4,0))/12
*(1+INDEX(Hypothèses!$D$85:$I$85,MATCH('Plan de recrutement'!AS$5,Hypothèses!$D$4:$I$4,0))),"-")</f>
        <v>-</v>
      </c>
      <c r="AT22" s="61" t="str">
        <f>IFERROR(AND(AT$6&gt;=EOMONTH($H22,0),OR(AT$6&lt;=EOMONTH($I22,0),$I22=0))
*INDEX(Hypothèses!$D$60:$I$84,MATCH('Plan de recrutement'!$E22,Hypothèses!$C$60:$C$84,0),MATCH('Plan de recrutement'!AT$5,Hypothèses!$D$4:$I$4,0))/12
*(1+INDEX(Hypothèses!$D$85:$I$85,MATCH('Plan de recrutement'!AT$5,Hypothèses!$D$4:$I$4,0))),"-")</f>
        <v>-</v>
      </c>
      <c r="AU22" s="61" t="str">
        <f>IFERROR(AND(AU$6&gt;=EOMONTH($H22,0),OR(AU$6&lt;=EOMONTH($I22,0),$I22=0))
*INDEX(Hypothèses!$D$60:$I$84,MATCH('Plan de recrutement'!$E22,Hypothèses!$C$60:$C$84,0),MATCH('Plan de recrutement'!AU$5,Hypothèses!$D$4:$I$4,0))/12
*(1+INDEX(Hypothèses!$D$85:$I$85,MATCH('Plan de recrutement'!AU$5,Hypothèses!$D$4:$I$4,0))),"-")</f>
        <v>-</v>
      </c>
      <c r="AV22" s="61" t="str">
        <f>IFERROR(AND(AV$6&gt;=EOMONTH($H22,0),OR(AV$6&lt;=EOMONTH($I22,0),$I22=0))
*INDEX(Hypothèses!$D$60:$I$84,MATCH('Plan de recrutement'!$E22,Hypothèses!$C$60:$C$84,0),MATCH('Plan de recrutement'!AV$5,Hypothèses!$D$4:$I$4,0))/12
*(1+INDEX(Hypothèses!$D$85:$I$85,MATCH('Plan de recrutement'!AV$5,Hypothèses!$D$4:$I$4,0))),"-")</f>
        <v>-</v>
      </c>
      <c r="AW22" s="61" t="str">
        <f>IFERROR(AND(AW$6&gt;=EOMONTH($H22,0),OR(AW$6&lt;=EOMONTH($I22,0),$I22=0))
*INDEX(Hypothèses!$D$60:$I$84,MATCH('Plan de recrutement'!$E22,Hypothèses!$C$60:$C$84,0),MATCH('Plan de recrutement'!AW$5,Hypothèses!$D$4:$I$4,0))/12
*(1+INDEX(Hypothèses!$D$85:$I$85,MATCH('Plan de recrutement'!AW$5,Hypothèses!$D$4:$I$4,0))),"-")</f>
        <v>-</v>
      </c>
      <c r="AX22" s="61" t="str">
        <f>IFERROR(AND(AX$6&gt;=EOMONTH($H22,0),OR(AX$6&lt;=EOMONTH($I22,0),$I22=0))
*INDEX(Hypothèses!$D$60:$I$84,MATCH('Plan de recrutement'!$E22,Hypothèses!$C$60:$C$84,0),MATCH('Plan de recrutement'!AX$5,Hypothèses!$D$4:$I$4,0))/12
*(1+INDEX(Hypothèses!$D$85:$I$85,MATCH('Plan de recrutement'!AX$5,Hypothèses!$D$4:$I$4,0))),"-")</f>
        <v>-</v>
      </c>
      <c r="AY22" s="61" t="str">
        <f>IFERROR(AND(AY$6&gt;=EOMONTH($H22,0),OR(AY$6&lt;=EOMONTH($I22,0),$I22=0))
*INDEX(Hypothèses!$D$60:$I$84,MATCH('Plan de recrutement'!$E22,Hypothèses!$C$60:$C$84,0),MATCH('Plan de recrutement'!AY$5,Hypothèses!$D$4:$I$4,0))/12
*(1+INDEX(Hypothèses!$D$85:$I$85,MATCH('Plan de recrutement'!AY$5,Hypothèses!$D$4:$I$4,0))),"-")</f>
        <v>-</v>
      </c>
      <c r="AZ22" s="61" t="str">
        <f>IFERROR(AND(AZ$6&gt;=EOMONTH($H22,0),OR(AZ$6&lt;=EOMONTH($I22,0),$I22=0))
*INDEX(Hypothèses!$D$60:$I$84,MATCH('Plan de recrutement'!$E22,Hypothèses!$C$60:$C$84,0),MATCH('Plan de recrutement'!AZ$5,Hypothèses!$D$4:$I$4,0))/12
*(1+INDEX(Hypothèses!$D$85:$I$85,MATCH('Plan de recrutement'!AZ$5,Hypothèses!$D$4:$I$4,0))),"-")</f>
        <v>-</v>
      </c>
      <c r="BA22" s="61" t="str">
        <f>IFERROR(AND(BA$6&gt;=EOMONTH($H22,0),OR(BA$6&lt;=EOMONTH($I22,0),$I22=0))
*INDEX(Hypothèses!$D$60:$I$84,MATCH('Plan de recrutement'!$E22,Hypothèses!$C$60:$C$84,0),MATCH('Plan de recrutement'!BA$5,Hypothèses!$D$4:$I$4,0))/12
*(1+INDEX(Hypothèses!$D$85:$I$85,MATCH('Plan de recrutement'!BA$5,Hypothèses!$D$4:$I$4,0))),"-")</f>
        <v>-</v>
      </c>
      <c r="BB22" s="61" t="str">
        <f>IFERROR(AND(BB$6&gt;=EOMONTH($H22,0),OR(BB$6&lt;=EOMONTH($I22,0),$I22=0))
*INDEX(Hypothèses!$D$60:$I$84,MATCH('Plan de recrutement'!$E22,Hypothèses!$C$60:$C$84,0),MATCH('Plan de recrutement'!BB$5,Hypothèses!$D$4:$I$4,0))/12
*(1+INDEX(Hypothèses!$D$85:$I$85,MATCH('Plan de recrutement'!BB$5,Hypothèses!$D$4:$I$4,0))),"-")</f>
        <v>-</v>
      </c>
      <c r="BC22" s="61" t="str">
        <f>IFERROR(AND(BC$6&gt;=EOMONTH($H22,0),OR(BC$6&lt;=EOMONTH($I22,0),$I22=0))
*INDEX(Hypothèses!$D$60:$I$84,MATCH('Plan de recrutement'!$E22,Hypothèses!$C$60:$C$84,0),MATCH('Plan de recrutement'!BC$5,Hypothèses!$D$4:$I$4,0))/12
*(1+INDEX(Hypothèses!$D$85:$I$85,MATCH('Plan de recrutement'!BC$5,Hypothèses!$D$4:$I$4,0))),"-")</f>
        <v>-</v>
      </c>
      <c r="BD22" s="61" t="str">
        <f>IFERROR(AND(BD$6&gt;=EOMONTH($H22,0),OR(BD$6&lt;=EOMONTH($I22,0),$I22=0))
*INDEX(Hypothèses!$D$60:$I$84,MATCH('Plan de recrutement'!$E22,Hypothèses!$C$60:$C$84,0),MATCH('Plan de recrutement'!BD$5,Hypothèses!$D$4:$I$4,0))/12
*(1+INDEX(Hypothèses!$D$85:$I$85,MATCH('Plan de recrutement'!BD$5,Hypothèses!$D$4:$I$4,0))),"-")</f>
        <v>-</v>
      </c>
      <c r="BE22" s="61" t="str">
        <f>IFERROR(AND(BE$6&gt;=EOMONTH($H22,0),OR(BE$6&lt;=EOMONTH($I22,0),$I22=0))
*INDEX(Hypothèses!$D$60:$I$84,MATCH('Plan de recrutement'!$E22,Hypothèses!$C$60:$C$84,0),MATCH('Plan de recrutement'!BE$5,Hypothèses!$D$4:$I$4,0))/12
*(1+INDEX(Hypothèses!$D$85:$I$85,MATCH('Plan de recrutement'!BE$5,Hypothèses!$D$4:$I$4,0))),"-")</f>
        <v>-</v>
      </c>
      <c r="BF22" s="61" t="str">
        <f>IFERROR(AND(BF$6&gt;=EOMONTH($H22,0),OR(BF$6&lt;=EOMONTH($I22,0),$I22=0))
*INDEX(Hypothèses!$D$60:$I$84,MATCH('Plan de recrutement'!$E22,Hypothèses!$C$60:$C$84,0),MATCH('Plan de recrutement'!BF$5,Hypothèses!$D$4:$I$4,0))/12
*(1+INDEX(Hypothèses!$D$85:$I$85,MATCH('Plan de recrutement'!BF$5,Hypothèses!$D$4:$I$4,0))),"-")</f>
        <v>-</v>
      </c>
      <c r="BG22" s="61" t="str">
        <f>IFERROR(AND(BG$6&gt;=EOMONTH($H22,0),OR(BG$6&lt;=EOMONTH($I22,0),$I22=0))
*INDEX(Hypothèses!$D$60:$I$84,MATCH('Plan de recrutement'!$E22,Hypothèses!$C$60:$C$84,0),MATCH('Plan de recrutement'!BG$5,Hypothèses!$D$4:$I$4,0))/12
*(1+INDEX(Hypothèses!$D$85:$I$85,MATCH('Plan de recrutement'!BG$5,Hypothèses!$D$4:$I$4,0))),"-")</f>
        <v>-</v>
      </c>
      <c r="BH22" s="61" t="str">
        <f>IFERROR(AND(BH$6&gt;=EOMONTH($H22,0),OR(BH$6&lt;=EOMONTH($I22,0),$I22=0))
*INDEX(Hypothèses!$D$60:$I$84,MATCH('Plan de recrutement'!$E22,Hypothèses!$C$60:$C$84,0),MATCH('Plan de recrutement'!BH$5,Hypothèses!$D$4:$I$4,0))/12
*(1+INDEX(Hypothèses!$D$85:$I$85,MATCH('Plan de recrutement'!BH$5,Hypothèses!$D$4:$I$4,0))),"-")</f>
        <v>-</v>
      </c>
      <c r="BI22" s="61" t="str">
        <f>IFERROR(AND(BI$6&gt;=EOMONTH($H22,0),OR(BI$6&lt;=EOMONTH($I22,0),$I22=0))
*INDEX(Hypothèses!$D$60:$I$84,MATCH('Plan de recrutement'!$E22,Hypothèses!$C$60:$C$84,0),MATCH('Plan de recrutement'!BI$5,Hypothèses!$D$4:$I$4,0))/12
*(1+INDEX(Hypothèses!$D$85:$I$85,MATCH('Plan de recrutement'!BI$5,Hypothèses!$D$4:$I$4,0))),"-")</f>
        <v>-</v>
      </c>
      <c r="BJ22" s="61" t="str">
        <f>IFERROR(AND(BJ$6&gt;=EOMONTH($H22,0),OR(BJ$6&lt;=EOMONTH($I22,0),$I22=0))
*INDEX(Hypothèses!$D$60:$I$84,MATCH('Plan de recrutement'!$E22,Hypothèses!$C$60:$C$84,0),MATCH('Plan de recrutement'!BJ$5,Hypothèses!$D$4:$I$4,0))/12
*(1+INDEX(Hypothèses!$D$85:$I$85,MATCH('Plan de recrutement'!BJ$5,Hypothèses!$D$4:$I$4,0))),"-")</f>
        <v>-</v>
      </c>
      <c r="BK22" s="61" t="str">
        <f>IFERROR(AND(BK$6&gt;=EOMONTH($H22,0),OR(BK$6&lt;=EOMONTH($I22,0),$I22=0))
*INDEX(Hypothèses!$D$60:$I$84,MATCH('Plan de recrutement'!$E22,Hypothèses!$C$60:$C$84,0),MATCH('Plan de recrutement'!BK$5,Hypothèses!$D$4:$I$4,0))/12
*(1+INDEX(Hypothèses!$D$85:$I$85,MATCH('Plan de recrutement'!BK$5,Hypothèses!$D$4:$I$4,0))),"-")</f>
        <v>-</v>
      </c>
      <c r="BL22" s="61" t="str">
        <f>IFERROR(AND(BL$6&gt;=EOMONTH($H22,0),OR(BL$6&lt;=EOMONTH($I22,0),$I22=0))
*INDEX(Hypothèses!$D$60:$I$84,MATCH('Plan de recrutement'!$E22,Hypothèses!$C$60:$C$84,0),MATCH('Plan de recrutement'!BL$5,Hypothèses!$D$4:$I$4,0))/12
*(1+INDEX(Hypothèses!$D$85:$I$85,MATCH('Plan de recrutement'!BL$5,Hypothèses!$D$4:$I$4,0))),"-")</f>
        <v>-</v>
      </c>
      <c r="BM22" s="61" t="str">
        <f>IFERROR(AND(BM$6&gt;=EOMONTH($H22,0),OR(BM$6&lt;=EOMONTH($I22,0),$I22=0))
*INDEX(Hypothèses!$D$60:$I$84,MATCH('Plan de recrutement'!$E22,Hypothèses!$C$60:$C$84,0),MATCH('Plan de recrutement'!BM$5,Hypothèses!$D$4:$I$4,0))/12
*(1+INDEX(Hypothèses!$D$85:$I$85,MATCH('Plan de recrutement'!BM$5,Hypothèses!$D$4:$I$4,0))),"-")</f>
        <v>-</v>
      </c>
      <c r="BN22" s="61" t="str">
        <f>IFERROR(AND(BN$6&gt;=EOMONTH($H22,0),OR(BN$6&lt;=EOMONTH($I22,0),$I22=0))
*INDEX(Hypothèses!$D$60:$I$84,MATCH('Plan de recrutement'!$E22,Hypothèses!$C$60:$C$84,0),MATCH('Plan de recrutement'!BN$5,Hypothèses!$D$4:$I$4,0))/12
*(1+INDEX(Hypothèses!$D$85:$I$85,MATCH('Plan de recrutement'!BN$5,Hypothèses!$D$4:$I$4,0))),"-")</f>
        <v>-</v>
      </c>
      <c r="BO22" s="61" t="str">
        <f>IFERROR(AND(BO$6&gt;=EOMONTH($H22,0),OR(BO$6&lt;=EOMONTH($I22,0),$I22=0))
*INDEX(Hypothèses!$D$60:$I$84,MATCH('Plan de recrutement'!$E22,Hypothèses!$C$60:$C$84,0),MATCH('Plan de recrutement'!BO$5,Hypothèses!$D$4:$I$4,0))/12
*(1+INDEX(Hypothèses!$D$85:$I$85,MATCH('Plan de recrutement'!BO$5,Hypothèses!$D$4:$I$4,0))),"-")</f>
        <v>-</v>
      </c>
      <c r="BP22" s="61" t="str">
        <f>IFERROR(AND(BP$6&gt;=EOMONTH($H22,0),OR(BP$6&lt;=EOMONTH($I22,0),$I22=0))
*INDEX(Hypothèses!$D$60:$I$84,MATCH('Plan de recrutement'!$E22,Hypothèses!$C$60:$C$84,0),MATCH('Plan de recrutement'!BP$5,Hypothèses!$D$4:$I$4,0))/12
*(1+INDEX(Hypothèses!$D$85:$I$85,MATCH('Plan de recrutement'!BP$5,Hypothèses!$D$4:$I$4,0))),"-")</f>
        <v>-</v>
      </c>
      <c r="BQ22" s="61" t="str">
        <f>IFERROR(AND(BQ$6&gt;=EOMONTH($H22,0),OR(BQ$6&lt;=EOMONTH($I22,0),$I22=0))
*INDEX(Hypothèses!$D$60:$I$84,MATCH('Plan de recrutement'!$E22,Hypothèses!$C$60:$C$84,0),MATCH('Plan de recrutement'!BQ$5,Hypothèses!$D$4:$I$4,0))/12
*(1+INDEX(Hypothèses!$D$85:$I$85,MATCH('Plan de recrutement'!BQ$5,Hypothèses!$D$4:$I$4,0))),"-")</f>
        <v>-</v>
      </c>
      <c r="BR22" s="61" t="str">
        <f>IFERROR(AND(BR$6&gt;=EOMONTH($H22,0),OR(BR$6&lt;=EOMONTH($I22,0),$I22=0))
*INDEX(Hypothèses!$D$60:$I$84,MATCH('Plan de recrutement'!$E22,Hypothèses!$C$60:$C$84,0),MATCH('Plan de recrutement'!BR$5,Hypothèses!$D$4:$I$4,0))/12
*(1+INDEX(Hypothèses!$D$85:$I$85,MATCH('Plan de recrutement'!BR$5,Hypothèses!$D$4:$I$4,0))),"-")</f>
        <v>-</v>
      </c>
      <c r="BS22" s="61" t="str">
        <f>IFERROR(AND(BS$6&gt;=EOMONTH($H22,0),OR(BS$6&lt;=EOMONTH($I22,0),$I22=0))
*INDEX(Hypothèses!$D$60:$I$84,MATCH('Plan de recrutement'!$E22,Hypothèses!$C$60:$C$84,0),MATCH('Plan de recrutement'!BS$5,Hypothèses!$D$4:$I$4,0))/12
*(1+INDEX(Hypothèses!$D$85:$I$85,MATCH('Plan de recrutement'!BS$5,Hypothèses!$D$4:$I$4,0))),"-")</f>
        <v>-</v>
      </c>
      <c r="BT22" s="61" t="str">
        <f>IFERROR(AND(BT$6&gt;=EOMONTH($H22,0),OR(BT$6&lt;=EOMONTH($I22,0),$I22=0))
*INDEX(Hypothèses!$D$60:$I$84,MATCH('Plan de recrutement'!$E22,Hypothèses!$C$60:$C$84,0),MATCH('Plan de recrutement'!BT$5,Hypothèses!$D$4:$I$4,0))/12
*(1+INDEX(Hypothèses!$D$85:$I$85,MATCH('Plan de recrutement'!BT$5,Hypothèses!$D$4:$I$4,0))),"-")</f>
        <v>-</v>
      </c>
      <c r="BU22" s="61" t="str">
        <f>IFERROR(AND(BU$6&gt;=EOMONTH($H22,0),OR(BU$6&lt;=EOMONTH($I22,0),$I22=0))
*INDEX(Hypothèses!$D$60:$I$84,MATCH('Plan de recrutement'!$E22,Hypothèses!$C$60:$C$84,0),MATCH('Plan de recrutement'!BU$5,Hypothèses!$D$4:$I$4,0))/12
*(1+INDEX(Hypothèses!$D$85:$I$85,MATCH('Plan de recrutement'!BU$5,Hypothèses!$D$4:$I$4,0))),"-")</f>
        <v>-</v>
      </c>
      <c r="BV22" s="61" t="str">
        <f>IFERROR(AND(BV$6&gt;=EOMONTH($H22,0),OR(BV$6&lt;=EOMONTH($I22,0),$I22=0))
*INDEX(Hypothèses!$D$60:$I$84,MATCH('Plan de recrutement'!$E22,Hypothèses!$C$60:$C$84,0),MATCH('Plan de recrutement'!BV$5,Hypothèses!$D$4:$I$4,0))/12
*(1+INDEX(Hypothèses!$D$85:$I$85,MATCH('Plan de recrutement'!BV$5,Hypothèses!$D$4:$I$4,0))),"-")</f>
        <v>-</v>
      </c>
      <c r="BW22" s="61" t="str">
        <f>IFERROR(AND(BW$6&gt;=EOMONTH($H22,0),OR(BW$6&lt;=EOMONTH($I22,0),$I22=0))
*INDEX(Hypothèses!$D$60:$I$84,MATCH('Plan de recrutement'!$E22,Hypothèses!$C$60:$C$84,0),MATCH('Plan de recrutement'!BW$5,Hypothèses!$D$4:$I$4,0))/12
*(1+INDEX(Hypothèses!$D$85:$I$85,MATCH('Plan de recrutement'!BW$5,Hypothèses!$D$4:$I$4,0))),"-")</f>
        <v>-</v>
      </c>
      <c r="BX22" s="61" t="str">
        <f>IFERROR(AND(BX$6&gt;=EOMONTH($H22,0),OR(BX$6&lt;=EOMONTH($I22,0),$I22=0))
*INDEX(Hypothèses!$D$60:$I$84,MATCH('Plan de recrutement'!$E22,Hypothèses!$C$60:$C$84,0),MATCH('Plan de recrutement'!BX$5,Hypothèses!$D$4:$I$4,0))/12
*(1+INDEX(Hypothèses!$D$85:$I$85,MATCH('Plan de recrutement'!BX$5,Hypothèses!$D$4:$I$4,0))),"-")</f>
        <v>-</v>
      </c>
      <c r="BY22" s="61" t="str">
        <f>IFERROR(AND(BY$6&gt;=EOMONTH($H22,0),OR(BY$6&lt;=EOMONTH($I22,0),$I22=0))
*INDEX(Hypothèses!$D$60:$I$84,MATCH('Plan de recrutement'!$E22,Hypothèses!$C$60:$C$84,0),MATCH('Plan de recrutement'!BY$5,Hypothèses!$D$4:$I$4,0))/12
*(1+INDEX(Hypothèses!$D$85:$I$85,MATCH('Plan de recrutement'!BY$5,Hypothèses!$D$4:$I$4,0))),"-")</f>
        <v>-</v>
      </c>
      <c r="BZ22" s="61" t="str">
        <f>IFERROR(AND(BZ$6&gt;=EOMONTH($H22,0),OR(BZ$6&lt;=EOMONTH($I22,0),$I22=0))
*INDEX(Hypothèses!$D$60:$I$84,MATCH('Plan de recrutement'!$E22,Hypothèses!$C$60:$C$84,0),MATCH('Plan de recrutement'!BZ$5,Hypothèses!$D$4:$I$4,0))/12
*(1+INDEX(Hypothèses!$D$85:$I$85,MATCH('Plan de recrutement'!BZ$5,Hypothèses!$D$4:$I$4,0))),"-")</f>
        <v>-</v>
      </c>
      <c r="CA22" s="61" t="str">
        <f>IFERROR(AND(CA$6&gt;=EOMONTH($H22,0),OR(CA$6&lt;=EOMONTH($I22,0),$I22=0))
*INDEX(Hypothèses!$D$60:$I$84,MATCH('Plan de recrutement'!$E22,Hypothèses!$C$60:$C$84,0),MATCH('Plan de recrutement'!CA$5,Hypothèses!$D$4:$I$4,0))/12
*(1+INDEX(Hypothèses!$D$85:$I$85,MATCH('Plan de recrutement'!CA$5,Hypothèses!$D$4:$I$4,0))),"-")</f>
        <v>-</v>
      </c>
      <c r="CB22" s="61" t="str">
        <f>IFERROR(AND(CB$6&gt;=EOMONTH($H22,0),OR(CB$6&lt;=EOMONTH($I22,0),$I22=0))
*INDEX(Hypothèses!$D$60:$I$84,MATCH('Plan de recrutement'!$E22,Hypothèses!$C$60:$C$84,0),MATCH('Plan de recrutement'!CB$5,Hypothèses!$D$4:$I$4,0))/12
*(1+INDEX(Hypothèses!$D$85:$I$85,MATCH('Plan de recrutement'!CB$5,Hypothèses!$D$4:$I$4,0))),"-")</f>
        <v>-</v>
      </c>
      <c r="CC22" s="61" t="str">
        <f>IFERROR(AND(CC$6&gt;=EOMONTH($H22,0),OR(CC$6&lt;=EOMONTH($I22,0),$I22=0))
*INDEX(Hypothèses!$D$60:$I$84,MATCH('Plan de recrutement'!$E22,Hypothèses!$C$60:$C$84,0),MATCH('Plan de recrutement'!CC$5,Hypothèses!$D$4:$I$4,0))/12
*(1+INDEX(Hypothèses!$D$85:$I$85,MATCH('Plan de recrutement'!CC$5,Hypothèses!$D$4:$I$4,0))),"-")</f>
        <v>-</v>
      </c>
      <c r="CD22" s="61" t="str">
        <f>IFERROR(AND(CD$6&gt;=EOMONTH($H22,0),OR(CD$6&lt;=EOMONTH($I22,0),$I22=0))
*INDEX(Hypothèses!$D$60:$I$84,MATCH('Plan de recrutement'!$E22,Hypothèses!$C$60:$C$84,0),MATCH('Plan de recrutement'!CD$5,Hypothèses!$D$4:$I$4,0))/12
*(1+INDEX(Hypothèses!$D$85:$I$85,MATCH('Plan de recrutement'!CD$5,Hypothèses!$D$4:$I$4,0))),"-")</f>
        <v>-</v>
      </c>
      <c r="CE22" s="61" t="str">
        <f>IFERROR(AND(CE$6&gt;=EOMONTH($H22,0),OR(CE$6&lt;=EOMONTH($I22,0),$I22=0))
*INDEX(Hypothèses!$D$60:$I$84,MATCH('Plan de recrutement'!$E22,Hypothèses!$C$60:$C$84,0),MATCH('Plan de recrutement'!CE$5,Hypothèses!$D$4:$I$4,0))/12
*(1+INDEX(Hypothèses!$D$85:$I$85,MATCH('Plan de recrutement'!CE$5,Hypothèses!$D$4:$I$4,0))),"-")</f>
        <v>-</v>
      </c>
      <c r="CF22" s="61" t="str">
        <f>IFERROR(AND(CF$6&gt;=EOMONTH($H22,0),OR(CF$6&lt;=EOMONTH($I22,0),$I22=0))
*INDEX(Hypothèses!$D$60:$I$84,MATCH('Plan de recrutement'!$E22,Hypothèses!$C$60:$C$84,0),MATCH('Plan de recrutement'!CF$5,Hypothèses!$D$4:$I$4,0))/12
*(1+INDEX(Hypothèses!$D$85:$I$85,MATCH('Plan de recrutement'!CF$5,Hypothèses!$D$4:$I$4,0))),"-")</f>
        <v>-</v>
      </c>
      <c r="CG22" s="61" t="str">
        <f>IFERROR(AND(CG$6&gt;=EOMONTH($H22,0),OR(CG$6&lt;=EOMONTH($I22,0),$I22=0))
*INDEX(Hypothèses!$D$60:$I$84,MATCH('Plan de recrutement'!$E22,Hypothèses!$C$60:$C$84,0),MATCH('Plan de recrutement'!CG$5,Hypothèses!$D$4:$I$4,0))/12
*(1+INDEX(Hypothèses!$D$85:$I$85,MATCH('Plan de recrutement'!CG$5,Hypothèses!$D$4:$I$4,0))),"-")</f>
        <v>-</v>
      </c>
      <c r="CH22" s="61" t="str">
        <f>IFERROR(AND(CH$6&gt;=EOMONTH($H22,0),OR(CH$6&lt;=EOMONTH($I22,0),$I22=0))
*INDEX(Hypothèses!$D$60:$I$84,MATCH('Plan de recrutement'!$E22,Hypothèses!$C$60:$C$84,0),MATCH('Plan de recrutement'!CH$5,Hypothèses!$D$4:$I$4,0))/12
*(1+INDEX(Hypothèses!$D$85:$I$85,MATCH('Plan de recrutement'!CH$5,Hypothèses!$D$4:$I$4,0))),"-")</f>
        <v>-</v>
      </c>
      <c r="CI22" s="61" t="str">
        <f>IFERROR(AND(CI$6&gt;=EOMONTH($H22,0),OR(CI$6&lt;=EOMONTH($I22,0),$I22=0))
*INDEX(Hypothèses!$D$60:$I$84,MATCH('Plan de recrutement'!$E22,Hypothèses!$C$60:$C$84,0),MATCH('Plan de recrutement'!CI$5,Hypothèses!$D$4:$I$4,0))/12
*(1+INDEX(Hypothèses!$D$85:$I$85,MATCH('Plan de recrutement'!CI$5,Hypothèses!$D$4:$I$4,0))),"-")</f>
        <v>-</v>
      </c>
      <c r="CJ22" s="61" t="str">
        <f>IFERROR(AND(CJ$6&gt;=EOMONTH($H22,0),OR(CJ$6&lt;=EOMONTH($I22,0),$I22=0))
*INDEX(Hypothèses!$D$60:$I$84,MATCH('Plan de recrutement'!$E22,Hypothèses!$C$60:$C$84,0),MATCH('Plan de recrutement'!CJ$5,Hypothèses!$D$4:$I$4,0))/12
*(1+INDEX(Hypothèses!$D$85:$I$85,MATCH('Plan de recrutement'!CJ$5,Hypothèses!$D$4:$I$4,0))),"-")</f>
        <v>-</v>
      </c>
    </row>
    <row r="23" spans="3:88" x14ac:dyDescent="0.3">
      <c r="C23" s="48"/>
      <c r="D23" s="48"/>
      <c r="E23" s="1" t="str">
        <f t="shared" si="10"/>
        <v xml:space="preserve"> - </v>
      </c>
      <c r="F23" s="48"/>
      <c r="G23" s="48"/>
      <c r="H23" s="60"/>
      <c r="I23" s="60"/>
      <c r="J23" s="62">
        <f t="shared" si="11"/>
        <v>0</v>
      </c>
      <c r="K23" s="62">
        <f t="shared" si="11"/>
        <v>0</v>
      </c>
      <c r="L23" s="62">
        <f t="shared" si="9"/>
        <v>0</v>
      </c>
      <c r="M23" s="62">
        <f t="shared" si="9"/>
        <v>0</v>
      </c>
      <c r="N23" s="62">
        <f t="shared" si="9"/>
        <v>0</v>
      </c>
      <c r="O23" s="62">
        <f t="shared" si="9"/>
        <v>0</v>
      </c>
      <c r="Q23" s="61" t="str">
        <f>IFERROR(AND(Q$6&gt;=EOMONTH($H23,0),OR(Q$6&lt;=EOMONTH($I23,0),$I23=0))
*INDEX(Hypothèses!$D$60:$I$84,MATCH('Plan de recrutement'!$E23,Hypothèses!$C$60:$C$84,0),MATCH('Plan de recrutement'!Q$5,Hypothèses!$D$4:$I$4,0))/12
*(1+INDEX(Hypothèses!$D$85:$I$85,MATCH('Plan de recrutement'!Q$5,Hypothèses!$D$4:$I$4,0))),"-")</f>
        <v>-</v>
      </c>
      <c r="R23" s="61" t="str">
        <f>IFERROR(AND(R$6&gt;=EOMONTH($H23,0),OR(R$6&lt;=EOMONTH($I23,0),$I23=0))
*INDEX(Hypothèses!$D$60:$I$84,MATCH('Plan de recrutement'!$E23,Hypothèses!$C$60:$C$84,0),MATCH('Plan de recrutement'!R$5,Hypothèses!$D$4:$I$4,0))/12
*(1+INDEX(Hypothèses!$D$85:$I$85,MATCH('Plan de recrutement'!R$5,Hypothèses!$D$4:$I$4,0))),"-")</f>
        <v>-</v>
      </c>
      <c r="S23" s="61" t="str">
        <f>IFERROR(AND(S$6&gt;=EOMONTH($H23,0),OR(S$6&lt;=EOMONTH($I23,0),$I23=0))
*INDEX(Hypothèses!$D$60:$I$84,MATCH('Plan de recrutement'!$E23,Hypothèses!$C$60:$C$84,0),MATCH('Plan de recrutement'!S$5,Hypothèses!$D$4:$I$4,0))/12
*(1+INDEX(Hypothèses!$D$85:$I$85,MATCH('Plan de recrutement'!S$5,Hypothèses!$D$4:$I$4,0))),"-")</f>
        <v>-</v>
      </c>
      <c r="T23" s="61" t="str">
        <f>IFERROR(AND(T$6&gt;=EOMONTH($H23,0),OR(T$6&lt;=EOMONTH($I23,0),$I23=0))
*INDEX(Hypothèses!$D$60:$I$84,MATCH('Plan de recrutement'!$E23,Hypothèses!$C$60:$C$84,0),MATCH('Plan de recrutement'!T$5,Hypothèses!$D$4:$I$4,0))/12
*(1+INDEX(Hypothèses!$D$85:$I$85,MATCH('Plan de recrutement'!T$5,Hypothèses!$D$4:$I$4,0))),"-")</f>
        <v>-</v>
      </c>
      <c r="U23" s="61" t="str">
        <f>IFERROR(AND(U$6&gt;=EOMONTH($H23,0),OR(U$6&lt;=EOMONTH($I23,0),$I23=0))
*INDEX(Hypothèses!$D$60:$I$84,MATCH('Plan de recrutement'!$E23,Hypothèses!$C$60:$C$84,0),MATCH('Plan de recrutement'!U$5,Hypothèses!$D$4:$I$4,0))/12
*(1+INDEX(Hypothèses!$D$85:$I$85,MATCH('Plan de recrutement'!U$5,Hypothèses!$D$4:$I$4,0))),"-")</f>
        <v>-</v>
      </c>
      <c r="V23" s="61" t="str">
        <f>IFERROR(AND(V$6&gt;=EOMONTH($H23,0),OR(V$6&lt;=EOMONTH($I23,0),$I23=0))
*INDEX(Hypothèses!$D$60:$I$84,MATCH('Plan de recrutement'!$E23,Hypothèses!$C$60:$C$84,0),MATCH('Plan de recrutement'!V$5,Hypothèses!$D$4:$I$4,0))/12
*(1+INDEX(Hypothèses!$D$85:$I$85,MATCH('Plan de recrutement'!V$5,Hypothèses!$D$4:$I$4,0))),"-")</f>
        <v>-</v>
      </c>
      <c r="W23" s="61" t="str">
        <f>IFERROR(AND(W$6&gt;=EOMONTH($H23,0),OR(W$6&lt;=EOMONTH($I23,0),$I23=0))
*INDEX(Hypothèses!$D$60:$I$84,MATCH('Plan de recrutement'!$E23,Hypothèses!$C$60:$C$84,0),MATCH('Plan de recrutement'!W$5,Hypothèses!$D$4:$I$4,0))/12
*(1+INDEX(Hypothèses!$D$85:$I$85,MATCH('Plan de recrutement'!W$5,Hypothèses!$D$4:$I$4,0))),"-")</f>
        <v>-</v>
      </c>
      <c r="X23" s="61" t="str">
        <f>IFERROR(AND(X$6&gt;=EOMONTH($H23,0),OR(X$6&lt;=EOMONTH($I23,0),$I23=0))
*INDEX(Hypothèses!$D$60:$I$84,MATCH('Plan de recrutement'!$E23,Hypothèses!$C$60:$C$84,0),MATCH('Plan de recrutement'!X$5,Hypothèses!$D$4:$I$4,0))/12
*(1+INDEX(Hypothèses!$D$85:$I$85,MATCH('Plan de recrutement'!X$5,Hypothèses!$D$4:$I$4,0))),"-")</f>
        <v>-</v>
      </c>
      <c r="Y23" s="61" t="str">
        <f>IFERROR(AND(Y$6&gt;=EOMONTH($H23,0),OR(Y$6&lt;=EOMONTH($I23,0),$I23=0))
*INDEX(Hypothèses!$D$60:$I$84,MATCH('Plan de recrutement'!$E23,Hypothèses!$C$60:$C$84,0),MATCH('Plan de recrutement'!Y$5,Hypothèses!$D$4:$I$4,0))/12
*(1+INDEX(Hypothèses!$D$85:$I$85,MATCH('Plan de recrutement'!Y$5,Hypothèses!$D$4:$I$4,0))),"-")</f>
        <v>-</v>
      </c>
      <c r="Z23" s="61" t="str">
        <f>IFERROR(AND(Z$6&gt;=EOMONTH($H23,0),OR(Z$6&lt;=EOMONTH($I23,0),$I23=0))
*INDEX(Hypothèses!$D$60:$I$84,MATCH('Plan de recrutement'!$E23,Hypothèses!$C$60:$C$84,0),MATCH('Plan de recrutement'!Z$5,Hypothèses!$D$4:$I$4,0))/12
*(1+INDEX(Hypothèses!$D$85:$I$85,MATCH('Plan de recrutement'!Z$5,Hypothèses!$D$4:$I$4,0))),"-")</f>
        <v>-</v>
      </c>
      <c r="AA23" s="61" t="str">
        <f>IFERROR(AND(AA$6&gt;=EOMONTH($H23,0),OR(AA$6&lt;=EOMONTH($I23,0),$I23=0))
*INDEX(Hypothèses!$D$60:$I$84,MATCH('Plan de recrutement'!$E23,Hypothèses!$C$60:$C$84,0),MATCH('Plan de recrutement'!AA$5,Hypothèses!$D$4:$I$4,0))/12
*(1+INDEX(Hypothèses!$D$85:$I$85,MATCH('Plan de recrutement'!AA$5,Hypothèses!$D$4:$I$4,0))),"-")</f>
        <v>-</v>
      </c>
      <c r="AB23" s="61" t="str">
        <f>IFERROR(AND(AB$6&gt;=EOMONTH($H23,0),OR(AB$6&lt;=EOMONTH($I23,0),$I23=0))
*INDEX(Hypothèses!$D$60:$I$84,MATCH('Plan de recrutement'!$E23,Hypothèses!$C$60:$C$84,0),MATCH('Plan de recrutement'!AB$5,Hypothèses!$D$4:$I$4,0))/12
*(1+INDEX(Hypothèses!$D$85:$I$85,MATCH('Plan de recrutement'!AB$5,Hypothèses!$D$4:$I$4,0))),"-")</f>
        <v>-</v>
      </c>
      <c r="AC23" s="61" t="str">
        <f>IFERROR(AND(AC$6&gt;=EOMONTH($H23,0),OR(AC$6&lt;=EOMONTH($I23,0),$I23=0))
*INDEX(Hypothèses!$D$60:$I$84,MATCH('Plan de recrutement'!$E23,Hypothèses!$C$60:$C$84,0),MATCH('Plan de recrutement'!AC$5,Hypothèses!$D$4:$I$4,0))/12
*(1+INDEX(Hypothèses!$D$85:$I$85,MATCH('Plan de recrutement'!AC$5,Hypothèses!$D$4:$I$4,0))),"-")</f>
        <v>-</v>
      </c>
      <c r="AD23" s="61" t="str">
        <f>IFERROR(AND(AD$6&gt;=EOMONTH($H23,0),OR(AD$6&lt;=EOMONTH($I23,0),$I23=0))
*INDEX(Hypothèses!$D$60:$I$84,MATCH('Plan de recrutement'!$E23,Hypothèses!$C$60:$C$84,0),MATCH('Plan de recrutement'!AD$5,Hypothèses!$D$4:$I$4,0))/12
*(1+INDEX(Hypothèses!$D$85:$I$85,MATCH('Plan de recrutement'!AD$5,Hypothèses!$D$4:$I$4,0))),"-")</f>
        <v>-</v>
      </c>
      <c r="AE23" s="61" t="str">
        <f>IFERROR(AND(AE$6&gt;=EOMONTH($H23,0),OR(AE$6&lt;=EOMONTH($I23,0),$I23=0))
*INDEX(Hypothèses!$D$60:$I$84,MATCH('Plan de recrutement'!$E23,Hypothèses!$C$60:$C$84,0),MATCH('Plan de recrutement'!AE$5,Hypothèses!$D$4:$I$4,0))/12
*(1+INDEX(Hypothèses!$D$85:$I$85,MATCH('Plan de recrutement'!AE$5,Hypothèses!$D$4:$I$4,0))),"-")</f>
        <v>-</v>
      </c>
      <c r="AF23" s="61" t="str">
        <f>IFERROR(AND(AF$6&gt;=EOMONTH($H23,0),OR(AF$6&lt;=EOMONTH($I23,0),$I23=0))
*INDEX(Hypothèses!$D$60:$I$84,MATCH('Plan de recrutement'!$E23,Hypothèses!$C$60:$C$84,0),MATCH('Plan de recrutement'!AF$5,Hypothèses!$D$4:$I$4,0))/12
*(1+INDEX(Hypothèses!$D$85:$I$85,MATCH('Plan de recrutement'!AF$5,Hypothèses!$D$4:$I$4,0))),"-")</f>
        <v>-</v>
      </c>
      <c r="AG23" s="61" t="str">
        <f>IFERROR(AND(AG$6&gt;=EOMONTH($H23,0),OR(AG$6&lt;=EOMONTH($I23,0),$I23=0))
*INDEX(Hypothèses!$D$60:$I$84,MATCH('Plan de recrutement'!$E23,Hypothèses!$C$60:$C$84,0),MATCH('Plan de recrutement'!AG$5,Hypothèses!$D$4:$I$4,0))/12
*(1+INDEX(Hypothèses!$D$85:$I$85,MATCH('Plan de recrutement'!AG$5,Hypothèses!$D$4:$I$4,0))),"-")</f>
        <v>-</v>
      </c>
      <c r="AH23" s="61" t="str">
        <f>IFERROR(AND(AH$6&gt;=EOMONTH($H23,0),OR(AH$6&lt;=EOMONTH($I23,0),$I23=0))
*INDEX(Hypothèses!$D$60:$I$84,MATCH('Plan de recrutement'!$E23,Hypothèses!$C$60:$C$84,0),MATCH('Plan de recrutement'!AH$5,Hypothèses!$D$4:$I$4,0))/12
*(1+INDEX(Hypothèses!$D$85:$I$85,MATCH('Plan de recrutement'!AH$5,Hypothèses!$D$4:$I$4,0))),"-")</f>
        <v>-</v>
      </c>
      <c r="AI23" s="61" t="str">
        <f>IFERROR(AND(AI$6&gt;=EOMONTH($H23,0),OR(AI$6&lt;=EOMONTH($I23,0),$I23=0))
*INDEX(Hypothèses!$D$60:$I$84,MATCH('Plan de recrutement'!$E23,Hypothèses!$C$60:$C$84,0),MATCH('Plan de recrutement'!AI$5,Hypothèses!$D$4:$I$4,0))/12
*(1+INDEX(Hypothèses!$D$85:$I$85,MATCH('Plan de recrutement'!AI$5,Hypothèses!$D$4:$I$4,0))),"-")</f>
        <v>-</v>
      </c>
      <c r="AJ23" s="61" t="str">
        <f>IFERROR(AND(AJ$6&gt;=EOMONTH($H23,0),OR(AJ$6&lt;=EOMONTH($I23,0),$I23=0))
*INDEX(Hypothèses!$D$60:$I$84,MATCH('Plan de recrutement'!$E23,Hypothèses!$C$60:$C$84,0),MATCH('Plan de recrutement'!AJ$5,Hypothèses!$D$4:$I$4,0))/12
*(1+INDEX(Hypothèses!$D$85:$I$85,MATCH('Plan de recrutement'!AJ$5,Hypothèses!$D$4:$I$4,0))),"-")</f>
        <v>-</v>
      </c>
      <c r="AK23" s="61" t="str">
        <f>IFERROR(AND(AK$6&gt;=EOMONTH($H23,0),OR(AK$6&lt;=EOMONTH($I23,0),$I23=0))
*INDEX(Hypothèses!$D$60:$I$84,MATCH('Plan de recrutement'!$E23,Hypothèses!$C$60:$C$84,0),MATCH('Plan de recrutement'!AK$5,Hypothèses!$D$4:$I$4,0))/12
*(1+INDEX(Hypothèses!$D$85:$I$85,MATCH('Plan de recrutement'!AK$5,Hypothèses!$D$4:$I$4,0))),"-")</f>
        <v>-</v>
      </c>
      <c r="AL23" s="61" t="str">
        <f>IFERROR(AND(AL$6&gt;=EOMONTH($H23,0),OR(AL$6&lt;=EOMONTH($I23,0),$I23=0))
*INDEX(Hypothèses!$D$60:$I$84,MATCH('Plan de recrutement'!$E23,Hypothèses!$C$60:$C$84,0),MATCH('Plan de recrutement'!AL$5,Hypothèses!$D$4:$I$4,0))/12
*(1+INDEX(Hypothèses!$D$85:$I$85,MATCH('Plan de recrutement'!AL$5,Hypothèses!$D$4:$I$4,0))),"-")</f>
        <v>-</v>
      </c>
      <c r="AM23" s="61" t="str">
        <f>IFERROR(AND(AM$6&gt;=EOMONTH($H23,0),OR(AM$6&lt;=EOMONTH($I23,0),$I23=0))
*INDEX(Hypothèses!$D$60:$I$84,MATCH('Plan de recrutement'!$E23,Hypothèses!$C$60:$C$84,0),MATCH('Plan de recrutement'!AM$5,Hypothèses!$D$4:$I$4,0))/12
*(1+INDEX(Hypothèses!$D$85:$I$85,MATCH('Plan de recrutement'!AM$5,Hypothèses!$D$4:$I$4,0))),"-")</f>
        <v>-</v>
      </c>
      <c r="AN23" s="61" t="str">
        <f>IFERROR(AND(AN$6&gt;=EOMONTH($H23,0),OR(AN$6&lt;=EOMONTH($I23,0),$I23=0))
*INDEX(Hypothèses!$D$60:$I$84,MATCH('Plan de recrutement'!$E23,Hypothèses!$C$60:$C$84,0),MATCH('Plan de recrutement'!AN$5,Hypothèses!$D$4:$I$4,0))/12
*(1+INDEX(Hypothèses!$D$85:$I$85,MATCH('Plan de recrutement'!AN$5,Hypothèses!$D$4:$I$4,0))),"-")</f>
        <v>-</v>
      </c>
      <c r="AO23" s="61" t="str">
        <f>IFERROR(AND(AO$6&gt;=EOMONTH($H23,0),OR(AO$6&lt;=EOMONTH($I23,0),$I23=0))
*INDEX(Hypothèses!$D$60:$I$84,MATCH('Plan de recrutement'!$E23,Hypothèses!$C$60:$C$84,0),MATCH('Plan de recrutement'!AO$5,Hypothèses!$D$4:$I$4,0))/12
*(1+INDEX(Hypothèses!$D$85:$I$85,MATCH('Plan de recrutement'!AO$5,Hypothèses!$D$4:$I$4,0))),"-")</f>
        <v>-</v>
      </c>
      <c r="AP23" s="61" t="str">
        <f>IFERROR(AND(AP$6&gt;=EOMONTH($H23,0),OR(AP$6&lt;=EOMONTH($I23,0),$I23=0))
*INDEX(Hypothèses!$D$60:$I$84,MATCH('Plan de recrutement'!$E23,Hypothèses!$C$60:$C$84,0),MATCH('Plan de recrutement'!AP$5,Hypothèses!$D$4:$I$4,0))/12
*(1+INDEX(Hypothèses!$D$85:$I$85,MATCH('Plan de recrutement'!AP$5,Hypothèses!$D$4:$I$4,0))),"-")</f>
        <v>-</v>
      </c>
      <c r="AQ23" s="61" t="str">
        <f>IFERROR(AND(AQ$6&gt;=EOMONTH($H23,0),OR(AQ$6&lt;=EOMONTH($I23,0),$I23=0))
*INDEX(Hypothèses!$D$60:$I$84,MATCH('Plan de recrutement'!$E23,Hypothèses!$C$60:$C$84,0),MATCH('Plan de recrutement'!AQ$5,Hypothèses!$D$4:$I$4,0))/12
*(1+INDEX(Hypothèses!$D$85:$I$85,MATCH('Plan de recrutement'!AQ$5,Hypothèses!$D$4:$I$4,0))),"-")</f>
        <v>-</v>
      </c>
      <c r="AR23" s="61" t="str">
        <f>IFERROR(AND(AR$6&gt;=EOMONTH($H23,0),OR(AR$6&lt;=EOMONTH($I23,0),$I23=0))
*INDEX(Hypothèses!$D$60:$I$84,MATCH('Plan de recrutement'!$E23,Hypothèses!$C$60:$C$84,0),MATCH('Plan de recrutement'!AR$5,Hypothèses!$D$4:$I$4,0))/12
*(1+INDEX(Hypothèses!$D$85:$I$85,MATCH('Plan de recrutement'!AR$5,Hypothèses!$D$4:$I$4,0))),"-")</f>
        <v>-</v>
      </c>
      <c r="AS23" s="61" t="str">
        <f>IFERROR(AND(AS$6&gt;=EOMONTH($H23,0),OR(AS$6&lt;=EOMONTH($I23,0),$I23=0))
*INDEX(Hypothèses!$D$60:$I$84,MATCH('Plan de recrutement'!$E23,Hypothèses!$C$60:$C$84,0),MATCH('Plan de recrutement'!AS$5,Hypothèses!$D$4:$I$4,0))/12
*(1+INDEX(Hypothèses!$D$85:$I$85,MATCH('Plan de recrutement'!AS$5,Hypothèses!$D$4:$I$4,0))),"-")</f>
        <v>-</v>
      </c>
      <c r="AT23" s="61" t="str">
        <f>IFERROR(AND(AT$6&gt;=EOMONTH($H23,0),OR(AT$6&lt;=EOMONTH($I23,0),$I23=0))
*INDEX(Hypothèses!$D$60:$I$84,MATCH('Plan de recrutement'!$E23,Hypothèses!$C$60:$C$84,0),MATCH('Plan de recrutement'!AT$5,Hypothèses!$D$4:$I$4,0))/12
*(1+INDEX(Hypothèses!$D$85:$I$85,MATCH('Plan de recrutement'!AT$5,Hypothèses!$D$4:$I$4,0))),"-")</f>
        <v>-</v>
      </c>
      <c r="AU23" s="61" t="str">
        <f>IFERROR(AND(AU$6&gt;=EOMONTH($H23,0),OR(AU$6&lt;=EOMONTH($I23,0),$I23=0))
*INDEX(Hypothèses!$D$60:$I$84,MATCH('Plan de recrutement'!$E23,Hypothèses!$C$60:$C$84,0),MATCH('Plan de recrutement'!AU$5,Hypothèses!$D$4:$I$4,0))/12
*(1+INDEX(Hypothèses!$D$85:$I$85,MATCH('Plan de recrutement'!AU$5,Hypothèses!$D$4:$I$4,0))),"-")</f>
        <v>-</v>
      </c>
      <c r="AV23" s="61" t="str">
        <f>IFERROR(AND(AV$6&gt;=EOMONTH($H23,0),OR(AV$6&lt;=EOMONTH($I23,0),$I23=0))
*INDEX(Hypothèses!$D$60:$I$84,MATCH('Plan de recrutement'!$E23,Hypothèses!$C$60:$C$84,0),MATCH('Plan de recrutement'!AV$5,Hypothèses!$D$4:$I$4,0))/12
*(1+INDEX(Hypothèses!$D$85:$I$85,MATCH('Plan de recrutement'!AV$5,Hypothèses!$D$4:$I$4,0))),"-")</f>
        <v>-</v>
      </c>
      <c r="AW23" s="61" t="str">
        <f>IFERROR(AND(AW$6&gt;=EOMONTH($H23,0),OR(AW$6&lt;=EOMONTH($I23,0),$I23=0))
*INDEX(Hypothèses!$D$60:$I$84,MATCH('Plan de recrutement'!$E23,Hypothèses!$C$60:$C$84,0),MATCH('Plan de recrutement'!AW$5,Hypothèses!$D$4:$I$4,0))/12
*(1+INDEX(Hypothèses!$D$85:$I$85,MATCH('Plan de recrutement'!AW$5,Hypothèses!$D$4:$I$4,0))),"-")</f>
        <v>-</v>
      </c>
      <c r="AX23" s="61" t="str">
        <f>IFERROR(AND(AX$6&gt;=EOMONTH($H23,0),OR(AX$6&lt;=EOMONTH($I23,0),$I23=0))
*INDEX(Hypothèses!$D$60:$I$84,MATCH('Plan de recrutement'!$E23,Hypothèses!$C$60:$C$84,0),MATCH('Plan de recrutement'!AX$5,Hypothèses!$D$4:$I$4,0))/12
*(1+INDEX(Hypothèses!$D$85:$I$85,MATCH('Plan de recrutement'!AX$5,Hypothèses!$D$4:$I$4,0))),"-")</f>
        <v>-</v>
      </c>
      <c r="AY23" s="61" t="str">
        <f>IFERROR(AND(AY$6&gt;=EOMONTH($H23,0),OR(AY$6&lt;=EOMONTH($I23,0),$I23=0))
*INDEX(Hypothèses!$D$60:$I$84,MATCH('Plan de recrutement'!$E23,Hypothèses!$C$60:$C$84,0),MATCH('Plan de recrutement'!AY$5,Hypothèses!$D$4:$I$4,0))/12
*(1+INDEX(Hypothèses!$D$85:$I$85,MATCH('Plan de recrutement'!AY$5,Hypothèses!$D$4:$I$4,0))),"-")</f>
        <v>-</v>
      </c>
      <c r="AZ23" s="61" t="str">
        <f>IFERROR(AND(AZ$6&gt;=EOMONTH($H23,0),OR(AZ$6&lt;=EOMONTH($I23,0),$I23=0))
*INDEX(Hypothèses!$D$60:$I$84,MATCH('Plan de recrutement'!$E23,Hypothèses!$C$60:$C$84,0),MATCH('Plan de recrutement'!AZ$5,Hypothèses!$D$4:$I$4,0))/12
*(1+INDEX(Hypothèses!$D$85:$I$85,MATCH('Plan de recrutement'!AZ$5,Hypothèses!$D$4:$I$4,0))),"-")</f>
        <v>-</v>
      </c>
      <c r="BA23" s="61" t="str">
        <f>IFERROR(AND(BA$6&gt;=EOMONTH($H23,0),OR(BA$6&lt;=EOMONTH($I23,0),$I23=0))
*INDEX(Hypothèses!$D$60:$I$84,MATCH('Plan de recrutement'!$E23,Hypothèses!$C$60:$C$84,0),MATCH('Plan de recrutement'!BA$5,Hypothèses!$D$4:$I$4,0))/12
*(1+INDEX(Hypothèses!$D$85:$I$85,MATCH('Plan de recrutement'!BA$5,Hypothèses!$D$4:$I$4,0))),"-")</f>
        <v>-</v>
      </c>
      <c r="BB23" s="61" t="str">
        <f>IFERROR(AND(BB$6&gt;=EOMONTH($H23,0),OR(BB$6&lt;=EOMONTH($I23,0),$I23=0))
*INDEX(Hypothèses!$D$60:$I$84,MATCH('Plan de recrutement'!$E23,Hypothèses!$C$60:$C$84,0),MATCH('Plan de recrutement'!BB$5,Hypothèses!$D$4:$I$4,0))/12
*(1+INDEX(Hypothèses!$D$85:$I$85,MATCH('Plan de recrutement'!BB$5,Hypothèses!$D$4:$I$4,0))),"-")</f>
        <v>-</v>
      </c>
      <c r="BC23" s="61" t="str">
        <f>IFERROR(AND(BC$6&gt;=EOMONTH($H23,0),OR(BC$6&lt;=EOMONTH($I23,0),$I23=0))
*INDEX(Hypothèses!$D$60:$I$84,MATCH('Plan de recrutement'!$E23,Hypothèses!$C$60:$C$84,0),MATCH('Plan de recrutement'!BC$5,Hypothèses!$D$4:$I$4,0))/12
*(1+INDEX(Hypothèses!$D$85:$I$85,MATCH('Plan de recrutement'!BC$5,Hypothèses!$D$4:$I$4,0))),"-")</f>
        <v>-</v>
      </c>
      <c r="BD23" s="61" t="str">
        <f>IFERROR(AND(BD$6&gt;=EOMONTH($H23,0),OR(BD$6&lt;=EOMONTH($I23,0),$I23=0))
*INDEX(Hypothèses!$D$60:$I$84,MATCH('Plan de recrutement'!$E23,Hypothèses!$C$60:$C$84,0),MATCH('Plan de recrutement'!BD$5,Hypothèses!$D$4:$I$4,0))/12
*(1+INDEX(Hypothèses!$D$85:$I$85,MATCH('Plan de recrutement'!BD$5,Hypothèses!$D$4:$I$4,0))),"-")</f>
        <v>-</v>
      </c>
      <c r="BE23" s="61" t="str">
        <f>IFERROR(AND(BE$6&gt;=EOMONTH($H23,0),OR(BE$6&lt;=EOMONTH($I23,0),$I23=0))
*INDEX(Hypothèses!$D$60:$I$84,MATCH('Plan de recrutement'!$E23,Hypothèses!$C$60:$C$84,0),MATCH('Plan de recrutement'!BE$5,Hypothèses!$D$4:$I$4,0))/12
*(1+INDEX(Hypothèses!$D$85:$I$85,MATCH('Plan de recrutement'!BE$5,Hypothèses!$D$4:$I$4,0))),"-")</f>
        <v>-</v>
      </c>
      <c r="BF23" s="61" t="str">
        <f>IFERROR(AND(BF$6&gt;=EOMONTH($H23,0),OR(BF$6&lt;=EOMONTH($I23,0),$I23=0))
*INDEX(Hypothèses!$D$60:$I$84,MATCH('Plan de recrutement'!$E23,Hypothèses!$C$60:$C$84,0),MATCH('Plan de recrutement'!BF$5,Hypothèses!$D$4:$I$4,0))/12
*(1+INDEX(Hypothèses!$D$85:$I$85,MATCH('Plan de recrutement'!BF$5,Hypothèses!$D$4:$I$4,0))),"-")</f>
        <v>-</v>
      </c>
      <c r="BG23" s="61" t="str">
        <f>IFERROR(AND(BG$6&gt;=EOMONTH($H23,0),OR(BG$6&lt;=EOMONTH($I23,0),$I23=0))
*INDEX(Hypothèses!$D$60:$I$84,MATCH('Plan de recrutement'!$E23,Hypothèses!$C$60:$C$84,0),MATCH('Plan de recrutement'!BG$5,Hypothèses!$D$4:$I$4,0))/12
*(1+INDEX(Hypothèses!$D$85:$I$85,MATCH('Plan de recrutement'!BG$5,Hypothèses!$D$4:$I$4,0))),"-")</f>
        <v>-</v>
      </c>
      <c r="BH23" s="61" t="str">
        <f>IFERROR(AND(BH$6&gt;=EOMONTH($H23,0),OR(BH$6&lt;=EOMONTH($I23,0),$I23=0))
*INDEX(Hypothèses!$D$60:$I$84,MATCH('Plan de recrutement'!$E23,Hypothèses!$C$60:$C$84,0),MATCH('Plan de recrutement'!BH$5,Hypothèses!$D$4:$I$4,0))/12
*(1+INDEX(Hypothèses!$D$85:$I$85,MATCH('Plan de recrutement'!BH$5,Hypothèses!$D$4:$I$4,0))),"-")</f>
        <v>-</v>
      </c>
      <c r="BI23" s="61" t="str">
        <f>IFERROR(AND(BI$6&gt;=EOMONTH($H23,0),OR(BI$6&lt;=EOMONTH($I23,0),$I23=0))
*INDEX(Hypothèses!$D$60:$I$84,MATCH('Plan de recrutement'!$E23,Hypothèses!$C$60:$C$84,0),MATCH('Plan de recrutement'!BI$5,Hypothèses!$D$4:$I$4,0))/12
*(1+INDEX(Hypothèses!$D$85:$I$85,MATCH('Plan de recrutement'!BI$5,Hypothèses!$D$4:$I$4,0))),"-")</f>
        <v>-</v>
      </c>
      <c r="BJ23" s="61" t="str">
        <f>IFERROR(AND(BJ$6&gt;=EOMONTH($H23,0),OR(BJ$6&lt;=EOMONTH($I23,0),$I23=0))
*INDEX(Hypothèses!$D$60:$I$84,MATCH('Plan de recrutement'!$E23,Hypothèses!$C$60:$C$84,0),MATCH('Plan de recrutement'!BJ$5,Hypothèses!$D$4:$I$4,0))/12
*(1+INDEX(Hypothèses!$D$85:$I$85,MATCH('Plan de recrutement'!BJ$5,Hypothèses!$D$4:$I$4,0))),"-")</f>
        <v>-</v>
      </c>
      <c r="BK23" s="61" t="str">
        <f>IFERROR(AND(BK$6&gt;=EOMONTH($H23,0),OR(BK$6&lt;=EOMONTH($I23,0),$I23=0))
*INDEX(Hypothèses!$D$60:$I$84,MATCH('Plan de recrutement'!$E23,Hypothèses!$C$60:$C$84,0),MATCH('Plan de recrutement'!BK$5,Hypothèses!$D$4:$I$4,0))/12
*(1+INDEX(Hypothèses!$D$85:$I$85,MATCH('Plan de recrutement'!BK$5,Hypothèses!$D$4:$I$4,0))),"-")</f>
        <v>-</v>
      </c>
      <c r="BL23" s="61" t="str">
        <f>IFERROR(AND(BL$6&gt;=EOMONTH($H23,0),OR(BL$6&lt;=EOMONTH($I23,0),$I23=0))
*INDEX(Hypothèses!$D$60:$I$84,MATCH('Plan de recrutement'!$E23,Hypothèses!$C$60:$C$84,0),MATCH('Plan de recrutement'!BL$5,Hypothèses!$D$4:$I$4,0))/12
*(1+INDEX(Hypothèses!$D$85:$I$85,MATCH('Plan de recrutement'!BL$5,Hypothèses!$D$4:$I$4,0))),"-")</f>
        <v>-</v>
      </c>
      <c r="BM23" s="61" t="str">
        <f>IFERROR(AND(BM$6&gt;=EOMONTH($H23,0),OR(BM$6&lt;=EOMONTH($I23,0),$I23=0))
*INDEX(Hypothèses!$D$60:$I$84,MATCH('Plan de recrutement'!$E23,Hypothèses!$C$60:$C$84,0),MATCH('Plan de recrutement'!BM$5,Hypothèses!$D$4:$I$4,0))/12
*(1+INDEX(Hypothèses!$D$85:$I$85,MATCH('Plan de recrutement'!BM$5,Hypothèses!$D$4:$I$4,0))),"-")</f>
        <v>-</v>
      </c>
      <c r="BN23" s="61" t="str">
        <f>IFERROR(AND(BN$6&gt;=EOMONTH($H23,0),OR(BN$6&lt;=EOMONTH($I23,0),$I23=0))
*INDEX(Hypothèses!$D$60:$I$84,MATCH('Plan de recrutement'!$E23,Hypothèses!$C$60:$C$84,0),MATCH('Plan de recrutement'!BN$5,Hypothèses!$D$4:$I$4,0))/12
*(1+INDEX(Hypothèses!$D$85:$I$85,MATCH('Plan de recrutement'!BN$5,Hypothèses!$D$4:$I$4,0))),"-")</f>
        <v>-</v>
      </c>
      <c r="BO23" s="61" t="str">
        <f>IFERROR(AND(BO$6&gt;=EOMONTH($H23,0),OR(BO$6&lt;=EOMONTH($I23,0),$I23=0))
*INDEX(Hypothèses!$D$60:$I$84,MATCH('Plan de recrutement'!$E23,Hypothèses!$C$60:$C$84,0),MATCH('Plan de recrutement'!BO$5,Hypothèses!$D$4:$I$4,0))/12
*(1+INDEX(Hypothèses!$D$85:$I$85,MATCH('Plan de recrutement'!BO$5,Hypothèses!$D$4:$I$4,0))),"-")</f>
        <v>-</v>
      </c>
      <c r="BP23" s="61" t="str">
        <f>IFERROR(AND(BP$6&gt;=EOMONTH($H23,0),OR(BP$6&lt;=EOMONTH($I23,0),$I23=0))
*INDEX(Hypothèses!$D$60:$I$84,MATCH('Plan de recrutement'!$E23,Hypothèses!$C$60:$C$84,0),MATCH('Plan de recrutement'!BP$5,Hypothèses!$D$4:$I$4,0))/12
*(1+INDEX(Hypothèses!$D$85:$I$85,MATCH('Plan de recrutement'!BP$5,Hypothèses!$D$4:$I$4,0))),"-")</f>
        <v>-</v>
      </c>
      <c r="BQ23" s="61" t="str">
        <f>IFERROR(AND(BQ$6&gt;=EOMONTH($H23,0),OR(BQ$6&lt;=EOMONTH($I23,0),$I23=0))
*INDEX(Hypothèses!$D$60:$I$84,MATCH('Plan de recrutement'!$E23,Hypothèses!$C$60:$C$84,0),MATCH('Plan de recrutement'!BQ$5,Hypothèses!$D$4:$I$4,0))/12
*(1+INDEX(Hypothèses!$D$85:$I$85,MATCH('Plan de recrutement'!BQ$5,Hypothèses!$D$4:$I$4,0))),"-")</f>
        <v>-</v>
      </c>
      <c r="BR23" s="61" t="str">
        <f>IFERROR(AND(BR$6&gt;=EOMONTH($H23,0),OR(BR$6&lt;=EOMONTH($I23,0),$I23=0))
*INDEX(Hypothèses!$D$60:$I$84,MATCH('Plan de recrutement'!$E23,Hypothèses!$C$60:$C$84,0),MATCH('Plan de recrutement'!BR$5,Hypothèses!$D$4:$I$4,0))/12
*(1+INDEX(Hypothèses!$D$85:$I$85,MATCH('Plan de recrutement'!BR$5,Hypothèses!$D$4:$I$4,0))),"-")</f>
        <v>-</v>
      </c>
      <c r="BS23" s="61" t="str">
        <f>IFERROR(AND(BS$6&gt;=EOMONTH($H23,0),OR(BS$6&lt;=EOMONTH($I23,0),$I23=0))
*INDEX(Hypothèses!$D$60:$I$84,MATCH('Plan de recrutement'!$E23,Hypothèses!$C$60:$C$84,0),MATCH('Plan de recrutement'!BS$5,Hypothèses!$D$4:$I$4,0))/12
*(1+INDEX(Hypothèses!$D$85:$I$85,MATCH('Plan de recrutement'!BS$5,Hypothèses!$D$4:$I$4,0))),"-")</f>
        <v>-</v>
      </c>
      <c r="BT23" s="61" t="str">
        <f>IFERROR(AND(BT$6&gt;=EOMONTH($H23,0),OR(BT$6&lt;=EOMONTH($I23,0),$I23=0))
*INDEX(Hypothèses!$D$60:$I$84,MATCH('Plan de recrutement'!$E23,Hypothèses!$C$60:$C$84,0),MATCH('Plan de recrutement'!BT$5,Hypothèses!$D$4:$I$4,0))/12
*(1+INDEX(Hypothèses!$D$85:$I$85,MATCH('Plan de recrutement'!BT$5,Hypothèses!$D$4:$I$4,0))),"-")</f>
        <v>-</v>
      </c>
      <c r="BU23" s="61" t="str">
        <f>IFERROR(AND(BU$6&gt;=EOMONTH($H23,0),OR(BU$6&lt;=EOMONTH($I23,0),$I23=0))
*INDEX(Hypothèses!$D$60:$I$84,MATCH('Plan de recrutement'!$E23,Hypothèses!$C$60:$C$84,0),MATCH('Plan de recrutement'!BU$5,Hypothèses!$D$4:$I$4,0))/12
*(1+INDEX(Hypothèses!$D$85:$I$85,MATCH('Plan de recrutement'!BU$5,Hypothèses!$D$4:$I$4,0))),"-")</f>
        <v>-</v>
      </c>
      <c r="BV23" s="61" t="str">
        <f>IFERROR(AND(BV$6&gt;=EOMONTH($H23,0),OR(BV$6&lt;=EOMONTH($I23,0),$I23=0))
*INDEX(Hypothèses!$D$60:$I$84,MATCH('Plan de recrutement'!$E23,Hypothèses!$C$60:$C$84,0),MATCH('Plan de recrutement'!BV$5,Hypothèses!$D$4:$I$4,0))/12
*(1+INDEX(Hypothèses!$D$85:$I$85,MATCH('Plan de recrutement'!BV$5,Hypothèses!$D$4:$I$4,0))),"-")</f>
        <v>-</v>
      </c>
      <c r="BW23" s="61" t="str">
        <f>IFERROR(AND(BW$6&gt;=EOMONTH($H23,0),OR(BW$6&lt;=EOMONTH($I23,0),$I23=0))
*INDEX(Hypothèses!$D$60:$I$84,MATCH('Plan de recrutement'!$E23,Hypothèses!$C$60:$C$84,0),MATCH('Plan de recrutement'!BW$5,Hypothèses!$D$4:$I$4,0))/12
*(1+INDEX(Hypothèses!$D$85:$I$85,MATCH('Plan de recrutement'!BW$5,Hypothèses!$D$4:$I$4,0))),"-")</f>
        <v>-</v>
      </c>
      <c r="BX23" s="61" t="str">
        <f>IFERROR(AND(BX$6&gt;=EOMONTH($H23,0),OR(BX$6&lt;=EOMONTH($I23,0),$I23=0))
*INDEX(Hypothèses!$D$60:$I$84,MATCH('Plan de recrutement'!$E23,Hypothèses!$C$60:$C$84,0),MATCH('Plan de recrutement'!BX$5,Hypothèses!$D$4:$I$4,0))/12
*(1+INDEX(Hypothèses!$D$85:$I$85,MATCH('Plan de recrutement'!BX$5,Hypothèses!$D$4:$I$4,0))),"-")</f>
        <v>-</v>
      </c>
      <c r="BY23" s="61" t="str">
        <f>IFERROR(AND(BY$6&gt;=EOMONTH($H23,0),OR(BY$6&lt;=EOMONTH($I23,0),$I23=0))
*INDEX(Hypothèses!$D$60:$I$84,MATCH('Plan de recrutement'!$E23,Hypothèses!$C$60:$C$84,0),MATCH('Plan de recrutement'!BY$5,Hypothèses!$D$4:$I$4,0))/12
*(1+INDEX(Hypothèses!$D$85:$I$85,MATCH('Plan de recrutement'!BY$5,Hypothèses!$D$4:$I$4,0))),"-")</f>
        <v>-</v>
      </c>
      <c r="BZ23" s="61" t="str">
        <f>IFERROR(AND(BZ$6&gt;=EOMONTH($H23,0),OR(BZ$6&lt;=EOMONTH($I23,0),$I23=0))
*INDEX(Hypothèses!$D$60:$I$84,MATCH('Plan de recrutement'!$E23,Hypothèses!$C$60:$C$84,0),MATCH('Plan de recrutement'!BZ$5,Hypothèses!$D$4:$I$4,0))/12
*(1+INDEX(Hypothèses!$D$85:$I$85,MATCH('Plan de recrutement'!BZ$5,Hypothèses!$D$4:$I$4,0))),"-")</f>
        <v>-</v>
      </c>
      <c r="CA23" s="61" t="str">
        <f>IFERROR(AND(CA$6&gt;=EOMONTH($H23,0),OR(CA$6&lt;=EOMONTH($I23,0),$I23=0))
*INDEX(Hypothèses!$D$60:$I$84,MATCH('Plan de recrutement'!$E23,Hypothèses!$C$60:$C$84,0),MATCH('Plan de recrutement'!CA$5,Hypothèses!$D$4:$I$4,0))/12
*(1+INDEX(Hypothèses!$D$85:$I$85,MATCH('Plan de recrutement'!CA$5,Hypothèses!$D$4:$I$4,0))),"-")</f>
        <v>-</v>
      </c>
      <c r="CB23" s="61" t="str">
        <f>IFERROR(AND(CB$6&gt;=EOMONTH($H23,0),OR(CB$6&lt;=EOMONTH($I23,0),$I23=0))
*INDEX(Hypothèses!$D$60:$I$84,MATCH('Plan de recrutement'!$E23,Hypothèses!$C$60:$C$84,0),MATCH('Plan de recrutement'!CB$5,Hypothèses!$D$4:$I$4,0))/12
*(1+INDEX(Hypothèses!$D$85:$I$85,MATCH('Plan de recrutement'!CB$5,Hypothèses!$D$4:$I$4,0))),"-")</f>
        <v>-</v>
      </c>
      <c r="CC23" s="61" t="str">
        <f>IFERROR(AND(CC$6&gt;=EOMONTH($H23,0),OR(CC$6&lt;=EOMONTH($I23,0),$I23=0))
*INDEX(Hypothèses!$D$60:$I$84,MATCH('Plan de recrutement'!$E23,Hypothèses!$C$60:$C$84,0),MATCH('Plan de recrutement'!CC$5,Hypothèses!$D$4:$I$4,0))/12
*(1+INDEX(Hypothèses!$D$85:$I$85,MATCH('Plan de recrutement'!CC$5,Hypothèses!$D$4:$I$4,0))),"-")</f>
        <v>-</v>
      </c>
      <c r="CD23" s="61" t="str">
        <f>IFERROR(AND(CD$6&gt;=EOMONTH($H23,0),OR(CD$6&lt;=EOMONTH($I23,0),$I23=0))
*INDEX(Hypothèses!$D$60:$I$84,MATCH('Plan de recrutement'!$E23,Hypothèses!$C$60:$C$84,0),MATCH('Plan de recrutement'!CD$5,Hypothèses!$D$4:$I$4,0))/12
*(1+INDEX(Hypothèses!$D$85:$I$85,MATCH('Plan de recrutement'!CD$5,Hypothèses!$D$4:$I$4,0))),"-")</f>
        <v>-</v>
      </c>
      <c r="CE23" s="61" t="str">
        <f>IFERROR(AND(CE$6&gt;=EOMONTH($H23,0),OR(CE$6&lt;=EOMONTH($I23,0),$I23=0))
*INDEX(Hypothèses!$D$60:$I$84,MATCH('Plan de recrutement'!$E23,Hypothèses!$C$60:$C$84,0),MATCH('Plan de recrutement'!CE$5,Hypothèses!$D$4:$I$4,0))/12
*(1+INDEX(Hypothèses!$D$85:$I$85,MATCH('Plan de recrutement'!CE$5,Hypothèses!$D$4:$I$4,0))),"-")</f>
        <v>-</v>
      </c>
      <c r="CF23" s="61" t="str">
        <f>IFERROR(AND(CF$6&gt;=EOMONTH($H23,0),OR(CF$6&lt;=EOMONTH($I23,0),$I23=0))
*INDEX(Hypothèses!$D$60:$I$84,MATCH('Plan de recrutement'!$E23,Hypothèses!$C$60:$C$84,0),MATCH('Plan de recrutement'!CF$5,Hypothèses!$D$4:$I$4,0))/12
*(1+INDEX(Hypothèses!$D$85:$I$85,MATCH('Plan de recrutement'!CF$5,Hypothèses!$D$4:$I$4,0))),"-")</f>
        <v>-</v>
      </c>
      <c r="CG23" s="61" t="str">
        <f>IFERROR(AND(CG$6&gt;=EOMONTH($H23,0),OR(CG$6&lt;=EOMONTH($I23,0),$I23=0))
*INDEX(Hypothèses!$D$60:$I$84,MATCH('Plan de recrutement'!$E23,Hypothèses!$C$60:$C$84,0),MATCH('Plan de recrutement'!CG$5,Hypothèses!$D$4:$I$4,0))/12
*(1+INDEX(Hypothèses!$D$85:$I$85,MATCH('Plan de recrutement'!CG$5,Hypothèses!$D$4:$I$4,0))),"-")</f>
        <v>-</v>
      </c>
      <c r="CH23" s="61" t="str">
        <f>IFERROR(AND(CH$6&gt;=EOMONTH($H23,0),OR(CH$6&lt;=EOMONTH($I23,0),$I23=0))
*INDEX(Hypothèses!$D$60:$I$84,MATCH('Plan de recrutement'!$E23,Hypothèses!$C$60:$C$84,0),MATCH('Plan de recrutement'!CH$5,Hypothèses!$D$4:$I$4,0))/12
*(1+INDEX(Hypothèses!$D$85:$I$85,MATCH('Plan de recrutement'!CH$5,Hypothèses!$D$4:$I$4,0))),"-")</f>
        <v>-</v>
      </c>
      <c r="CI23" s="61" t="str">
        <f>IFERROR(AND(CI$6&gt;=EOMONTH($H23,0),OR(CI$6&lt;=EOMONTH($I23,0),$I23=0))
*INDEX(Hypothèses!$D$60:$I$84,MATCH('Plan de recrutement'!$E23,Hypothèses!$C$60:$C$84,0),MATCH('Plan de recrutement'!CI$5,Hypothèses!$D$4:$I$4,0))/12
*(1+INDEX(Hypothèses!$D$85:$I$85,MATCH('Plan de recrutement'!CI$5,Hypothèses!$D$4:$I$4,0))),"-")</f>
        <v>-</v>
      </c>
      <c r="CJ23" s="61" t="str">
        <f>IFERROR(AND(CJ$6&gt;=EOMONTH($H23,0),OR(CJ$6&lt;=EOMONTH($I23,0),$I23=0))
*INDEX(Hypothèses!$D$60:$I$84,MATCH('Plan de recrutement'!$E23,Hypothèses!$C$60:$C$84,0),MATCH('Plan de recrutement'!CJ$5,Hypothèses!$D$4:$I$4,0))/12
*(1+INDEX(Hypothèses!$D$85:$I$85,MATCH('Plan de recrutement'!CJ$5,Hypothèses!$D$4:$I$4,0))),"-")</f>
        <v>-</v>
      </c>
    </row>
    <row r="24" spans="3:88" x14ac:dyDescent="0.3">
      <c r="C24" s="48"/>
      <c r="D24" s="48"/>
      <c r="E24" s="1" t="str">
        <f t="shared" si="10"/>
        <v xml:space="preserve"> - </v>
      </c>
      <c r="F24" s="48"/>
      <c r="G24" s="48"/>
      <c r="H24" s="60"/>
      <c r="I24" s="60"/>
      <c r="J24" s="62">
        <f t="shared" si="11"/>
        <v>0</v>
      </c>
      <c r="K24" s="62">
        <f t="shared" si="11"/>
        <v>0</v>
      </c>
      <c r="L24" s="62">
        <f t="shared" si="11"/>
        <v>0</v>
      </c>
      <c r="M24" s="62">
        <f t="shared" si="11"/>
        <v>0</v>
      </c>
      <c r="N24" s="62">
        <f t="shared" si="11"/>
        <v>0</v>
      </c>
      <c r="O24" s="62">
        <f t="shared" si="11"/>
        <v>0</v>
      </c>
      <c r="Q24" s="61" t="str">
        <f>IFERROR(AND(Q$6&gt;=EOMONTH($H24,0),OR(Q$6&lt;=EOMONTH($I24,0),$I24=0))
*INDEX(Hypothèses!$D$60:$I$84,MATCH('Plan de recrutement'!$E24,Hypothèses!$C$60:$C$84,0),MATCH('Plan de recrutement'!Q$5,Hypothèses!$D$4:$I$4,0))/12
*(1+INDEX(Hypothèses!$D$85:$I$85,MATCH('Plan de recrutement'!Q$5,Hypothèses!$D$4:$I$4,0))),"-")</f>
        <v>-</v>
      </c>
      <c r="R24" s="61" t="str">
        <f>IFERROR(AND(R$6&gt;=EOMONTH($H24,0),OR(R$6&lt;=EOMONTH($I24,0),$I24=0))
*INDEX(Hypothèses!$D$60:$I$84,MATCH('Plan de recrutement'!$E24,Hypothèses!$C$60:$C$84,0),MATCH('Plan de recrutement'!R$5,Hypothèses!$D$4:$I$4,0))/12
*(1+INDEX(Hypothèses!$D$85:$I$85,MATCH('Plan de recrutement'!R$5,Hypothèses!$D$4:$I$4,0))),"-")</f>
        <v>-</v>
      </c>
      <c r="S24" s="61" t="str">
        <f>IFERROR(AND(S$6&gt;=EOMONTH($H24,0),OR(S$6&lt;=EOMONTH($I24,0),$I24=0))
*INDEX(Hypothèses!$D$60:$I$84,MATCH('Plan de recrutement'!$E24,Hypothèses!$C$60:$C$84,0),MATCH('Plan de recrutement'!S$5,Hypothèses!$D$4:$I$4,0))/12
*(1+INDEX(Hypothèses!$D$85:$I$85,MATCH('Plan de recrutement'!S$5,Hypothèses!$D$4:$I$4,0))),"-")</f>
        <v>-</v>
      </c>
      <c r="T24" s="61" t="str">
        <f>IFERROR(AND(T$6&gt;=EOMONTH($H24,0),OR(T$6&lt;=EOMONTH($I24,0),$I24=0))
*INDEX(Hypothèses!$D$60:$I$84,MATCH('Plan de recrutement'!$E24,Hypothèses!$C$60:$C$84,0),MATCH('Plan de recrutement'!T$5,Hypothèses!$D$4:$I$4,0))/12
*(1+INDEX(Hypothèses!$D$85:$I$85,MATCH('Plan de recrutement'!T$5,Hypothèses!$D$4:$I$4,0))),"-")</f>
        <v>-</v>
      </c>
      <c r="U24" s="61" t="str">
        <f>IFERROR(AND(U$6&gt;=EOMONTH($H24,0),OR(U$6&lt;=EOMONTH($I24,0),$I24=0))
*INDEX(Hypothèses!$D$60:$I$84,MATCH('Plan de recrutement'!$E24,Hypothèses!$C$60:$C$84,0),MATCH('Plan de recrutement'!U$5,Hypothèses!$D$4:$I$4,0))/12
*(1+INDEX(Hypothèses!$D$85:$I$85,MATCH('Plan de recrutement'!U$5,Hypothèses!$D$4:$I$4,0))),"-")</f>
        <v>-</v>
      </c>
      <c r="V24" s="61" t="str">
        <f>IFERROR(AND(V$6&gt;=EOMONTH($H24,0),OR(V$6&lt;=EOMONTH($I24,0),$I24=0))
*INDEX(Hypothèses!$D$60:$I$84,MATCH('Plan de recrutement'!$E24,Hypothèses!$C$60:$C$84,0),MATCH('Plan de recrutement'!V$5,Hypothèses!$D$4:$I$4,0))/12
*(1+INDEX(Hypothèses!$D$85:$I$85,MATCH('Plan de recrutement'!V$5,Hypothèses!$D$4:$I$4,0))),"-")</f>
        <v>-</v>
      </c>
      <c r="W24" s="61" t="str">
        <f>IFERROR(AND(W$6&gt;=EOMONTH($H24,0),OR(W$6&lt;=EOMONTH($I24,0),$I24=0))
*INDEX(Hypothèses!$D$60:$I$84,MATCH('Plan de recrutement'!$E24,Hypothèses!$C$60:$C$84,0),MATCH('Plan de recrutement'!W$5,Hypothèses!$D$4:$I$4,0))/12
*(1+INDEX(Hypothèses!$D$85:$I$85,MATCH('Plan de recrutement'!W$5,Hypothèses!$D$4:$I$4,0))),"-")</f>
        <v>-</v>
      </c>
      <c r="X24" s="61" t="str">
        <f>IFERROR(AND(X$6&gt;=EOMONTH($H24,0),OR(X$6&lt;=EOMONTH($I24,0),$I24=0))
*INDEX(Hypothèses!$D$60:$I$84,MATCH('Plan de recrutement'!$E24,Hypothèses!$C$60:$C$84,0),MATCH('Plan de recrutement'!X$5,Hypothèses!$D$4:$I$4,0))/12
*(1+INDEX(Hypothèses!$D$85:$I$85,MATCH('Plan de recrutement'!X$5,Hypothèses!$D$4:$I$4,0))),"-")</f>
        <v>-</v>
      </c>
      <c r="Y24" s="61" t="str">
        <f>IFERROR(AND(Y$6&gt;=EOMONTH($H24,0),OR(Y$6&lt;=EOMONTH($I24,0),$I24=0))
*INDEX(Hypothèses!$D$60:$I$84,MATCH('Plan de recrutement'!$E24,Hypothèses!$C$60:$C$84,0),MATCH('Plan de recrutement'!Y$5,Hypothèses!$D$4:$I$4,0))/12
*(1+INDEX(Hypothèses!$D$85:$I$85,MATCH('Plan de recrutement'!Y$5,Hypothèses!$D$4:$I$4,0))),"-")</f>
        <v>-</v>
      </c>
      <c r="Z24" s="61" t="str">
        <f>IFERROR(AND(Z$6&gt;=EOMONTH($H24,0),OR(Z$6&lt;=EOMONTH($I24,0),$I24=0))
*INDEX(Hypothèses!$D$60:$I$84,MATCH('Plan de recrutement'!$E24,Hypothèses!$C$60:$C$84,0),MATCH('Plan de recrutement'!Z$5,Hypothèses!$D$4:$I$4,0))/12
*(1+INDEX(Hypothèses!$D$85:$I$85,MATCH('Plan de recrutement'!Z$5,Hypothèses!$D$4:$I$4,0))),"-")</f>
        <v>-</v>
      </c>
      <c r="AA24" s="61" t="str">
        <f>IFERROR(AND(AA$6&gt;=EOMONTH($H24,0),OR(AA$6&lt;=EOMONTH($I24,0),$I24=0))
*INDEX(Hypothèses!$D$60:$I$84,MATCH('Plan de recrutement'!$E24,Hypothèses!$C$60:$C$84,0),MATCH('Plan de recrutement'!AA$5,Hypothèses!$D$4:$I$4,0))/12
*(1+INDEX(Hypothèses!$D$85:$I$85,MATCH('Plan de recrutement'!AA$5,Hypothèses!$D$4:$I$4,0))),"-")</f>
        <v>-</v>
      </c>
      <c r="AB24" s="61" t="str">
        <f>IFERROR(AND(AB$6&gt;=EOMONTH($H24,0),OR(AB$6&lt;=EOMONTH($I24,0),$I24=0))
*INDEX(Hypothèses!$D$60:$I$84,MATCH('Plan de recrutement'!$E24,Hypothèses!$C$60:$C$84,0),MATCH('Plan de recrutement'!AB$5,Hypothèses!$D$4:$I$4,0))/12
*(1+INDEX(Hypothèses!$D$85:$I$85,MATCH('Plan de recrutement'!AB$5,Hypothèses!$D$4:$I$4,0))),"-")</f>
        <v>-</v>
      </c>
      <c r="AC24" s="61" t="str">
        <f>IFERROR(AND(AC$6&gt;=EOMONTH($H24,0),OR(AC$6&lt;=EOMONTH($I24,0),$I24=0))
*INDEX(Hypothèses!$D$60:$I$84,MATCH('Plan de recrutement'!$E24,Hypothèses!$C$60:$C$84,0),MATCH('Plan de recrutement'!AC$5,Hypothèses!$D$4:$I$4,0))/12
*(1+INDEX(Hypothèses!$D$85:$I$85,MATCH('Plan de recrutement'!AC$5,Hypothèses!$D$4:$I$4,0))),"-")</f>
        <v>-</v>
      </c>
      <c r="AD24" s="61" t="str">
        <f>IFERROR(AND(AD$6&gt;=EOMONTH($H24,0),OR(AD$6&lt;=EOMONTH($I24,0),$I24=0))
*INDEX(Hypothèses!$D$60:$I$84,MATCH('Plan de recrutement'!$E24,Hypothèses!$C$60:$C$84,0),MATCH('Plan de recrutement'!AD$5,Hypothèses!$D$4:$I$4,0))/12
*(1+INDEX(Hypothèses!$D$85:$I$85,MATCH('Plan de recrutement'!AD$5,Hypothèses!$D$4:$I$4,0))),"-")</f>
        <v>-</v>
      </c>
      <c r="AE24" s="61" t="str">
        <f>IFERROR(AND(AE$6&gt;=EOMONTH($H24,0),OR(AE$6&lt;=EOMONTH($I24,0),$I24=0))
*INDEX(Hypothèses!$D$60:$I$84,MATCH('Plan de recrutement'!$E24,Hypothèses!$C$60:$C$84,0),MATCH('Plan de recrutement'!AE$5,Hypothèses!$D$4:$I$4,0))/12
*(1+INDEX(Hypothèses!$D$85:$I$85,MATCH('Plan de recrutement'!AE$5,Hypothèses!$D$4:$I$4,0))),"-")</f>
        <v>-</v>
      </c>
      <c r="AF24" s="61" t="str">
        <f>IFERROR(AND(AF$6&gt;=EOMONTH($H24,0),OR(AF$6&lt;=EOMONTH($I24,0),$I24=0))
*INDEX(Hypothèses!$D$60:$I$84,MATCH('Plan de recrutement'!$E24,Hypothèses!$C$60:$C$84,0),MATCH('Plan de recrutement'!AF$5,Hypothèses!$D$4:$I$4,0))/12
*(1+INDEX(Hypothèses!$D$85:$I$85,MATCH('Plan de recrutement'!AF$5,Hypothèses!$D$4:$I$4,0))),"-")</f>
        <v>-</v>
      </c>
      <c r="AG24" s="61" t="str">
        <f>IFERROR(AND(AG$6&gt;=EOMONTH($H24,0),OR(AG$6&lt;=EOMONTH($I24,0),$I24=0))
*INDEX(Hypothèses!$D$60:$I$84,MATCH('Plan de recrutement'!$E24,Hypothèses!$C$60:$C$84,0),MATCH('Plan de recrutement'!AG$5,Hypothèses!$D$4:$I$4,0))/12
*(1+INDEX(Hypothèses!$D$85:$I$85,MATCH('Plan de recrutement'!AG$5,Hypothèses!$D$4:$I$4,0))),"-")</f>
        <v>-</v>
      </c>
      <c r="AH24" s="61" t="str">
        <f>IFERROR(AND(AH$6&gt;=EOMONTH($H24,0),OR(AH$6&lt;=EOMONTH($I24,0),$I24=0))
*INDEX(Hypothèses!$D$60:$I$84,MATCH('Plan de recrutement'!$E24,Hypothèses!$C$60:$C$84,0),MATCH('Plan de recrutement'!AH$5,Hypothèses!$D$4:$I$4,0))/12
*(1+INDEX(Hypothèses!$D$85:$I$85,MATCH('Plan de recrutement'!AH$5,Hypothèses!$D$4:$I$4,0))),"-")</f>
        <v>-</v>
      </c>
      <c r="AI24" s="61" t="str">
        <f>IFERROR(AND(AI$6&gt;=EOMONTH($H24,0),OR(AI$6&lt;=EOMONTH($I24,0),$I24=0))
*INDEX(Hypothèses!$D$60:$I$84,MATCH('Plan de recrutement'!$E24,Hypothèses!$C$60:$C$84,0),MATCH('Plan de recrutement'!AI$5,Hypothèses!$D$4:$I$4,0))/12
*(1+INDEX(Hypothèses!$D$85:$I$85,MATCH('Plan de recrutement'!AI$5,Hypothèses!$D$4:$I$4,0))),"-")</f>
        <v>-</v>
      </c>
      <c r="AJ24" s="61" t="str">
        <f>IFERROR(AND(AJ$6&gt;=EOMONTH($H24,0),OR(AJ$6&lt;=EOMONTH($I24,0),$I24=0))
*INDEX(Hypothèses!$D$60:$I$84,MATCH('Plan de recrutement'!$E24,Hypothèses!$C$60:$C$84,0),MATCH('Plan de recrutement'!AJ$5,Hypothèses!$D$4:$I$4,0))/12
*(1+INDEX(Hypothèses!$D$85:$I$85,MATCH('Plan de recrutement'!AJ$5,Hypothèses!$D$4:$I$4,0))),"-")</f>
        <v>-</v>
      </c>
      <c r="AK24" s="61" t="str">
        <f>IFERROR(AND(AK$6&gt;=EOMONTH($H24,0),OR(AK$6&lt;=EOMONTH($I24,0),$I24=0))
*INDEX(Hypothèses!$D$60:$I$84,MATCH('Plan de recrutement'!$E24,Hypothèses!$C$60:$C$84,0),MATCH('Plan de recrutement'!AK$5,Hypothèses!$D$4:$I$4,0))/12
*(1+INDEX(Hypothèses!$D$85:$I$85,MATCH('Plan de recrutement'!AK$5,Hypothèses!$D$4:$I$4,0))),"-")</f>
        <v>-</v>
      </c>
      <c r="AL24" s="61" t="str">
        <f>IFERROR(AND(AL$6&gt;=EOMONTH($H24,0),OR(AL$6&lt;=EOMONTH($I24,0),$I24=0))
*INDEX(Hypothèses!$D$60:$I$84,MATCH('Plan de recrutement'!$E24,Hypothèses!$C$60:$C$84,0),MATCH('Plan de recrutement'!AL$5,Hypothèses!$D$4:$I$4,0))/12
*(1+INDEX(Hypothèses!$D$85:$I$85,MATCH('Plan de recrutement'!AL$5,Hypothèses!$D$4:$I$4,0))),"-")</f>
        <v>-</v>
      </c>
      <c r="AM24" s="61" t="str">
        <f>IFERROR(AND(AM$6&gt;=EOMONTH($H24,0),OR(AM$6&lt;=EOMONTH($I24,0),$I24=0))
*INDEX(Hypothèses!$D$60:$I$84,MATCH('Plan de recrutement'!$E24,Hypothèses!$C$60:$C$84,0),MATCH('Plan de recrutement'!AM$5,Hypothèses!$D$4:$I$4,0))/12
*(1+INDEX(Hypothèses!$D$85:$I$85,MATCH('Plan de recrutement'!AM$5,Hypothèses!$D$4:$I$4,0))),"-")</f>
        <v>-</v>
      </c>
      <c r="AN24" s="61" t="str">
        <f>IFERROR(AND(AN$6&gt;=EOMONTH($H24,0),OR(AN$6&lt;=EOMONTH($I24,0),$I24=0))
*INDEX(Hypothèses!$D$60:$I$84,MATCH('Plan de recrutement'!$E24,Hypothèses!$C$60:$C$84,0),MATCH('Plan de recrutement'!AN$5,Hypothèses!$D$4:$I$4,0))/12
*(1+INDEX(Hypothèses!$D$85:$I$85,MATCH('Plan de recrutement'!AN$5,Hypothèses!$D$4:$I$4,0))),"-")</f>
        <v>-</v>
      </c>
      <c r="AO24" s="61" t="str">
        <f>IFERROR(AND(AO$6&gt;=EOMONTH($H24,0),OR(AO$6&lt;=EOMONTH($I24,0),$I24=0))
*INDEX(Hypothèses!$D$60:$I$84,MATCH('Plan de recrutement'!$E24,Hypothèses!$C$60:$C$84,0),MATCH('Plan de recrutement'!AO$5,Hypothèses!$D$4:$I$4,0))/12
*(1+INDEX(Hypothèses!$D$85:$I$85,MATCH('Plan de recrutement'!AO$5,Hypothèses!$D$4:$I$4,0))),"-")</f>
        <v>-</v>
      </c>
      <c r="AP24" s="61" t="str">
        <f>IFERROR(AND(AP$6&gt;=EOMONTH($H24,0),OR(AP$6&lt;=EOMONTH($I24,0),$I24=0))
*INDEX(Hypothèses!$D$60:$I$84,MATCH('Plan de recrutement'!$E24,Hypothèses!$C$60:$C$84,0),MATCH('Plan de recrutement'!AP$5,Hypothèses!$D$4:$I$4,0))/12
*(1+INDEX(Hypothèses!$D$85:$I$85,MATCH('Plan de recrutement'!AP$5,Hypothèses!$D$4:$I$4,0))),"-")</f>
        <v>-</v>
      </c>
      <c r="AQ24" s="61" t="str">
        <f>IFERROR(AND(AQ$6&gt;=EOMONTH($H24,0),OR(AQ$6&lt;=EOMONTH($I24,0),$I24=0))
*INDEX(Hypothèses!$D$60:$I$84,MATCH('Plan de recrutement'!$E24,Hypothèses!$C$60:$C$84,0),MATCH('Plan de recrutement'!AQ$5,Hypothèses!$D$4:$I$4,0))/12
*(1+INDEX(Hypothèses!$D$85:$I$85,MATCH('Plan de recrutement'!AQ$5,Hypothèses!$D$4:$I$4,0))),"-")</f>
        <v>-</v>
      </c>
      <c r="AR24" s="61" t="str">
        <f>IFERROR(AND(AR$6&gt;=EOMONTH($H24,0),OR(AR$6&lt;=EOMONTH($I24,0),$I24=0))
*INDEX(Hypothèses!$D$60:$I$84,MATCH('Plan de recrutement'!$E24,Hypothèses!$C$60:$C$84,0),MATCH('Plan de recrutement'!AR$5,Hypothèses!$D$4:$I$4,0))/12
*(1+INDEX(Hypothèses!$D$85:$I$85,MATCH('Plan de recrutement'!AR$5,Hypothèses!$D$4:$I$4,0))),"-")</f>
        <v>-</v>
      </c>
      <c r="AS24" s="61" t="str">
        <f>IFERROR(AND(AS$6&gt;=EOMONTH($H24,0),OR(AS$6&lt;=EOMONTH($I24,0),$I24=0))
*INDEX(Hypothèses!$D$60:$I$84,MATCH('Plan de recrutement'!$E24,Hypothèses!$C$60:$C$84,0),MATCH('Plan de recrutement'!AS$5,Hypothèses!$D$4:$I$4,0))/12
*(1+INDEX(Hypothèses!$D$85:$I$85,MATCH('Plan de recrutement'!AS$5,Hypothèses!$D$4:$I$4,0))),"-")</f>
        <v>-</v>
      </c>
      <c r="AT24" s="61" t="str">
        <f>IFERROR(AND(AT$6&gt;=EOMONTH($H24,0),OR(AT$6&lt;=EOMONTH($I24,0),$I24=0))
*INDEX(Hypothèses!$D$60:$I$84,MATCH('Plan de recrutement'!$E24,Hypothèses!$C$60:$C$84,0),MATCH('Plan de recrutement'!AT$5,Hypothèses!$D$4:$I$4,0))/12
*(1+INDEX(Hypothèses!$D$85:$I$85,MATCH('Plan de recrutement'!AT$5,Hypothèses!$D$4:$I$4,0))),"-")</f>
        <v>-</v>
      </c>
      <c r="AU24" s="61" t="str">
        <f>IFERROR(AND(AU$6&gt;=EOMONTH($H24,0),OR(AU$6&lt;=EOMONTH($I24,0),$I24=0))
*INDEX(Hypothèses!$D$60:$I$84,MATCH('Plan de recrutement'!$E24,Hypothèses!$C$60:$C$84,0),MATCH('Plan de recrutement'!AU$5,Hypothèses!$D$4:$I$4,0))/12
*(1+INDEX(Hypothèses!$D$85:$I$85,MATCH('Plan de recrutement'!AU$5,Hypothèses!$D$4:$I$4,0))),"-")</f>
        <v>-</v>
      </c>
      <c r="AV24" s="61" t="str">
        <f>IFERROR(AND(AV$6&gt;=EOMONTH($H24,0),OR(AV$6&lt;=EOMONTH($I24,0),$I24=0))
*INDEX(Hypothèses!$D$60:$I$84,MATCH('Plan de recrutement'!$E24,Hypothèses!$C$60:$C$84,0),MATCH('Plan de recrutement'!AV$5,Hypothèses!$D$4:$I$4,0))/12
*(1+INDEX(Hypothèses!$D$85:$I$85,MATCH('Plan de recrutement'!AV$5,Hypothèses!$D$4:$I$4,0))),"-")</f>
        <v>-</v>
      </c>
      <c r="AW24" s="61" t="str">
        <f>IFERROR(AND(AW$6&gt;=EOMONTH($H24,0),OR(AW$6&lt;=EOMONTH($I24,0),$I24=0))
*INDEX(Hypothèses!$D$60:$I$84,MATCH('Plan de recrutement'!$E24,Hypothèses!$C$60:$C$84,0),MATCH('Plan de recrutement'!AW$5,Hypothèses!$D$4:$I$4,0))/12
*(1+INDEX(Hypothèses!$D$85:$I$85,MATCH('Plan de recrutement'!AW$5,Hypothèses!$D$4:$I$4,0))),"-")</f>
        <v>-</v>
      </c>
      <c r="AX24" s="61" t="str">
        <f>IFERROR(AND(AX$6&gt;=EOMONTH($H24,0),OR(AX$6&lt;=EOMONTH($I24,0),$I24=0))
*INDEX(Hypothèses!$D$60:$I$84,MATCH('Plan de recrutement'!$E24,Hypothèses!$C$60:$C$84,0),MATCH('Plan de recrutement'!AX$5,Hypothèses!$D$4:$I$4,0))/12
*(1+INDEX(Hypothèses!$D$85:$I$85,MATCH('Plan de recrutement'!AX$5,Hypothèses!$D$4:$I$4,0))),"-")</f>
        <v>-</v>
      </c>
      <c r="AY24" s="61" t="str">
        <f>IFERROR(AND(AY$6&gt;=EOMONTH($H24,0),OR(AY$6&lt;=EOMONTH($I24,0),$I24=0))
*INDEX(Hypothèses!$D$60:$I$84,MATCH('Plan de recrutement'!$E24,Hypothèses!$C$60:$C$84,0),MATCH('Plan de recrutement'!AY$5,Hypothèses!$D$4:$I$4,0))/12
*(1+INDEX(Hypothèses!$D$85:$I$85,MATCH('Plan de recrutement'!AY$5,Hypothèses!$D$4:$I$4,0))),"-")</f>
        <v>-</v>
      </c>
      <c r="AZ24" s="61" t="str">
        <f>IFERROR(AND(AZ$6&gt;=EOMONTH($H24,0),OR(AZ$6&lt;=EOMONTH($I24,0),$I24=0))
*INDEX(Hypothèses!$D$60:$I$84,MATCH('Plan de recrutement'!$E24,Hypothèses!$C$60:$C$84,0),MATCH('Plan de recrutement'!AZ$5,Hypothèses!$D$4:$I$4,0))/12
*(1+INDEX(Hypothèses!$D$85:$I$85,MATCH('Plan de recrutement'!AZ$5,Hypothèses!$D$4:$I$4,0))),"-")</f>
        <v>-</v>
      </c>
      <c r="BA24" s="61" t="str">
        <f>IFERROR(AND(BA$6&gt;=EOMONTH($H24,0),OR(BA$6&lt;=EOMONTH($I24,0),$I24=0))
*INDEX(Hypothèses!$D$60:$I$84,MATCH('Plan de recrutement'!$E24,Hypothèses!$C$60:$C$84,0),MATCH('Plan de recrutement'!BA$5,Hypothèses!$D$4:$I$4,0))/12
*(1+INDEX(Hypothèses!$D$85:$I$85,MATCH('Plan de recrutement'!BA$5,Hypothèses!$D$4:$I$4,0))),"-")</f>
        <v>-</v>
      </c>
      <c r="BB24" s="61" t="str">
        <f>IFERROR(AND(BB$6&gt;=EOMONTH($H24,0),OR(BB$6&lt;=EOMONTH($I24,0),$I24=0))
*INDEX(Hypothèses!$D$60:$I$84,MATCH('Plan de recrutement'!$E24,Hypothèses!$C$60:$C$84,0),MATCH('Plan de recrutement'!BB$5,Hypothèses!$D$4:$I$4,0))/12
*(1+INDEX(Hypothèses!$D$85:$I$85,MATCH('Plan de recrutement'!BB$5,Hypothèses!$D$4:$I$4,0))),"-")</f>
        <v>-</v>
      </c>
      <c r="BC24" s="61" t="str">
        <f>IFERROR(AND(BC$6&gt;=EOMONTH($H24,0),OR(BC$6&lt;=EOMONTH($I24,0),$I24=0))
*INDEX(Hypothèses!$D$60:$I$84,MATCH('Plan de recrutement'!$E24,Hypothèses!$C$60:$C$84,0),MATCH('Plan de recrutement'!BC$5,Hypothèses!$D$4:$I$4,0))/12
*(1+INDEX(Hypothèses!$D$85:$I$85,MATCH('Plan de recrutement'!BC$5,Hypothèses!$D$4:$I$4,0))),"-")</f>
        <v>-</v>
      </c>
      <c r="BD24" s="61" t="str">
        <f>IFERROR(AND(BD$6&gt;=EOMONTH($H24,0),OR(BD$6&lt;=EOMONTH($I24,0),$I24=0))
*INDEX(Hypothèses!$D$60:$I$84,MATCH('Plan de recrutement'!$E24,Hypothèses!$C$60:$C$84,0),MATCH('Plan de recrutement'!BD$5,Hypothèses!$D$4:$I$4,0))/12
*(1+INDEX(Hypothèses!$D$85:$I$85,MATCH('Plan de recrutement'!BD$5,Hypothèses!$D$4:$I$4,0))),"-")</f>
        <v>-</v>
      </c>
      <c r="BE24" s="61" t="str">
        <f>IFERROR(AND(BE$6&gt;=EOMONTH($H24,0),OR(BE$6&lt;=EOMONTH($I24,0),$I24=0))
*INDEX(Hypothèses!$D$60:$I$84,MATCH('Plan de recrutement'!$E24,Hypothèses!$C$60:$C$84,0),MATCH('Plan de recrutement'!BE$5,Hypothèses!$D$4:$I$4,0))/12
*(1+INDEX(Hypothèses!$D$85:$I$85,MATCH('Plan de recrutement'!BE$5,Hypothèses!$D$4:$I$4,0))),"-")</f>
        <v>-</v>
      </c>
      <c r="BF24" s="61" t="str">
        <f>IFERROR(AND(BF$6&gt;=EOMONTH($H24,0),OR(BF$6&lt;=EOMONTH($I24,0),$I24=0))
*INDEX(Hypothèses!$D$60:$I$84,MATCH('Plan de recrutement'!$E24,Hypothèses!$C$60:$C$84,0),MATCH('Plan de recrutement'!BF$5,Hypothèses!$D$4:$I$4,0))/12
*(1+INDEX(Hypothèses!$D$85:$I$85,MATCH('Plan de recrutement'!BF$5,Hypothèses!$D$4:$I$4,0))),"-")</f>
        <v>-</v>
      </c>
      <c r="BG24" s="61" t="str">
        <f>IFERROR(AND(BG$6&gt;=EOMONTH($H24,0),OR(BG$6&lt;=EOMONTH($I24,0),$I24=0))
*INDEX(Hypothèses!$D$60:$I$84,MATCH('Plan de recrutement'!$E24,Hypothèses!$C$60:$C$84,0),MATCH('Plan de recrutement'!BG$5,Hypothèses!$D$4:$I$4,0))/12
*(1+INDEX(Hypothèses!$D$85:$I$85,MATCH('Plan de recrutement'!BG$5,Hypothèses!$D$4:$I$4,0))),"-")</f>
        <v>-</v>
      </c>
      <c r="BH24" s="61" t="str">
        <f>IFERROR(AND(BH$6&gt;=EOMONTH($H24,0),OR(BH$6&lt;=EOMONTH($I24,0),$I24=0))
*INDEX(Hypothèses!$D$60:$I$84,MATCH('Plan de recrutement'!$E24,Hypothèses!$C$60:$C$84,0),MATCH('Plan de recrutement'!BH$5,Hypothèses!$D$4:$I$4,0))/12
*(1+INDEX(Hypothèses!$D$85:$I$85,MATCH('Plan de recrutement'!BH$5,Hypothèses!$D$4:$I$4,0))),"-")</f>
        <v>-</v>
      </c>
      <c r="BI24" s="61" t="str">
        <f>IFERROR(AND(BI$6&gt;=EOMONTH($H24,0),OR(BI$6&lt;=EOMONTH($I24,0),$I24=0))
*INDEX(Hypothèses!$D$60:$I$84,MATCH('Plan de recrutement'!$E24,Hypothèses!$C$60:$C$84,0),MATCH('Plan de recrutement'!BI$5,Hypothèses!$D$4:$I$4,0))/12
*(1+INDEX(Hypothèses!$D$85:$I$85,MATCH('Plan de recrutement'!BI$5,Hypothèses!$D$4:$I$4,0))),"-")</f>
        <v>-</v>
      </c>
      <c r="BJ24" s="61" t="str">
        <f>IFERROR(AND(BJ$6&gt;=EOMONTH($H24,0),OR(BJ$6&lt;=EOMONTH($I24,0),$I24=0))
*INDEX(Hypothèses!$D$60:$I$84,MATCH('Plan de recrutement'!$E24,Hypothèses!$C$60:$C$84,0),MATCH('Plan de recrutement'!BJ$5,Hypothèses!$D$4:$I$4,0))/12
*(1+INDEX(Hypothèses!$D$85:$I$85,MATCH('Plan de recrutement'!BJ$5,Hypothèses!$D$4:$I$4,0))),"-")</f>
        <v>-</v>
      </c>
      <c r="BK24" s="61" t="str">
        <f>IFERROR(AND(BK$6&gt;=EOMONTH($H24,0),OR(BK$6&lt;=EOMONTH($I24,0),$I24=0))
*INDEX(Hypothèses!$D$60:$I$84,MATCH('Plan de recrutement'!$E24,Hypothèses!$C$60:$C$84,0),MATCH('Plan de recrutement'!BK$5,Hypothèses!$D$4:$I$4,0))/12
*(1+INDEX(Hypothèses!$D$85:$I$85,MATCH('Plan de recrutement'!BK$5,Hypothèses!$D$4:$I$4,0))),"-")</f>
        <v>-</v>
      </c>
      <c r="BL24" s="61" t="str">
        <f>IFERROR(AND(BL$6&gt;=EOMONTH($H24,0),OR(BL$6&lt;=EOMONTH($I24,0),$I24=0))
*INDEX(Hypothèses!$D$60:$I$84,MATCH('Plan de recrutement'!$E24,Hypothèses!$C$60:$C$84,0),MATCH('Plan de recrutement'!BL$5,Hypothèses!$D$4:$I$4,0))/12
*(1+INDEX(Hypothèses!$D$85:$I$85,MATCH('Plan de recrutement'!BL$5,Hypothèses!$D$4:$I$4,0))),"-")</f>
        <v>-</v>
      </c>
      <c r="BM24" s="61" t="str">
        <f>IFERROR(AND(BM$6&gt;=EOMONTH($H24,0),OR(BM$6&lt;=EOMONTH($I24,0),$I24=0))
*INDEX(Hypothèses!$D$60:$I$84,MATCH('Plan de recrutement'!$E24,Hypothèses!$C$60:$C$84,0),MATCH('Plan de recrutement'!BM$5,Hypothèses!$D$4:$I$4,0))/12
*(1+INDEX(Hypothèses!$D$85:$I$85,MATCH('Plan de recrutement'!BM$5,Hypothèses!$D$4:$I$4,0))),"-")</f>
        <v>-</v>
      </c>
      <c r="BN24" s="61" t="str">
        <f>IFERROR(AND(BN$6&gt;=EOMONTH($H24,0),OR(BN$6&lt;=EOMONTH($I24,0),$I24=0))
*INDEX(Hypothèses!$D$60:$I$84,MATCH('Plan de recrutement'!$E24,Hypothèses!$C$60:$C$84,0),MATCH('Plan de recrutement'!BN$5,Hypothèses!$D$4:$I$4,0))/12
*(1+INDEX(Hypothèses!$D$85:$I$85,MATCH('Plan de recrutement'!BN$5,Hypothèses!$D$4:$I$4,0))),"-")</f>
        <v>-</v>
      </c>
      <c r="BO24" s="61" t="str">
        <f>IFERROR(AND(BO$6&gt;=EOMONTH($H24,0),OR(BO$6&lt;=EOMONTH($I24,0),$I24=0))
*INDEX(Hypothèses!$D$60:$I$84,MATCH('Plan de recrutement'!$E24,Hypothèses!$C$60:$C$84,0),MATCH('Plan de recrutement'!BO$5,Hypothèses!$D$4:$I$4,0))/12
*(1+INDEX(Hypothèses!$D$85:$I$85,MATCH('Plan de recrutement'!BO$5,Hypothèses!$D$4:$I$4,0))),"-")</f>
        <v>-</v>
      </c>
      <c r="BP24" s="61" t="str">
        <f>IFERROR(AND(BP$6&gt;=EOMONTH($H24,0),OR(BP$6&lt;=EOMONTH($I24,0),$I24=0))
*INDEX(Hypothèses!$D$60:$I$84,MATCH('Plan de recrutement'!$E24,Hypothèses!$C$60:$C$84,0),MATCH('Plan de recrutement'!BP$5,Hypothèses!$D$4:$I$4,0))/12
*(1+INDEX(Hypothèses!$D$85:$I$85,MATCH('Plan de recrutement'!BP$5,Hypothèses!$D$4:$I$4,0))),"-")</f>
        <v>-</v>
      </c>
      <c r="BQ24" s="61" t="str">
        <f>IFERROR(AND(BQ$6&gt;=EOMONTH($H24,0),OR(BQ$6&lt;=EOMONTH($I24,0),$I24=0))
*INDEX(Hypothèses!$D$60:$I$84,MATCH('Plan de recrutement'!$E24,Hypothèses!$C$60:$C$84,0),MATCH('Plan de recrutement'!BQ$5,Hypothèses!$D$4:$I$4,0))/12
*(1+INDEX(Hypothèses!$D$85:$I$85,MATCH('Plan de recrutement'!BQ$5,Hypothèses!$D$4:$I$4,0))),"-")</f>
        <v>-</v>
      </c>
      <c r="BR24" s="61" t="str">
        <f>IFERROR(AND(BR$6&gt;=EOMONTH($H24,0),OR(BR$6&lt;=EOMONTH($I24,0),$I24=0))
*INDEX(Hypothèses!$D$60:$I$84,MATCH('Plan de recrutement'!$E24,Hypothèses!$C$60:$C$84,0),MATCH('Plan de recrutement'!BR$5,Hypothèses!$D$4:$I$4,0))/12
*(1+INDEX(Hypothèses!$D$85:$I$85,MATCH('Plan de recrutement'!BR$5,Hypothèses!$D$4:$I$4,0))),"-")</f>
        <v>-</v>
      </c>
      <c r="BS24" s="61" t="str">
        <f>IFERROR(AND(BS$6&gt;=EOMONTH($H24,0),OR(BS$6&lt;=EOMONTH($I24,0),$I24=0))
*INDEX(Hypothèses!$D$60:$I$84,MATCH('Plan de recrutement'!$E24,Hypothèses!$C$60:$C$84,0),MATCH('Plan de recrutement'!BS$5,Hypothèses!$D$4:$I$4,0))/12
*(1+INDEX(Hypothèses!$D$85:$I$85,MATCH('Plan de recrutement'!BS$5,Hypothèses!$D$4:$I$4,0))),"-")</f>
        <v>-</v>
      </c>
      <c r="BT24" s="61" t="str">
        <f>IFERROR(AND(BT$6&gt;=EOMONTH($H24,0),OR(BT$6&lt;=EOMONTH($I24,0),$I24=0))
*INDEX(Hypothèses!$D$60:$I$84,MATCH('Plan de recrutement'!$E24,Hypothèses!$C$60:$C$84,0),MATCH('Plan de recrutement'!BT$5,Hypothèses!$D$4:$I$4,0))/12
*(1+INDEX(Hypothèses!$D$85:$I$85,MATCH('Plan de recrutement'!BT$5,Hypothèses!$D$4:$I$4,0))),"-")</f>
        <v>-</v>
      </c>
      <c r="BU24" s="61" t="str">
        <f>IFERROR(AND(BU$6&gt;=EOMONTH($H24,0),OR(BU$6&lt;=EOMONTH($I24,0),$I24=0))
*INDEX(Hypothèses!$D$60:$I$84,MATCH('Plan de recrutement'!$E24,Hypothèses!$C$60:$C$84,0),MATCH('Plan de recrutement'!BU$5,Hypothèses!$D$4:$I$4,0))/12
*(1+INDEX(Hypothèses!$D$85:$I$85,MATCH('Plan de recrutement'!BU$5,Hypothèses!$D$4:$I$4,0))),"-")</f>
        <v>-</v>
      </c>
      <c r="BV24" s="61" t="str">
        <f>IFERROR(AND(BV$6&gt;=EOMONTH($H24,0),OR(BV$6&lt;=EOMONTH($I24,0),$I24=0))
*INDEX(Hypothèses!$D$60:$I$84,MATCH('Plan de recrutement'!$E24,Hypothèses!$C$60:$C$84,0),MATCH('Plan de recrutement'!BV$5,Hypothèses!$D$4:$I$4,0))/12
*(1+INDEX(Hypothèses!$D$85:$I$85,MATCH('Plan de recrutement'!BV$5,Hypothèses!$D$4:$I$4,0))),"-")</f>
        <v>-</v>
      </c>
      <c r="BW24" s="61" t="str">
        <f>IFERROR(AND(BW$6&gt;=EOMONTH($H24,0),OR(BW$6&lt;=EOMONTH($I24,0),$I24=0))
*INDEX(Hypothèses!$D$60:$I$84,MATCH('Plan de recrutement'!$E24,Hypothèses!$C$60:$C$84,0),MATCH('Plan de recrutement'!BW$5,Hypothèses!$D$4:$I$4,0))/12
*(1+INDEX(Hypothèses!$D$85:$I$85,MATCH('Plan de recrutement'!BW$5,Hypothèses!$D$4:$I$4,0))),"-")</f>
        <v>-</v>
      </c>
      <c r="BX24" s="61" t="str">
        <f>IFERROR(AND(BX$6&gt;=EOMONTH($H24,0),OR(BX$6&lt;=EOMONTH($I24,0),$I24=0))
*INDEX(Hypothèses!$D$60:$I$84,MATCH('Plan de recrutement'!$E24,Hypothèses!$C$60:$C$84,0),MATCH('Plan de recrutement'!BX$5,Hypothèses!$D$4:$I$4,0))/12
*(1+INDEX(Hypothèses!$D$85:$I$85,MATCH('Plan de recrutement'!BX$5,Hypothèses!$D$4:$I$4,0))),"-")</f>
        <v>-</v>
      </c>
      <c r="BY24" s="61" t="str">
        <f>IFERROR(AND(BY$6&gt;=EOMONTH($H24,0),OR(BY$6&lt;=EOMONTH($I24,0),$I24=0))
*INDEX(Hypothèses!$D$60:$I$84,MATCH('Plan de recrutement'!$E24,Hypothèses!$C$60:$C$84,0),MATCH('Plan de recrutement'!BY$5,Hypothèses!$D$4:$I$4,0))/12
*(1+INDEX(Hypothèses!$D$85:$I$85,MATCH('Plan de recrutement'!BY$5,Hypothèses!$D$4:$I$4,0))),"-")</f>
        <v>-</v>
      </c>
      <c r="BZ24" s="61" t="str">
        <f>IFERROR(AND(BZ$6&gt;=EOMONTH($H24,0),OR(BZ$6&lt;=EOMONTH($I24,0),$I24=0))
*INDEX(Hypothèses!$D$60:$I$84,MATCH('Plan de recrutement'!$E24,Hypothèses!$C$60:$C$84,0),MATCH('Plan de recrutement'!BZ$5,Hypothèses!$D$4:$I$4,0))/12
*(1+INDEX(Hypothèses!$D$85:$I$85,MATCH('Plan de recrutement'!BZ$5,Hypothèses!$D$4:$I$4,0))),"-")</f>
        <v>-</v>
      </c>
      <c r="CA24" s="61" t="str">
        <f>IFERROR(AND(CA$6&gt;=EOMONTH($H24,0),OR(CA$6&lt;=EOMONTH($I24,0),$I24=0))
*INDEX(Hypothèses!$D$60:$I$84,MATCH('Plan de recrutement'!$E24,Hypothèses!$C$60:$C$84,0),MATCH('Plan de recrutement'!CA$5,Hypothèses!$D$4:$I$4,0))/12
*(1+INDEX(Hypothèses!$D$85:$I$85,MATCH('Plan de recrutement'!CA$5,Hypothèses!$D$4:$I$4,0))),"-")</f>
        <v>-</v>
      </c>
      <c r="CB24" s="61" t="str">
        <f>IFERROR(AND(CB$6&gt;=EOMONTH($H24,0),OR(CB$6&lt;=EOMONTH($I24,0),$I24=0))
*INDEX(Hypothèses!$D$60:$I$84,MATCH('Plan de recrutement'!$E24,Hypothèses!$C$60:$C$84,0),MATCH('Plan de recrutement'!CB$5,Hypothèses!$D$4:$I$4,0))/12
*(1+INDEX(Hypothèses!$D$85:$I$85,MATCH('Plan de recrutement'!CB$5,Hypothèses!$D$4:$I$4,0))),"-")</f>
        <v>-</v>
      </c>
      <c r="CC24" s="61" t="str">
        <f>IFERROR(AND(CC$6&gt;=EOMONTH($H24,0),OR(CC$6&lt;=EOMONTH($I24,0),$I24=0))
*INDEX(Hypothèses!$D$60:$I$84,MATCH('Plan de recrutement'!$E24,Hypothèses!$C$60:$C$84,0),MATCH('Plan de recrutement'!CC$5,Hypothèses!$D$4:$I$4,0))/12
*(1+INDEX(Hypothèses!$D$85:$I$85,MATCH('Plan de recrutement'!CC$5,Hypothèses!$D$4:$I$4,0))),"-")</f>
        <v>-</v>
      </c>
      <c r="CD24" s="61" t="str">
        <f>IFERROR(AND(CD$6&gt;=EOMONTH($H24,0),OR(CD$6&lt;=EOMONTH($I24,0),$I24=0))
*INDEX(Hypothèses!$D$60:$I$84,MATCH('Plan de recrutement'!$E24,Hypothèses!$C$60:$C$84,0),MATCH('Plan de recrutement'!CD$5,Hypothèses!$D$4:$I$4,0))/12
*(1+INDEX(Hypothèses!$D$85:$I$85,MATCH('Plan de recrutement'!CD$5,Hypothèses!$D$4:$I$4,0))),"-")</f>
        <v>-</v>
      </c>
      <c r="CE24" s="61" t="str">
        <f>IFERROR(AND(CE$6&gt;=EOMONTH($H24,0),OR(CE$6&lt;=EOMONTH($I24,0),$I24=0))
*INDEX(Hypothèses!$D$60:$I$84,MATCH('Plan de recrutement'!$E24,Hypothèses!$C$60:$C$84,0),MATCH('Plan de recrutement'!CE$5,Hypothèses!$D$4:$I$4,0))/12
*(1+INDEX(Hypothèses!$D$85:$I$85,MATCH('Plan de recrutement'!CE$5,Hypothèses!$D$4:$I$4,0))),"-")</f>
        <v>-</v>
      </c>
      <c r="CF24" s="61" t="str">
        <f>IFERROR(AND(CF$6&gt;=EOMONTH($H24,0),OR(CF$6&lt;=EOMONTH($I24,0),$I24=0))
*INDEX(Hypothèses!$D$60:$I$84,MATCH('Plan de recrutement'!$E24,Hypothèses!$C$60:$C$84,0),MATCH('Plan de recrutement'!CF$5,Hypothèses!$D$4:$I$4,0))/12
*(1+INDEX(Hypothèses!$D$85:$I$85,MATCH('Plan de recrutement'!CF$5,Hypothèses!$D$4:$I$4,0))),"-")</f>
        <v>-</v>
      </c>
      <c r="CG24" s="61" t="str">
        <f>IFERROR(AND(CG$6&gt;=EOMONTH($H24,0),OR(CG$6&lt;=EOMONTH($I24,0),$I24=0))
*INDEX(Hypothèses!$D$60:$I$84,MATCH('Plan de recrutement'!$E24,Hypothèses!$C$60:$C$84,0),MATCH('Plan de recrutement'!CG$5,Hypothèses!$D$4:$I$4,0))/12
*(1+INDEX(Hypothèses!$D$85:$I$85,MATCH('Plan de recrutement'!CG$5,Hypothèses!$D$4:$I$4,0))),"-")</f>
        <v>-</v>
      </c>
      <c r="CH24" s="61" t="str">
        <f>IFERROR(AND(CH$6&gt;=EOMONTH($H24,0),OR(CH$6&lt;=EOMONTH($I24,0),$I24=0))
*INDEX(Hypothèses!$D$60:$I$84,MATCH('Plan de recrutement'!$E24,Hypothèses!$C$60:$C$84,0),MATCH('Plan de recrutement'!CH$5,Hypothèses!$D$4:$I$4,0))/12
*(1+INDEX(Hypothèses!$D$85:$I$85,MATCH('Plan de recrutement'!CH$5,Hypothèses!$D$4:$I$4,0))),"-")</f>
        <v>-</v>
      </c>
      <c r="CI24" s="61" t="str">
        <f>IFERROR(AND(CI$6&gt;=EOMONTH($H24,0),OR(CI$6&lt;=EOMONTH($I24,0),$I24=0))
*INDEX(Hypothèses!$D$60:$I$84,MATCH('Plan de recrutement'!$E24,Hypothèses!$C$60:$C$84,0),MATCH('Plan de recrutement'!CI$5,Hypothèses!$D$4:$I$4,0))/12
*(1+INDEX(Hypothèses!$D$85:$I$85,MATCH('Plan de recrutement'!CI$5,Hypothèses!$D$4:$I$4,0))),"-")</f>
        <v>-</v>
      </c>
      <c r="CJ24" s="61" t="str">
        <f>IFERROR(AND(CJ$6&gt;=EOMONTH($H24,0),OR(CJ$6&lt;=EOMONTH($I24,0),$I24=0))
*INDEX(Hypothèses!$D$60:$I$84,MATCH('Plan de recrutement'!$E24,Hypothèses!$C$60:$C$84,0),MATCH('Plan de recrutement'!CJ$5,Hypothèses!$D$4:$I$4,0))/12
*(1+INDEX(Hypothèses!$D$85:$I$85,MATCH('Plan de recrutement'!CJ$5,Hypothèses!$D$4:$I$4,0))),"-")</f>
        <v>-</v>
      </c>
    </row>
    <row r="25" spans="3:88" x14ac:dyDescent="0.3">
      <c r="C25" s="48"/>
      <c r="D25" s="48"/>
      <c r="E25" s="1" t="str">
        <f t="shared" si="10"/>
        <v xml:space="preserve"> - </v>
      </c>
      <c r="F25" s="48"/>
      <c r="G25" s="48"/>
      <c r="H25" s="60"/>
      <c r="I25" s="60"/>
      <c r="J25" s="62">
        <f t="shared" si="11"/>
        <v>0</v>
      </c>
      <c r="K25" s="62">
        <f t="shared" si="11"/>
        <v>0</v>
      </c>
      <c r="L25" s="62">
        <f t="shared" si="11"/>
        <v>0</v>
      </c>
      <c r="M25" s="62">
        <f t="shared" si="11"/>
        <v>0</v>
      </c>
      <c r="N25" s="62">
        <f t="shared" si="11"/>
        <v>0</v>
      </c>
      <c r="O25" s="62">
        <f t="shared" si="11"/>
        <v>0</v>
      </c>
      <c r="Q25" s="61" t="str">
        <f>IFERROR(AND(Q$6&gt;=EOMONTH($H25,0),OR(Q$6&lt;=EOMONTH($I25,0),$I25=0))
*INDEX(Hypothèses!$D$60:$I$84,MATCH('Plan de recrutement'!$E25,Hypothèses!$C$60:$C$84,0),MATCH('Plan de recrutement'!Q$5,Hypothèses!$D$4:$I$4,0))/12
*(1+INDEX(Hypothèses!$D$85:$I$85,MATCH('Plan de recrutement'!Q$5,Hypothèses!$D$4:$I$4,0))),"-")</f>
        <v>-</v>
      </c>
      <c r="R25" s="61" t="str">
        <f>IFERROR(AND(R$6&gt;=EOMONTH($H25,0),OR(R$6&lt;=EOMONTH($I25,0),$I25=0))
*INDEX(Hypothèses!$D$60:$I$84,MATCH('Plan de recrutement'!$E25,Hypothèses!$C$60:$C$84,0),MATCH('Plan de recrutement'!R$5,Hypothèses!$D$4:$I$4,0))/12
*(1+INDEX(Hypothèses!$D$85:$I$85,MATCH('Plan de recrutement'!R$5,Hypothèses!$D$4:$I$4,0))),"-")</f>
        <v>-</v>
      </c>
      <c r="S25" s="61" t="str">
        <f>IFERROR(AND(S$6&gt;=EOMONTH($H25,0),OR(S$6&lt;=EOMONTH($I25,0),$I25=0))
*INDEX(Hypothèses!$D$60:$I$84,MATCH('Plan de recrutement'!$E25,Hypothèses!$C$60:$C$84,0),MATCH('Plan de recrutement'!S$5,Hypothèses!$D$4:$I$4,0))/12
*(1+INDEX(Hypothèses!$D$85:$I$85,MATCH('Plan de recrutement'!S$5,Hypothèses!$D$4:$I$4,0))),"-")</f>
        <v>-</v>
      </c>
      <c r="T25" s="61" t="str">
        <f>IFERROR(AND(T$6&gt;=EOMONTH($H25,0),OR(T$6&lt;=EOMONTH($I25,0),$I25=0))
*INDEX(Hypothèses!$D$60:$I$84,MATCH('Plan de recrutement'!$E25,Hypothèses!$C$60:$C$84,0),MATCH('Plan de recrutement'!T$5,Hypothèses!$D$4:$I$4,0))/12
*(1+INDEX(Hypothèses!$D$85:$I$85,MATCH('Plan de recrutement'!T$5,Hypothèses!$D$4:$I$4,0))),"-")</f>
        <v>-</v>
      </c>
      <c r="U25" s="61" t="str">
        <f>IFERROR(AND(U$6&gt;=EOMONTH($H25,0),OR(U$6&lt;=EOMONTH($I25,0),$I25=0))
*INDEX(Hypothèses!$D$60:$I$84,MATCH('Plan de recrutement'!$E25,Hypothèses!$C$60:$C$84,0),MATCH('Plan de recrutement'!U$5,Hypothèses!$D$4:$I$4,0))/12
*(1+INDEX(Hypothèses!$D$85:$I$85,MATCH('Plan de recrutement'!U$5,Hypothèses!$D$4:$I$4,0))),"-")</f>
        <v>-</v>
      </c>
      <c r="V25" s="61" t="str">
        <f>IFERROR(AND(V$6&gt;=EOMONTH($H25,0),OR(V$6&lt;=EOMONTH($I25,0),$I25=0))
*INDEX(Hypothèses!$D$60:$I$84,MATCH('Plan de recrutement'!$E25,Hypothèses!$C$60:$C$84,0),MATCH('Plan de recrutement'!V$5,Hypothèses!$D$4:$I$4,0))/12
*(1+INDEX(Hypothèses!$D$85:$I$85,MATCH('Plan de recrutement'!V$5,Hypothèses!$D$4:$I$4,0))),"-")</f>
        <v>-</v>
      </c>
      <c r="W25" s="61" t="str">
        <f>IFERROR(AND(W$6&gt;=EOMONTH($H25,0),OR(W$6&lt;=EOMONTH($I25,0),$I25=0))
*INDEX(Hypothèses!$D$60:$I$84,MATCH('Plan de recrutement'!$E25,Hypothèses!$C$60:$C$84,0),MATCH('Plan de recrutement'!W$5,Hypothèses!$D$4:$I$4,0))/12
*(1+INDEX(Hypothèses!$D$85:$I$85,MATCH('Plan de recrutement'!W$5,Hypothèses!$D$4:$I$4,0))),"-")</f>
        <v>-</v>
      </c>
      <c r="X25" s="61" t="str">
        <f>IFERROR(AND(X$6&gt;=EOMONTH($H25,0),OR(X$6&lt;=EOMONTH($I25,0),$I25=0))
*INDEX(Hypothèses!$D$60:$I$84,MATCH('Plan de recrutement'!$E25,Hypothèses!$C$60:$C$84,0),MATCH('Plan de recrutement'!X$5,Hypothèses!$D$4:$I$4,0))/12
*(1+INDEX(Hypothèses!$D$85:$I$85,MATCH('Plan de recrutement'!X$5,Hypothèses!$D$4:$I$4,0))),"-")</f>
        <v>-</v>
      </c>
      <c r="Y25" s="61" t="str">
        <f>IFERROR(AND(Y$6&gt;=EOMONTH($H25,0),OR(Y$6&lt;=EOMONTH($I25,0),$I25=0))
*INDEX(Hypothèses!$D$60:$I$84,MATCH('Plan de recrutement'!$E25,Hypothèses!$C$60:$C$84,0),MATCH('Plan de recrutement'!Y$5,Hypothèses!$D$4:$I$4,0))/12
*(1+INDEX(Hypothèses!$D$85:$I$85,MATCH('Plan de recrutement'!Y$5,Hypothèses!$D$4:$I$4,0))),"-")</f>
        <v>-</v>
      </c>
      <c r="Z25" s="61" t="str">
        <f>IFERROR(AND(Z$6&gt;=EOMONTH($H25,0),OR(Z$6&lt;=EOMONTH($I25,0),$I25=0))
*INDEX(Hypothèses!$D$60:$I$84,MATCH('Plan de recrutement'!$E25,Hypothèses!$C$60:$C$84,0),MATCH('Plan de recrutement'!Z$5,Hypothèses!$D$4:$I$4,0))/12
*(1+INDEX(Hypothèses!$D$85:$I$85,MATCH('Plan de recrutement'!Z$5,Hypothèses!$D$4:$I$4,0))),"-")</f>
        <v>-</v>
      </c>
      <c r="AA25" s="61" t="str">
        <f>IFERROR(AND(AA$6&gt;=EOMONTH($H25,0),OR(AA$6&lt;=EOMONTH($I25,0),$I25=0))
*INDEX(Hypothèses!$D$60:$I$84,MATCH('Plan de recrutement'!$E25,Hypothèses!$C$60:$C$84,0),MATCH('Plan de recrutement'!AA$5,Hypothèses!$D$4:$I$4,0))/12
*(1+INDEX(Hypothèses!$D$85:$I$85,MATCH('Plan de recrutement'!AA$5,Hypothèses!$D$4:$I$4,0))),"-")</f>
        <v>-</v>
      </c>
      <c r="AB25" s="61" t="str">
        <f>IFERROR(AND(AB$6&gt;=EOMONTH($H25,0),OR(AB$6&lt;=EOMONTH($I25,0),$I25=0))
*INDEX(Hypothèses!$D$60:$I$84,MATCH('Plan de recrutement'!$E25,Hypothèses!$C$60:$C$84,0),MATCH('Plan de recrutement'!AB$5,Hypothèses!$D$4:$I$4,0))/12
*(1+INDEX(Hypothèses!$D$85:$I$85,MATCH('Plan de recrutement'!AB$5,Hypothèses!$D$4:$I$4,0))),"-")</f>
        <v>-</v>
      </c>
      <c r="AC25" s="61" t="str">
        <f>IFERROR(AND(AC$6&gt;=EOMONTH($H25,0),OR(AC$6&lt;=EOMONTH($I25,0),$I25=0))
*INDEX(Hypothèses!$D$60:$I$84,MATCH('Plan de recrutement'!$E25,Hypothèses!$C$60:$C$84,0),MATCH('Plan de recrutement'!AC$5,Hypothèses!$D$4:$I$4,0))/12
*(1+INDEX(Hypothèses!$D$85:$I$85,MATCH('Plan de recrutement'!AC$5,Hypothèses!$D$4:$I$4,0))),"-")</f>
        <v>-</v>
      </c>
      <c r="AD25" s="61" t="str">
        <f>IFERROR(AND(AD$6&gt;=EOMONTH($H25,0),OR(AD$6&lt;=EOMONTH($I25,0),$I25=0))
*INDEX(Hypothèses!$D$60:$I$84,MATCH('Plan de recrutement'!$E25,Hypothèses!$C$60:$C$84,0),MATCH('Plan de recrutement'!AD$5,Hypothèses!$D$4:$I$4,0))/12
*(1+INDEX(Hypothèses!$D$85:$I$85,MATCH('Plan de recrutement'!AD$5,Hypothèses!$D$4:$I$4,0))),"-")</f>
        <v>-</v>
      </c>
      <c r="AE25" s="61" t="str">
        <f>IFERROR(AND(AE$6&gt;=EOMONTH($H25,0),OR(AE$6&lt;=EOMONTH($I25,0),$I25=0))
*INDEX(Hypothèses!$D$60:$I$84,MATCH('Plan de recrutement'!$E25,Hypothèses!$C$60:$C$84,0),MATCH('Plan de recrutement'!AE$5,Hypothèses!$D$4:$I$4,0))/12
*(1+INDEX(Hypothèses!$D$85:$I$85,MATCH('Plan de recrutement'!AE$5,Hypothèses!$D$4:$I$4,0))),"-")</f>
        <v>-</v>
      </c>
      <c r="AF25" s="61" t="str">
        <f>IFERROR(AND(AF$6&gt;=EOMONTH($H25,0),OR(AF$6&lt;=EOMONTH($I25,0),$I25=0))
*INDEX(Hypothèses!$D$60:$I$84,MATCH('Plan de recrutement'!$E25,Hypothèses!$C$60:$C$84,0),MATCH('Plan de recrutement'!AF$5,Hypothèses!$D$4:$I$4,0))/12
*(1+INDEX(Hypothèses!$D$85:$I$85,MATCH('Plan de recrutement'!AF$5,Hypothèses!$D$4:$I$4,0))),"-")</f>
        <v>-</v>
      </c>
      <c r="AG25" s="61" t="str">
        <f>IFERROR(AND(AG$6&gt;=EOMONTH($H25,0),OR(AG$6&lt;=EOMONTH($I25,0),$I25=0))
*INDEX(Hypothèses!$D$60:$I$84,MATCH('Plan de recrutement'!$E25,Hypothèses!$C$60:$C$84,0),MATCH('Plan de recrutement'!AG$5,Hypothèses!$D$4:$I$4,0))/12
*(1+INDEX(Hypothèses!$D$85:$I$85,MATCH('Plan de recrutement'!AG$5,Hypothèses!$D$4:$I$4,0))),"-")</f>
        <v>-</v>
      </c>
      <c r="AH25" s="61" t="str">
        <f>IFERROR(AND(AH$6&gt;=EOMONTH($H25,0),OR(AH$6&lt;=EOMONTH($I25,0),$I25=0))
*INDEX(Hypothèses!$D$60:$I$84,MATCH('Plan de recrutement'!$E25,Hypothèses!$C$60:$C$84,0),MATCH('Plan de recrutement'!AH$5,Hypothèses!$D$4:$I$4,0))/12
*(1+INDEX(Hypothèses!$D$85:$I$85,MATCH('Plan de recrutement'!AH$5,Hypothèses!$D$4:$I$4,0))),"-")</f>
        <v>-</v>
      </c>
      <c r="AI25" s="61" t="str">
        <f>IFERROR(AND(AI$6&gt;=EOMONTH($H25,0),OR(AI$6&lt;=EOMONTH($I25,0),$I25=0))
*INDEX(Hypothèses!$D$60:$I$84,MATCH('Plan de recrutement'!$E25,Hypothèses!$C$60:$C$84,0),MATCH('Plan de recrutement'!AI$5,Hypothèses!$D$4:$I$4,0))/12
*(1+INDEX(Hypothèses!$D$85:$I$85,MATCH('Plan de recrutement'!AI$5,Hypothèses!$D$4:$I$4,0))),"-")</f>
        <v>-</v>
      </c>
      <c r="AJ25" s="61" t="str">
        <f>IFERROR(AND(AJ$6&gt;=EOMONTH($H25,0),OR(AJ$6&lt;=EOMONTH($I25,0),$I25=0))
*INDEX(Hypothèses!$D$60:$I$84,MATCH('Plan de recrutement'!$E25,Hypothèses!$C$60:$C$84,0),MATCH('Plan de recrutement'!AJ$5,Hypothèses!$D$4:$I$4,0))/12
*(1+INDEX(Hypothèses!$D$85:$I$85,MATCH('Plan de recrutement'!AJ$5,Hypothèses!$D$4:$I$4,0))),"-")</f>
        <v>-</v>
      </c>
      <c r="AK25" s="61" t="str">
        <f>IFERROR(AND(AK$6&gt;=EOMONTH($H25,0),OR(AK$6&lt;=EOMONTH($I25,0),$I25=0))
*INDEX(Hypothèses!$D$60:$I$84,MATCH('Plan de recrutement'!$E25,Hypothèses!$C$60:$C$84,0),MATCH('Plan de recrutement'!AK$5,Hypothèses!$D$4:$I$4,0))/12
*(1+INDEX(Hypothèses!$D$85:$I$85,MATCH('Plan de recrutement'!AK$5,Hypothèses!$D$4:$I$4,0))),"-")</f>
        <v>-</v>
      </c>
      <c r="AL25" s="61" t="str">
        <f>IFERROR(AND(AL$6&gt;=EOMONTH($H25,0),OR(AL$6&lt;=EOMONTH($I25,0),$I25=0))
*INDEX(Hypothèses!$D$60:$I$84,MATCH('Plan de recrutement'!$E25,Hypothèses!$C$60:$C$84,0),MATCH('Plan de recrutement'!AL$5,Hypothèses!$D$4:$I$4,0))/12
*(1+INDEX(Hypothèses!$D$85:$I$85,MATCH('Plan de recrutement'!AL$5,Hypothèses!$D$4:$I$4,0))),"-")</f>
        <v>-</v>
      </c>
      <c r="AM25" s="61" t="str">
        <f>IFERROR(AND(AM$6&gt;=EOMONTH($H25,0),OR(AM$6&lt;=EOMONTH($I25,0),$I25=0))
*INDEX(Hypothèses!$D$60:$I$84,MATCH('Plan de recrutement'!$E25,Hypothèses!$C$60:$C$84,0),MATCH('Plan de recrutement'!AM$5,Hypothèses!$D$4:$I$4,0))/12
*(1+INDEX(Hypothèses!$D$85:$I$85,MATCH('Plan de recrutement'!AM$5,Hypothèses!$D$4:$I$4,0))),"-")</f>
        <v>-</v>
      </c>
      <c r="AN25" s="61" t="str">
        <f>IFERROR(AND(AN$6&gt;=EOMONTH($H25,0),OR(AN$6&lt;=EOMONTH($I25,0),$I25=0))
*INDEX(Hypothèses!$D$60:$I$84,MATCH('Plan de recrutement'!$E25,Hypothèses!$C$60:$C$84,0),MATCH('Plan de recrutement'!AN$5,Hypothèses!$D$4:$I$4,0))/12
*(1+INDEX(Hypothèses!$D$85:$I$85,MATCH('Plan de recrutement'!AN$5,Hypothèses!$D$4:$I$4,0))),"-")</f>
        <v>-</v>
      </c>
      <c r="AO25" s="61" t="str">
        <f>IFERROR(AND(AO$6&gt;=EOMONTH($H25,0),OR(AO$6&lt;=EOMONTH($I25,0),$I25=0))
*INDEX(Hypothèses!$D$60:$I$84,MATCH('Plan de recrutement'!$E25,Hypothèses!$C$60:$C$84,0),MATCH('Plan de recrutement'!AO$5,Hypothèses!$D$4:$I$4,0))/12
*(1+INDEX(Hypothèses!$D$85:$I$85,MATCH('Plan de recrutement'!AO$5,Hypothèses!$D$4:$I$4,0))),"-")</f>
        <v>-</v>
      </c>
      <c r="AP25" s="61" t="str">
        <f>IFERROR(AND(AP$6&gt;=EOMONTH($H25,0),OR(AP$6&lt;=EOMONTH($I25,0),$I25=0))
*INDEX(Hypothèses!$D$60:$I$84,MATCH('Plan de recrutement'!$E25,Hypothèses!$C$60:$C$84,0),MATCH('Plan de recrutement'!AP$5,Hypothèses!$D$4:$I$4,0))/12
*(1+INDEX(Hypothèses!$D$85:$I$85,MATCH('Plan de recrutement'!AP$5,Hypothèses!$D$4:$I$4,0))),"-")</f>
        <v>-</v>
      </c>
      <c r="AQ25" s="61" t="str">
        <f>IFERROR(AND(AQ$6&gt;=EOMONTH($H25,0),OR(AQ$6&lt;=EOMONTH($I25,0),$I25=0))
*INDEX(Hypothèses!$D$60:$I$84,MATCH('Plan de recrutement'!$E25,Hypothèses!$C$60:$C$84,0),MATCH('Plan de recrutement'!AQ$5,Hypothèses!$D$4:$I$4,0))/12
*(1+INDEX(Hypothèses!$D$85:$I$85,MATCH('Plan de recrutement'!AQ$5,Hypothèses!$D$4:$I$4,0))),"-")</f>
        <v>-</v>
      </c>
      <c r="AR25" s="61" t="str">
        <f>IFERROR(AND(AR$6&gt;=EOMONTH($H25,0),OR(AR$6&lt;=EOMONTH($I25,0),$I25=0))
*INDEX(Hypothèses!$D$60:$I$84,MATCH('Plan de recrutement'!$E25,Hypothèses!$C$60:$C$84,0),MATCH('Plan de recrutement'!AR$5,Hypothèses!$D$4:$I$4,0))/12
*(1+INDEX(Hypothèses!$D$85:$I$85,MATCH('Plan de recrutement'!AR$5,Hypothèses!$D$4:$I$4,0))),"-")</f>
        <v>-</v>
      </c>
      <c r="AS25" s="61" t="str">
        <f>IFERROR(AND(AS$6&gt;=EOMONTH($H25,0),OR(AS$6&lt;=EOMONTH($I25,0),$I25=0))
*INDEX(Hypothèses!$D$60:$I$84,MATCH('Plan de recrutement'!$E25,Hypothèses!$C$60:$C$84,0),MATCH('Plan de recrutement'!AS$5,Hypothèses!$D$4:$I$4,0))/12
*(1+INDEX(Hypothèses!$D$85:$I$85,MATCH('Plan de recrutement'!AS$5,Hypothèses!$D$4:$I$4,0))),"-")</f>
        <v>-</v>
      </c>
      <c r="AT25" s="61" t="str">
        <f>IFERROR(AND(AT$6&gt;=EOMONTH($H25,0),OR(AT$6&lt;=EOMONTH($I25,0),$I25=0))
*INDEX(Hypothèses!$D$60:$I$84,MATCH('Plan de recrutement'!$E25,Hypothèses!$C$60:$C$84,0),MATCH('Plan de recrutement'!AT$5,Hypothèses!$D$4:$I$4,0))/12
*(1+INDEX(Hypothèses!$D$85:$I$85,MATCH('Plan de recrutement'!AT$5,Hypothèses!$D$4:$I$4,0))),"-")</f>
        <v>-</v>
      </c>
      <c r="AU25" s="61" t="str">
        <f>IFERROR(AND(AU$6&gt;=EOMONTH($H25,0),OR(AU$6&lt;=EOMONTH($I25,0),$I25=0))
*INDEX(Hypothèses!$D$60:$I$84,MATCH('Plan de recrutement'!$E25,Hypothèses!$C$60:$C$84,0),MATCH('Plan de recrutement'!AU$5,Hypothèses!$D$4:$I$4,0))/12
*(1+INDEX(Hypothèses!$D$85:$I$85,MATCH('Plan de recrutement'!AU$5,Hypothèses!$D$4:$I$4,0))),"-")</f>
        <v>-</v>
      </c>
      <c r="AV25" s="61" t="str">
        <f>IFERROR(AND(AV$6&gt;=EOMONTH($H25,0),OR(AV$6&lt;=EOMONTH($I25,0),$I25=0))
*INDEX(Hypothèses!$D$60:$I$84,MATCH('Plan de recrutement'!$E25,Hypothèses!$C$60:$C$84,0),MATCH('Plan de recrutement'!AV$5,Hypothèses!$D$4:$I$4,0))/12
*(1+INDEX(Hypothèses!$D$85:$I$85,MATCH('Plan de recrutement'!AV$5,Hypothèses!$D$4:$I$4,0))),"-")</f>
        <v>-</v>
      </c>
      <c r="AW25" s="61" t="str">
        <f>IFERROR(AND(AW$6&gt;=EOMONTH($H25,0),OR(AW$6&lt;=EOMONTH($I25,0),$I25=0))
*INDEX(Hypothèses!$D$60:$I$84,MATCH('Plan de recrutement'!$E25,Hypothèses!$C$60:$C$84,0),MATCH('Plan de recrutement'!AW$5,Hypothèses!$D$4:$I$4,0))/12
*(1+INDEX(Hypothèses!$D$85:$I$85,MATCH('Plan de recrutement'!AW$5,Hypothèses!$D$4:$I$4,0))),"-")</f>
        <v>-</v>
      </c>
      <c r="AX25" s="61" t="str">
        <f>IFERROR(AND(AX$6&gt;=EOMONTH($H25,0),OR(AX$6&lt;=EOMONTH($I25,0),$I25=0))
*INDEX(Hypothèses!$D$60:$I$84,MATCH('Plan de recrutement'!$E25,Hypothèses!$C$60:$C$84,0),MATCH('Plan de recrutement'!AX$5,Hypothèses!$D$4:$I$4,0))/12
*(1+INDEX(Hypothèses!$D$85:$I$85,MATCH('Plan de recrutement'!AX$5,Hypothèses!$D$4:$I$4,0))),"-")</f>
        <v>-</v>
      </c>
      <c r="AY25" s="61" t="str">
        <f>IFERROR(AND(AY$6&gt;=EOMONTH($H25,0),OR(AY$6&lt;=EOMONTH($I25,0),$I25=0))
*INDEX(Hypothèses!$D$60:$I$84,MATCH('Plan de recrutement'!$E25,Hypothèses!$C$60:$C$84,0),MATCH('Plan de recrutement'!AY$5,Hypothèses!$D$4:$I$4,0))/12
*(1+INDEX(Hypothèses!$D$85:$I$85,MATCH('Plan de recrutement'!AY$5,Hypothèses!$D$4:$I$4,0))),"-")</f>
        <v>-</v>
      </c>
      <c r="AZ25" s="61" t="str">
        <f>IFERROR(AND(AZ$6&gt;=EOMONTH($H25,0),OR(AZ$6&lt;=EOMONTH($I25,0),$I25=0))
*INDEX(Hypothèses!$D$60:$I$84,MATCH('Plan de recrutement'!$E25,Hypothèses!$C$60:$C$84,0),MATCH('Plan de recrutement'!AZ$5,Hypothèses!$D$4:$I$4,0))/12
*(1+INDEX(Hypothèses!$D$85:$I$85,MATCH('Plan de recrutement'!AZ$5,Hypothèses!$D$4:$I$4,0))),"-")</f>
        <v>-</v>
      </c>
      <c r="BA25" s="61" t="str">
        <f>IFERROR(AND(BA$6&gt;=EOMONTH($H25,0),OR(BA$6&lt;=EOMONTH($I25,0),$I25=0))
*INDEX(Hypothèses!$D$60:$I$84,MATCH('Plan de recrutement'!$E25,Hypothèses!$C$60:$C$84,0),MATCH('Plan de recrutement'!BA$5,Hypothèses!$D$4:$I$4,0))/12
*(1+INDEX(Hypothèses!$D$85:$I$85,MATCH('Plan de recrutement'!BA$5,Hypothèses!$D$4:$I$4,0))),"-")</f>
        <v>-</v>
      </c>
      <c r="BB25" s="61" t="str">
        <f>IFERROR(AND(BB$6&gt;=EOMONTH($H25,0),OR(BB$6&lt;=EOMONTH($I25,0),$I25=0))
*INDEX(Hypothèses!$D$60:$I$84,MATCH('Plan de recrutement'!$E25,Hypothèses!$C$60:$C$84,0),MATCH('Plan de recrutement'!BB$5,Hypothèses!$D$4:$I$4,0))/12
*(1+INDEX(Hypothèses!$D$85:$I$85,MATCH('Plan de recrutement'!BB$5,Hypothèses!$D$4:$I$4,0))),"-")</f>
        <v>-</v>
      </c>
      <c r="BC25" s="61" t="str">
        <f>IFERROR(AND(BC$6&gt;=EOMONTH($H25,0),OR(BC$6&lt;=EOMONTH($I25,0),$I25=0))
*INDEX(Hypothèses!$D$60:$I$84,MATCH('Plan de recrutement'!$E25,Hypothèses!$C$60:$C$84,0),MATCH('Plan de recrutement'!BC$5,Hypothèses!$D$4:$I$4,0))/12
*(1+INDEX(Hypothèses!$D$85:$I$85,MATCH('Plan de recrutement'!BC$5,Hypothèses!$D$4:$I$4,0))),"-")</f>
        <v>-</v>
      </c>
      <c r="BD25" s="61" t="str">
        <f>IFERROR(AND(BD$6&gt;=EOMONTH($H25,0),OR(BD$6&lt;=EOMONTH($I25,0),$I25=0))
*INDEX(Hypothèses!$D$60:$I$84,MATCH('Plan de recrutement'!$E25,Hypothèses!$C$60:$C$84,0),MATCH('Plan de recrutement'!BD$5,Hypothèses!$D$4:$I$4,0))/12
*(1+INDEX(Hypothèses!$D$85:$I$85,MATCH('Plan de recrutement'!BD$5,Hypothèses!$D$4:$I$4,0))),"-")</f>
        <v>-</v>
      </c>
      <c r="BE25" s="61" t="str">
        <f>IFERROR(AND(BE$6&gt;=EOMONTH($H25,0),OR(BE$6&lt;=EOMONTH($I25,0),$I25=0))
*INDEX(Hypothèses!$D$60:$I$84,MATCH('Plan de recrutement'!$E25,Hypothèses!$C$60:$C$84,0),MATCH('Plan de recrutement'!BE$5,Hypothèses!$D$4:$I$4,0))/12
*(1+INDEX(Hypothèses!$D$85:$I$85,MATCH('Plan de recrutement'!BE$5,Hypothèses!$D$4:$I$4,0))),"-")</f>
        <v>-</v>
      </c>
      <c r="BF25" s="61" t="str">
        <f>IFERROR(AND(BF$6&gt;=EOMONTH($H25,0),OR(BF$6&lt;=EOMONTH($I25,0),$I25=0))
*INDEX(Hypothèses!$D$60:$I$84,MATCH('Plan de recrutement'!$E25,Hypothèses!$C$60:$C$84,0),MATCH('Plan de recrutement'!BF$5,Hypothèses!$D$4:$I$4,0))/12
*(1+INDEX(Hypothèses!$D$85:$I$85,MATCH('Plan de recrutement'!BF$5,Hypothèses!$D$4:$I$4,0))),"-")</f>
        <v>-</v>
      </c>
      <c r="BG25" s="61" t="str">
        <f>IFERROR(AND(BG$6&gt;=EOMONTH($H25,0),OR(BG$6&lt;=EOMONTH($I25,0),$I25=0))
*INDEX(Hypothèses!$D$60:$I$84,MATCH('Plan de recrutement'!$E25,Hypothèses!$C$60:$C$84,0),MATCH('Plan de recrutement'!BG$5,Hypothèses!$D$4:$I$4,0))/12
*(1+INDEX(Hypothèses!$D$85:$I$85,MATCH('Plan de recrutement'!BG$5,Hypothèses!$D$4:$I$4,0))),"-")</f>
        <v>-</v>
      </c>
      <c r="BH25" s="61" t="str">
        <f>IFERROR(AND(BH$6&gt;=EOMONTH($H25,0),OR(BH$6&lt;=EOMONTH($I25,0),$I25=0))
*INDEX(Hypothèses!$D$60:$I$84,MATCH('Plan de recrutement'!$E25,Hypothèses!$C$60:$C$84,0),MATCH('Plan de recrutement'!BH$5,Hypothèses!$D$4:$I$4,0))/12
*(1+INDEX(Hypothèses!$D$85:$I$85,MATCH('Plan de recrutement'!BH$5,Hypothèses!$D$4:$I$4,0))),"-")</f>
        <v>-</v>
      </c>
      <c r="BI25" s="61" t="str">
        <f>IFERROR(AND(BI$6&gt;=EOMONTH($H25,0),OR(BI$6&lt;=EOMONTH($I25,0),$I25=0))
*INDEX(Hypothèses!$D$60:$I$84,MATCH('Plan de recrutement'!$E25,Hypothèses!$C$60:$C$84,0),MATCH('Plan de recrutement'!BI$5,Hypothèses!$D$4:$I$4,0))/12
*(1+INDEX(Hypothèses!$D$85:$I$85,MATCH('Plan de recrutement'!BI$5,Hypothèses!$D$4:$I$4,0))),"-")</f>
        <v>-</v>
      </c>
      <c r="BJ25" s="61" t="str">
        <f>IFERROR(AND(BJ$6&gt;=EOMONTH($H25,0),OR(BJ$6&lt;=EOMONTH($I25,0),$I25=0))
*INDEX(Hypothèses!$D$60:$I$84,MATCH('Plan de recrutement'!$E25,Hypothèses!$C$60:$C$84,0),MATCH('Plan de recrutement'!BJ$5,Hypothèses!$D$4:$I$4,0))/12
*(1+INDEX(Hypothèses!$D$85:$I$85,MATCH('Plan de recrutement'!BJ$5,Hypothèses!$D$4:$I$4,0))),"-")</f>
        <v>-</v>
      </c>
      <c r="BK25" s="61" t="str">
        <f>IFERROR(AND(BK$6&gt;=EOMONTH($H25,0),OR(BK$6&lt;=EOMONTH($I25,0),$I25=0))
*INDEX(Hypothèses!$D$60:$I$84,MATCH('Plan de recrutement'!$E25,Hypothèses!$C$60:$C$84,0),MATCH('Plan de recrutement'!BK$5,Hypothèses!$D$4:$I$4,0))/12
*(1+INDEX(Hypothèses!$D$85:$I$85,MATCH('Plan de recrutement'!BK$5,Hypothèses!$D$4:$I$4,0))),"-")</f>
        <v>-</v>
      </c>
      <c r="BL25" s="61" t="str">
        <f>IFERROR(AND(BL$6&gt;=EOMONTH($H25,0),OR(BL$6&lt;=EOMONTH($I25,0),$I25=0))
*INDEX(Hypothèses!$D$60:$I$84,MATCH('Plan de recrutement'!$E25,Hypothèses!$C$60:$C$84,0),MATCH('Plan de recrutement'!BL$5,Hypothèses!$D$4:$I$4,0))/12
*(1+INDEX(Hypothèses!$D$85:$I$85,MATCH('Plan de recrutement'!BL$5,Hypothèses!$D$4:$I$4,0))),"-")</f>
        <v>-</v>
      </c>
      <c r="BM25" s="61" t="str">
        <f>IFERROR(AND(BM$6&gt;=EOMONTH($H25,0),OR(BM$6&lt;=EOMONTH($I25,0),$I25=0))
*INDEX(Hypothèses!$D$60:$I$84,MATCH('Plan de recrutement'!$E25,Hypothèses!$C$60:$C$84,0),MATCH('Plan de recrutement'!BM$5,Hypothèses!$D$4:$I$4,0))/12
*(1+INDEX(Hypothèses!$D$85:$I$85,MATCH('Plan de recrutement'!BM$5,Hypothèses!$D$4:$I$4,0))),"-")</f>
        <v>-</v>
      </c>
      <c r="BN25" s="61" t="str">
        <f>IFERROR(AND(BN$6&gt;=EOMONTH($H25,0),OR(BN$6&lt;=EOMONTH($I25,0),$I25=0))
*INDEX(Hypothèses!$D$60:$I$84,MATCH('Plan de recrutement'!$E25,Hypothèses!$C$60:$C$84,0),MATCH('Plan de recrutement'!BN$5,Hypothèses!$D$4:$I$4,0))/12
*(1+INDEX(Hypothèses!$D$85:$I$85,MATCH('Plan de recrutement'!BN$5,Hypothèses!$D$4:$I$4,0))),"-")</f>
        <v>-</v>
      </c>
      <c r="BO25" s="61" t="str">
        <f>IFERROR(AND(BO$6&gt;=EOMONTH($H25,0),OR(BO$6&lt;=EOMONTH($I25,0),$I25=0))
*INDEX(Hypothèses!$D$60:$I$84,MATCH('Plan de recrutement'!$E25,Hypothèses!$C$60:$C$84,0),MATCH('Plan de recrutement'!BO$5,Hypothèses!$D$4:$I$4,0))/12
*(1+INDEX(Hypothèses!$D$85:$I$85,MATCH('Plan de recrutement'!BO$5,Hypothèses!$D$4:$I$4,0))),"-")</f>
        <v>-</v>
      </c>
      <c r="BP25" s="61" t="str">
        <f>IFERROR(AND(BP$6&gt;=EOMONTH($H25,0),OR(BP$6&lt;=EOMONTH($I25,0),$I25=0))
*INDEX(Hypothèses!$D$60:$I$84,MATCH('Plan de recrutement'!$E25,Hypothèses!$C$60:$C$84,0),MATCH('Plan de recrutement'!BP$5,Hypothèses!$D$4:$I$4,0))/12
*(1+INDEX(Hypothèses!$D$85:$I$85,MATCH('Plan de recrutement'!BP$5,Hypothèses!$D$4:$I$4,0))),"-")</f>
        <v>-</v>
      </c>
      <c r="BQ25" s="61" t="str">
        <f>IFERROR(AND(BQ$6&gt;=EOMONTH($H25,0),OR(BQ$6&lt;=EOMONTH($I25,0),$I25=0))
*INDEX(Hypothèses!$D$60:$I$84,MATCH('Plan de recrutement'!$E25,Hypothèses!$C$60:$C$84,0),MATCH('Plan de recrutement'!BQ$5,Hypothèses!$D$4:$I$4,0))/12
*(1+INDEX(Hypothèses!$D$85:$I$85,MATCH('Plan de recrutement'!BQ$5,Hypothèses!$D$4:$I$4,0))),"-")</f>
        <v>-</v>
      </c>
      <c r="BR25" s="61" t="str">
        <f>IFERROR(AND(BR$6&gt;=EOMONTH($H25,0),OR(BR$6&lt;=EOMONTH($I25,0),$I25=0))
*INDEX(Hypothèses!$D$60:$I$84,MATCH('Plan de recrutement'!$E25,Hypothèses!$C$60:$C$84,0),MATCH('Plan de recrutement'!BR$5,Hypothèses!$D$4:$I$4,0))/12
*(1+INDEX(Hypothèses!$D$85:$I$85,MATCH('Plan de recrutement'!BR$5,Hypothèses!$D$4:$I$4,0))),"-")</f>
        <v>-</v>
      </c>
      <c r="BS25" s="61" t="str">
        <f>IFERROR(AND(BS$6&gt;=EOMONTH($H25,0),OR(BS$6&lt;=EOMONTH($I25,0),$I25=0))
*INDEX(Hypothèses!$D$60:$I$84,MATCH('Plan de recrutement'!$E25,Hypothèses!$C$60:$C$84,0),MATCH('Plan de recrutement'!BS$5,Hypothèses!$D$4:$I$4,0))/12
*(1+INDEX(Hypothèses!$D$85:$I$85,MATCH('Plan de recrutement'!BS$5,Hypothèses!$D$4:$I$4,0))),"-")</f>
        <v>-</v>
      </c>
      <c r="BT25" s="61" t="str">
        <f>IFERROR(AND(BT$6&gt;=EOMONTH($H25,0),OR(BT$6&lt;=EOMONTH($I25,0),$I25=0))
*INDEX(Hypothèses!$D$60:$I$84,MATCH('Plan de recrutement'!$E25,Hypothèses!$C$60:$C$84,0),MATCH('Plan de recrutement'!BT$5,Hypothèses!$D$4:$I$4,0))/12
*(1+INDEX(Hypothèses!$D$85:$I$85,MATCH('Plan de recrutement'!BT$5,Hypothèses!$D$4:$I$4,0))),"-")</f>
        <v>-</v>
      </c>
      <c r="BU25" s="61" t="str">
        <f>IFERROR(AND(BU$6&gt;=EOMONTH($H25,0),OR(BU$6&lt;=EOMONTH($I25,0),$I25=0))
*INDEX(Hypothèses!$D$60:$I$84,MATCH('Plan de recrutement'!$E25,Hypothèses!$C$60:$C$84,0),MATCH('Plan de recrutement'!BU$5,Hypothèses!$D$4:$I$4,0))/12
*(1+INDEX(Hypothèses!$D$85:$I$85,MATCH('Plan de recrutement'!BU$5,Hypothèses!$D$4:$I$4,0))),"-")</f>
        <v>-</v>
      </c>
      <c r="BV25" s="61" t="str">
        <f>IFERROR(AND(BV$6&gt;=EOMONTH($H25,0),OR(BV$6&lt;=EOMONTH($I25,0),$I25=0))
*INDEX(Hypothèses!$D$60:$I$84,MATCH('Plan de recrutement'!$E25,Hypothèses!$C$60:$C$84,0),MATCH('Plan de recrutement'!BV$5,Hypothèses!$D$4:$I$4,0))/12
*(1+INDEX(Hypothèses!$D$85:$I$85,MATCH('Plan de recrutement'!BV$5,Hypothèses!$D$4:$I$4,0))),"-")</f>
        <v>-</v>
      </c>
      <c r="BW25" s="61" t="str">
        <f>IFERROR(AND(BW$6&gt;=EOMONTH($H25,0),OR(BW$6&lt;=EOMONTH($I25,0),$I25=0))
*INDEX(Hypothèses!$D$60:$I$84,MATCH('Plan de recrutement'!$E25,Hypothèses!$C$60:$C$84,0),MATCH('Plan de recrutement'!BW$5,Hypothèses!$D$4:$I$4,0))/12
*(1+INDEX(Hypothèses!$D$85:$I$85,MATCH('Plan de recrutement'!BW$5,Hypothèses!$D$4:$I$4,0))),"-")</f>
        <v>-</v>
      </c>
      <c r="BX25" s="61" t="str">
        <f>IFERROR(AND(BX$6&gt;=EOMONTH($H25,0),OR(BX$6&lt;=EOMONTH($I25,0),$I25=0))
*INDEX(Hypothèses!$D$60:$I$84,MATCH('Plan de recrutement'!$E25,Hypothèses!$C$60:$C$84,0),MATCH('Plan de recrutement'!BX$5,Hypothèses!$D$4:$I$4,0))/12
*(1+INDEX(Hypothèses!$D$85:$I$85,MATCH('Plan de recrutement'!BX$5,Hypothèses!$D$4:$I$4,0))),"-")</f>
        <v>-</v>
      </c>
      <c r="BY25" s="61" t="str">
        <f>IFERROR(AND(BY$6&gt;=EOMONTH($H25,0),OR(BY$6&lt;=EOMONTH($I25,0),$I25=0))
*INDEX(Hypothèses!$D$60:$I$84,MATCH('Plan de recrutement'!$E25,Hypothèses!$C$60:$C$84,0),MATCH('Plan de recrutement'!BY$5,Hypothèses!$D$4:$I$4,0))/12
*(1+INDEX(Hypothèses!$D$85:$I$85,MATCH('Plan de recrutement'!BY$5,Hypothèses!$D$4:$I$4,0))),"-")</f>
        <v>-</v>
      </c>
      <c r="BZ25" s="61" t="str">
        <f>IFERROR(AND(BZ$6&gt;=EOMONTH($H25,0),OR(BZ$6&lt;=EOMONTH($I25,0),$I25=0))
*INDEX(Hypothèses!$D$60:$I$84,MATCH('Plan de recrutement'!$E25,Hypothèses!$C$60:$C$84,0),MATCH('Plan de recrutement'!BZ$5,Hypothèses!$D$4:$I$4,0))/12
*(1+INDEX(Hypothèses!$D$85:$I$85,MATCH('Plan de recrutement'!BZ$5,Hypothèses!$D$4:$I$4,0))),"-")</f>
        <v>-</v>
      </c>
      <c r="CA25" s="61" t="str">
        <f>IFERROR(AND(CA$6&gt;=EOMONTH($H25,0),OR(CA$6&lt;=EOMONTH($I25,0),$I25=0))
*INDEX(Hypothèses!$D$60:$I$84,MATCH('Plan de recrutement'!$E25,Hypothèses!$C$60:$C$84,0),MATCH('Plan de recrutement'!CA$5,Hypothèses!$D$4:$I$4,0))/12
*(1+INDEX(Hypothèses!$D$85:$I$85,MATCH('Plan de recrutement'!CA$5,Hypothèses!$D$4:$I$4,0))),"-")</f>
        <v>-</v>
      </c>
      <c r="CB25" s="61" t="str">
        <f>IFERROR(AND(CB$6&gt;=EOMONTH($H25,0),OR(CB$6&lt;=EOMONTH($I25,0),$I25=0))
*INDEX(Hypothèses!$D$60:$I$84,MATCH('Plan de recrutement'!$E25,Hypothèses!$C$60:$C$84,0),MATCH('Plan de recrutement'!CB$5,Hypothèses!$D$4:$I$4,0))/12
*(1+INDEX(Hypothèses!$D$85:$I$85,MATCH('Plan de recrutement'!CB$5,Hypothèses!$D$4:$I$4,0))),"-")</f>
        <v>-</v>
      </c>
      <c r="CC25" s="61" t="str">
        <f>IFERROR(AND(CC$6&gt;=EOMONTH($H25,0),OR(CC$6&lt;=EOMONTH($I25,0),$I25=0))
*INDEX(Hypothèses!$D$60:$I$84,MATCH('Plan de recrutement'!$E25,Hypothèses!$C$60:$C$84,0),MATCH('Plan de recrutement'!CC$5,Hypothèses!$D$4:$I$4,0))/12
*(1+INDEX(Hypothèses!$D$85:$I$85,MATCH('Plan de recrutement'!CC$5,Hypothèses!$D$4:$I$4,0))),"-")</f>
        <v>-</v>
      </c>
      <c r="CD25" s="61" t="str">
        <f>IFERROR(AND(CD$6&gt;=EOMONTH($H25,0),OR(CD$6&lt;=EOMONTH($I25,0),$I25=0))
*INDEX(Hypothèses!$D$60:$I$84,MATCH('Plan de recrutement'!$E25,Hypothèses!$C$60:$C$84,0),MATCH('Plan de recrutement'!CD$5,Hypothèses!$D$4:$I$4,0))/12
*(1+INDEX(Hypothèses!$D$85:$I$85,MATCH('Plan de recrutement'!CD$5,Hypothèses!$D$4:$I$4,0))),"-")</f>
        <v>-</v>
      </c>
      <c r="CE25" s="61" t="str">
        <f>IFERROR(AND(CE$6&gt;=EOMONTH($H25,0),OR(CE$6&lt;=EOMONTH($I25,0),$I25=0))
*INDEX(Hypothèses!$D$60:$I$84,MATCH('Plan de recrutement'!$E25,Hypothèses!$C$60:$C$84,0),MATCH('Plan de recrutement'!CE$5,Hypothèses!$D$4:$I$4,0))/12
*(1+INDEX(Hypothèses!$D$85:$I$85,MATCH('Plan de recrutement'!CE$5,Hypothèses!$D$4:$I$4,0))),"-")</f>
        <v>-</v>
      </c>
      <c r="CF25" s="61" t="str">
        <f>IFERROR(AND(CF$6&gt;=EOMONTH($H25,0),OR(CF$6&lt;=EOMONTH($I25,0),$I25=0))
*INDEX(Hypothèses!$D$60:$I$84,MATCH('Plan de recrutement'!$E25,Hypothèses!$C$60:$C$84,0),MATCH('Plan de recrutement'!CF$5,Hypothèses!$D$4:$I$4,0))/12
*(1+INDEX(Hypothèses!$D$85:$I$85,MATCH('Plan de recrutement'!CF$5,Hypothèses!$D$4:$I$4,0))),"-")</f>
        <v>-</v>
      </c>
      <c r="CG25" s="61" t="str">
        <f>IFERROR(AND(CG$6&gt;=EOMONTH($H25,0),OR(CG$6&lt;=EOMONTH($I25,0),$I25=0))
*INDEX(Hypothèses!$D$60:$I$84,MATCH('Plan de recrutement'!$E25,Hypothèses!$C$60:$C$84,0),MATCH('Plan de recrutement'!CG$5,Hypothèses!$D$4:$I$4,0))/12
*(1+INDEX(Hypothèses!$D$85:$I$85,MATCH('Plan de recrutement'!CG$5,Hypothèses!$D$4:$I$4,0))),"-")</f>
        <v>-</v>
      </c>
      <c r="CH25" s="61" t="str">
        <f>IFERROR(AND(CH$6&gt;=EOMONTH($H25,0),OR(CH$6&lt;=EOMONTH($I25,0),$I25=0))
*INDEX(Hypothèses!$D$60:$I$84,MATCH('Plan de recrutement'!$E25,Hypothèses!$C$60:$C$84,0),MATCH('Plan de recrutement'!CH$5,Hypothèses!$D$4:$I$4,0))/12
*(1+INDEX(Hypothèses!$D$85:$I$85,MATCH('Plan de recrutement'!CH$5,Hypothèses!$D$4:$I$4,0))),"-")</f>
        <v>-</v>
      </c>
      <c r="CI25" s="61" t="str">
        <f>IFERROR(AND(CI$6&gt;=EOMONTH($H25,0),OR(CI$6&lt;=EOMONTH($I25,0),$I25=0))
*INDEX(Hypothèses!$D$60:$I$84,MATCH('Plan de recrutement'!$E25,Hypothèses!$C$60:$C$84,0),MATCH('Plan de recrutement'!CI$5,Hypothèses!$D$4:$I$4,0))/12
*(1+INDEX(Hypothèses!$D$85:$I$85,MATCH('Plan de recrutement'!CI$5,Hypothèses!$D$4:$I$4,0))),"-")</f>
        <v>-</v>
      </c>
      <c r="CJ25" s="61" t="str">
        <f>IFERROR(AND(CJ$6&gt;=EOMONTH($H25,0),OR(CJ$6&lt;=EOMONTH($I25,0),$I25=0))
*INDEX(Hypothèses!$D$60:$I$84,MATCH('Plan de recrutement'!$E25,Hypothèses!$C$60:$C$84,0),MATCH('Plan de recrutement'!CJ$5,Hypothèses!$D$4:$I$4,0))/12
*(1+INDEX(Hypothèses!$D$85:$I$85,MATCH('Plan de recrutement'!CJ$5,Hypothèses!$D$4:$I$4,0))),"-")</f>
        <v>-</v>
      </c>
    </row>
    <row r="26" spans="3:88" x14ac:dyDescent="0.3">
      <c r="C26" s="48"/>
      <c r="D26" s="48"/>
      <c r="E26" s="1" t="str">
        <f t="shared" si="10"/>
        <v xml:space="preserve"> - </v>
      </c>
      <c r="F26" s="48"/>
      <c r="G26" s="48"/>
      <c r="H26" s="60"/>
      <c r="I26" s="60"/>
      <c r="J26" s="62">
        <f t="shared" si="11"/>
        <v>0</v>
      </c>
      <c r="K26" s="62">
        <f t="shared" si="11"/>
        <v>0</v>
      </c>
      <c r="L26" s="62">
        <f t="shared" si="11"/>
        <v>0</v>
      </c>
      <c r="M26" s="62">
        <f t="shared" si="11"/>
        <v>0</v>
      </c>
      <c r="N26" s="62">
        <f t="shared" si="11"/>
        <v>0</v>
      </c>
      <c r="O26" s="62">
        <f t="shared" si="11"/>
        <v>0</v>
      </c>
      <c r="Q26" s="61" t="str">
        <f>IFERROR(AND(Q$6&gt;=EOMONTH($H26,0),OR(Q$6&lt;=EOMONTH($I26,0),$I26=0))
*INDEX(Hypothèses!$D$60:$I$84,MATCH('Plan de recrutement'!$E26,Hypothèses!$C$60:$C$84,0),MATCH('Plan de recrutement'!Q$5,Hypothèses!$D$4:$I$4,0))/12
*(1+INDEX(Hypothèses!$D$85:$I$85,MATCH('Plan de recrutement'!Q$5,Hypothèses!$D$4:$I$4,0))),"-")</f>
        <v>-</v>
      </c>
      <c r="R26" s="61" t="str">
        <f>IFERROR(AND(R$6&gt;=EOMONTH($H26,0),OR(R$6&lt;=EOMONTH($I26,0),$I26=0))
*INDEX(Hypothèses!$D$60:$I$84,MATCH('Plan de recrutement'!$E26,Hypothèses!$C$60:$C$84,0),MATCH('Plan de recrutement'!R$5,Hypothèses!$D$4:$I$4,0))/12
*(1+INDEX(Hypothèses!$D$85:$I$85,MATCH('Plan de recrutement'!R$5,Hypothèses!$D$4:$I$4,0))),"-")</f>
        <v>-</v>
      </c>
      <c r="S26" s="61" t="str">
        <f>IFERROR(AND(S$6&gt;=EOMONTH($H26,0),OR(S$6&lt;=EOMONTH($I26,0),$I26=0))
*INDEX(Hypothèses!$D$60:$I$84,MATCH('Plan de recrutement'!$E26,Hypothèses!$C$60:$C$84,0),MATCH('Plan de recrutement'!S$5,Hypothèses!$D$4:$I$4,0))/12
*(1+INDEX(Hypothèses!$D$85:$I$85,MATCH('Plan de recrutement'!S$5,Hypothèses!$D$4:$I$4,0))),"-")</f>
        <v>-</v>
      </c>
      <c r="T26" s="61" t="str">
        <f>IFERROR(AND(T$6&gt;=EOMONTH($H26,0),OR(T$6&lt;=EOMONTH($I26,0),$I26=0))
*INDEX(Hypothèses!$D$60:$I$84,MATCH('Plan de recrutement'!$E26,Hypothèses!$C$60:$C$84,0),MATCH('Plan de recrutement'!T$5,Hypothèses!$D$4:$I$4,0))/12
*(1+INDEX(Hypothèses!$D$85:$I$85,MATCH('Plan de recrutement'!T$5,Hypothèses!$D$4:$I$4,0))),"-")</f>
        <v>-</v>
      </c>
      <c r="U26" s="61" t="str">
        <f>IFERROR(AND(U$6&gt;=EOMONTH($H26,0),OR(U$6&lt;=EOMONTH($I26,0),$I26=0))
*INDEX(Hypothèses!$D$60:$I$84,MATCH('Plan de recrutement'!$E26,Hypothèses!$C$60:$C$84,0),MATCH('Plan de recrutement'!U$5,Hypothèses!$D$4:$I$4,0))/12
*(1+INDEX(Hypothèses!$D$85:$I$85,MATCH('Plan de recrutement'!U$5,Hypothèses!$D$4:$I$4,0))),"-")</f>
        <v>-</v>
      </c>
      <c r="V26" s="61" t="str">
        <f>IFERROR(AND(V$6&gt;=EOMONTH($H26,0),OR(V$6&lt;=EOMONTH($I26,0),$I26=0))
*INDEX(Hypothèses!$D$60:$I$84,MATCH('Plan de recrutement'!$E26,Hypothèses!$C$60:$C$84,0),MATCH('Plan de recrutement'!V$5,Hypothèses!$D$4:$I$4,0))/12
*(1+INDEX(Hypothèses!$D$85:$I$85,MATCH('Plan de recrutement'!V$5,Hypothèses!$D$4:$I$4,0))),"-")</f>
        <v>-</v>
      </c>
      <c r="W26" s="61" t="str">
        <f>IFERROR(AND(W$6&gt;=EOMONTH($H26,0),OR(W$6&lt;=EOMONTH($I26,0),$I26=0))
*INDEX(Hypothèses!$D$60:$I$84,MATCH('Plan de recrutement'!$E26,Hypothèses!$C$60:$C$84,0),MATCH('Plan de recrutement'!W$5,Hypothèses!$D$4:$I$4,0))/12
*(1+INDEX(Hypothèses!$D$85:$I$85,MATCH('Plan de recrutement'!W$5,Hypothèses!$D$4:$I$4,0))),"-")</f>
        <v>-</v>
      </c>
      <c r="X26" s="61" t="str">
        <f>IFERROR(AND(X$6&gt;=EOMONTH($H26,0),OR(X$6&lt;=EOMONTH($I26,0),$I26=0))
*INDEX(Hypothèses!$D$60:$I$84,MATCH('Plan de recrutement'!$E26,Hypothèses!$C$60:$C$84,0),MATCH('Plan de recrutement'!X$5,Hypothèses!$D$4:$I$4,0))/12
*(1+INDEX(Hypothèses!$D$85:$I$85,MATCH('Plan de recrutement'!X$5,Hypothèses!$D$4:$I$4,0))),"-")</f>
        <v>-</v>
      </c>
      <c r="Y26" s="61" t="str">
        <f>IFERROR(AND(Y$6&gt;=EOMONTH($H26,0),OR(Y$6&lt;=EOMONTH($I26,0),$I26=0))
*INDEX(Hypothèses!$D$60:$I$84,MATCH('Plan de recrutement'!$E26,Hypothèses!$C$60:$C$84,0),MATCH('Plan de recrutement'!Y$5,Hypothèses!$D$4:$I$4,0))/12
*(1+INDEX(Hypothèses!$D$85:$I$85,MATCH('Plan de recrutement'!Y$5,Hypothèses!$D$4:$I$4,0))),"-")</f>
        <v>-</v>
      </c>
      <c r="Z26" s="61" t="str">
        <f>IFERROR(AND(Z$6&gt;=EOMONTH($H26,0),OR(Z$6&lt;=EOMONTH($I26,0),$I26=0))
*INDEX(Hypothèses!$D$60:$I$84,MATCH('Plan de recrutement'!$E26,Hypothèses!$C$60:$C$84,0),MATCH('Plan de recrutement'!Z$5,Hypothèses!$D$4:$I$4,0))/12
*(1+INDEX(Hypothèses!$D$85:$I$85,MATCH('Plan de recrutement'!Z$5,Hypothèses!$D$4:$I$4,0))),"-")</f>
        <v>-</v>
      </c>
      <c r="AA26" s="61" t="str">
        <f>IFERROR(AND(AA$6&gt;=EOMONTH($H26,0),OR(AA$6&lt;=EOMONTH($I26,0),$I26=0))
*INDEX(Hypothèses!$D$60:$I$84,MATCH('Plan de recrutement'!$E26,Hypothèses!$C$60:$C$84,0),MATCH('Plan de recrutement'!AA$5,Hypothèses!$D$4:$I$4,0))/12
*(1+INDEX(Hypothèses!$D$85:$I$85,MATCH('Plan de recrutement'!AA$5,Hypothèses!$D$4:$I$4,0))),"-")</f>
        <v>-</v>
      </c>
      <c r="AB26" s="61" t="str">
        <f>IFERROR(AND(AB$6&gt;=EOMONTH($H26,0),OR(AB$6&lt;=EOMONTH($I26,0),$I26=0))
*INDEX(Hypothèses!$D$60:$I$84,MATCH('Plan de recrutement'!$E26,Hypothèses!$C$60:$C$84,0),MATCH('Plan de recrutement'!AB$5,Hypothèses!$D$4:$I$4,0))/12
*(1+INDEX(Hypothèses!$D$85:$I$85,MATCH('Plan de recrutement'!AB$5,Hypothèses!$D$4:$I$4,0))),"-")</f>
        <v>-</v>
      </c>
      <c r="AC26" s="61" t="str">
        <f>IFERROR(AND(AC$6&gt;=EOMONTH($H26,0),OR(AC$6&lt;=EOMONTH($I26,0),$I26=0))
*INDEX(Hypothèses!$D$60:$I$84,MATCH('Plan de recrutement'!$E26,Hypothèses!$C$60:$C$84,0),MATCH('Plan de recrutement'!AC$5,Hypothèses!$D$4:$I$4,0))/12
*(1+INDEX(Hypothèses!$D$85:$I$85,MATCH('Plan de recrutement'!AC$5,Hypothèses!$D$4:$I$4,0))),"-")</f>
        <v>-</v>
      </c>
      <c r="AD26" s="61" t="str">
        <f>IFERROR(AND(AD$6&gt;=EOMONTH($H26,0),OR(AD$6&lt;=EOMONTH($I26,0),$I26=0))
*INDEX(Hypothèses!$D$60:$I$84,MATCH('Plan de recrutement'!$E26,Hypothèses!$C$60:$C$84,0),MATCH('Plan de recrutement'!AD$5,Hypothèses!$D$4:$I$4,0))/12
*(1+INDEX(Hypothèses!$D$85:$I$85,MATCH('Plan de recrutement'!AD$5,Hypothèses!$D$4:$I$4,0))),"-")</f>
        <v>-</v>
      </c>
      <c r="AE26" s="61" t="str">
        <f>IFERROR(AND(AE$6&gt;=EOMONTH($H26,0),OR(AE$6&lt;=EOMONTH($I26,0),$I26=0))
*INDEX(Hypothèses!$D$60:$I$84,MATCH('Plan de recrutement'!$E26,Hypothèses!$C$60:$C$84,0),MATCH('Plan de recrutement'!AE$5,Hypothèses!$D$4:$I$4,0))/12
*(1+INDEX(Hypothèses!$D$85:$I$85,MATCH('Plan de recrutement'!AE$5,Hypothèses!$D$4:$I$4,0))),"-")</f>
        <v>-</v>
      </c>
      <c r="AF26" s="61" t="str">
        <f>IFERROR(AND(AF$6&gt;=EOMONTH($H26,0),OR(AF$6&lt;=EOMONTH($I26,0),$I26=0))
*INDEX(Hypothèses!$D$60:$I$84,MATCH('Plan de recrutement'!$E26,Hypothèses!$C$60:$C$84,0),MATCH('Plan de recrutement'!AF$5,Hypothèses!$D$4:$I$4,0))/12
*(1+INDEX(Hypothèses!$D$85:$I$85,MATCH('Plan de recrutement'!AF$5,Hypothèses!$D$4:$I$4,0))),"-")</f>
        <v>-</v>
      </c>
      <c r="AG26" s="61" t="str">
        <f>IFERROR(AND(AG$6&gt;=EOMONTH($H26,0),OR(AG$6&lt;=EOMONTH($I26,0),$I26=0))
*INDEX(Hypothèses!$D$60:$I$84,MATCH('Plan de recrutement'!$E26,Hypothèses!$C$60:$C$84,0),MATCH('Plan de recrutement'!AG$5,Hypothèses!$D$4:$I$4,0))/12
*(1+INDEX(Hypothèses!$D$85:$I$85,MATCH('Plan de recrutement'!AG$5,Hypothèses!$D$4:$I$4,0))),"-")</f>
        <v>-</v>
      </c>
      <c r="AH26" s="61" t="str">
        <f>IFERROR(AND(AH$6&gt;=EOMONTH($H26,0),OR(AH$6&lt;=EOMONTH($I26,0),$I26=0))
*INDEX(Hypothèses!$D$60:$I$84,MATCH('Plan de recrutement'!$E26,Hypothèses!$C$60:$C$84,0),MATCH('Plan de recrutement'!AH$5,Hypothèses!$D$4:$I$4,0))/12
*(1+INDEX(Hypothèses!$D$85:$I$85,MATCH('Plan de recrutement'!AH$5,Hypothèses!$D$4:$I$4,0))),"-")</f>
        <v>-</v>
      </c>
      <c r="AI26" s="61" t="str">
        <f>IFERROR(AND(AI$6&gt;=EOMONTH($H26,0),OR(AI$6&lt;=EOMONTH($I26,0),$I26=0))
*INDEX(Hypothèses!$D$60:$I$84,MATCH('Plan de recrutement'!$E26,Hypothèses!$C$60:$C$84,0),MATCH('Plan de recrutement'!AI$5,Hypothèses!$D$4:$I$4,0))/12
*(1+INDEX(Hypothèses!$D$85:$I$85,MATCH('Plan de recrutement'!AI$5,Hypothèses!$D$4:$I$4,0))),"-")</f>
        <v>-</v>
      </c>
      <c r="AJ26" s="61" t="str">
        <f>IFERROR(AND(AJ$6&gt;=EOMONTH($H26,0),OR(AJ$6&lt;=EOMONTH($I26,0),$I26=0))
*INDEX(Hypothèses!$D$60:$I$84,MATCH('Plan de recrutement'!$E26,Hypothèses!$C$60:$C$84,0),MATCH('Plan de recrutement'!AJ$5,Hypothèses!$D$4:$I$4,0))/12
*(1+INDEX(Hypothèses!$D$85:$I$85,MATCH('Plan de recrutement'!AJ$5,Hypothèses!$D$4:$I$4,0))),"-")</f>
        <v>-</v>
      </c>
      <c r="AK26" s="61" t="str">
        <f>IFERROR(AND(AK$6&gt;=EOMONTH($H26,0),OR(AK$6&lt;=EOMONTH($I26,0),$I26=0))
*INDEX(Hypothèses!$D$60:$I$84,MATCH('Plan de recrutement'!$E26,Hypothèses!$C$60:$C$84,0),MATCH('Plan de recrutement'!AK$5,Hypothèses!$D$4:$I$4,0))/12
*(1+INDEX(Hypothèses!$D$85:$I$85,MATCH('Plan de recrutement'!AK$5,Hypothèses!$D$4:$I$4,0))),"-")</f>
        <v>-</v>
      </c>
      <c r="AL26" s="61" t="str">
        <f>IFERROR(AND(AL$6&gt;=EOMONTH($H26,0),OR(AL$6&lt;=EOMONTH($I26,0),$I26=0))
*INDEX(Hypothèses!$D$60:$I$84,MATCH('Plan de recrutement'!$E26,Hypothèses!$C$60:$C$84,0),MATCH('Plan de recrutement'!AL$5,Hypothèses!$D$4:$I$4,0))/12
*(1+INDEX(Hypothèses!$D$85:$I$85,MATCH('Plan de recrutement'!AL$5,Hypothèses!$D$4:$I$4,0))),"-")</f>
        <v>-</v>
      </c>
      <c r="AM26" s="61" t="str">
        <f>IFERROR(AND(AM$6&gt;=EOMONTH($H26,0),OR(AM$6&lt;=EOMONTH($I26,0),$I26=0))
*INDEX(Hypothèses!$D$60:$I$84,MATCH('Plan de recrutement'!$E26,Hypothèses!$C$60:$C$84,0),MATCH('Plan de recrutement'!AM$5,Hypothèses!$D$4:$I$4,0))/12
*(1+INDEX(Hypothèses!$D$85:$I$85,MATCH('Plan de recrutement'!AM$5,Hypothèses!$D$4:$I$4,0))),"-")</f>
        <v>-</v>
      </c>
      <c r="AN26" s="61" t="str">
        <f>IFERROR(AND(AN$6&gt;=EOMONTH($H26,0),OR(AN$6&lt;=EOMONTH($I26,0),$I26=0))
*INDEX(Hypothèses!$D$60:$I$84,MATCH('Plan de recrutement'!$E26,Hypothèses!$C$60:$C$84,0),MATCH('Plan de recrutement'!AN$5,Hypothèses!$D$4:$I$4,0))/12
*(1+INDEX(Hypothèses!$D$85:$I$85,MATCH('Plan de recrutement'!AN$5,Hypothèses!$D$4:$I$4,0))),"-")</f>
        <v>-</v>
      </c>
      <c r="AO26" s="61" t="str">
        <f>IFERROR(AND(AO$6&gt;=EOMONTH($H26,0),OR(AO$6&lt;=EOMONTH($I26,0),$I26=0))
*INDEX(Hypothèses!$D$60:$I$84,MATCH('Plan de recrutement'!$E26,Hypothèses!$C$60:$C$84,0),MATCH('Plan de recrutement'!AO$5,Hypothèses!$D$4:$I$4,0))/12
*(1+INDEX(Hypothèses!$D$85:$I$85,MATCH('Plan de recrutement'!AO$5,Hypothèses!$D$4:$I$4,0))),"-")</f>
        <v>-</v>
      </c>
      <c r="AP26" s="61" t="str">
        <f>IFERROR(AND(AP$6&gt;=EOMONTH($H26,0),OR(AP$6&lt;=EOMONTH($I26,0),$I26=0))
*INDEX(Hypothèses!$D$60:$I$84,MATCH('Plan de recrutement'!$E26,Hypothèses!$C$60:$C$84,0),MATCH('Plan de recrutement'!AP$5,Hypothèses!$D$4:$I$4,0))/12
*(1+INDEX(Hypothèses!$D$85:$I$85,MATCH('Plan de recrutement'!AP$5,Hypothèses!$D$4:$I$4,0))),"-")</f>
        <v>-</v>
      </c>
      <c r="AQ26" s="61" t="str">
        <f>IFERROR(AND(AQ$6&gt;=EOMONTH($H26,0),OR(AQ$6&lt;=EOMONTH($I26,0),$I26=0))
*INDEX(Hypothèses!$D$60:$I$84,MATCH('Plan de recrutement'!$E26,Hypothèses!$C$60:$C$84,0),MATCH('Plan de recrutement'!AQ$5,Hypothèses!$D$4:$I$4,0))/12
*(1+INDEX(Hypothèses!$D$85:$I$85,MATCH('Plan de recrutement'!AQ$5,Hypothèses!$D$4:$I$4,0))),"-")</f>
        <v>-</v>
      </c>
      <c r="AR26" s="61" t="str">
        <f>IFERROR(AND(AR$6&gt;=EOMONTH($H26,0),OR(AR$6&lt;=EOMONTH($I26,0),$I26=0))
*INDEX(Hypothèses!$D$60:$I$84,MATCH('Plan de recrutement'!$E26,Hypothèses!$C$60:$C$84,0),MATCH('Plan de recrutement'!AR$5,Hypothèses!$D$4:$I$4,0))/12
*(1+INDEX(Hypothèses!$D$85:$I$85,MATCH('Plan de recrutement'!AR$5,Hypothèses!$D$4:$I$4,0))),"-")</f>
        <v>-</v>
      </c>
      <c r="AS26" s="61" t="str">
        <f>IFERROR(AND(AS$6&gt;=EOMONTH($H26,0),OR(AS$6&lt;=EOMONTH($I26,0),$I26=0))
*INDEX(Hypothèses!$D$60:$I$84,MATCH('Plan de recrutement'!$E26,Hypothèses!$C$60:$C$84,0),MATCH('Plan de recrutement'!AS$5,Hypothèses!$D$4:$I$4,0))/12
*(1+INDEX(Hypothèses!$D$85:$I$85,MATCH('Plan de recrutement'!AS$5,Hypothèses!$D$4:$I$4,0))),"-")</f>
        <v>-</v>
      </c>
      <c r="AT26" s="61" t="str">
        <f>IFERROR(AND(AT$6&gt;=EOMONTH($H26,0),OR(AT$6&lt;=EOMONTH($I26,0),$I26=0))
*INDEX(Hypothèses!$D$60:$I$84,MATCH('Plan de recrutement'!$E26,Hypothèses!$C$60:$C$84,0),MATCH('Plan de recrutement'!AT$5,Hypothèses!$D$4:$I$4,0))/12
*(1+INDEX(Hypothèses!$D$85:$I$85,MATCH('Plan de recrutement'!AT$5,Hypothèses!$D$4:$I$4,0))),"-")</f>
        <v>-</v>
      </c>
      <c r="AU26" s="61" t="str">
        <f>IFERROR(AND(AU$6&gt;=EOMONTH($H26,0),OR(AU$6&lt;=EOMONTH($I26,0),$I26=0))
*INDEX(Hypothèses!$D$60:$I$84,MATCH('Plan de recrutement'!$E26,Hypothèses!$C$60:$C$84,0),MATCH('Plan de recrutement'!AU$5,Hypothèses!$D$4:$I$4,0))/12
*(1+INDEX(Hypothèses!$D$85:$I$85,MATCH('Plan de recrutement'!AU$5,Hypothèses!$D$4:$I$4,0))),"-")</f>
        <v>-</v>
      </c>
      <c r="AV26" s="61" t="str">
        <f>IFERROR(AND(AV$6&gt;=EOMONTH($H26,0),OR(AV$6&lt;=EOMONTH($I26,0),$I26=0))
*INDEX(Hypothèses!$D$60:$I$84,MATCH('Plan de recrutement'!$E26,Hypothèses!$C$60:$C$84,0),MATCH('Plan de recrutement'!AV$5,Hypothèses!$D$4:$I$4,0))/12
*(1+INDEX(Hypothèses!$D$85:$I$85,MATCH('Plan de recrutement'!AV$5,Hypothèses!$D$4:$I$4,0))),"-")</f>
        <v>-</v>
      </c>
      <c r="AW26" s="61" t="str">
        <f>IFERROR(AND(AW$6&gt;=EOMONTH($H26,0),OR(AW$6&lt;=EOMONTH($I26,0),$I26=0))
*INDEX(Hypothèses!$D$60:$I$84,MATCH('Plan de recrutement'!$E26,Hypothèses!$C$60:$C$84,0),MATCH('Plan de recrutement'!AW$5,Hypothèses!$D$4:$I$4,0))/12
*(1+INDEX(Hypothèses!$D$85:$I$85,MATCH('Plan de recrutement'!AW$5,Hypothèses!$D$4:$I$4,0))),"-")</f>
        <v>-</v>
      </c>
      <c r="AX26" s="61" t="str">
        <f>IFERROR(AND(AX$6&gt;=EOMONTH($H26,0),OR(AX$6&lt;=EOMONTH($I26,0),$I26=0))
*INDEX(Hypothèses!$D$60:$I$84,MATCH('Plan de recrutement'!$E26,Hypothèses!$C$60:$C$84,0),MATCH('Plan de recrutement'!AX$5,Hypothèses!$D$4:$I$4,0))/12
*(1+INDEX(Hypothèses!$D$85:$I$85,MATCH('Plan de recrutement'!AX$5,Hypothèses!$D$4:$I$4,0))),"-")</f>
        <v>-</v>
      </c>
      <c r="AY26" s="61" t="str">
        <f>IFERROR(AND(AY$6&gt;=EOMONTH($H26,0),OR(AY$6&lt;=EOMONTH($I26,0),$I26=0))
*INDEX(Hypothèses!$D$60:$I$84,MATCH('Plan de recrutement'!$E26,Hypothèses!$C$60:$C$84,0),MATCH('Plan de recrutement'!AY$5,Hypothèses!$D$4:$I$4,0))/12
*(1+INDEX(Hypothèses!$D$85:$I$85,MATCH('Plan de recrutement'!AY$5,Hypothèses!$D$4:$I$4,0))),"-")</f>
        <v>-</v>
      </c>
      <c r="AZ26" s="61" t="str">
        <f>IFERROR(AND(AZ$6&gt;=EOMONTH($H26,0),OR(AZ$6&lt;=EOMONTH($I26,0),$I26=0))
*INDEX(Hypothèses!$D$60:$I$84,MATCH('Plan de recrutement'!$E26,Hypothèses!$C$60:$C$84,0),MATCH('Plan de recrutement'!AZ$5,Hypothèses!$D$4:$I$4,0))/12
*(1+INDEX(Hypothèses!$D$85:$I$85,MATCH('Plan de recrutement'!AZ$5,Hypothèses!$D$4:$I$4,0))),"-")</f>
        <v>-</v>
      </c>
      <c r="BA26" s="61" t="str">
        <f>IFERROR(AND(BA$6&gt;=EOMONTH($H26,0),OR(BA$6&lt;=EOMONTH($I26,0),$I26=0))
*INDEX(Hypothèses!$D$60:$I$84,MATCH('Plan de recrutement'!$E26,Hypothèses!$C$60:$C$84,0),MATCH('Plan de recrutement'!BA$5,Hypothèses!$D$4:$I$4,0))/12
*(1+INDEX(Hypothèses!$D$85:$I$85,MATCH('Plan de recrutement'!BA$5,Hypothèses!$D$4:$I$4,0))),"-")</f>
        <v>-</v>
      </c>
      <c r="BB26" s="61" t="str">
        <f>IFERROR(AND(BB$6&gt;=EOMONTH($H26,0),OR(BB$6&lt;=EOMONTH($I26,0),$I26=0))
*INDEX(Hypothèses!$D$60:$I$84,MATCH('Plan de recrutement'!$E26,Hypothèses!$C$60:$C$84,0),MATCH('Plan de recrutement'!BB$5,Hypothèses!$D$4:$I$4,0))/12
*(1+INDEX(Hypothèses!$D$85:$I$85,MATCH('Plan de recrutement'!BB$5,Hypothèses!$D$4:$I$4,0))),"-")</f>
        <v>-</v>
      </c>
      <c r="BC26" s="61" t="str">
        <f>IFERROR(AND(BC$6&gt;=EOMONTH($H26,0),OR(BC$6&lt;=EOMONTH($I26,0),$I26=0))
*INDEX(Hypothèses!$D$60:$I$84,MATCH('Plan de recrutement'!$E26,Hypothèses!$C$60:$C$84,0),MATCH('Plan de recrutement'!BC$5,Hypothèses!$D$4:$I$4,0))/12
*(1+INDEX(Hypothèses!$D$85:$I$85,MATCH('Plan de recrutement'!BC$5,Hypothèses!$D$4:$I$4,0))),"-")</f>
        <v>-</v>
      </c>
      <c r="BD26" s="61" t="str">
        <f>IFERROR(AND(BD$6&gt;=EOMONTH($H26,0),OR(BD$6&lt;=EOMONTH($I26,0),$I26=0))
*INDEX(Hypothèses!$D$60:$I$84,MATCH('Plan de recrutement'!$E26,Hypothèses!$C$60:$C$84,0),MATCH('Plan de recrutement'!BD$5,Hypothèses!$D$4:$I$4,0))/12
*(1+INDEX(Hypothèses!$D$85:$I$85,MATCH('Plan de recrutement'!BD$5,Hypothèses!$D$4:$I$4,0))),"-")</f>
        <v>-</v>
      </c>
      <c r="BE26" s="61" t="str">
        <f>IFERROR(AND(BE$6&gt;=EOMONTH($H26,0),OR(BE$6&lt;=EOMONTH($I26,0),$I26=0))
*INDEX(Hypothèses!$D$60:$I$84,MATCH('Plan de recrutement'!$E26,Hypothèses!$C$60:$C$84,0),MATCH('Plan de recrutement'!BE$5,Hypothèses!$D$4:$I$4,0))/12
*(1+INDEX(Hypothèses!$D$85:$I$85,MATCH('Plan de recrutement'!BE$5,Hypothèses!$D$4:$I$4,0))),"-")</f>
        <v>-</v>
      </c>
      <c r="BF26" s="61" t="str">
        <f>IFERROR(AND(BF$6&gt;=EOMONTH($H26,0),OR(BF$6&lt;=EOMONTH($I26,0),$I26=0))
*INDEX(Hypothèses!$D$60:$I$84,MATCH('Plan de recrutement'!$E26,Hypothèses!$C$60:$C$84,0),MATCH('Plan de recrutement'!BF$5,Hypothèses!$D$4:$I$4,0))/12
*(1+INDEX(Hypothèses!$D$85:$I$85,MATCH('Plan de recrutement'!BF$5,Hypothèses!$D$4:$I$4,0))),"-")</f>
        <v>-</v>
      </c>
      <c r="BG26" s="61" t="str">
        <f>IFERROR(AND(BG$6&gt;=EOMONTH($H26,0),OR(BG$6&lt;=EOMONTH($I26,0),$I26=0))
*INDEX(Hypothèses!$D$60:$I$84,MATCH('Plan de recrutement'!$E26,Hypothèses!$C$60:$C$84,0),MATCH('Plan de recrutement'!BG$5,Hypothèses!$D$4:$I$4,0))/12
*(1+INDEX(Hypothèses!$D$85:$I$85,MATCH('Plan de recrutement'!BG$5,Hypothèses!$D$4:$I$4,0))),"-")</f>
        <v>-</v>
      </c>
      <c r="BH26" s="61" t="str">
        <f>IFERROR(AND(BH$6&gt;=EOMONTH($H26,0),OR(BH$6&lt;=EOMONTH($I26,0),$I26=0))
*INDEX(Hypothèses!$D$60:$I$84,MATCH('Plan de recrutement'!$E26,Hypothèses!$C$60:$C$84,0),MATCH('Plan de recrutement'!BH$5,Hypothèses!$D$4:$I$4,0))/12
*(1+INDEX(Hypothèses!$D$85:$I$85,MATCH('Plan de recrutement'!BH$5,Hypothèses!$D$4:$I$4,0))),"-")</f>
        <v>-</v>
      </c>
      <c r="BI26" s="61" t="str">
        <f>IFERROR(AND(BI$6&gt;=EOMONTH($H26,0),OR(BI$6&lt;=EOMONTH($I26,0),$I26=0))
*INDEX(Hypothèses!$D$60:$I$84,MATCH('Plan de recrutement'!$E26,Hypothèses!$C$60:$C$84,0),MATCH('Plan de recrutement'!BI$5,Hypothèses!$D$4:$I$4,0))/12
*(1+INDEX(Hypothèses!$D$85:$I$85,MATCH('Plan de recrutement'!BI$5,Hypothèses!$D$4:$I$4,0))),"-")</f>
        <v>-</v>
      </c>
      <c r="BJ26" s="61" t="str">
        <f>IFERROR(AND(BJ$6&gt;=EOMONTH($H26,0),OR(BJ$6&lt;=EOMONTH($I26,0),$I26=0))
*INDEX(Hypothèses!$D$60:$I$84,MATCH('Plan de recrutement'!$E26,Hypothèses!$C$60:$C$84,0),MATCH('Plan de recrutement'!BJ$5,Hypothèses!$D$4:$I$4,0))/12
*(1+INDEX(Hypothèses!$D$85:$I$85,MATCH('Plan de recrutement'!BJ$5,Hypothèses!$D$4:$I$4,0))),"-")</f>
        <v>-</v>
      </c>
      <c r="BK26" s="61" t="str">
        <f>IFERROR(AND(BK$6&gt;=EOMONTH($H26,0),OR(BK$6&lt;=EOMONTH($I26,0),$I26=0))
*INDEX(Hypothèses!$D$60:$I$84,MATCH('Plan de recrutement'!$E26,Hypothèses!$C$60:$C$84,0),MATCH('Plan de recrutement'!BK$5,Hypothèses!$D$4:$I$4,0))/12
*(1+INDEX(Hypothèses!$D$85:$I$85,MATCH('Plan de recrutement'!BK$5,Hypothèses!$D$4:$I$4,0))),"-")</f>
        <v>-</v>
      </c>
      <c r="BL26" s="61" t="str">
        <f>IFERROR(AND(BL$6&gt;=EOMONTH($H26,0),OR(BL$6&lt;=EOMONTH($I26,0),$I26=0))
*INDEX(Hypothèses!$D$60:$I$84,MATCH('Plan de recrutement'!$E26,Hypothèses!$C$60:$C$84,0),MATCH('Plan de recrutement'!BL$5,Hypothèses!$D$4:$I$4,0))/12
*(1+INDEX(Hypothèses!$D$85:$I$85,MATCH('Plan de recrutement'!BL$5,Hypothèses!$D$4:$I$4,0))),"-")</f>
        <v>-</v>
      </c>
      <c r="BM26" s="61" t="str">
        <f>IFERROR(AND(BM$6&gt;=EOMONTH($H26,0),OR(BM$6&lt;=EOMONTH($I26,0),$I26=0))
*INDEX(Hypothèses!$D$60:$I$84,MATCH('Plan de recrutement'!$E26,Hypothèses!$C$60:$C$84,0),MATCH('Plan de recrutement'!BM$5,Hypothèses!$D$4:$I$4,0))/12
*(1+INDEX(Hypothèses!$D$85:$I$85,MATCH('Plan de recrutement'!BM$5,Hypothèses!$D$4:$I$4,0))),"-")</f>
        <v>-</v>
      </c>
      <c r="BN26" s="61" t="str">
        <f>IFERROR(AND(BN$6&gt;=EOMONTH($H26,0),OR(BN$6&lt;=EOMONTH($I26,0),$I26=0))
*INDEX(Hypothèses!$D$60:$I$84,MATCH('Plan de recrutement'!$E26,Hypothèses!$C$60:$C$84,0),MATCH('Plan de recrutement'!BN$5,Hypothèses!$D$4:$I$4,0))/12
*(1+INDEX(Hypothèses!$D$85:$I$85,MATCH('Plan de recrutement'!BN$5,Hypothèses!$D$4:$I$4,0))),"-")</f>
        <v>-</v>
      </c>
      <c r="BO26" s="61" t="str">
        <f>IFERROR(AND(BO$6&gt;=EOMONTH($H26,0),OR(BO$6&lt;=EOMONTH($I26,0),$I26=0))
*INDEX(Hypothèses!$D$60:$I$84,MATCH('Plan de recrutement'!$E26,Hypothèses!$C$60:$C$84,0),MATCH('Plan de recrutement'!BO$5,Hypothèses!$D$4:$I$4,0))/12
*(1+INDEX(Hypothèses!$D$85:$I$85,MATCH('Plan de recrutement'!BO$5,Hypothèses!$D$4:$I$4,0))),"-")</f>
        <v>-</v>
      </c>
      <c r="BP26" s="61" t="str">
        <f>IFERROR(AND(BP$6&gt;=EOMONTH($H26,0),OR(BP$6&lt;=EOMONTH($I26,0),$I26=0))
*INDEX(Hypothèses!$D$60:$I$84,MATCH('Plan de recrutement'!$E26,Hypothèses!$C$60:$C$84,0),MATCH('Plan de recrutement'!BP$5,Hypothèses!$D$4:$I$4,0))/12
*(1+INDEX(Hypothèses!$D$85:$I$85,MATCH('Plan de recrutement'!BP$5,Hypothèses!$D$4:$I$4,0))),"-")</f>
        <v>-</v>
      </c>
      <c r="BQ26" s="61" t="str">
        <f>IFERROR(AND(BQ$6&gt;=EOMONTH($H26,0),OR(BQ$6&lt;=EOMONTH($I26,0),$I26=0))
*INDEX(Hypothèses!$D$60:$I$84,MATCH('Plan de recrutement'!$E26,Hypothèses!$C$60:$C$84,0),MATCH('Plan de recrutement'!BQ$5,Hypothèses!$D$4:$I$4,0))/12
*(1+INDEX(Hypothèses!$D$85:$I$85,MATCH('Plan de recrutement'!BQ$5,Hypothèses!$D$4:$I$4,0))),"-")</f>
        <v>-</v>
      </c>
      <c r="BR26" s="61" t="str">
        <f>IFERROR(AND(BR$6&gt;=EOMONTH($H26,0),OR(BR$6&lt;=EOMONTH($I26,0),$I26=0))
*INDEX(Hypothèses!$D$60:$I$84,MATCH('Plan de recrutement'!$E26,Hypothèses!$C$60:$C$84,0),MATCH('Plan de recrutement'!BR$5,Hypothèses!$D$4:$I$4,0))/12
*(1+INDEX(Hypothèses!$D$85:$I$85,MATCH('Plan de recrutement'!BR$5,Hypothèses!$D$4:$I$4,0))),"-")</f>
        <v>-</v>
      </c>
      <c r="BS26" s="61" t="str">
        <f>IFERROR(AND(BS$6&gt;=EOMONTH($H26,0),OR(BS$6&lt;=EOMONTH($I26,0),$I26=0))
*INDEX(Hypothèses!$D$60:$I$84,MATCH('Plan de recrutement'!$E26,Hypothèses!$C$60:$C$84,0),MATCH('Plan de recrutement'!BS$5,Hypothèses!$D$4:$I$4,0))/12
*(1+INDEX(Hypothèses!$D$85:$I$85,MATCH('Plan de recrutement'!BS$5,Hypothèses!$D$4:$I$4,0))),"-")</f>
        <v>-</v>
      </c>
      <c r="BT26" s="61" t="str">
        <f>IFERROR(AND(BT$6&gt;=EOMONTH($H26,0),OR(BT$6&lt;=EOMONTH($I26,0),$I26=0))
*INDEX(Hypothèses!$D$60:$I$84,MATCH('Plan de recrutement'!$E26,Hypothèses!$C$60:$C$84,0),MATCH('Plan de recrutement'!BT$5,Hypothèses!$D$4:$I$4,0))/12
*(1+INDEX(Hypothèses!$D$85:$I$85,MATCH('Plan de recrutement'!BT$5,Hypothèses!$D$4:$I$4,0))),"-")</f>
        <v>-</v>
      </c>
      <c r="BU26" s="61" t="str">
        <f>IFERROR(AND(BU$6&gt;=EOMONTH($H26,0),OR(BU$6&lt;=EOMONTH($I26,0),$I26=0))
*INDEX(Hypothèses!$D$60:$I$84,MATCH('Plan de recrutement'!$E26,Hypothèses!$C$60:$C$84,0),MATCH('Plan de recrutement'!BU$5,Hypothèses!$D$4:$I$4,0))/12
*(1+INDEX(Hypothèses!$D$85:$I$85,MATCH('Plan de recrutement'!BU$5,Hypothèses!$D$4:$I$4,0))),"-")</f>
        <v>-</v>
      </c>
      <c r="BV26" s="61" t="str">
        <f>IFERROR(AND(BV$6&gt;=EOMONTH($H26,0),OR(BV$6&lt;=EOMONTH($I26,0),$I26=0))
*INDEX(Hypothèses!$D$60:$I$84,MATCH('Plan de recrutement'!$E26,Hypothèses!$C$60:$C$84,0),MATCH('Plan de recrutement'!BV$5,Hypothèses!$D$4:$I$4,0))/12
*(1+INDEX(Hypothèses!$D$85:$I$85,MATCH('Plan de recrutement'!BV$5,Hypothèses!$D$4:$I$4,0))),"-")</f>
        <v>-</v>
      </c>
      <c r="BW26" s="61" t="str">
        <f>IFERROR(AND(BW$6&gt;=EOMONTH($H26,0),OR(BW$6&lt;=EOMONTH($I26,0),$I26=0))
*INDEX(Hypothèses!$D$60:$I$84,MATCH('Plan de recrutement'!$E26,Hypothèses!$C$60:$C$84,0),MATCH('Plan de recrutement'!BW$5,Hypothèses!$D$4:$I$4,0))/12
*(1+INDEX(Hypothèses!$D$85:$I$85,MATCH('Plan de recrutement'!BW$5,Hypothèses!$D$4:$I$4,0))),"-")</f>
        <v>-</v>
      </c>
      <c r="BX26" s="61" t="str">
        <f>IFERROR(AND(BX$6&gt;=EOMONTH($H26,0),OR(BX$6&lt;=EOMONTH($I26,0),$I26=0))
*INDEX(Hypothèses!$D$60:$I$84,MATCH('Plan de recrutement'!$E26,Hypothèses!$C$60:$C$84,0),MATCH('Plan de recrutement'!BX$5,Hypothèses!$D$4:$I$4,0))/12
*(1+INDEX(Hypothèses!$D$85:$I$85,MATCH('Plan de recrutement'!BX$5,Hypothèses!$D$4:$I$4,0))),"-")</f>
        <v>-</v>
      </c>
      <c r="BY26" s="61" t="str">
        <f>IFERROR(AND(BY$6&gt;=EOMONTH($H26,0),OR(BY$6&lt;=EOMONTH($I26,0),$I26=0))
*INDEX(Hypothèses!$D$60:$I$84,MATCH('Plan de recrutement'!$E26,Hypothèses!$C$60:$C$84,0),MATCH('Plan de recrutement'!BY$5,Hypothèses!$D$4:$I$4,0))/12
*(1+INDEX(Hypothèses!$D$85:$I$85,MATCH('Plan de recrutement'!BY$5,Hypothèses!$D$4:$I$4,0))),"-")</f>
        <v>-</v>
      </c>
      <c r="BZ26" s="61" t="str">
        <f>IFERROR(AND(BZ$6&gt;=EOMONTH($H26,0),OR(BZ$6&lt;=EOMONTH($I26,0),$I26=0))
*INDEX(Hypothèses!$D$60:$I$84,MATCH('Plan de recrutement'!$E26,Hypothèses!$C$60:$C$84,0),MATCH('Plan de recrutement'!BZ$5,Hypothèses!$D$4:$I$4,0))/12
*(1+INDEX(Hypothèses!$D$85:$I$85,MATCH('Plan de recrutement'!BZ$5,Hypothèses!$D$4:$I$4,0))),"-")</f>
        <v>-</v>
      </c>
      <c r="CA26" s="61" t="str">
        <f>IFERROR(AND(CA$6&gt;=EOMONTH($H26,0),OR(CA$6&lt;=EOMONTH($I26,0),$I26=0))
*INDEX(Hypothèses!$D$60:$I$84,MATCH('Plan de recrutement'!$E26,Hypothèses!$C$60:$C$84,0),MATCH('Plan de recrutement'!CA$5,Hypothèses!$D$4:$I$4,0))/12
*(1+INDEX(Hypothèses!$D$85:$I$85,MATCH('Plan de recrutement'!CA$5,Hypothèses!$D$4:$I$4,0))),"-")</f>
        <v>-</v>
      </c>
      <c r="CB26" s="61" t="str">
        <f>IFERROR(AND(CB$6&gt;=EOMONTH($H26,0),OR(CB$6&lt;=EOMONTH($I26,0),$I26=0))
*INDEX(Hypothèses!$D$60:$I$84,MATCH('Plan de recrutement'!$E26,Hypothèses!$C$60:$C$84,0),MATCH('Plan de recrutement'!CB$5,Hypothèses!$D$4:$I$4,0))/12
*(1+INDEX(Hypothèses!$D$85:$I$85,MATCH('Plan de recrutement'!CB$5,Hypothèses!$D$4:$I$4,0))),"-")</f>
        <v>-</v>
      </c>
      <c r="CC26" s="61" t="str">
        <f>IFERROR(AND(CC$6&gt;=EOMONTH($H26,0),OR(CC$6&lt;=EOMONTH($I26,0),$I26=0))
*INDEX(Hypothèses!$D$60:$I$84,MATCH('Plan de recrutement'!$E26,Hypothèses!$C$60:$C$84,0),MATCH('Plan de recrutement'!CC$5,Hypothèses!$D$4:$I$4,0))/12
*(1+INDEX(Hypothèses!$D$85:$I$85,MATCH('Plan de recrutement'!CC$5,Hypothèses!$D$4:$I$4,0))),"-")</f>
        <v>-</v>
      </c>
      <c r="CD26" s="61" t="str">
        <f>IFERROR(AND(CD$6&gt;=EOMONTH($H26,0),OR(CD$6&lt;=EOMONTH($I26,0),$I26=0))
*INDEX(Hypothèses!$D$60:$I$84,MATCH('Plan de recrutement'!$E26,Hypothèses!$C$60:$C$84,0),MATCH('Plan de recrutement'!CD$5,Hypothèses!$D$4:$I$4,0))/12
*(1+INDEX(Hypothèses!$D$85:$I$85,MATCH('Plan de recrutement'!CD$5,Hypothèses!$D$4:$I$4,0))),"-")</f>
        <v>-</v>
      </c>
      <c r="CE26" s="61" t="str">
        <f>IFERROR(AND(CE$6&gt;=EOMONTH($H26,0),OR(CE$6&lt;=EOMONTH($I26,0),$I26=0))
*INDEX(Hypothèses!$D$60:$I$84,MATCH('Plan de recrutement'!$E26,Hypothèses!$C$60:$C$84,0),MATCH('Plan de recrutement'!CE$5,Hypothèses!$D$4:$I$4,0))/12
*(1+INDEX(Hypothèses!$D$85:$I$85,MATCH('Plan de recrutement'!CE$5,Hypothèses!$D$4:$I$4,0))),"-")</f>
        <v>-</v>
      </c>
      <c r="CF26" s="61" t="str">
        <f>IFERROR(AND(CF$6&gt;=EOMONTH($H26,0),OR(CF$6&lt;=EOMONTH($I26,0),$I26=0))
*INDEX(Hypothèses!$D$60:$I$84,MATCH('Plan de recrutement'!$E26,Hypothèses!$C$60:$C$84,0),MATCH('Plan de recrutement'!CF$5,Hypothèses!$D$4:$I$4,0))/12
*(1+INDEX(Hypothèses!$D$85:$I$85,MATCH('Plan de recrutement'!CF$5,Hypothèses!$D$4:$I$4,0))),"-")</f>
        <v>-</v>
      </c>
      <c r="CG26" s="61" t="str">
        <f>IFERROR(AND(CG$6&gt;=EOMONTH($H26,0),OR(CG$6&lt;=EOMONTH($I26,0),$I26=0))
*INDEX(Hypothèses!$D$60:$I$84,MATCH('Plan de recrutement'!$E26,Hypothèses!$C$60:$C$84,0),MATCH('Plan de recrutement'!CG$5,Hypothèses!$D$4:$I$4,0))/12
*(1+INDEX(Hypothèses!$D$85:$I$85,MATCH('Plan de recrutement'!CG$5,Hypothèses!$D$4:$I$4,0))),"-")</f>
        <v>-</v>
      </c>
      <c r="CH26" s="61" t="str">
        <f>IFERROR(AND(CH$6&gt;=EOMONTH($H26,0),OR(CH$6&lt;=EOMONTH($I26,0),$I26=0))
*INDEX(Hypothèses!$D$60:$I$84,MATCH('Plan de recrutement'!$E26,Hypothèses!$C$60:$C$84,0),MATCH('Plan de recrutement'!CH$5,Hypothèses!$D$4:$I$4,0))/12
*(1+INDEX(Hypothèses!$D$85:$I$85,MATCH('Plan de recrutement'!CH$5,Hypothèses!$D$4:$I$4,0))),"-")</f>
        <v>-</v>
      </c>
      <c r="CI26" s="61" t="str">
        <f>IFERROR(AND(CI$6&gt;=EOMONTH($H26,0),OR(CI$6&lt;=EOMONTH($I26,0),$I26=0))
*INDEX(Hypothèses!$D$60:$I$84,MATCH('Plan de recrutement'!$E26,Hypothèses!$C$60:$C$84,0),MATCH('Plan de recrutement'!CI$5,Hypothèses!$D$4:$I$4,0))/12
*(1+INDEX(Hypothèses!$D$85:$I$85,MATCH('Plan de recrutement'!CI$5,Hypothèses!$D$4:$I$4,0))),"-")</f>
        <v>-</v>
      </c>
      <c r="CJ26" s="61" t="str">
        <f>IFERROR(AND(CJ$6&gt;=EOMONTH($H26,0),OR(CJ$6&lt;=EOMONTH($I26,0),$I26=0))
*INDEX(Hypothèses!$D$60:$I$84,MATCH('Plan de recrutement'!$E26,Hypothèses!$C$60:$C$84,0),MATCH('Plan de recrutement'!CJ$5,Hypothèses!$D$4:$I$4,0))/12
*(1+INDEX(Hypothèses!$D$85:$I$85,MATCH('Plan de recrutement'!CJ$5,Hypothèses!$D$4:$I$4,0))),"-")</f>
        <v>-</v>
      </c>
    </row>
    <row r="27" spans="3:88" x14ac:dyDescent="0.3">
      <c r="C27" s="48"/>
      <c r="D27" s="48"/>
      <c r="E27" s="1" t="str">
        <f t="shared" si="10"/>
        <v xml:space="preserve"> - </v>
      </c>
      <c r="F27" s="48"/>
      <c r="G27" s="48"/>
      <c r="H27" s="60"/>
      <c r="I27" s="60"/>
      <c r="J27" s="62">
        <f t="shared" si="11"/>
        <v>0</v>
      </c>
      <c r="K27" s="62">
        <f t="shared" si="11"/>
        <v>0</v>
      </c>
      <c r="L27" s="62">
        <f t="shared" si="11"/>
        <v>0</v>
      </c>
      <c r="M27" s="62">
        <f t="shared" si="11"/>
        <v>0</v>
      </c>
      <c r="N27" s="62">
        <f t="shared" si="11"/>
        <v>0</v>
      </c>
      <c r="O27" s="62">
        <f t="shared" si="11"/>
        <v>0</v>
      </c>
      <c r="Q27" s="61" t="str">
        <f>IFERROR(AND(Q$6&gt;=EOMONTH($H27,0),OR(Q$6&lt;=EOMONTH($I27,0),$I27=0))
*INDEX(Hypothèses!$D$60:$I$84,MATCH('Plan de recrutement'!$E27,Hypothèses!$C$60:$C$84,0),MATCH('Plan de recrutement'!Q$5,Hypothèses!$D$4:$I$4,0))/12
*(1+INDEX(Hypothèses!$D$85:$I$85,MATCH('Plan de recrutement'!Q$5,Hypothèses!$D$4:$I$4,0))),"-")</f>
        <v>-</v>
      </c>
      <c r="R27" s="61" t="str">
        <f>IFERROR(AND(R$6&gt;=EOMONTH($H27,0),OR(R$6&lt;=EOMONTH($I27,0),$I27=0))
*INDEX(Hypothèses!$D$60:$I$84,MATCH('Plan de recrutement'!$E27,Hypothèses!$C$60:$C$84,0),MATCH('Plan de recrutement'!R$5,Hypothèses!$D$4:$I$4,0))/12
*(1+INDEX(Hypothèses!$D$85:$I$85,MATCH('Plan de recrutement'!R$5,Hypothèses!$D$4:$I$4,0))),"-")</f>
        <v>-</v>
      </c>
      <c r="S27" s="61" t="str">
        <f>IFERROR(AND(S$6&gt;=EOMONTH($H27,0),OR(S$6&lt;=EOMONTH($I27,0),$I27=0))
*INDEX(Hypothèses!$D$60:$I$84,MATCH('Plan de recrutement'!$E27,Hypothèses!$C$60:$C$84,0),MATCH('Plan de recrutement'!S$5,Hypothèses!$D$4:$I$4,0))/12
*(1+INDEX(Hypothèses!$D$85:$I$85,MATCH('Plan de recrutement'!S$5,Hypothèses!$D$4:$I$4,0))),"-")</f>
        <v>-</v>
      </c>
      <c r="T27" s="61" t="str">
        <f>IFERROR(AND(T$6&gt;=EOMONTH($H27,0),OR(T$6&lt;=EOMONTH($I27,0),$I27=0))
*INDEX(Hypothèses!$D$60:$I$84,MATCH('Plan de recrutement'!$E27,Hypothèses!$C$60:$C$84,0),MATCH('Plan de recrutement'!T$5,Hypothèses!$D$4:$I$4,0))/12
*(1+INDEX(Hypothèses!$D$85:$I$85,MATCH('Plan de recrutement'!T$5,Hypothèses!$D$4:$I$4,0))),"-")</f>
        <v>-</v>
      </c>
      <c r="U27" s="61" t="str">
        <f>IFERROR(AND(U$6&gt;=EOMONTH($H27,0),OR(U$6&lt;=EOMONTH($I27,0),$I27=0))
*INDEX(Hypothèses!$D$60:$I$84,MATCH('Plan de recrutement'!$E27,Hypothèses!$C$60:$C$84,0),MATCH('Plan de recrutement'!U$5,Hypothèses!$D$4:$I$4,0))/12
*(1+INDEX(Hypothèses!$D$85:$I$85,MATCH('Plan de recrutement'!U$5,Hypothèses!$D$4:$I$4,0))),"-")</f>
        <v>-</v>
      </c>
      <c r="V27" s="61" t="str">
        <f>IFERROR(AND(V$6&gt;=EOMONTH($H27,0),OR(V$6&lt;=EOMONTH($I27,0),$I27=0))
*INDEX(Hypothèses!$D$60:$I$84,MATCH('Plan de recrutement'!$E27,Hypothèses!$C$60:$C$84,0),MATCH('Plan de recrutement'!V$5,Hypothèses!$D$4:$I$4,0))/12
*(1+INDEX(Hypothèses!$D$85:$I$85,MATCH('Plan de recrutement'!V$5,Hypothèses!$D$4:$I$4,0))),"-")</f>
        <v>-</v>
      </c>
      <c r="W27" s="61" t="str">
        <f>IFERROR(AND(W$6&gt;=EOMONTH($H27,0),OR(W$6&lt;=EOMONTH($I27,0),$I27=0))
*INDEX(Hypothèses!$D$60:$I$84,MATCH('Plan de recrutement'!$E27,Hypothèses!$C$60:$C$84,0),MATCH('Plan de recrutement'!W$5,Hypothèses!$D$4:$I$4,0))/12
*(1+INDEX(Hypothèses!$D$85:$I$85,MATCH('Plan de recrutement'!W$5,Hypothèses!$D$4:$I$4,0))),"-")</f>
        <v>-</v>
      </c>
      <c r="X27" s="61" t="str">
        <f>IFERROR(AND(X$6&gt;=EOMONTH($H27,0),OR(X$6&lt;=EOMONTH($I27,0),$I27=0))
*INDEX(Hypothèses!$D$60:$I$84,MATCH('Plan de recrutement'!$E27,Hypothèses!$C$60:$C$84,0),MATCH('Plan de recrutement'!X$5,Hypothèses!$D$4:$I$4,0))/12
*(1+INDEX(Hypothèses!$D$85:$I$85,MATCH('Plan de recrutement'!X$5,Hypothèses!$D$4:$I$4,0))),"-")</f>
        <v>-</v>
      </c>
      <c r="Y27" s="61" t="str">
        <f>IFERROR(AND(Y$6&gt;=EOMONTH($H27,0),OR(Y$6&lt;=EOMONTH($I27,0),$I27=0))
*INDEX(Hypothèses!$D$60:$I$84,MATCH('Plan de recrutement'!$E27,Hypothèses!$C$60:$C$84,0),MATCH('Plan de recrutement'!Y$5,Hypothèses!$D$4:$I$4,0))/12
*(1+INDEX(Hypothèses!$D$85:$I$85,MATCH('Plan de recrutement'!Y$5,Hypothèses!$D$4:$I$4,0))),"-")</f>
        <v>-</v>
      </c>
      <c r="Z27" s="61" t="str">
        <f>IFERROR(AND(Z$6&gt;=EOMONTH($H27,0),OR(Z$6&lt;=EOMONTH($I27,0),$I27=0))
*INDEX(Hypothèses!$D$60:$I$84,MATCH('Plan de recrutement'!$E27,Hypothèses!$C$60:$C$84,0),MATCH('Plan de recrutement'!Z$5,Hypothèses!$D$4:$I$4,0))/12
*(1+INDEX(Hypothèses!$D$85:$I$85,MATCH('Plan de recrutement'!Z$5,Hypothèses!$D$4:$I$4,0))),"-")</f>
        <v>-</v>
      </c>
      <c r="AA27" s="61" t="str">
        <f>IFERROR(AND(AA$6&gt;=EOMONTH($H27,0),OR(AA$6&lt;=EOMONTH($I27,0),$I27=0))
*INDEX(Hypothèses!$D$60:$I$84,MATCH('Plan de recrutement'!$E27,Hypothèses!$C$60:$C$84,0),MATCH('Plan de recrutement'!AA$5,Hypothèses!$D$4:$I$4,0))/12
*(1+INDEX(Hypothèses!$D$85:$I$85,MATCH('Plan de recrutement'!AA$5,Hypothèses!$D$4:$I$4,0))),"-")</f>
        <v>-</v>
      </c>
      <c r="AB27" s="61" t="str">
        <f>IFERROR(AND(AB$6&gt;=EOMONTH($H27,0),OR(AB$6&lt;=EOMONTH($I27,0),$I27=0))
*INDEX(Hypothèses!$D$60:$I$84,MATCH('Plan de recrutement'!$E27,Hypothèses!$C$60:$C$84,0),MATCH('Plan de recrutement'!AB$5,Hypothèses!$D$4:$I$4,0))/12
*(1+INDEX(Hypothèses!$D$85:$I$85,MATCH('Plan de recrutement'!AB$5,Hypothèses!$D$4:$I$4,0))),"-")</f>
        <v>-</v>
      </c>
      <c r="AC27" s="61" t="str">
        <f>IFERROR(AND(AC$6&gt;=EOMONTH($H27,0),OR(AC$6&lt;=EOMONTH($I27,0),$I27=0))
*INDEX(Hypothèses!$D$60:$I$84,MATCH('Plan de recrutement'!$E27,Hypothèses!$C$60:$C$84,0),MATCH('Plan de recrutement'!AC$5,Hypothèses!$D$4:$I$4,0))/12
*(1+INDEX(Hypothèses!$D$85:$I$85,MATCH('Plan de recrutement'!AC$5,Hypothèses!$D$4:$I$4,0))),"-")</f>
        <v>-</v>
      </c>
      <c r="AD27" s="61" t="str">
        <f>IFERROR(AND(AD$6&gt;=EOMONTH($H27,0),OR(AD$6&lt;=EOMONTH($I27,0),$I27=0))
*INDEX(Hypothèses!$D$60:$I$84,MATCH('Plan de recrutement'!$E27,Hypothèses!$C$60:$C$84,0),MATCH('Plan de recrutement'!AD$5,Hypothèses!$D$4:$I$4,0))/12
*(1+INDEX(Hypothèses!$D$85:$I$85,MATCH('Plan de recrutement'!AD$5,Hypothèses!$D$4:$I$4,0))),"-")</f>
        <v>-</v>
      </c>
      <c r="AE27" s="61" t="str">
        <f>IFERROR(AND(AE$6&gt;=EOMONTH($H27,0),OR(AE$6&lt;=EOMONTH($I27,0),$I27=0))
*INDEX(Hypothèses!$D$60:$I$84,MATCH('Plan de recrutement'!$E27,Hypothèses!$C$60:$C$84,0),MATCH('Plan de recrutement'!AE$5,Hypothèses!$D$4:$I$4,0))/12
*(1+INDEX(Hypothèses!$D$85:$I$85,MATCH('Plan de recrutement'!AE$5,Hypothèses!$D$4:$I$4,0))),"-")</f>
        <v>-</v>
      </c>
      <c r="AF27" s="61" t="str">
        <f>IFERROR(AND(AF$6&gt;=EOMONTH($H27,0),OR(AF$6&lt;=EOMONTH($I27,0),$I27=0))
*INDEX(Hypothèses!$D$60:$I$84,MATCH('Plan de recrutement'!$E27,Hypothèses!$C$60:$C$84,0),MATCH('Plan de recrutement'!AF$5,Hypothèses!$D$4:$I$4,0))/12
*(1+INDEX(Hypothèses!$D$85:$I$85,MATCH('Plan de recrutement'!AF$5,Hypothèses!$D$4:$I$4,0))),"-")</f>
        <v>-</v>
      </c>
      <c r="AG27" s="61" t="str">
        <f>IFERROR(AND(AG$6&gt;=EOMONTH($H27,0),OR(AG$6&lt;=EOMONTH($I27,0),$I27=0))
*INDEX(Hypothèses!$D$60:$I$84,MATCH('Plan de recrutement'!$E27,Hypothèses!$C$60:$C$84,0),MATCH('Plan de recrutement'!AG$5,Hypothèses!$D$4:$I$4,0))/12
*(1+INDEX(Hypothèses!$D$85:$I$85,MATCH('Plan de recrutement'!AG$5,Hypothèses!$D$4:$I$4,0))),"-")</f>
        <v>-</v>
      </c>
      <c r="AH27" s="61" t="str">
        <f>IFERROR(AND(AH$6&gt;=EOMONTH($H27,0),OR(AH$6&lt;=EOMONTH($I27,0),$I27=0))
*INDEX(Hypothèses!$D$60:$I$84,MATCH('Plan de recrutement'!$E27,Hypothèses!$C$60:$C$84,0),MATCH('Plan de recrutement'!AH$5,Hypothèses!$D$4:$I$4,0))/12
*(1+INDEX(Hypothèses!$D$85:$I$85,MATCH('Plan de recrutement'!AH$5,Hypothèses!$D$4:$I$4,0))),"-")</f>
        <v>-</v>
      </c>
      <c r="AI27" s="61" t="str">
        <f>IFERROR(AND(AI$6&gt;=EOMONTH($H27,0),OR(AI$6&lt;=EOMONTH($I27,0),$I27=0))
*INDEX(Hypothèses!$D$60:$I$84,MATCH('Plan de recrutement'!$E27,Hypothèses!$C$60:$C$84,0),MATCH('Plan de recrutement'!AI$5,Hypothèses!$D$4:$I$4,0))/12
*(1+INDEX(Hypothèses!$D$85:$I$85,MATCH('Plan de recrutement'!AI$5,Hypothèses!$D$4:$I$4,0))),"-")</f>
        <v>-</v>
      </c>
      <c r="AJ27" s="61" t="str">
        <f>IFERROR(AND(AJ$6&gt;=EOMONTH($H27,0),OR(AJ$6&lt;=EOMONTH($I27,0),$I27=0))
*INDEX(Hypothèses!$D$60:$I$84,MATCH('Plan de recrutement'!$E27,Hypothèses!$C$60:$C$84,0),MATCH('Plan de recrutement'!AJ$5,Hypothèses!$D$4:$I$4,0))/12
*(1+INDEX(Hypothèses!$D$85:$I$85,MATCH('Plan de recrutement'!AJ$5,Hypothèses!$D$4:$I$4,0))),"-")</f>
        <v>-</v>
      </c>
      <c r="AK27" s="61" t="str">
        <f>IFERROR(AND(AK$6&gt;=EOMONTH($H27,0),OR(AK$6&lt;=EOMONTH($I27,0),$I27=0))
*INDEX(Hypothèses!$D$60:$I$84,MATCH('Plan de recrutement'!$E27,Hypothèses!$C$60:$C$84,0),MATCH('Plan de recrutement'!AK$5,Hypothèses!$D$4:$I$4,0))/12
*(1+INDEX(Hypothèses!$D$85:$I$85,MATCH('Plan de recrutement'!AK$5,Hypothèses!$D$4:$I$4,0))),"-")</f>
        <v>-</v>
      </c>
      <c r="AL27" s="61" t="str">
        <f>IFERROR(AND(AL$6&gt;=EOMONTH($H27,0),OR(AL$6&lt;=EOMONTH($I27,0),$I27=0))
*INDEX(Hypothèses!$D$60:$I$84,MATCH('Plan de recrutement'!$E27,Hypothèses!$C$60:$C$84,0),MATCH('Plan de recrutement'!AL$5,Hypothèses!$D$4:$I$4,0))/12
*(1+INDEX(Hypothèses!$D$85:$I$85,MATCH('Plan de recrutement'!AL$5,Hypothèses!$D$4:$I$4,0))),"-")</f>
        <v>-</v>
      </c>
      <c r="AM27" s="61" t="str">
        <f>IFERROR(AND(AM$6&gt;=EOMONTH($H27,0),OR(AM$6&lt;=EOMONTH($I27,0),$I27=0))
*INDEX(Hypothèses!$D$60:$I$84,MATCH('Plan de recrutement'!$E27,Hypothèses!$C$60:$C$84,0),MATCH('Plan de recrutement'!AM$5,Hypothèses!$D$4:$I$4,0))/12
*(1+INDEX(Hypothèses!$D$85:$I$85,MATCH('Plan de recrutement'!AM$5,Hypothèses!$D$4:$I$4,0))),"-")</f>
        <v>-</v>
      </c>
      <c r="AN27" s="61" t="str">
        <f>IFERROR(AND(AN$6&gt;=EOMONTH($H27,0),OR(AN$6&lt;=EOMONTH($I27,0),$I27=0))
*INDEX(Hypothèses!$D$60:$I$84,MATCH('Plan de recrutement'!$E27,Hypothèses!$C$60:$C$84,0),MATCH('Plan de recrutement'!AN$5,Hypothèses!$D$4:$I$4,0))/12
*(1+INDEX(Hypothèses!$D$85:$I$85,MATCH('Plan de recrutement'!AN$5,Hypothèses!$D$4:$I$4,0))),"-")</f>
        <v>-</v>
      </c>
      <c r="AO27" s="61" t="str">
        <f>IFERROR(AND(AO$6&gt;=EOMONTH($H27,0),OR(AO$6&lt;=EOMONTH($I27,0),$I27=0))
*INDEX(Hypothèses!$D$60:$I$84,MATCH('Plan de recrutement'!$E27,Hypothèses!$C$60:$C$84,0),MATCH('Plan de recrutement'!AO$5,Hypothèses!$D$4:$I$4,0))/12
*(1+INDEX(Hypothèses!$D$85:$I$85,MATCH('Plan de recrutement'!AO$5,Hypothèses!$D$4:$I$4,0))),"-")</f>
        <v>-</v>
      </c>
      <c r="AP27" s="61" t="str">
        <f>IFERROR(AND(AP$6&gt;=EOMONTH($H27,0),OR(AP$6&lt;=EOMONTH($I27,0),$I27=0))
*INDEX(Hypothèses!$D$60:$I$84,MATCH('Plan de recrutement'!$E27,Hypothèses!$C$60:$C$84,0),MATCH('Plan de recrutement'!AP$5,Hypothèses!$D$4:$I$4,0))/12
*(1+INDEX(Hypothèses!$D$85:$I$85,MATCH('Plan de recrutement'!AP$5,Hypothèses!$D$4:$I$4,0))),"-")</f>
        <v>-</v>
      </c>
      <c r="AQ27" s="61" t="str">
        <f>IFERROR(AND(AQ$6&gt;=EOMONTH($H27,0),OR(AQ$6&lt;=EOMONTH($I27,0),$I27=0))
*INDEX(Hypothèses!$D$60:$I$84,MATCH('Plan de recrutement'!$E27,Hypothèses!$C$60:$C$84,0),MATCH('Plan de recrutement'!AQ$5,Hypothèses!$D$4:$I$4,0))/12
*(1+INDEX(Hypothèses!$D$85:$I$85,MATCH('Plan de recrutement'!AQ$5,Hypothèses!$D$4:$I$4,0))),"-")</f>
        <v>-</v>
      </c>
      <c r="AR27" s="61" t="str">
        <f>IFERROR(AND(AR$6&gt;=EOMONTH($H27,0),OR(AR$6&lt;=EOMONTH($I27,0),$I27=0))
*INDEX(Hypothèses!$D$60:$I$84,MATCH('Plan de recrutement'!$E27,Hypothèses!$C$60:$C$84,0),MATCH('Plan de recrutement'!AR$5,Hypothèses!$D$4:$I$4,0))/12
*(1+INDEX(Hypothèses!$D$85:$I$85,MATCH('Plan de recrutement'!AR$5,Hypothèses!$D$4:$I$4,0))),"-")</f>
        <v>-</v>
      </c>
      <c r="AS27" s="61" t="str">
        <f>IFERROR(AND(AS$6&gt;=EOMONTH($H27,0),OR(AS$6&lt;=EOMONTH($I27,0),$I27=0))
*INDEX(Hypothèses!$D$60:$I$84,MATCH('Plan de recrutement'!$E27,Hypothèses!$C$60:$C$84,0),MATCH('Plan de recrutement'!AS$5,Hypothèses!$D$4:$I$4,0))/12
*(1+INDEX(Hypothèses!$D$85:$I$85,MATCH('Plan de recrutement'!AS$5,Hypothèses!$D$4:$I$4,0))),"-")</f>
        <v>-</v>
      </c>
      <c r="AT27" s="61" t="str">
        <f>IFERROR(AND(AT$6&gt;=EOMONTH($H27,0),OR(AT$6&lt;=EOMONTH($I27,0),$I27=0))
*INDEX(Hypothèses!$D$60:$I$84,MATCH('Plan de recrutement'!$E27,Hypothèses!$C$60:$C$84,0),MATCH('Plan de recrutement'!AT$5,Hypothèses!$D$4:$I$4,0))/12
*(1+INDEX(Hypothèses!$D$85:$I$85,MATCH('Plan de recrutement'!AT$5,Hypothèses!$D$4:$I$4,0))),"-")</f>
        <v>-</v>
      </c>
      <c r="AU27" s="61" t="str">
        <f>IFERROR(AND(AU$6&gt;=EOMONTH($H27,0),OR(AU$6&lt;=EOMONTH($I27,0),$I27=0))
*INDEX(Hypothèses!$D$60:$I$84,MATCH('Plan de recrutement'!$E27,Hypothèses!$C$60:$C$84,0),MATCH('Plan de recrutement'!AU$5,Hypothèses!$D$4:$I$4,0))/12
*(1+INDEX(Hypothèses!$D$85:$I$85,MATCH('Plan de recrutement'!AU$5,Hypothèses!$D$4:$I$4,0))),"-")</f>
        <v>-</v>
      </c>
      <c r="AV27" s="61" t="str">
        <f>IFERROR(AND(AV$6&gt;=EOMONTH($H27,0),OR(AV$6&lt;=EOMONTH($I27,0),$I27=0))
*INDEX(Hypothèses!$D$60:$I$84,MATCH('Plan de recrutement'!$E27,Hypothèses!$C$60:$C$84,0),MATCH('Plan de recrutement'!AV$5,Hypothèses!$D$4:$I$4,0))/12
*(1+INDEX(Hypothèses!$D$85:$I$85,MATCH('Plan de recrutement'!AV$5,Hypothèses!$D$4:$I$4,0))),"-")</f>
        <v>-</v>
      </c>
      <c r="AW27" s="61" t="str">
        <f>IFERROR(AND(AW$6&gt;=EOMONTH($H27,0),OR(AW$6&lt;=EOMONTH($I27,0),$I27=0))
*INDEX(Hypothèses!$D$60:$I$84,MATCH('Plan de recrutement'!$E27,Hypothèses!$C$60:$C$84,0),MATCH('Plan de recrutement'!AW$5,Hypothèses!$D$4:$I$4,0))/12
*(1+INDEX(Hypothèses!$D$85:$I$85,MATCH('Plan de recrutement'!AW$5,Hypothèses!$D$4:$I$4,0))),"-")</f>
        <v>-</v>
      </c>
      <c r="AX27" s="61" t="str">
        <f>IFERROR(AND(AX$6&gt;=EOMONTH($H27,0),OR(AX$6&lt;=EOMONTH($I27,0),$I27=0))
*INDEX(Hypothèses!$D$60:$I$84,MATCH('Plan de recrutement'!$E27,Hypothèses!$C$60:$C$84,0),MATCH('Plan de recrutement'!AX$5,Hypothèses!$D$4:$I$4,0))/12
*(1+INDEX(Hypothèses!$D$85:$I$85,MATCH('Plan de recrutement'!AX$5,Hypothèses!$D$4:$I$4,0))),"-")</f>
        <v>-</v>
      </c>
      <c r="AY27" s="61" t="str">
        <f>IFERROR(AND(AY$6&gt;=EOMONTH($H27,0),OR(AY$6&lt;=EOMONTH($I27,0),$I27=0))
*INDEX(Hypothèses!$D$60:$I$84,MATCH('Plan de recrutement'!$E27,Hypothèses!$C$60:$C$84,0),MATCH('Plan de recrutement'!AY$5,Hypothèses!$D$4:$I$4,0))/12
*(1+INDEX(Hypothèses!$D$85:$I$85,MATCH('Plan de recrutement'!AY$5,Hypothèses!$D$4:$I$4,0))),"-")</f>
        <v>-</v>
      </c>
      <c r="AZ27" s="61" t="str">
        <f>IFERROR(AND(AZ$6&gt;=EOMONTH($H27,0),OR(AZ$6&lt;=EOMONTH($I27,0),$I27=0))
*INDEX(Hypothèses!$D$60:$I$84,MATCH('Plan de recrutement'!$E27,Hypothèses!$C$60:$C$84,0),MATCH('Plan de recrutement'!AZ$5,Hypothèses!$D$4:$I$4,0))/12
*(1+INDEX(Hypothèses!$D$85:$I$85,MATCH('Plan de recrutement'!AZ$5,Hypothèses!$D$4:$I$4,0))),"-")</f>
        <v>-</v>
      </c>
      <c r="BA27" s="61" t="str">
        <f>IFERROR(AND(BA$6&gt;=EOMONTH($H27,0),OR(BA$6&lt;=EOMONTH($I27,0),$I27=0))
*INDEX(Hypothèses!$D$60:$I$84,MATCH('Plan de recrutement'!$E27,Hypothèses!$C$60:$C$84,0),MATCH('Plan de recrutement'!BA$5,Hypothèses!$D$4:$I$4,0))/12
*(1+INDEX(Hypothèses!$D$85:$I$85,MATCH('Plan de recrutement'!BA$5,Hypothèses!$D$4:$I$4,0))),"-")</f>
        <v>-</v>
      </c>
      <c r="BB27" s="61" t="str">
        <f>IFERROR(AND(BB$6&gt;=EOMONTH($H27,0),OR(BB$6&lt;=EOMONTH($I27,0),$I27=0))
*INDEX(Hypothèses!$D$60:$I$84,MATCH('Plan de recrutement'!$E27,Hypothèses!$C$60:$C$84,0),MATCH('Plan de recrutement'!BB$5,Hypothèses!$D$4:$I$4,0))/12
*(1+INDEX(Hypothèses!$D$85:$I$85,MATCH('Plan de recrutement'!BB$5,Hypothèses!$D$4:$I$4,0))),"-")</f>
        <v>-</v>
      </c>
      <c r="BC27" s="61" t="str">
        <f>IFERROR(AND(BC$6&gt;=EOMONTH($H27,0),OR(BC$6&lt;=EOMONTH($I27,0),$I27=0))
*INDEX(Hypothèses!$D$60:$I$84,MATCH('Plan de recrutement'!$E27,Hypothèses!$C$60:$C$84,0),MATCH('Plan de recrutement'!BC$5,Hypothèses!$D$4:$I$4,0))/12
*(1+INDEX(Hypothèses!$D$85:$I$85,MATCH('Plan de recrutement'!BC$5,Hypothèses!$D$4:$I$4,0))),"-")</f>
        <v>-</v>
      </c>
      <c r="BD27" s="61" t="str">
        <f>IFERROR(AND(BD$6&gt;=EOMONTH($H27,0),OR(BD$6&lt;=EOMONTH($I27,0),$I27=0))
*INDEX(Hypothèses!$D$60:$I$84,MATCH('Plan de recrutement'!$E27,Hypothèses!$C$60:$C$84,0),MATCH('Plan de recrutement'!BD$5,Hypothèses!$D$4:$I$4,0))/12
*(1+INDEX(Hypothèses!$D$85:$I$85,MATCH('Plan de recrutement'!BD$5,Hypothèses!$D$4:$I$4,0))),"-")</f>
        <v>-</v>
      </c>
      <c r="BE27" s="61" t="str">
        <f>IFERROR(AND(BE$6&gt;=EOMONTH($H27,0),OR(BE$6&lt;=EOMONTH($I27,0),$I27=0))
*INDEX(Hypothèses!$D$60:$I$84,MATCH('Plan de recrutement'!$E27,Hypothèses!$C$60:$C$84,0),MATCH('Plan de recrutement'!BE$5,Hypothèses!$D$4:$I$4,0))/12
*(1+INDEX(Hypothèses!$D$85:$I$85,MATCH('Plan de recrutement'!BE$5,Hypothèses!$D$4:$I$4,0))),"-")</f>
        <v>-</v>
      </c>
      <c r="BF27" s="61" t="str">
        <f>IFERROR(AND(BF$6&gt;=EOMONTH($H27,0),OR(BF$6&lt;=EOMONTH($I27,0),$I27=0))
*INDEX(Hypothèses!$D$60:$I$84,MATCH('Plan de recrutement'!$E27,Hypothèses!$C$60:$C$84,0),MATCH('Plan de recrutement'!BF$5,Hypothèses!$D$4:$I$4,0))/12
*(1+INDEX(Hypothèses!$D$85:$I$85,MATCH('Plan de recrutement'!BF$5,Hypothèses!$D$4:$I$4,0))),"-")</f>
        <v>-</v>
      </c>
      <c r="BG27" s="61" t="str">
        <f>IFERROR(AND(BG$6&gt;=EOMONTH($H27,0),OR(BG$6&lt;=EOMONTH($I27,0),$I27=0))
*INDEX(Hypothèses!$D$60:$I$84,MATCH('Plan de recrutement'!$E27,Hypothèses!$C$60:$C$84,0),MATCH('Plan de recrutement'!BG$5,Hypothèses!$D$4:$I$4,0))/12
*(1+INDEX(Hypothèses!$D$85:$I$85,MATCH('Plan de recrutement'!BG$5,Hypothèses!$D$4:$I$4,0))),"-")</f>
        <v>-</v>
      </c>
      <c r="BH27" s="61" t="str">
        <f>IFERROR(AND(BH$6&gt;=EOMONTH($H27,0),OR(BH$6&lt;=EOMONTH($I27,0),$I27=0))
*INDEX(Hypothèses!$D$60:$I$84,MATCH('Plan de recrutement'!$E27,Hypothèses!$C$60:$C$84,0),MATCH('Plan de recrutement'!BH$5,Hypothèses!$D$4:$I$4,0))/12
*(1+INDEX(Hypothèses!$D$85:$I$85,MATCH('Plan de recrutement'!BH$5,Hypothèses!$D$4:$I$4,0))),"-")</f>
        <v>-</v>
      </c>
      <c r="BI27" s="61" t="str">
        <f>IFERROR(AND(BI$6&gt;=EOMONTH($H27,0),OR(BI$6&lt;=EOMONTH($I27,0),$I27=0))
*INDEX(Hypothèses!$D$60:$I$84,MATCH('Plan de recrutement'!$E27,Hypothèses!$C$60:$C$84,0),MATCH('Plan de recrutement'!BI$5,Hypothèses!$D$4:$I$4,0))/12
*(1+INDEX(Hypothèses!$D$85:$I$85,MATCH('Plan de recrutement'!BI$5,Hypothèses!$D$4:$I$4,0))),"-")</f>
        <v>-</v>
      </c>
      <c r="BJ27" s="61" t="str">
        <f>IFERROR(AND(BJ$6&gt;=EOMONTH($H27,0),OR(BJ$6&lt;=EOMONTH($I27,0),$I27=0))
*INDEX(Hypothèses!$D$60:$I$84,MATCH('Plan de recrutement'!$E27,Hypothèses!$C$60:$C$84,0),MATCH('Plan de recrutement'!BJ$5,Hypothèses!$D$4:$I$4,0))/12
*(1+INDEX(Hypothèses!$D$85:$I$85,MATCH('Plan de recrutement'!BJ$5,Hypothèses!$D$4:$I$4,0))),"-")</f>
        <v>-</v>
      </c>
      <c r="BK27" s="61" t="str">
        <f>IFERROR(AND(BK$6&gt;=EOMONTH($H27,0),OR(BK$6&lt;=EOMONTH($I27,0),$I27=0))
*INDEX(Hypothèses!$D$60:$I$84,MATCH('Plan de recrutement'!$E27,Hypothèses!$C$60:$C$84,0),MATCH('Plan de recrutement'!BK$5,Hypothèses!$D$4:$I$4,0))/12
*(1+INDEX(Hypothèses!$D$85:$I$85,MATCH('Plan de recrutement'!BK$5,Hypothèses!$D$4:$I$4,0))),"-")</f>
        <v>-</v>
      </c>
      <c r="BL27" s="61" t="str">
        <f>IFERROR(AND(BL$6&gt;=EOMONTH($H27,0),OR(BL$6&lt;=EOMONTH($I27,0),$I27=0))
*INDEX(Hypothèses!$D$60:$I$84,MATCH('Plan de recrutement'!$E27,Hypothèses!$C$60:$C$84,0),MATCH('Plan de recrutement'!BL$5,Hypothèses!$D$4:$I$4,0))/12
*(1+INDEX(Hypothèses!$D$85:$I$85,MATCH('Plan de recrutement'!BL$5,Hypothèses!$D$4:$I$4,0))),"-")</f>
        <v>-</v>
      </c>
      <c r="BM27" s="61" t="str">
        <f>IFERROR(AND(BM$6&gt;=EOMONTH($H27,0),OR(BM$6&lt;=EOMONTH($I27,0),$I27=0))
*INDEX(Hypothèses!$D$60:$I$84,MATCH('Plan de recrutement'!$E27,Hypothèses!$C$60:$C$84,0),MATCH('Plan de recrutement'!BM$5,Hypothèses!$D$4:$I$4,0))/12
*(1+INDEX(Hypothèses!$D$85:$I$85,MATCH('Plan de recrutement'!BM$5,Hypothèses!$D$4:$I$4,0))),"-")</f>
        <v>-</v>
      </c>
      <c r="BN27" s="61" t="str">
        <f>IFERROR(AND(BN$6&gt;=EOMONTH($H27,0),OR(BN$6&lt;=EOMONTH($I27,0),$I27=0))
*INDEX(Hypothèses!$D$60:$I$84,MATCH('Plan de recrutement'!$E27,Hypothèses!$C$60:$C$84,0),MATCH('Plan de recrutement'!BN$5,Hypothèses!$D$4:$I$4,0))/12
*(1+INDEX(Hypothèses!$D$85:$I$85,MATCH('Plan de recrutement'!BN$5,Hypothèses!$D$4:$I$4,0))),"-")</f>
        <v>-</v>
      </c>
      <c r="BO27" s="61" t="str">
        <f>IFERROR(AND(BO$6&gt;=EOMONTH($H27,0),OR(BO$6&lt;=EOMONTH($I27,0),$I27=0))
*INDEX(Hypothèses!$D$60:$I$84,MATCH('Plan de recrutement'!$E27,Hypothèses!$C$60:$C$84,0),MATCH('Plan de recrutement'!BO$5,Hypothèses!$D$4:$I$4,0))/12
*(1+INDEX(Hypothèses!$D$85:$I$85,MATCH('Plan de recrutement'!BO$5,Hypothèses!$D$4:$I$4,0))),"-")</f>
        <v>-</v>
      </c>
      <c r="BP27" s="61" t="str">
        <f>IFERROR(AND(BP$6&gt;=EOMONTH($H27,0),OR(BP$6&lt;=EOMONTH($I27,0),$I27=0))
*INDEX(Hypothèses!$D$60:$I$84,MATCH('Plan de recrutement'!$E27,Hypothèses!$C$60:$C$84,0),MATCH('Plan de recrutement'!BP$5,Hypothèses!$D$4:$I$4,0))/12
*(1+INDEX(Hypothèses!$D$85:$I$85,MATCH('Plan de recrutement'!BP$5,Hypothèses!$D$4:$I$4,0))),"-")</f>
        <v>-</v>
      </c>
      <c r="BQ27" s="61" t="str">
        <f>IFERROR(AND(BQ$6&gt;=EOMONTH($H27,0),OR(BQ$6&lt;=EOMONTH($I27,0),$I27=0))
*INDEX(Hypothèses!$D$60:$I$84,MATCH('Plan de recrutement'!$E27,Hypothèses!$C$60:$C$84,0),MATCH('Plan de recrutement'!BQ$5,Hypothèses!$D$4:$I$4,0))/12
*(1+INDEX(Hypothèses!$D$85:$I$85,MATCH('Plan de recrutement'!BQ$5,Hypothèses!$D$4:$I$4,0))),"-")</f>
        <v>-</v>
      </c>
      <c r="BR27" s="61" t="str">
        <f>IFERROR(AND(BR$6&gt;=EOMONTH($H27,0),OR(BR$6&lt;=EOMONTH($I27,0),$I27=0))
*INDEX(Hypothèses!$D$60:$I$84,MATCH('Plan de recrutement'!$E27,Hypothèses!$C$60:$C$84,0),MATCH('Plan de recrutement'!BR$5,Hypothèses!$D$4:$I$4,0))/12
*(1+INDEX(Hypothèses!$D$85:$I$85,MATCH('Plan de recrutement'!BR$5,Hypothèses!$D$4:$I$4,0))),"-")</f>
        <v>-</v>
      </c>
      <c r="BS27" s="61" t="str">
        <f>IFERROR(AND(BS$6&gt;=EOMONTH($H27,0),OR(BS$6&lt;=EOMONTH($I27,0),$I27=0))
*INDEX(Hypothèses!$D$60:$I$84,MATCH('Plan de recrutement'!$E27,Hypothèses!$C$60:$C$84,0),MATCH('Plan de recrutement'!BS$5,Hypothèses!$D$4:$I$4,0))/12
*(1+INDEX(Hypothèses!$D$85:$I$85,MATCH('Plan de recrutement'!BS$5,Hypothèses!$D$4:$I$4,0))),"-")</f>
        <v>-</v>
      </c>
      <c r="BT27" s="61" t="str">
        <f>IFERROR(AND(BT$6&gt;=EOMONTH($H27,0),OR(BT$6&lt;=EOMONTH($I27,0),$I27=0))
*INDEX(Hypothèses!$D$60:$I$84,MATCH('Plan de recrutement'!$E27,Hypothèses!$C$60:$C$84,0),MATCH('Plan de recrutement'!BT$5,Hypothèses!$D$4:$I$4,0))/12
*(1+INDEX(Hypothèses!$D$85:$I$85,MATCH('Plan de recrutement'!BT$5,Hypothèses!$D$4:$I$4,0))),"-")</f>
        <v>-</v>
      </c>
      <c r="BU27" s="61" t="str">
        <f>IFERROR(AND(BU$6&gt;=EOMONTH($H27,0),OR(BU$6&lt;=EOMONTH($I27,0),$I27=0))
*INDEX(Hypothèses!$D$60:$I$84,MATCH('Plan de recrutement'!$E27,Hypothèses!$C$60:$C$84,0),MATCH('Plan de recrutement'!BU$5,Hypothèses!$D$4:$I$4,0))/12
*(1+INDEX(Hypothèses!$D$85:$I$85,MATCH('Plan de recrutement'!BU$5,Hypothèses!$D$4:$I$4,0))),"-")</f>
        <v>-</v>
      </c>
      <c r="BV27" s="61" t="str">
        <f>IFERROR(AND(BV$6&gt;=EOMONTH($H27,0),OR(BV$6&lt;=EOMONTH($I27,0),$I27=0))
*INDEX(Hypothèses!$D$60:$I$84,MATCH('Plan de recrutement'!$E27,Hypothèses!$C$60:$C$84,0),MATCH('Plan de recrutement'!BV$5,Hypothèses!$D$4:$I$4,0))/12
*(1+INDEX(Hypothèses!$D$85:$I$85,MATCH('Plan de recrutement'!BV$5,Hypothèses!$D$4:$I$4,0))),"-")</f>
        <v>-</v>
      </c>
      <c r="BW27" s="61" t="str">
        <f>IFERROR(AND(BW$6&gt;=EOMONTH($H27,0),OR(BW$6&lt;=EOMONTH($I27,0),$I27=0))
*INDEX(Hypothèses!$D$60:$I$84,MATCH('Plan de recrutement'!$E27,Hypothèses!$C$60:$C$84,0),MATCH('Plan de recrutement'!BW$5,Hypothèses!$D$4:$I$4,0))/12
*(1+INDEX(Hypothèses!$D$85:$I$85,MATCH('Plan de recrutement'!BW$5,Hypothèses!$D$4:$I$4,0))),"-")</f>
        <v>-</v>
      </c>
      <c r="BX27" s="61" t="str">
        <f>IFERROR(AND(BX$6&gt;=EOMONTH($H27,0),OR(BX$6&lt;=EOMONTH($I27,0),$I27=0))
*INDEX(Hypothèses!$D$60:$I$84,MATCH('Plan de recrutement'!$E27,Hypothèses!$C$60:$C$84,0),MATCH('Plan de recrutement'!BX$5,Hypothèses!$D$4:$I$4,0))/12
*(1+INDEX(Hypothèses!$D$85:$I$85,MATCH('Plan de recrutement'!BX$5,Hypothèses!$D$4:$I$4,0))),"-")</f>
        <v>-</v>
      </c>
      <c r="BY27" s="61" t="str">
        <f>IFERROR(AND(BY$6&gt;=EOMONTH($H27,0),OR(BY$6&lt;=EOMONTH($I27,0),$I27=0))
*INDEX(Hypothèses!$D$60:$I$84,MATCH('Plan de recrutement'!$E27,Hypothèses!$C$60:$C$84,0),MATCH('Plan de recrutement'!BY$5,Hypothèses!$D$4:$I$4,0))/12
*(1+INDEX(Hypothèses!$D$85:$I$85,MATCH('Plan de recrutement'!BY$5,Hypothèses!$D$4:$I$4,0))),"-")</f>
        <v>-</v>
      </c>
      <c r="BZ27" s="61" t="str">
        <f>IFERROR(AND(BZ$6&gt;=EOMONTH($H27,0),OR(BZ$6&lt;=EOMONTH($I27,0),$I27=0))
*INDEX(Hypothèses!$D$60:$I$84,MATCH('Plan de recrutement'!$E27,Hypothèses!$C$60:$C$84,0),MATCH('Plan de recrutement'!BZ$5,Hypothèses!$D$4:$I$4,0))/12
*(1+INDEX(Hypothèses!$D$85:$I$85,MATCH('Plan de recrutement'!BZ$5,Hypothèses!$D$4:$I$4,0))),"-")</f>
        <v>-</v>
      </c>
      <c r="CA27" s="61" t="str">
        <f>IFERROR(AND(CA$6&gt;=EOMONTH($H27,0),OR(CA$6&lt;=EOMONTH($I27,0),$I27=0))
*INDEX(Hypothèses!$D$60:$I$84,MATCH('Plan de recrutement'!$E27,Hypothèses!$C$60:$C$84,0),MATCH('Plan de recrutement'!CA$5,Hypothèses!$D$4:$I$4,0))/12
*(1+INDEX(Hypothèses!$D$85:$I$85,MATCH('Plan de recrutement'!CA$5,Hypothèses!$D$4:$I$4,0))),"-")</f>
        <v>-</v>
      </c>
      <c r="CB27" s="61" t="str">
        <f>IFERROR(AND(CB$6&gt;=EOMONTH($H27,0),OR(CB$6&lt;=EOMONTH($I27,0),$I27=0))
*INDEX(Hypothèses!$D$60:$I$84,MATCH('Plan de recrutement'!$E27,Hypothèses!$C$60:$C$84,0),MATCH('Plan de recrutement'!CB$5,Hypothèses!$D$4:$I$4,0))/12
*(1+INDEX(Hypothèses!$D$85:$I$85,MATCH('Plan de recrutement'!CB$5,Hypothèses!$D$4:$I$4,0))),"-")</f>
        <v>-</v>
      </c>
      <c r="CC27" s="61" t="str">
        <f>IFERROR(AND(CC$6&gt;=EOMONTH($H27,0),OR(CC$6&lt;=EOMONTH($I27,0),$I27=0))
*INDEX(Hypothèses!$D$60:$I$84,MATCH('Plan de recrutement'!$E27,Hypothèses!$C$60:$C$84,0),MATCH('Plan de recrutement'!CC$5,Hypothèses!$D$4:$I$4,0))/12
*(1+INDEX(Hypothèses!$D$85:$I$85,MATCH('Plan de recrutement'!CC$5,Hypothèses!$D$4:$I$4,0))),"-")</f>
        <v>-</v>
      </c>
      <c r="CD27" s="61" t="str">
        <f>IFERROR(AND(CD$6&gt;=EOMONTH($H27,0),OR(CD$6&lt;=EOMONTH($I27,0),$I27=0))
*INDEX(Hypothèses!$D$60:$I$84,MATCH('Plan de recrutement'!$E27,Hypothèses!$C$60:$C$84,0),MATCH('Plan de recrutement'!CD$5,Hypothèses!$D$4:$I$4,0))/12
*(1+INDEX(Hypothèses!$D$85:$I$85,MATCH('Plan de recrutement'!CD$5,Hypothèses!$D$4:$I$4,0))),"-")</f>
        <v>-</v>
      </c>
      <c r="CE27" s="61" t="str">
        <f>IFERROR(AND(CE$6&gt;=EOMONTH($H27,0),OR(CE$6&lt;=EOMONTH($I27,0),$I27=0))
*INDEX(Hypothèses!$D$60:$I$84,MATCH('Plan de recrutement'!$E27,Hypothèses!$C$60:$C$84,0),MATCH('Plan de recrutement'!CE$5,Hypothèses!$D$4:$I$4,0))/12
*(1+INDEX(Hypothèses!$D$85:$I$85,MATCH('Plan de recrutement'!CE$5,Hypothèses!$D$4:$I$4,0))),"-")</f>
        <v>-</v>
      </c>
      <c r="CF27" s="61" t="str">
        <f>IFERROR(AND(CF$6&gt;=EOMONTH($H27,0),OR(CF$6&lt;=EOMONTH($I27,0),$I27=0))
*INDEX(Hypothèses!$D$60:$I$84,MATCH('Plan de recrutement'!$E27,Hypothèses!$C$60:$C$84,0),MATCH('Plan de recrutement'!CF$5,Hypothèses!$D$4:$I$4,0))/12
*(1+INDEX(Hypothèses!$D$85:$I$85,MATCH('Plan de recrutement'!CF$5,Hypothèses!$D$4:$I$4,0))),"-")</f>
        <v>-</v>
      </c>
      <c r="CG27" s="61" t="str">
        <f>IFERROR(AND(CG$6&gt;=EOMONTH($H27,0),OR(CG$6&lt;=EOMONTH($I27,0),$I27=0))
*INDEX(Hypothèses!$D$60:$I$84,MATCH('Plan de recrutement'!$E27,Hypothèses!$C$60:$C$84,0),MATCH('Plan de recrutement'!CG$5,Hypothèses!$D$4:$I$4,0))/12
*(1+INDEX(Hypothèses!$D$85:$I$85,MATCH('Plan de recrutement'!CG$5,Hypothèses!$D$4:$I$4,0))),"-")</f>
        <v>-</v>
      </c>
      <c r="CH27" s="61" t="str">
        <f>IFERROR(AND(CH$6&gt;=EOMONTH($H27,0),OR(CH$6&lt;=EOMONTH($I27,0),$I27=0))
*INDEX(Hypothèses!$D$60:$I$84,MATCH('Plan de recrutement'!$E27,Hypothèses!$C$60:$C$84,0),MATCH('Plan de recrutement'!CH$5,Hypothèses!$D$4:$I$4,0))/12
*(1+INDEX(Hypothèses!$D$85:$I$85,MATCH('Plan de recrutement'!CH$5,Hypothèses!$D$4:$I$4,0))),"-")</f>
        <v>-</v>
      </c>
      <c r="CI27" s="61" t="str">
        <f>IFERROR(AND(CI$6&gt;=EOMONTH($H27,0),OR(CI$6&lt;=EOMONTH($I27,0),$I27=0))
*INDEX(Hypothèses!$D$60:$I$84,MATCH('Plan de recrutement'!$E27,Hypothèses!$C$60:$C$84,0),MATCH('Plan de recrutement'!CI$5,Hypothèses!$D$4:$I$4,0))/12
*(1+INDEX(Hypothèses!$D$85:$I$85,MATCH('Plan de recrutement'!CI$5,Hypothèses!$D$4:$I$4,0))),"-")</f>
        <v>-</v>
      </c>
      <c r="CJ27" s="61" t="str">
        <f>IFERROR(AND(CJ$6&gt;=EOMONTH($H27,0),OR(CJ$6&lt;=EOMONTH($I27,0),$I27=0))
*INDEX(Hypothèses!$D$60:$I$84,MATCH('Plan de recrutement'!$E27,Hypothèses!$C$60:$C$84,0),MATCH('Plan de recrutement'!CJ$5,Hypothèses!$D$4:$I$4,0))/12
*(1+INDEX(Hypothèses!$D$85:$I$85,MATCH('Plan de recrutement'!CJ$5,Hypothèses!$D$4:$I$4,0))),"-")</f>
        <v>-</v>
      </c>
    </row>
    <row r="28" spans="3:88" x14ac:dyDescent="0.3">
      <c r="C28" s="48"/>
      <c r="D28" s="48"/>
      <c r="E28" s="1" t="str">
        <f t="shared" si="10"/>
        <v xml:space="preserve"> - </v>
      </c>
      <c r="F28" s="48"/>
      <c r="G28" s="48"/>
      <c r="H28" s="60"/>
      <c r="I28" s="60"/>
      <c r="J28" s="62">
        <f t="shared" si="11"/>
        <v>0</v>
      </c>
      <c r="K28" s="62">
        <f t="shared" si="11"/>
        <v>0</v>
      </c>
      <c r="L28" s="62">
        <f t="shared" si="11"/>
        <v>0</v>
      </c>
      <c r="M28" s="62">
        <f t="shared" si="11"/>
        <v>0</v>
      </c>
      <c r="N28" s="62">
        <f t="shared" si="11"/>
        <v>0</v>
      </c>
      <c r="O28" s="62">
        <f t="shared" si="11"/>
        <v>0</v>
      </c>
      <c r="Q28" s="61" t="str">
        <f>IFERROR(AND(Q$6&gt;=EOMONTH($H28,0),OR(Q$6&lt;=EOMONTH($I28,0),$I28=0))
*INDEX(Hypothèses!$D$60:$I$84,MATCH('Plan de recrutement'!$E28,Hypothèses!$C$60:$C$84,0),MATCH('Plan de recrutement'!Q$5,Hypothèses!$D$4:$I$4,0))/12
*(1+INDEX(Hypothèses!$D$85:$I$85,MATCH('Plan de recrutement'!Q$5,Hypothèses!$D$4:$I$4,0))),"-")</f>
        <v>-</v>
      </c>
      <c r="R28" s="61" t="str">
        <f>IFERROR(AND(R$6&gt;=EOMONTH($H28,0),OR(R$6&lt;=EOMONTH($I28,0),$I28=0))
*INDEX(Hypothèses!$D$60:$I$84,MATCH('Plan de recrutement'!$E28,Hypothèses!$C$60:$C$84,0),MATCH('Plan de recrutement'!R$5,Hypothèses!$D$4:$I$4,0))/12
*(1+INDEX(Hypothèses!$D$85:$I$85,MATCH('Plan de recrutement'!R$5,Hypothèses!$D$4:$I$4,0))),"-")</f>
        <v>-</v>
      </c>
      <c r="S28" s="61" t="str">
        <f>IFERROR(AND(S$6&gt;=EOMONTH($H28,0),OR(S$6&lt;=EOMONTH($I28,0),$I28=0))
*INDEX(Hypothèses!$D$60:$I$84,MATCH('Plan de recrutement'!$E28,Hypothèses!$C$60:$C$84,0),MATCH('Plan de recrutement'!S$5,Hypothèses!$D$4:$I$4,0))/12
*(1+INDEX(Hypothèses!$D$85:$I$85,MATCH('Plan de recrutement'!S$5,Hypothèses!$D$4:$I$4,0))),"-")</f>
        <v>-</v>
      </c>
      <c r="T28" s="61" t="str">
        <f>IFERROR(AND(T$6&gt;=EOMONTH($H28,0),OR(T$6&lt;=EOMONTH($I28,0),$I28=0))
*INDEX(Hypothèses!$D$60:$I$84,MATCH('Plan de recrutement'!$E28,Hypothèses!$C$60:$C$84,0),MATCH('Plan de recrutement'!T$5,Hypothèses!$D$4:$I$4,0))/12
*(1+INDEX(Hypothèses!$D$85:$I$85,MATCH('Plan de recrutement'!T$5,Hypothèses!$D$4:$I$4,0))),"-")</f>
        <v>-</v>
      </c>
      <c r="U28" s="61" t="str">
        <f>IFERROR(AND(U$6&gt;=EOMONTH($H28,0),OR(U$6&lt;=EOMONTH($I28,0),$I28=0))
*INDEX(Hypothèses!$D$60:$I$84,MATCH('Plan de recrutement'!$E28,Hypothèses!$C$60:$C$84,0),MATCH('Plan de recrutement'!U$5,Hypothèses!$D$4:$I$4,0))/12
*(1+INDEX(Hypothèses!$D$85:$I$85,MATCH('Plan de recrutement'!U$5,Hypothèses!$D$4:$I$4,0))),"-")</f>
        <v>-</v>
      </c>
      <c r="V28" s="61" t="str">
        <f>IFERROR(AND(V$6&gt;=EOMONTH($H28,0),OR(V$6&lt;=EOMONTH($I28,0),$I28=0))
*INDEX(Hypothèses!$D$60:$I$84,MATCH('Plan de recrutement'!$E28,Hypothèses!$C$60:$C$84,0),MATCH('Plan de recrutement'!V$5,Hypothèses!$D$4:$I$4,0))/12
*(1+INDEX(Hypothèses!$D$85:$I$85,MATCH('Plan de recrutement'!V$5,Hypothèses!$D$4:$I$4,0))),"-")</f>
        <v>-</v>
      </c>
      <c r="W28" s="61" t="str">
        <f>IFERROR(AND(W$6&gt;=EOMONTH($H28,0),OR(W$6&lt;=EOMONTH($I28,0),$I28=0))
*INDEX(Hypothèses!$D$60:$I$84,MATCH('Plan de recrutement'!$E28,Hypothèses!$C$60:$C$84,0),MATCH('Plan de recrutement'!W$5,Hypothèses!$D$4:$I$4,0))/12
*(1+INDEX(Hypothèses!$D$85:$I$85,MATCH('Plan de recrutement'!W$5,Hypothèses!$D$4:$I$4,0))),"-")</f>
        <v>-</v>
      </c>
      <c r="X28" s="61" t="str">
        <f>IFERROR(AND(X$6&gt;=EOMONTH($H28,0),OR(X$6&lt;=EOMONTH($I28,0),$I28=0))
*INDEX(Hypothèses!$D$60:$I$84,MATCH('Plan de recrutement'!$E28,Hypothèses!$C$60:$C$84,0),MATCH('Plan de recrutement'!X$5,Hypothèses!$D$4:$I$4,0))/12
*(1+INDEX(Hypothèses!$D$85:$I$85,MATCH('Plan de recrutement'!X$5,Hypothèses!$D$4:$I$4,0))),"-")</f>
        <v>-</v>
      </c>
      <c r="Y28" s="61" t="str">
        <f>IFERROR(AND(Y$6&gt;=EOMONTH($H28,0),OR(Y$6&lt;=EOMONTH($I28,0),$I28=0))
*INDEX(Hypothèses!$D$60:$I$84,MATCH('Plan de recrutement'!$E28,Hypothèses!$C$60:$C$84,0),MATCH('Plan de recrutement'!Y$5,Hypothèses!$D$4:$I$4,0))/12
*(1+INDEX(Hypothèses!$D$85:$I$85,MATCH('Plan de recrutement'!Y$5,Hypothèses!$D$4:$I$4,0))),"-")</f>
        <v>-</v>
      </c>
      <c r="Z28" s="61" t="str">
        <f>IFERROR(AND(Z$6&gt;=EOMONTH($H28,0),OR(Z$6&lt;=EOMONTH($I28,0),$I28=0))
*INDEX(Hypothèses!$D$60:$I$84,MATCH('Plan de recrutement'!$E28,Hypothèses!$C$60:$C$84,0),MATCH('Plan de recrutement'!Z$5,Hypothèses!$D$4:$I$4,0))/12
*(1+INDEX(Hypothèses!$D$85:$I$85,MATCH('Plan de recrutement'!Z$5,Hypothèses!$D$4:$I$4,0))),"-")</f>
        <v>-</v>
      </c>
      <c r="AA28" s="61" t="str">
        <f>IFERROR(AND(AA$6&gt;=EOMONTH($H28,0),OR(AA$6&lt;=EOMONTH($I28,0),$I28=0))
*INDEX(Hypothèses!$D$60:$I$84,MATCH('Plan de recrutement'!$E28,Hypothèses!$C$60:$C$84,0),MATCH('Plan de recrutement'!AA$5,Hypothèses!$D$4:$I$4,0))/12
*(1+INDEX(Hypothèses!$D$85:$I$85,MATCH('Plan de recrutement'!AA$5,Hypothèses!$D$4:$I$4,0))),"-")</f>
        <v>-</v>
      </c>
      <c r="AB28" s="61" t="str">
        <f>IFERROR(AND(AB$6&gt;=EOMONTH($H28,0),OR(AB$6&lt;=EOMONTH($I28,0),$I28=0))
*INDEX(Hypothèses!$D$60:$I$84,MATCH('Plan de recrutement'!$E28,Hypothèses!$C$60:$C$84,0),MATCH('Plan de recrutement'!AB$5,Hypothèses!$D$4:$I$4,0))/12
*(1+INDEX(Hypothèses!$D$85:$I$85,MATCH('Plan de recrutement'!AB$5,Hypothèses!$D$4:$I$4,0))),"-")</f>
        <v>-</v>
      </c>
      <c r="AC28" s="61" t="str">
        <f>IFERROR(AND(AC$6&gt;=EOMONTH($H28,0),OR(AC$6&lt;=EOMONTH($I28,0),$I28=0))
*INDEX(Hypothèses!$D$60:$I$84,MATCH('Plan de recrutement'!$E28,Hypothèses!$C$60:$C$84,0),MATCH('Plan de recrutement'!AC$5,Hypothèses!$D$4:$I$4,0))/12
*(1+INDEX(Hypothèses!$D$85:$I$85,MATCH('Plan de recrutement'!AC$5,Hypothèses!$D$4:$I$4,0))),"-")</f>
        <v>-</v>
      </c>
      <c r="AD28" s="61" t="str">
        <f>IFERROR(AND(AD$6&gt;=EOMONTH($H28,0),OR(AD$6&lt;=EOMONTH($I28,0),$I28=0))
*INDEX(Hypothèses!$D$60:$I$84,MATCH('Plan de recrutement'!$E28,Hypothèses!$C$60:$C$84,0),MATCH('Plan de recrutement'!AD$5,Hypothèses!$D$4:$I$4,0))/12
*(1+INDEX(Hypothèses!$D$85:$I$85,MATCH('Plan de recrutement'!AD$5,Hypothèses!$D$4:$I$4,0))),"-")</f>
        <v>-</v>
      </c>
      <c r="AE28" s="61" t="str">
        <f>IFERROR(AND(AE$6&gt;=EOMONTH($H28,0),OR(AE$6&lt;=EOMONTH($I28,0),$I28=0))
*INDEX(Hypothèses!$D$60:$I$84,MATCH('Plan de recrutement'!$E28,Hypothèses!$C$60:$C$84,0),MATCH('Plan de recrutement'!AE$5,Hypothèses!$D$4:$I$4,0))/12
*(1+INDEX(Hypothèses!$D$85:$I$85,MATCH('Plan de recrutement'!AE$5,Hypothèses!$D$4:$I$4,0))),"-")</f>
        <v>-</v>
      </c>
      <c r="AF28" s="61" t="str">
        <f>IFERROR(AND(AF$6&gt;=EOMONTH($H28,0),OR(AF$6&lt;=EOMONTH($I28,0),$I28=0))
*INDEX(Hypothèses!$D$60:$I$84,MATCH('Plan de recrutement'!$E28,Hypothèses!$C$60:$C$84,0),MATCH('Plan de recrutement'!AF$5,Hypothèses!$D$4:$I$4,0))/12
*(1+INDEX(Hypothèses!$D$85:$I$85,MATCH('Plan de recrutement'!AF$5,Hypothèses!$D$4:$I$4,0))),"-")</f>
        <v>-</v>
      </c>
      <c r="AG28" s="61" t="str">
        <f>IFERROR(AND(AG$6&gt;=EOMONTH($H28,0),OR(AG$6&lt;=EOMONTH($I28,0),$I28=0))
*INDEX(Hypothèses!$D$60:$I$84,MATCH('Plan de recrutement'!$E28,Hypothèses!$C$60:$C$84,0),MATCH('Plan de recrutement'!AG$5,Hypothèses!$D$4:$I$4,0))/12
*(1+INDEX(Hypothèses!$D$85:$I$85,MATCH('Plan de recrutement'!AG$5,Hypothèses!$D$4:$I$4,0))),"-")</f>
        <v>-</v>
      </c>
      <c r="AH28" s="61" t="str">
        <f>IFERROR(AND(AH$6&gt;=EOMONTH($H28,0),OR(AH$6&lt;=EOMONTH($I28,0),$I28=0))
*INDEX(Hypothèses!$D$60:$I$84,MATCH('Plan de recrutement'!$E28,Hypothèses!$C$60:$C$84,0),MATCH('Plan de recrutement'!AH$5,Hypothèses!$D$4:$I$4,0))/12
*(1+INDEX(Hypothèses!$D$85:$I$85,MATCH('Plan de recrutement'!AH$5,Hypothèses!$D$4:$I$4,0))),"-")</f>
        <v>-</v>
      </c>
      <c r="AI28" s="61" t="str">
        <f>IFERROR(AND(AI$6&gt;=EOMONTH($H28,0),OR(AI$6&lt;=EOMONTH($I28,0),$I28=0))
*INDEX(Hypothèses!$D$60:$I$84,MATCH('Plan de recrutement'!$E28,Hypothèses!$C$60:$C$84,0),MATCH('Plan de recrutement'!AI$5,Hypothèses!$D$4:$I$4,0))/12
*(1+INDEX(Hypothèses!$D$85:$I$85,MATCH('Plan de recrutement'!AI$5,Hypothèses!$D$4:$I$4,0))),"-")</f>
        <v>-</v>
      </c>
      <c r="AJ28" s="61" t="str">
        <f>IFERROR(AND(AJ$6&gt;=EOMONTH($H28,0),OR(AJ$6&lt;=EOMONTH($I28,0),$I28=0))
*INDEX(Hypothèses!$D$60:$I$84,MATCH('Plan de recrutement'!$E28,Hypothèses!$C$60:$C$84,0),MATCH('Plan de recrutement'!AJ$5,Hypothèses!$D$4:$I$4,0))/12
*(1+INDEX(Hypothèses!$D$85:$I$85,MATCH('Plan de recrutement'!AJ$5,Hypothèses!$D$4:$I$4,0))),"-")</f>
        <v>-</v>
      </c>
      <c r="AK28" s="61" t="str">
        <f>IFERROR(AND(AK$6&gt;=EOMONTH($H28,0),OR(AK$6&lt;=EOMONTH($I28,0),$I28=0))
*INDEX(Hypothèses!$D$60:$I$84,MATCH('Plan de recrutement'!$E28,Hypothèses!$C$60:$C$84,0),MATCH('Plan de recrutement'!AK$5,Hypothèses!$D$4:$I$4,0))/12
*(1+INDEX(Hypothèses!$D$85:$I$85,MATCH('Plan de recrutement'!AK$5,Hypothèses!$D$4:$I$4,0))),"-")</f>
        <v>-</v>
      </c>
      <c r="AL28" s="61" t="str">
        <f>IFERROR(AND(AL$6&gt;=EOMONTH($H28,0),OR(AL$6&lt;=EOMONTH($I28,0),$I28=0))
*INDEX(Hypothèses!$D$60:$I$84,MATCH('Plan de recrutement'!$E28,Hypothèses!$C$60:$C$84,0),MATCH('Plan de recrutement'!AL$5,Hypothèses!$D$4:$I$4,0))/12
*(1+INDEX(Hypothèses!$D$85:$I$85,MATCH('Plan de recrutement'!AL$5,Hypothèses!$D$4:$I$4,0))),"-")</f>
        <v>-</v>
      </c>
      <c r="AM28" s="61" t="str">
        <f>IFERROR(AND(AM$6&gt;=EOMONTH($H28,0),OR(AM$6&lt;=EOMONTH($I28,0),$I28=0))
*INDEX(Hypothèses!$D$60:$I$84,MATCH('Plan de recrutement'!$E28,Hypothèses!$C$60:$C$84,0),MATCH('Plan de recrutement'!AM$5,Hypothèses!$D$4:$I$4,0))/12
*(1+INDEX(Hypothèses!$D$85:$I$85,MATCH('Plan de recrutement'!AM$5,Hypothèses!$D$4:$I$4,0))),"-")</f>
        <v>-</v>
      </c>
      <c r="AN28" s="61" t="str">
        <f>IFERROR(AND(AN$6&gt;=EOMONTH($H28,0),OR(AN$6&lt;=EOMONTH($I28,0),$I28=0))
*INDEX(Hypothèses!$D$60:$I$84,MATCH('Plan de recrutement'!$E28,Hypothèses!$C$60:$C$84,0),MATCH('Plan de recrutement'!AN$5,Hypothèses!$D$4:$I$4,0))/12
*(1+INDEX(Hypothèses!$D$85:$I$85,MATCH('Plan de recrutement'!AN$5,Hypothèses!$D$4:$I$4,0))),"-")</f>
        <v>-</v>
      </c>
      <c r="AO28" s="61" t="str">
        <f>IFERROR(AND(AO$6&gt;=EOMONTH($H28,0),OR(AO$6&lt;=EOMONTH($I28,0),$I28=0))
*INDEX(Hypothèses!$D$60:$I$84,MATCH('Plan de recrutement'!$E28,Hypothèses!$C$60:$C$84,0),MATCH('Plan de recrutement'!AO$5,Hypothèses!$D$4:$I$4,0))/12
*(1+INDEX(Hypothèses!$D$85:$I$85,MATCH('Plan de recrutement'!AO$5,Hypothèses!$D$4:$I$4,0))),"-")</f>
        <v>-</v>
      </c>
      <c r="AP28" s="61" t="str">
        <f>IFERROR(AND(AP$6&gt;=EOMONTH($H28,0),OR(AP$6&lt;=EOMONTH($I28,0),$I28=0))
*INDEX(Hypothèses!$D$60:$I$84,MATCH('Plan de recrutement'!$E28,Hypothèses!$C$60:$C$84,0),MATCH('Plan de recrutement'!AP$5,Hypothèses!$D$4:$I$4,0))/12
*(1+INDEX(Hypothèses!$D$85:$I$85,MATCH('Plan de recrutement'!AP$5,Hypothèses!$D$4:$I$4,0))),"-")</f>
        <v>-</v>
      </c>
      <c r="AQ28" s="61" t="str">
        <f>IFERROR(AND(AQ$6&gt;=EOMONTH($H28,0),OR(AQ$6&lt;=EOMONTH($I28,0),$I28=0))
*INDEX(Hypothèses!$D$60:$I$84,MATCH('Plan de recrutement'!$E28,Hypothèses!$C$60:$C$84,0),MATCH('Plan de recrutement'!AQ$5,Hypothèses!$D$4:$I$4,0))/12
*(1+INDEX(Hypothèses!$D$85:$I$85,MATCH('Plan de recrutement'!AQ$5,Hypothèses!$D$4:$I$4,0))),"-")</f>
        <v>-</v>
      </c>
      <c r="AR28" s="61" t="str">
        <f>IFERROR(AND(AR$6&gt;=EOMONTH($H28,0),OR(AR$6&lt;=EOMONTH($I28,0),$I28=0))
*INDEX(Hypothèses!$D$60:$I$84,MATCH('Plan de recrutement'!$E28,Hypothèses!$C$60:$C$84,0),MATCH('Plan de recrutement'!AR$5,Hypothèses!$D$4:$I$4,0))/12
*(1+INDEX(Hypothèses!$D$85:$I$85,MATCH('Plan de recrutement'!AR$5,Hypothèses!$D$4:$I$4,0))),"-")</f>
        <v>-</v>
      </c>
      <c r="AS28" s="61" t="str">
        <f>IFERROR(AND(AS$6&gt;=EOMONTH($H28,0),OR(AS$6&lt;=EOMONTH($I28,0),$I28=0))
*INDEX(Hypothèses!$D$60:$I$84,MATCH('Plan de recrutement'!$E28,Hypothèses!$C$60:$C$84,0),MATCH('Plan de recrutement'!AS$5,Hypothèses!$D$4:$I$4,0))/12
*(1+INDEX(Hypothèses!$D$85:$I$85,MATCH('Plan de recrutement'!AS$5,Hypothèses!$D$4:$I$4,0))),"-")</f>
        <v>-</v>
      </c>
      <c r="AT28" s="61" t="str">
        <f>IFERROR(AND(AT$6&gt;=EOMONTH($H28,0),OR(AT$6&lt;=EOMONTH($I28,0),$I28=0))
*INDEX(Hypothèses!$D$60:$I$84,MATCH('Plan de recrutement'!$E28,Hypothèses!$C$60:$C$84,0),MATCH('Plan de recrutement'!AT$5,Hypothèses!$D$4:$I$4,0))/12
*(1+INDEX(Hypothèses!$D$85:$I$85,MATCH('Plan de recrutement'!AT$5,Hypothèses!$D$4:$I$4,0))),"-")</f>
        <v>-</v>
      </c>
      <c r="AU28" s="61" t="str">
        <f>IFERROR(AND(AU$6&gt;=EOMONTH($H28,0),OR(AU$6&lt;=EOMONTH($I28,0),$I28=0))
*INDEX(Hypothèses!$D$60:$I$84,MATCH('Plan de recrutement'!$E28,Hypothèses!$C$60:$C$84,0),MATCH('Plan de recrutement'!AU$5,Hypothèses!$D$4:$I$4,0))/12
*(1+INDEX(Hypothèses!$D$85:$I$85,MATCH('Plan de recrutement'!AU$5,Hypothèses!$D$4:$I$4,0))),"-")</f>
        <v>-</v>
      </c>
      <c r="AV28" s="61" t="str">
        <f>IFERROR(AND(AV$6&gt;=EOMONTH($H28,0),OR(AV$6&lt;=EOMONTH($I28,0),$I28=0))
*INDEX(Hypothèses!$D$60:$I$84,MATCH('Plan de recrutement'!$E28,Hypothèses!$C$60:$C$84,0),MATCH('Plan de recrutement'!AV$5,Hypothèses!$D$4:$I$4,0))/12
*(1+INDEX(Hypothèses!$D$85:$I$85,MATCH('Plan de recrutement'!AV$5,Hypothèses!$D$4:$I$4,0))),"-")</f>
        <v>-</v>
      </c>
      <c r="AW28" s="61" t="str">
        <f>IFERROR(AND(AW$6&gt;=EOMONTH($H28,0),OR(AW$6&lt;=EOMONTH($I28,0),$I28=0))
*INDEX(Hypothèses!$D$60:$I$84,MATCH('Plan de recrutement'!$E28,Hypothèses!$C$60:$C$84,0),MATCH('Plan de recrutement'!AW$5,Hypothèses!$D$4:$I$4,0))/12
*(1+INDEX(Hypothèses!$D$85:$I$85,MATCH('Plan de recrutement'!AW$5,Hypothèses!$D$4:$I$4,0))),"-")</f>
        <v>-</v>
      </c>
      <c r="AX28" s="61" t="str">
        <f>IFERROR(AND(AX$6&gt;=EOMONTH($H28,0),OR(AX$6&lt;=EOMONTH($I28,0),$I28=0))
*INDEX(Hypothèses!$D$60:$I$84,MATCH('Plan de recrutement'!$E28,Hypothèses!$C$60:$C$84,0),MATCH('Plan de recrutement'!AX$5,Hypothèses!$D$4:$I$4,0))/12
*(1+INDEX(Hypothèses!$D$85:$I$85,MATCH('Plan de recrutement'!AX$5,Hypothèses!$D$4:$I$4,0))),"-")</f>
        <v>-</v>
      </c>
      <c r="AY28" s="61" t="str">
        <f>IFERROR(AND(AY$6&gt;=EOMONTH($H28,0),OR(AY$6&lt;=EOMONTH($I28,0),$I28=0))
*INDEX(Hypothèses!$D$60:$I$84,MATCH('Plan de recrutement'!$E28,Hypothèses!$C$60:$C$84,0),MATCH('Plan de recrutement'!AY$5,Hypothèses!$D$4:$I$4,0))/12
*(1+INDEX(Hypothèses!$D$85:$I$85,MATCH('Plan de recrutement'!AY$5,Hypothèses!$D$4:$I$4,0))),"-")</f>
        <v>-</v>
      </c>
      <c r="AZ28" s="61" t="str">
        <f>IFERROR(AND(AZ$6&gt;=EOMONTH($H28,0),OR(AZ$6&lt;=EOMONTH($I28,0),$I28=0))
*INDEX(Hypothèses!$D$60:$I$84,MATCH('Plan de recrutement'!$E28,Hypothèses!$C$60:$C$84,0),MATCH('Plan de recrutement'!AZ$5,Hypothèses!$D$4:$I$4,0))/12
*(1+INDEX(Hypothèses!$D$85:$I$85,MATCH('Plan de recrutement'!AZ$5,Hypothèses!$D$4:$I$4,0))),"-")</f>
        <v>-</v>
      </c>
      <c r="BA28" s="61" t="str">
        <f>IFERROR(AND(BA$6&gt;=EOMONTH($H28,0),OR(BA$6&lt;=EOMONTH($I28,0),$I28=0))
*INDEX(Hypothèses!$D$60:$I$84,MATCH('Plan de recrutement'!$E28,Hypothèses!$C$60:$C$84,0),MATCH('Plan de recrutement'!BA$5,Hypothèses!$D$4:$I$4,0))/12
*(1+INDEX(Hypothèses!$D$85:$I$85,MATCH('Plan de recrutement'!BA$5,Hypothèses!$D$4:$I$4,0))),"-")</f>
        <v>-</v>
      </c>
      <c r="BB28" s="61" t="str">
        <f>IFERROR(AND(BB$6&gt;=EOMONTH($H28,0),OR(BB$6&lt;=EOMONTH($I28,0),$I28=0))
*INDEX(Hypothèses!$D$60:$I$84,MATCH('Plan de recrutement'!$E28,Hypothèses!$C$60:$C$84,0),MATCH('Plan de recrutement'!BB$5,Hypothèses!$D$4:$I$4,0))/12
*(1+INDEX(Hypothèses!$D$85:$I$85,MATCH('Plan de recrutement'!BB$5,Hypothèses!$D$4:$I$4,0))),"-")</f>
        <v>-</v>
      </c>
      <c r="BC28" s="61" t="str">
        <f>IFERROR(AND(BC$6&gt;=EOMONTH($H28,0),OR(BC$6&lt;=EOMONTH($I28,0),$I28=0))
*INDEX(Hypothèses!$D$60:$I$84,MATCH('Plan de recrutement'!$E28,Hypothèses!$C$60:$C$84,0),MATCH('Plan de recrutement'!BC$5,Hypothèses!$D$4:$I$4,0))/12
*(1+INDEX(Hypothèses!$D$85:$I$85,MATCH('Plan de recrutement'!BC$5,Hypothèses!$D$4:$I$4,0))),"-")</f>
        <v>-</v>
      </c>
      <c r="BD28" s="61" t="str">
        <f>IFERROR(AND(BD$6&gt;=EOMONTH($H28,0),OR(BD$6&lt;=EOMONTH($I28,0),$I28=0))
*INDEX(Hypothèses!$D$60:$I$84,MATCH('Plan de recrutement'!$E28,Hypothèses!$C$60:$C$84,0),MATCH('Plan de recrutement'!BD$5,Hypothèses!$D$4:$I$4,0))/12
*(1+INDEX(Hypothèses!$D$85:$I$85,MATCH('Plan de recrutement'!BD$5,Hypothèses!$D$4:$I$4,0))),"-")</f>
        <v>-</v>
      </c>
      <c r="BE28" s="61" t="str">
        <f>IFERROR(AND(BE$6&gt;=EOMONTH($H28,0),OR(BE$6&lt;=EOMONTH($I28,0),$I28=0))
*INDEX(Hypothèses!$D$60:$I$84,MATCH('Plan de recrutement'!$E28,Hypothèses!$C$60:$C$84,0),MATCH('Plan de recrutement'!BE$5,Hypothèses!$D$4:$I$4,0))/12
*(1+INDEX(Hypothèses!$D$85:$I$85,MATCH('Plan de recrutement'!BE$5,Hypothèses!$D$4:$I$4,0))),"-")</f>
        <v>-</v>
      </c>
      <c r="BF28" s="61" t="str">
        <f>IFERROR(AND(BF$6&gt;=EOMONTH($H28,0),OR(BF$6&lt;=EOMONTH($I28,0),$I28=0))
*INDEX(Hypothèses!$D$60:$I$84,MATCH('Plan de recrutement'!$E28,Hypothèses!$C$60:$C$84,0),MATCH('Plan de recrutement'!BF$5,Hypothèses!$D$4:$I$4,0))/12
*(1+INDEX(Hypothèses!$D$85:$I$85,MATCH('Plan de recrutement'!BF$5,Hypothèses!$D$4:$I$4,0))),"-")</f>
        <v>-</v>
      </c>
      <c r="BG28" s="61" t="str">
        <f>IFERROR(AND(BG$6&gt;=EOMONTH($H28,0),OR(BG$6&lt;=EOMONTH($I28,0),$I28=0))
*INDEX(Hypothèses!$D$60:$I$84,MATCH('Plan de recrutement'!$E28,Hypothèses!$C$60:$C$84,0),MATCH('Plan de recrutement'!BG$5,Hypothèses!$D$4:$I$4,0))/12
*(1+INDEX(Hypothèses!$D$85:$I$85,MATCH('Plan de recrutement'!BG$5,Hypothèses!$D$4:$I$4,0))),"-")</f>
        <v>-</v>
      </c>
      <c r="BH28" s="61" t="str">
        <f>IFERROR(AND(BH$6&gt;=EOMONTH($H28,0),OR(BH$6&lt;=EOMONTH($I28,0),$I28=0))
*INDEX(Hypothèses!$D$60:$I$84,MATCH('Plan de recrutement'!$E28,Hypothèses!$C$60:$C$84,0),MATCH('Plan de recrutement'!BH$5,Hypothèses!$D$4:$I$4,0))/12
*(1+INDEX(Hypothèses!$D$85:$I$85,MATCH('Plan de recrutement'!BH$5,Hypothèses!$D$4:$I$4,0))),"-")</f>
        <v>-</v>
      </c>
      <c r="BI28" s="61" t="str">
        <f>IFERROR(AND(BI$6&gt;=EOMONTH($H28,0),OR(BI$6&lt;=EOMONTH($I28,0),$I28=0))
*INDEX(Hypothèses!$D$60:$I$84,MATCH('Plan de recrutement'!$E28,Hypothèses!$C$60:$C$84,0),MATCH('Plan de recrutement'!BI$5,Hypothèses!$D$4:$I$4,0))/12
*(1+INDEX(Hypothèses!$D$85:$I$85,MATCH('Plan de recrutement'!BI$5,Hypothèses!$D$4:$I$4,0))),"-")</f>
        <v>-</v>
      </c>
      <c r="BJ28" s="61" t="str">
        <f>IFERROR(AND(BJ$6&gt;=EOMONTH($H28,0),OR(BJ$6&lt;=EOMONTH($I28,0),$I28=0))
*INDEX(Hypothèses!$D$60:$I$84,MATCH('Plan de recrutement'!$E28,Hypothèses!$C$60:$C$84,0),MATCH('Plan de recrutement'!BJ$5,Hypothèses!$D$4:$I$4,0))/12
*(1+INDEX(Hypothèses!$D$85:$I$85,MATCH('Plan de recrutement'!BJ$5,Hypothèses!$D$4:$I$4,0))),"-")</f>
        <v>-</v>
      </c>
      <c r="BK28" s="61" t="str">
        <f>IFERROR(AND(BK$6&gt;=EOMONTH($H28,0),OR(BK$6&lt;=EOMONTH($I28,0),$I28=0))
*INDEX(Hypothèses!$D$60:$I$84,MATCH('Plan de recrutement'!$E28,Hypothèses!$C$60:$C$84,0),MATCH('Plan de recrutement'!BK$5,Hypothèses!$D$4:$I$4,0))/12
*(1+INDEX(Hypothèses!$D$85:$I$85,MATCH('Plan de recrutement'!BK$5,Hypothèses!$D$4:$I$4,0))),"-")</f>
        <v>-</v>
      </c>
      <c r="BL28" s="61" t="str">
        <f>IFERROR(AND(BL$6&gt;=EOMONTH($H28,0),OR(BL$6&lt;=EOMONTH($I28,0),$I28=0))
*INDEX(Hypothèses!$D$60:$I$84,MATCH('Plan de recrutement'!$E28,Hypothèses!$C$60:$C$84,0),MATCH('Plan de recrutement'!BL$5,Hypothèses!$D$4:$I$4,0))/12
*(1+INDEX(Hypothèses!$D$85:$I$85,MATCH('Plan de recrutement'!BL$5,Hypothèses!$D$4:$I$4,0))),"-")</f>
        <v>-</v>
      </c>
      <c r="BM28" s="61" t="str">
        <f>IFERROR(AND(BM$6&gt;=EOMONTH($H28,0),OR(BM$6&lt;=EOMONTH($I28,0),$I28=0))
*INDEX(Hypothèses!$D$60:$I$84,MATCH('Plan de recrutement'!$E28,Hypothèses!$C$60:$C$84,0),MATCH('Plan de recrutement'!BM$5,Hypothèses!$D$4:$I$4,0))/12
*(1+INDEX(Hypothèses!$D$85:$I$85,MATCH('Plan de recrutement'!BM$5,Hypothèses!$D$4:$I$4,0))),"-")</f>
        <v>-</v>
      </c>
      <c r="BN28" s="61" t="str">
        <f>IFERROR(AND(BN$6&gt;=EOMONTH($H28,0),OR(BN$6&lt;=EOMONTH($I28,0),$I28=0))
*INDEX(Hypothèses!$D$60:$I$84,MATCH('Plan de recrutement'!$E28,Hypothèses!$C$60:$C$84,0),MATCH('Plan de recrutement'!BN$5,Hypothèses!$D$4:$I$4,0))/12
*(1+INDEX(Hypothèses!$D$85:$I$85,MATCH('Plan de recrutement'!BN$5,Hypothèses!$D$4:$I$4,0))),"-")</f>
        <v>-</v>
      </c>
      <c r="BO28" s="61" t="str">
        <f>IFERROR(AND(BO$6&gt;=EOMONTH($H28,0),OR(BO$6&lt;=EOMONTH($I28,0),$I28=0))
*INDEX(Hypothèses!$D$60:$I$84,MATCH('Plan de recrutement'!$E28,Hypothèses!$C$60:$C$84,0),MATCH('Plan de recrutement'!BO$5,Hypothèses!$D$4:$I$4,0))/12
*(1+INDEX(Hypothèses!$D$85:$I$85,MATCH('Plan de recrutement'!BO$5,Hypothèses!$D$4:$I$4,0))),"-")</f>
        <v>-</v>
      </c>
      <c r="BP28" s="61" t="str">
        <f>IFERROR(AND(BP$6&gt;=EOMONTH($H28,0),OR(BP$6&lt;=EOMONTH($I28,0),$I28=0))
*INDEX(Hypothèses!$D$60:$I$84,MATCH('Plan de recrutement'!$E28,Hypothèses!$C$60:$C$84,0),MATCH('Plan de recrutement'!BP$5,Hypothèses!$D$4:$I$4,0))/12
*(1+INDEX(Hypothèses!$D$85:$I$85,MATCH('Plan de recrutement'!BP$5,Hypothèses!$D$4:$I$4,0))),"-")</f>
        <v>-</v>
      </c>
      <c r="BQ28" s="61" t="str">
        <f>IFERROR(AND(BQ$6&gt;=EOMONTH($H28,0),OR(BQ$6&lt;=EOMONTH($I28,0),$I28=0))
*INDEX(Hypothèses!$D$60:$I$84,MATCH('Plan de recrutement'!$E28,Hypothèses!$C$60:$C$84,0),MATCH('Plan de recrutement'!BQ$5,Hypothèses!$D$4:$I$4,0))/12
*(1+INDEX(Hypothèses!$D$85:$I$85,MATCH('Plan de recrutement'!BQ$5,Hypothèses!$D$4:$I$4,0))),"-")</f>
        <v>-</v>
      </c>
      <c r="BR28" s="61" t="str">
        <f>IFERROR(AND(BR$6&gt;=EOMONTH($H28,0),OR(BR$6&lt;=EOMONTH($I28,0),$I28=0))
*INDEX(Hypothèses!$D$60:$I$84,MATCH('Plan de recrutement'!$E28,Hypothèses!$C$60:$C$84,0),MATCH('Plan de recrutement'!BR$5,Hypothèses!$D$4:$I$4,0))/12
*(1+INDEX(Hypothèses!$D$85:$I$85,MATCH('Plan de recrutement'!BR$5,Hypothèses!$D$4:$I$4,0))),"-")</f>
        <v>-</v>
      </c>
      <c r="BS28" s="61" t="str">
        <f>IFERROR(AND(BS$6&gt;=EOMONTH($H28,0),OR(BS$6&lt;=EOMONTH($I28,0),$I28=0))
*INDEX(Hypothèses!$D$60:$I$84,MATCH('Plan de recrutement'!$E28,Hypothèses!$C$60:$C$84,0),MATCH('Plan de recrutement'!BS$5,Hypothèses!$D$4:$I$4,0))/12
*(1+INDEX(Hypothèses!$D$85:$I$85,MATCH('Plan de recrutement'!BS$5,Hypothèses!$D$4:$I$4,0))),"-")</f>
        <v>-</v>
      </c>
      <c r="BT28" s="61" t="str">
        <f>IFERROR(AND(BT$6&gt;=EOMONTH($H28,0),OR(BT$6&lt;=EOMONTH($I28,0),$I28=0))
*INDEX(Hypothèses!$D$60:$I$84,MATCH('Plan de recrutement'!$E28,Hypothèses!$C$60:$C$84,0),MATCH('Plan de recrutement'!BT$5,Hypothèses!$D$4:$I$4,0))/12
*(1+INDEX(Hypothèses!$D$85:$I$85,MATCH('Plan de recrutement'!BT$5,Hypothèses!$D$4:$I$4,0))),"-")</f>
        <v>-</v>
      </c>
      <c r="BU28" s="61" t="str">
        <f>IFERROR(AND(BU$6&gt;=EOMONTH($H28,0),OR(BU$6&lt;=EOMONTH($I28,0),$I28=0))
*INDEX(Hypothèses!$D$60:$I$84,MATCH('Plan de recrutement'!$E28,Hypothèses!$C$60:$C$84,0),MATCH('Plan de recrutement'!BU$5,Hypothèses!$D$4:$I$4,0))/12
*(1+INDEX(Hypothèses!$D$85:$I$85,MATCH('Plan de recrutement'!BU$5,Hypothèses!$D$4:$I$4,0))),"-")</f>
        <v>-</v>
      </c>
      <c r="BV28" s="61" t="str">
        <f>IFERROR(AND(BV$6&gt;=EOMONTH($H28,0),OR(BV$6&lt;=EOMONTH($I28,0),$I28=0))
*INDEX(Hypothèses!$D$60:$I$84,MATCH('Plan de recrutement'!$E28,Hypothèses!$C$60:$C$84,0),MATCH('Plan de recrutement'!BV$5,Hypothèses!$D$4:$I$4,0))/12
*(1+INDEX(Hypothèses!$D$85:$I$85,MATCH('Plan de recrutement'!BV$5,Hypothèses!$D$4:$I$4,0))),"-")</f>
        <v>-</v>
      </c>
      <c r="BW28" s="61" t="str">
        <f>IFERROR(AND(BW$6&gt;=EOMONTH($H28,0),OR(BW$6&lt;=EOMONTH($I28,0),$I28=0))
*INDEX(Hypothèses!$D$60:$I$84,MATCH('Plan de recrutement'!$E28,Hypothèses!$C$60:$C$84,0),MATCH('Plan de recrutement'!BW$5,Hypothèses!$D$4:$I$4,0))/12
*(1+INDEX(Hypothèses!$D$85:$I$85,MATCH('Plan de recrutement'!BW$5,Hypothèses!$D$4:$I$4,0))),"-")</f>
        <v>-</v>
      </c>
      <c r="BX28" s="61" t="str">
        <f>IFERROR(AND(BX$6&gt;=EOMONTH($H28,0),OR(BX$6&lt;=EOMONTH($I28,0),$I28=0))
*INDEX(Hypothèses!$D$60:$I$84,MATCH('Plan de recrutement'!$E28,Hypothèses!$C$60:$C$84,0),MATCH('Plan de recrutement'!BX$5,Hypothèses!$D$4:$I$4,0))/12
*(1+INDEX(Hypothèses!$D$85:$I$85,MATCH('Plan de recrutement'!BX$5,Hypothèses!$D$4:$I$4,0))),"-")</f>
        <v>-</v>
      </c>
      <c r="BY28" s="61" t="str">
        <f>IFERROR(AND(BY$6&gt;=EOMONTH($H28,0),OR(BY$6&lt;=EOMONTH($I28,0),$I28=0))
*INDEX(Hypothèses!$D$60:$I$84,MATCH('Plan de recrutement'!$E28,Hypothèses!$C$60:$C$84,0),MATCH('Plan de recrutement'!BY$5,Hypothèses!$D$4:$I$4,0))/12
*(1+INDEX(Hypothèses!$D$85:$I$85,MATCH('Plan de recrutement'!BY$5,Hypothèses!$D$4:$I$4,0))),"-")</f>
        <v>-</v>
      </c>
      <c r="BZ28" s="61" t="str">
        <f>IFERROR(AND(BZ$6&gt;=EOMONTH($H28,0),OR(BZ$6&lt;=EOMONTH($I28,0),$I28=0))
*INDEX(Hypothèses!$D$60:$I$84,MATCH('Plan de recrutement'!$E28,Hypothèses!$C$60:$C$84,0),MATCH('Plan de recrutement'!BZ$5,Hypothèses!$D$4:$I$4,0))/12
*(1+INDEX(Hypothèses!$D$85:$I$85,MATCH('Plan de recrutement'!BZ$5,Hypothèses!$D$4:$I$4,0))),"-")</f>
        <v>-</v>
      </c>
      <c r="CA28" s="61" t="str">
        <f>IFERROR(AND(CA$6&gt;=EOMONTH($H28,0),OR(CA$6&lt;=EOMONTH($I28,0),$I28=0))
*INDEX(Hypothèses!$D$60:$I$84,MATCH('Plan de recrutement'!$E28,Hypothèses!$C$60:$C$84,0),MATCH('Plan de recrutement'!CA$5,Hypothèses!$D$4:$I$4,0))/12
*(1+INDEX(Hypothèses!$D$85:$I$85,MATCH('Plan de recrutement'!CA$5,Hypothèses!$D$4:$I$4,0))),"-")</f>
        <v>-</v>
      </c>
      <c r="CB28" s="61" t="str">
        <f>IFERROR(AND(CB$6&gt;=EOMONTH($H28,0),OR(CB$6&lt;=EOMONTH($I28,0),$I28=0))
*INDEX(Hypothèses!$D$60:$I$84,MATCH('Plan de recrutement'!$E28,Hypothèses!$C$60:$C$84,0),MATCH('Plan de recrutement'!CB$5,Hypothèses!$D$4:$I$4,0))/12
*(1+INDEX(Hypothèses!$D$85:$I$85,MATCH('Plan de recrutement'!CB$5,Hypothèses!$D$4:$I$4,0))),"-")</f>
        <v>-</v>
      </c>
      <c r="CC28" s="61" t="str">
        <f>IFERROR(AND(CC$6&gt;=EOMONTH($H28,0),OR(CC$6&lt;=EOMONTH($I28,0),$I28=0))
*INDEX(Hypothèses!$D$60:$I$84,MATCH('Plan de recrutement'!$E28,Hypothèses!$C$60:$C$84,0),MATCH('Plan de recrutement'!CC$5,Hypothèses!$D$4:$I$4,0))/12
*(1+INDEX(Hypothèses!$D$85:$I$85,MATCH('Plan de recrutement'!CC$5,Hypothèses!$D$4:$I$4,0))),"-")</f>
        <v>-</v>
      </c>
      <c r="CD28" s="61" t="str">
        <f>IFERROR(AND(CD$6&gt;=EOMONTH($H28,0),OR(CD$6&lt;=EOMONTH($I28,0),$I28=0))
*INDEX(Hypothèses!$D$60:$I$84,MATCH('Plan de recrutement'!$E28,Hypothèses!$C$60:$C$84,0),MATCH('Plan de recrutement'!CD$5,Hypothèses!$D$4:$I$4,0))/12
*(1+INDEX(Hypothèses!$D$85:$I$85,MATCH('Plan de recrutement'!CD$5,Hypothèses!$D$4:$I$4,0))),"-")</f>
        <v>-</v>
      </c>
      <c r="CE28" s="61" t="str">
        <f>IFERROR(AND(CE$6&gt;=EOMONTH($H28,0),OR(CE$6&lt;=EOMONTH($I28,0),$I28=0))
*INDEX(Hypothèses!$D$60:$I$84,MATCH('Plan de recrutement'!$E28,Hypothèses!$C$60:$C$84,0),MATCH('Plan de recrutement'!CE$5,Hypothèses!$D$4:$I$4,0))/12
*(1+INDEX(Hypothèses!$D$85:$I$85,MATCH('Plan de recrutement'!CE$5,Hypothèses!$D$4:$I$4,0))),"-")</f>
        <v>-</v>
      </c>
      <c r="CF28" s="61" t="str">
        <f>IFERROR(AND(CF$6&gt;=EOMONTH($H28,0),OR(CF$6&lt;=EOMONTH($I28,0),$I28=0))
*INDEX(Hypothèses!$D$60:$I$84,MATCH('Plan de recrutement'!$E28,Hypothèses!$C$60:$C$84,0),MATCH('Plan de recrutement'!CF$5,Hypothèses!$D$4:$I$4,0))/12
*(1+INDEX(Hypothèses!$D$85:$I$85,MATCH('Plan de recrutement'!CF$5,Hypothèses!$D$4:$I$4,0))),"-")</f>
        <v>-</v>
      </c>
      <c r="CG28" s="61" t="str">
        <f>IFERROR(AND(CG$6&gt;=EOMONTH($H28,0),OR(CG$6&lt;=EOMONTH($I28,0),$I28=0))
*INDEX(Hypothèses!$D$60:$I$84,MATCH('Plan de recrutement'!$E28,Hypothèses!$C$60:$C$84,0),MATCH('Plan de recrutement'!CG$5,Hypothèses!$D$4:$I$4,0))/12
*(1+INDEX(Hypothèses!$D$85:$I$85,MATCH('Plan de recrutement'!CG$5,Hypothèses!$D$4:$I$4,0))),"-")</f>
        <v>-</v>
      </c>
      <c r="CH28" s="61" t="str">
        <f>IFERROR(AND(CH$6&gt;=EOMONTH($H28,0),OR(CH$6&lt;=EOMONTH($I28,0),$I28=0))
*INDEX(Hypothèses!$D$60:$I$84,MATCH('Plan de recrutement'!$E28,Hypothèses!$C$60:$C$84,0),MATCH('Plan de recrutement'!CH$5,Hypothèses!$D$4:$I$4,0))/12
*(1+INDEX(Hypothèses!$D$85:$I$85,MATCH('Plan de recrutement'!CH$5,Hypothèses!$D$4:$I$4,0))),"-")</f>
        <v>-</v>
      </c>
      <c r="CI28" s="61" t="str">
        <f>IFERROR(AND(CI$6&gt;=EOMONTH($H28,0),OR(CI$6&lt;=EOMONTH($I28,0),$I28=0))
*INDEX(Hypothèses!$D$60:$I$84,MATCH('Plan de recrutement'!$E28,Hypothèses!$C$60:$C$84,0),MATCH('Plan de recrutement'!CI$5,Hypothèses!$D$4:$I$4,0))/12
*(1+INDEX(Hypothèses!$D$85:$I$85,MATCH('Plan de recrutement'!CI$5,Hypothèses!$D$4:$I$4,0))),"-")</f>
        <v>-</v>
      </c>
      <c r="CJ28" s="61" t="str">
        <f>IFERROR(AND(CJ$6&gt;=EOMONTH($H28,0),OR(CJ$6&lt;=EOMONTH($I28,0),$I28=0))
*INDEX(Hypothèses!$D$60:$I$84,MATCH('Plan de recrutement'!$E28,Hypothèses!$C$60:$C$84,0),MATCH('Plan de recrutement'!CJ$5,Hypothèses!$D$4:$I$4,0))/12
*(1+INDEX(Hypothèses!$D$85:$I$85,MATCH('Plan de recrutement'!CJ$5,Hypothèses!$D$4:$I$4,0))),"-")</f>
        <v>-</v>
      </c>
    </row>
    <row r="29" spans="3:88" x14ac:dyDescent="0.3">
      <c r="C29" s="48"/>
      <c r="D29" s="48"/>
      <c r="E29" s="1" t="str">
        <f t="shared" si="10"/>
        <v xml:space="preserve"> - </v>
      </c>
      <c r="F29" s="48"/>
      <c r="G29" s="48"/>
      <c r="H29" s="60"/>
      <c r="I29" s="60"/>
      <c r="J29" s="62">
        <f t="shared" si="11"/>
        <v>0</v>
      </c>
      <c r="K29" s="62">
        <f t="shared" si="11"/>
        <v>0</v>
      </c>
      <c r="L29" s="62">
        <f t="shared" si="11"/>
        <v>0</v>
      </c>
      <c r="M29" s="62">
        <f t="shared" si="11"/>
        <v>0</v>
      </c>
      <c r="N29" s="62">
        <f t="shared" si="11"/>
        <v>0</v>
      </c>
      <c r="O29" s="62">
        <f t="shared" si="11"/>
        <v>0</v>
      </c>
      <c r="Q29" s="61" t="str">
        <f>IFERROR(AND(Q$6&gt;=EOMONTH($H29,0),OR(Q$6&lt;=EOMONTH($I29,0),$I29=0))
*INDEX(Hypothèses!$D$60:$I$84,MATCH('Plan de recrutement'!$E29,Hypothèses!$C$60:$C$84,0),MATCH('Plan de recrutement'!Q$5,Hypothèses!$D$4:$I$4,0))/12
*(1+INDEX(Hypothèses!$D$85:$I$85,MATCH('Plan de recrutement'!Q$5,Hypothèses!$D$4:$I$4,0))),"-")</f>
        <v>-</v>
      </c>
      <c r="R29" s="61" t="str">
        <f>IFERROR(AND(R$6&gt;=EOMONTH($H29,0),OR(R$6&lt;=EOMONTH($I29,0),$I29=0))
*INDEX(Hypothèses!$D$60:$I$84,MATCH('Plan de recrutement'!$E29,Hypothèses!$C$60:$C$84,0),MATCH('Plan de recrutement'!R$5,Hypothèses!$D$4:$I$4,0))/12
*(1+INDEX(Hypothèses!$D$85:$I$85,MATCH('Plan de recrutement'!R$5,Hypothèses!$D$4:$I$4,0))),"-")</f>
        <v>-</v>
      </c>
      <c r="S29" s="61" t="str">
        <f>IFERROR(AND(S$6&gt;=EOMONTH($H29,0),OR(S$6&lt;=EOMONTH($I29,0),$I29=0))
*INDEX(Hypothèses!$D$60:$I$84,MATCH('Plan de recrutement'!$E29,Hypothèses!$C$60:$C$84,0),MATCH('Plan de recrutement'!S$5,Hypothèses!$D$4:$I$4,0))/12
*(1+INDEX(Hypothèses!$D$85:$I$85,MATCH('Plan de recrutement'!S$5,Hypothèses!$D$4:$I$4,0))),"-")</f>
        <v>-</v>
      </c>
      <c r="T29" s="61" t="str">
        <f>IFERROR(AND(T$6&gt;=EOMONTH($H29,0),OR(T$6&lt;=EOMONTH($I29,0),$I29=0))
*INDEX(Hypothèses!$D$60:$I$84,MATCH('Plan de recrutement'!$E29,Hypothèses!$C$60:$C$84,0),MATCH('Plan de recrutement'!T$5,Hypothèses!$D$4:$I$4,0))/12
*(1+INDEX(Hypothèses!$D$85:$I$85,MATCH('Plan de recrutement'!T$5,Hypothèses!$D$4:$I$4,0))),"-")</f>
        <v>-</v>
      </c>
      <c r="U29" s="61" t="str">
        <f>IFERROR(AND(U$6&gt;=EOMONTH($H29,0),OR(U$6&lt;=EOMONTH($I29,0),$I29=0))
*INDEX(Hypothèses!$D$60:$I$84,MATCH('Plan de recrutement'!$E29,Hypothèses!$C$60:$C$84,0),MATCH('Plan de recrutement'!U$5,Hypothèses!$D$4:$I$4,0))/12
*(1+INDEX(Hypothèses!$D$85:$I$85,MATCH('Plan de recrutement'!U$5,Hypothèses!$D$4:$I$4,0))),"-")</f>
        <v>-</v>
      </c>
      <c r="V29" s="61" t="str">
        <f>IFERROR(AND(V$6&gt;=EOMONTH($H29,0),OR(V$6&lt;=EOMONTH($I29,0),$I29=0))
*INDEX(Hypothèses!$D$60:$I$84,MATCH('Plan de recrutement'!$E29,Hypothèses!$C$60:$C$84,0),MATCH('Plan de recrutement'!V$5,Hypothèses!$D$4:$I$4,0))/12
*(1+INDEX(Hypothèses!$D$85:$I$85,MATCH('Plan de recrutement'!V$5,Hypothèses!$D$4:$I$4,0))),"-")</f>
        <v>-</v>
      </c>
      <c r="W29" s="61" t="str">
        <f>IFERROR(AND(W$6&gt;=EOMONTH($H29,0),OR(W$6&lt;=EOMONTH($I29,0),$I29=0))
*INDEX(Hypothèses!$D$60:$I$84,MATCH('Plan de recrutement'!$E29,Hypothèses!$C$60:$C$84,0),MATCH('Plan de recrutement'!W$5,Hypothèses!$D$4:$I$4,0))/12
*(1+INDEX(Hypothèses!$D$85:$I$85,MATCH('Plan de recrutement'!W$5,Hypothèses!$D$4:$I$4,0))),"-")</f>
        <v>-</v>
      </c>
      <c r="X29" s="61" t="str">
        <f>IFERROR(AND(X$6&gt;=EOMONTH($H29,0),OR(X$6&lt;=EOMONTH($I29,0),$I29=0))
*INDEX(Hypothèses!$D$60:$I$84,MATCH('Plan de recrutement'!$E29,Hypothèses!$C$60:$C$84,0),MATCH('Plan de recrutement'!X$5,Hypothèses!$D$4:$I$4,0))/12
*(1+INDEX(Hypothèses!$D$85:$I$85,MATCH('Plan de recrutement'!X$5,Hypothèses!$D$4:$I$4,0))),"-")</f>
        <v>-</v>
      </c>
      <c r="Y29" s="61" t="str">
        <f>IFERROR(AND(Y$6&gt;=EOMONTH($H29,0),OR(Y$6&lt;=EOMONTH($I29,0),$I29=0))
*INDEX(Hypothèses!$D$60:$I$84,MATCH('Plan de recrutement'!$E29,Hypothèses!$C$60:$C$84,0),MATCH('Plan de recrutement'!Y$5,Hypothèses!$D$4:$I$4,0))/12
*(1+INDEX(Hypothèses!$D$85:$I$85,MATCH('Plan de recrutement'!Y$5,Hypothèses!$D$4:$I$4,0))),"-")</f>
        <v>-</v>
      </c>
      <c r="Z29" s="61" t="str">
        <f>IFERROR(AND(Z$6&gt;=EOMONTH($H29,0),OR(Z$6&lt;=EOMONTH($I29,0),$I29=0))
*INDEX(Hypothèses!$D$60:$I$84,MATCH('Plan de recrutement'!$E29,Hypothèses!$C$60:$C$84,0),MATCH('Plan de recrutement'!Z$5,Hypothèses!$D$4:$I$4,0))/12
*(1+INDEX(Hypothèses!$D$85:$I$85,MATCH('Plan de recrutement'!Z$5,Hypothèses!$D$4:$I$4,0))),"-")</f>
        <v>-</v>
      </c>
      <c r="AA29" s="61" t="str">
        <f>IFERROR(AND(AA$6&gt;=EOMONTH($H29,0),OR(AA$6&lt;=EOMONTH($I29,0),$I29=0))
*INDEX(Hypothèses!$D$60:$I$84,MATCH('Plan de recrutement'!$E29,Hypothèses!$C$60:$C$84,0),MATCH('Plan de recrutement'!AA$5,Hypothèses!$D$4:$I$4,0))/12
*(1+INDEX(Hypothèses!$D$85:$I$85,MATCH('Plan de recrutement'!AA$5,Hypothèses!$D$4:$I$4,0))),"-")</f>
        <v>-</v>
      </c>
      <c r="AB29" s="61" t="str">
        <f>IFERROR(AND(AB$6&gt;=EOMONTH($H29,0),OR(AB$6&lt;=EOMONTH($I29,0),$I29=0))
*INDEX(Hypothèses!$D$60:$I$84,MATCH('Plan de recrutement'!$E29,Hypothèses!$C$60:$C$84,0),MATCH('Plan de recrutement'!AB$5,Hypothèses!$D$4:$I$4,0))/12
*(1+INDEX(Hypothèses!$D$85:$I$85,MATCH('Plan de recrutement'!AB$5,Hypothèses!$D$4:$I$4,0))),"-")</f>
        <v>-</v>
      </c>
      <c r="AC29" s="61" t="str">
        <f>IFERROR(AND(AC$6&gt;=EOMONTH($H29,0),OR(AC$6&lt;=EOMONTH($I29,0),$I29=0))
*INDEX(Hypothèses!$D$60:$I$84,MATCH('Plan de recrutement'!$E29,Hypothèses!$C$60:$C$84,0),MATCH('Plan de recrutement'!AC$5,Hypothèses!$D$4:$I$4,0))/12
*(1+INDEX(Hypothèses!$D$85:$I$85,MATCH('Plan de recrutement'!AC$5,Hypothèses!$D$4:$I$4,0))),"-")</f>
        <v>-</v>
      </c>
      <c r="AD29" s="61" t="str">
        <f>IFERROR(AND(AD$6&gt;=EOMONTH($H29,0),OR(AD$6&lt;=EOMONTH($I29,0),$I29=0))
*INDEX(Hypothèses!$D$60:$I$84,MATCH('Plan de recrutement'!$E29,Hypothèses!$C$60:$C$84,0),MATCH('Plan de recrutement'!AD$5,Hypothèses!$D$4:$I$4,0))/12
*(1+INDEX(Hypothèses!$D$85:$I$85,MATCH('Plan de recrutement'!AD$5,Hypothèses!$D$4:$I$4,0))),"-")</f>
        <v>-</v>
      </c>
      <c r="AE29" s="61" t="str">
        <f>IFERROR(AND(AE$6&gt;=EOMONTH($H29,0),OR(AE$6&lt;=EOMONTH($I29,0),$I29=0))
*INDEX(Hypothèses!$D$60:$I$84,MATCH('Plan de recrutement'!$E29,Hypothèses!$C$60:$C$84,0),MATCH('Plan de recrutement'!AE$5,Hypothèses!$D$4:$I$4,0))/12
*(1+INDEX(Hypothèses!$D$85:$I$85,MATCH('Plan de recrutement'!AE$5,Hypothèses!$D$4:$I$4,0))),"-")</f>
        <v>-</v>
      </c>
      <c r="AF29" s="61" t="str">
        <f>IFERROR(AND(AF$6&gt;=EOMONTH($H29,0),OR(AF$6&lt;=EOMONTH($I29,0),$I29=0))
*INDEX(Hypothèses!$D$60:$I$84,MATCH('Plan de recrutement'!$E29,Hypothèses!$C$60:$C$84,0),MATCH('Plan de recrutement'!AF$5,Hypothèses!$D$4:$I$4,0))/12
*(1+INDEX(Hypothèses!$D$85:$I$85,MATCH('Plan de recrutement'!AF$5,Hypothèses!$D$4:$I$4,0))),"-")</f>
        <v>-</v>
      </c>
      <c r="AG29" s="61" t="str">
        <f>IFERROR(AND(AG$6&gt;=EOMONTH($H29,0),OR(AG$6&lt;=EOMONTH($I29,0),$I29=0))
*INDEX(Hypothèses!$D$60:$I$84,MATCH('Plan de recrutement'!$E29,Hypothèses!$C$60:$C$84,0),MATCH('Plan de recrutement'!AG$5,Hypothèses!$D$4:$I$4,0))/12
*(1+INDEX(Hypothèses!$D$85:$I$85,MATCH('Plan de recrutement'!AG$5,Hypothèses!$D$4:$I$4,0))),"-")</f>
        <v>-</v>
      </c>
      <c r="AH29" s="61" t="str">
        <f>IFERROR(AND(AH$6&gt;=EOMONTH($H29,0),OR(AH$6&lt;=EOMONTH($I29,0),$I29=0))
*INDEX(Hypothèses!$D$60:$I$84,MATCH('Plan de recrutement'!$E29,Hypothèses!$C$60:$C$84,0),MATCH('Plan de recrutement'!AH$5,Hypothèses!$D$4:$I$4,0))/12
*(1+INDEX(Hypothèses!$D$85:$I$85,MATCH('Plan de recrutement'!AH$5,Hypothèses!$D$4:$I$4,0))),"-")</f>
        <v>-</v>
      </c>
      <c r="AI29" s="61" t="str">
        <f>IFERROR(AND(AI$6&gt;=EOMONTH($H29,0),OR(AI$6&lt;=EOMONTH($I29,0),$I29=0))
*INDEX(Hypothèses!$D$60:$I$84,MATCH('Plan de recrutement'!$E29,Hypothèses!$C$60:$C$84,0),MATCH('Plan de recrutement'!AI$5,Hypothèses!$D$4:$I$4,0))/12
*(1+INDEX(Hypothèses!$D$85:$I$85,MATCH('Plan de recrutement'!AI$5,Hypothèses!$D$4:$I$4,0))),"-")</f>
        <v>-</v>
      </c>
      <c r="AJ29" s="61" t="str">
        <f>IFERROR(AND(AJ$6&gt;=EOMONTH($H29,0),OR(AJ$6&lt;=EOMONTH($I29,0),$I29=0))
*INDEX(Hypothèses!$D$60:$I$84,MATCH('Plan de recrutement'!$E29,Hypothèses!$C$60:$C$84,0),MATCH('Plan de recrutement'!AJ$5,Hypothèses!$D$4:$I$4,0))/12
*(1+INDEX(Hypothèses!$D$85:$I$85,MATCH('Plan de recrutement'!AJ$5,Hypothèses!$D$4:$I$4,0))),"-")</f>
        <v>-</v>
      </c>
      <c r="AK29" s="61" t="str">
        <f>IFERROR(AND(AK$6&gt;=EOMONTH($H29,0),OR(AK$6&lt;=EOMONTH($I29,0),$I29=0))
*INDEX(Hypothèses!$D$60:$I$84,MATCH('Plan de recrutement'!$E29,Hypothèses!$C$60:$C$84,0),MATCH('Plan de recrutement'!AK$5,Hypothèses!$D$4:$I$4,0))/12
*(1+INDEX(Hypothèses!$D$85:$I$85,MATCH('Plan de recrutement'!AK$5,Hypothèses!$D$4:$I$4,0))),"-")</f>
        <v>-</v>
      </c>
      <c r="AL29" s="61" t="str">
        <f>IFERROR(AND(AL$6&gt;=EOMONTH($H29,0),OR(AL$6&lt;=EOMONTH($I29,0),$I29=0))
*INDEX(Hypothèses!$D$60:$I$84,MATCH('Plan de recrutement'!$E29,Hypothèses!$C$60:$C$84,0),MATCH('Plan de recrutement'!AL$5,Hypothèses!$D$4:$I$4,0))/12
*(1+INDEX(Hypothèses!$D$85:$I$85,MATCH('Plan de recrutement'!AL$5,Hypothèses!$D$4:$I$4,0))),"-")</f>
        <v>-</v>
      </c>
      <c r="AM29" s="61" t="str">
        <f>IFERROR(AND(AM$6&gt;=EOMONTH($H29,0),OR(AM$6&lt;=EOMONTH($I29,0),$I29=0))
*INDEX(Hypothèses!$D$60:$I$84,MATCH('Plan de recrutement'!$E29,Hypothèses!$C$60:$C$84,0),MATCH('Plan de recrutement'!AM$5,Hypothèses!$D$4:$I$4,0))/12
*(1+INDEX(Hypothèses!$D$85:$I$85,MATCH('Plan de recrutement'!AM$5,Hypothèses!$D$4:$I$4,0))),"-")</f>
        <v>-</v>
      </c>
      <c r="AN29" s="61" t="str">
        <f>IFERROR(AND(AN$6&gt;=EOMONTH($H29,0),OR(AN$6&lt;=EOMONTH($I29,0),$I29=0))
*INDEX(Hypothèses!$D$60:$I$84,MATCH('Plan de recrutement'!$E29,Hypothèses!$C$60:$C$84,0),MATCH('Plan de recrutement'!AN$5,Hypothèses!$D$4:$I$4,0))/12
*(1+INDEX(Hypothèses!$D$85:$I$85,MATCH('Plan de recrutement'!AN$5,Hypothèses!$D$4:$I$4,0))),"-")</f>
        <v>-</v>
      </c>
      <c r="AO29" s="61" t="str">
        <f>IFERROR(AND(AO$6&gt;=EOMONTH($H29,0),OR(AO$6&lt;=EOMONTH($I29,0),$I29=0))
*INDEX(Hypothèses!$D$60:$I$84,MATCH('Plan de recrutement'!$E29,Hypothèses!$C$60:$C$84,0),MATCH('Plan de recrutement'!AO$5,Hypothèses!$D$4:$I$4,0))/12
*(1+INDEX(Hypothèses!$D$85:$I$85,MATCH('Plan de recrutement'!AO$5,Hypothèses!$D$4:$I$4,0))),"-")</f>
        <v>-</v>
      </c>
      <c r="AP29" s="61" t="str">
        <f>IFERROR(AND(AP$6&gt;=EOMONTH($H29,0),OR(AP$6&lt;=EOMONTH($I29,0),$I29=0))
*INDEX(Hypothèses!$D$60:$I$84,MATCH('Plan de recrutement'!$E29,Hypothèses!$C$60:$C$84,0),MATCH('Plan de recrutement'!AP$5,Hypothèses!$D$4:$I$4,0))/12
*(1+INDEX(Hypothèses!$D$85:$I$85,MATCH('Plan de recrutement'!AP$5,Hypothèses!$D$4:$I$4,0))),"-")</f>
        <v>-</v>
      </c>
      <c r="AQ29" s="61" t="str">
        <f>IFERROR(AND(AQ$6&gt;=EOMONTH($H29,0),OR(AQ$6&lt;=EOMONTH($I29,0),$I29=0))
*INDEX(Hypothèses!$D$60:$I$84,MATCH('Plan de recrutement'!$E29,Hypothèses!$C$60:$C$84,0),MATCH('Plan de recrutement'!AQ$5,Hypothèses!$D$4:$I$4,0))/12
*(1+INDEX(Hypothèses!$D$85:$I$85,MATCH('Plan de recrutement'!AQ$5,Hypothèses!$D$4:$I$4,0))),"-")</f>
        <v>-</v>
      </c>
      <c r="AR29" s="61" t="str">
        <f>IFERROR(AND(AR$6&gt;=EOMONTH($H29,0),OR(AR$6&lt;=EOMONTH($I29,0),$I29=0))
*INDEX(Hypothèses!$D$60:$I$84,MATCH('Plan de recrutement'!$E29,Hypothèses!$C$60:$C$84,0),MATCH('Plan de recrutement'!AR$5,Hypothèses!$D$4:$I$4,0))/12
*(1+INDEX(Hypothèses!$D$85:$I$85,MATCH('Plan de recrutement'!AR$5,Hypothèses!$D$4:$I$4,0))),"-")</f>
        <v>-</v>
      </c>
      <c r="AS29" s="61" t="str">
        <f>IFERROR(AND(AS$6&gt;=EOMONTH($H29,0),OR(AS$6&lt;=EOMONTH($I29,0),$I29=0))
*INDEX(Hypothèses!$D$60:$I$84,MATCH('Plan de recrutement'!$E29,Hypothèses!$C$60:$C$84,0),MATCH('Plan de recrutement'!AS$5,Hypothèses!$D$4:$I$4,0))/12
*(1+INDEX(Hypothèses!$D$85:$I$85,MATCH('Plan de recrutement'!AS$5,Hypothèses!$D$4:$I$4,0))),"-")</f>
        <v>-</v>
      </c>
      <c r="AT29" s="61" t="str">
        <f>IFERROR(AND(AT$6&gt;=EOMONTH($H29,0),OR(AT$6&lt;=EOMONTH($I29,0),$I29=0))
*INDEX(Hypothèses!$D$60:$I$84,MATCH('Plan de recrutement'!$E29,Hypothèses!$C$60:$C$84,0),MATCH('Plan de recrutement'!AT$5,Hypothèses!$D$4:$I$4,0))/12
*(1+INDEX(Hypothèses!$D$85:$I$85,MATCH('Plan de recrutement'!AT$5,Hypothèses!$D$4:$I$4,0))),"-")</f>
        <v>-</v>
      </c>
      <c r="AU29" s="61" t="str">
        <f>IFERROR(AND(AU$6&gt;=EOMONTH($H29,0),OR(AU$6&lt;=EOMONTH($I29,0),$I29=0))
*INDEX(Hypothèses!$D$60:$I$84,MATCH('Plan de recrutement'!$E29,Hypothèses!$C$60:$C$84,0),MATCH('Plan de recrutement'!AU$5,Hypothèses!$D$4:$I$4,0))/12
*(1+INDEX(Hypothèses!$D$85:$I$85,MATCH('Plan de recrutement'!AU$5,Hypothèses!$D$4:$I$4,0))),"-")</f>
        <v>-</v>
      </c>
      <c r="AV29" s="61" t="str">
        <f>IFERROR(AND(AV$6&gt;=EOMONTH($H29,0),OR(AV$6&lt;=EOMONTH($I29,0),$I29=0))
*INDEX(Hypothèses!$D$60:$I$84,MATCH('Plan de recrutement'!$E29,Hypothèses!$C$60:$C$84,0),MATCH('Plan de recrutement'!AV$5,Hypothèses!$D$4:$I$4,0))/12
*(1+INDEX(Hypothèses!$D$85:$I$85,MATCH('Plan de recrutement'!AV$5,Hypothèses!$D$4:$I$4,0))),"-")</f>
        <v>-</v>
      </c>
      <c r="AW29" s="61" t="str">
        <f>IFERROR(AND(AW$6&gt;=EOMONTH($H29,0),OR(AW$6&lt;=EOMONTH($I29,0),$I29=0))
*INDEX(Hypothèses!$D$60:$I$84,MATCH('Plan de recrutement'!$E29,Hypothèses!$C$60:$C$84,0),MATCH('Plan de recrutement'!AW$5,Hypothèses!$D$4:$I$4,0))/12
*(1+INDEX(Hypothèses!$D$85:$I$85,MATCH('Plan de recrutement'!AW$5,Hypothèses!$D$4:$I$4,0))),"-")</f>
        <v>-</v>
      </c>
      <c r="AX29" s="61" t="str">
        <f>IFERROR(AND(AX$6&gt;=EOMONTH($H29,0),OR(AX$6&lt;=EOMONTH($I29,0),$I29=0))
*INDEX(Hypothèses!$D$60:$I$84,MATCH('Plan de recrutement'!$E29,Hypothèses!$C$60:$C$84,0),MATCH('Plan de recrutement'!AX$5,Hypothèses!$D$4:$I$4,0))/12
*(1+INDEX(Hypothèses!$D$85:$I$85,MATCH('Plan de recrutement'!AX$5,Hypothèses!$D$4:$I$4,0))),"-")</f>
        <v>-</v>
      </c>
      <c r="AY29" s="61" t="str">
        <f>IFERROR(AND(AY$6&gt;=EOMONTH($H29,0),OR(AY$6&lt;=EOMONTH($I29,0),$I29=0))
*INDEX(Hypothèses!$D$60:$I$84,MATCH('Plan de recrutement'!$E29,Hypothèses!$C$60:$C$84,0),MATCH('Plan de recrutement'!AY$5,Hypothèses!$D$4:$I$4,0))/12
*(1+INDEX(Hypothèses!$D$85:$I$85,MATCH('Plan de recrutement'!AY$5,Hypothèses!$D$4:$I$4,0))),"-")</f>
        <v>-</v>
      </c>
      <c r="AZ29" s="61" t="str">
        <f>IFERROR(AND(AZ$6&gt;=EOMONTH($H29,0),OR(AZ$6&lt;=EOMONTH($I29,0),$I29=0))
*INDEX(Hypothèses!$D$60:$I$84,MATCH('Plan de recrutement'!$E29,Hypothèses!$C$60:$C$84,0),MATCH('Plan de recrutement'!AZ$5,Hypothèses!$D$4:$I$4,0))/12
*(1+INDEX(Hypothèses!$D$85:$I$85,MATCH('Plan de recrutement'!AZ$5,Hypothèses!$D$4:$I$4,0))),"-")</f>
        <v>-</v>
      </c>
      <c r="BA29" s="61" t="str">
        <f>IFERROR(AND(BA$6&gt;=EOMONTH($H29,0),OR(BA$6&lt;=EOMONTH($I29,0),$I29=0))
*INDEX(Hypothèses!$D$60:$I$84,MATCH('Plan de recrutement'!$E29,Hypothèses!$C$60:$C$84,0),MATCH('Plan de recrutement'!BA$5,Hypothèses!$D$4:$I$4,0))/12
*(1+INDEX(Hypothèses!$D$85:$I$85,MATCH('Plan de recrutement'!BA$5,Hypothèses!$D$4:$I$4,0))),"-")</f>
        <v>-</v>
      </c>
      <c r="BB29" s="61" t="str">
        <f>IFERROR(AND(BB$6&gt;=EOMONTH($H29,0),OR(BB$6&lt;=EOMONTH($I29,0),$I29=0))
*INDEX(Hypothèses!$D$60:$I$84,MATCH('Plan de recrutement'!$E29,Hypothèses!$C$60:$C$84,0),MATCH('Plan de recrutement'!BB$5,Hypothèses!$D$4:$I$4,0))/12
*(1+INDEX(Hypothèses!$D$85:$I$85,MATCH('Plan de recrutement'!BB$5,Hypothèses!$D$4:$I$4,0))),"-")</f>
        <v>-</v>
      </c>
      <c r="BC29" s="61" t="str">
        <f>IFERROR(AND(BC$6&gt;=EOMONTH($H29,0),OR(BC$6&lt;=EOMONTH($I29,0),$I29=0))
*INDEX(Hypothèses!$D$60:$I$84,MATCH('Plan de recrutement'!$E29,Hypothèses!$C$60:$C$84,0),MATCH('Plan de recrutement'!BC$5,Hypothèses!$D$4:$I$4,0))/12
*(1+INDEX(Hypothèses!$D$85:$I$85,MATCH('Plan de recrutement'!BC$5,Hypothèses!$D$4:$I$4,0))),"-")</f>
        <v>-</v>
      </c>
      <c r="BD29" s="61" t="str">
        <f>IFERROR(AND(BD$6&gt;=EOMONTH($H29,0),OR(BD$6&lt;=EOMONTH($I29,0),$I29=0))
*INDEX(Hypothèses!$D$60:$I$84,MATCH('Plan de recrutement'!$E29,Hypothèses!$C$60:$C$84,0),MATCH('Plan de recrutement'!BD$5,Hypothèses!$D$4:$I$4,0))/12
*(1+INDEX(Hypothèses!$D$85:$I$85,MATCH('Plan de recrutement'!BD$5,Hypothèses!$D$4:$I$4,0))),"-")</f>
        <v>-</v>
      </c>
      <c r="BE29" s="61" t="str">
        <f>IFERROR(AND(BE$6&gt;=EOMONTH($H29,0),OR(BE$6&lt;=EOMONTH($I29,0),$I29=0))
*INDEX(Hypothèses!$D$60:$I$84,MATCH('Plan de recrutement'!$E29,Hypothèses!$C$60:$C$84,0),MATCH('Plan de recrutement'!BE$5,Hypothèses!$D$4:$I$4,0))/12
*(1+INDEX(Hypothèses!$D$85:$I$85,MATCH('Plan de recrutement'!BE$5,Hypothèses!$D$4:$I$4,0))),"-")</f>
        <v>-</v>
      </c>
      <c r="BF29" s="61" t="str">
        <f>IFERROR(AND(BF$6&gt;=EOMONTH($H29,0),OR(BF$6&lt;=EOMONTH($I29,0),$I29=0))
*INDEX(Hypothèses!$D$60:$I$84,MATCH('Plan de recrutement'!$E29,Hypothèses!$C$60:$C$84,0),MATCH('Plan de recrutement'!BF$5,Hypothèses!$D$4:$I$4,0))/12
*(1+INDEX(Hypothèses!$D$85:$I$85,MATCH('Plan de recrutement'!BF$5,Hypothèses!$D$4:$I$4,0))),"-")</f>
        <v>-</v>
      </c>
      <c r="BG29" s="61" t="str">
        <f>IFERROR(AND(BG$6&gt;=EOMONTH($H29,0),OR(BG$6&lt;=EOMONTH($I29,0),$I29=0))
*INDEX(Hypothèses!$D$60:$I$84,MATCH('Plan de recrutement'!$E29,Hypothèses!$C$60:$C$84,0),MATCH('Plan de recrutement'!BG$5,Hypothèses!$D$4:$I$4,0))/12
*(1+INDEX(Hypothèses!$D$85:$I$85,MATCH('Plan de recrutement'!BG$5,Hypothèses!$D$4:$I$4,0))),"-")</f>
        <v>-</v>
      </c>
      <c r="BH29" s="61" t="str">
        <f>IFERROR(AND(BH$6&gt;=EOMONTH($H29,0),OR(BH$6&lt;=EOMONTH($I29,0),$I29=0))
*INDEX(Hypothèses!$D$60:$I$84,MATCH('Plan de recrutement'!$E29,Hypothèses!$C$60:$C$84,0),MATCH('Plan de recrutement'!BH$5,Hypothèses!$D$4:$I$4,0))/12
*(1+INDEX(Hypothèses!$D$85:$I$85,MATCH('Plan de recrutement'!BH$5,Hypothèses!$D$4:$I$4,0))),"-")</f>
        <v>-</v>
      </c>
      <c r="BI29" s="61" t="str">
        <f>IFERROR(AND(BI$6&gt;=EOMONTH($H29,0),OR(BI$6&lt;=EOMONTH($I29,0),$I29=0))
*INDEX(Hypothèses!$D$60:$I$84,MATCH('Plan de recrutement'!$E29,Hypothèses!$C$60:$C$84,0),MATCH('Plan de recrutement'!BI$5,Hypothèses!$D$4:$I$4,0))/12
*(1+INDEX(Hypothèses!$D$85:$I$85,MATCH('Plan de recrutement'!BI$5,Hypothèses!$D$4:$I$4,0))),"-")</f>
        <v>-</v>
      </c>
      <c r="BJ29" s="61" t="str">
        <f>IFERROR(AND(BJ$6&gt;=EOMONTH($H29,0),OR(BJ$6&lt;=EOMONTH($I29,0),$I29=0))
*INDEX(Hypothèses!$D$60:$I$84,MATCH('Plan de recrutement'!$E29,Hypothèses!$C$60:$C$84,0),MATCH('Plan de recrutement'!BJ$5,Hypothèses!$D$4:$I$4,0))/12
*(1+INDEX(Hypothèses!$D$85:$I$85,MATCH('Plan de recrutement'!BJ$5,Hypothèses!$D$4:$I$4,0))),"-")</f>
        <v>-</v>
      </c>
      <c r="BK29" s="61" t="str">
        <f>IFERROR(AND(BK$6&gt;=EOMONTH($H29,0),OR(BK$6&lt;=EOMONTH($I29,0),$I29=0))
*INDEX(Hypothèses!$D$60:$I$84,MATCH('Plan de recrutement'!$E29,Hypothèses!$C$60:$C$84,0),MATCH('Plan de recrutement'!BK$5,Hypothèses!$D$4:$I$4,0))/12
*(1+INDEX(Hypothèses!$D$85:$I$85,MATCH('Plan de recrutement'!BK$5,Hypothèses!$D$4:$I$4,0))),"-")</f>
        <v>-</v>
      </c>
      <c r="BL29" s="61" t="str">
        <f>IFERROR(AND(BL$6&gt;=EOMONTH($H29,0),OR(BL$6&lt;=EOMONTH($I29,0),$I29=0))
*INDEX(Hypothèses!$D$60:$I$84,MATCH('Plan de recrutement'!$E29,Hypothèses!$C$60:$C$84,0),MATCH('Plan de recrutement'!BL$5,Hypothèses!$D$4:$I$4,0))/12
*(1+INDEX(Hypothèses!$D$85:$I$85,MATCH('Plan de recrutement'!BL$5,Hypothèses!$D$4:$I$4,0))),"-")</f>
        <v>-</v>
      </c>
      <c r="BM29" s="61" t="str">
        <f>IFERROR(AND(BM$6&gt;=EOMONTH($H29,0),OR(BM$6&lt;=EOMONTH($I29,0),$I29=0))
*INDEX(Hypothèses!$D$60:$I$84,MATCH('Plan de recrutement'!$E29,Hypothèses!$C$60:$C$84,0),MATCH('Plan de recrutement'!BM$5,Hypothèses!$D$4:$I$4,0))/12
*(1+INDEX(Hypothèses!$D$85:$I$85,MATCH('Plan de recrutement'!BM$5,Hypothèses!$D$4:$I$4,0))),"-")</f>
        <v>-</v>
      </c>
      <c r="BN29" s="61" t="str">
        <f>IFERROR(AND(BN$6&gt;=EOMONTH($H29,0),OR(BN$6&lt;=EOMONTH($I29,0),$I29=0))
*INDEX(Hypothèses!$D$60:$I$84,MATCH('Plan de recrutement'!$E29,Hypothèses!$C$60:$C$84,0),MATCH('Plan de recrutement'!BN$5,Hypothèses!$D$4:$I$4,0))/12
*(1+INDEX(Hypothèses!$D$85:$I$85,MATCH('Plan de recrutement'!BN$5,Hypothèses!$D$4:$I$4,0))),"-")</f>
        <v>-</v>
      </c>
      <c r="BO29" s="61" t="str">
        <f>IFERROR(AND(BO$6&gt;=EOMONTH($H29,0),OR(BO$6&lt;=EOMONTH($I29,0),$I29=0))
*INDEX(Hypothèses!$D$60:$I$84,MATCH('Plan de recrutement'!$E29,Hypothèses!$C$60:$C$84,0),MATCH('Plan de recrutement'!BO$5,Hypothèses!$D$4:$I$4,0))/12
*(1+INDEX(Hypothèses!$D$85:$I$85,MATCH('Plan de recrutement'!BO$5,Hypothèses!$D$4:$I$4,0))),"-")</f>
        <v>-</v>
      </c>
      <c r="BP29" s="61" t="str">
        <f>IFERROR(AND(BP$6&gt;=EOMONTH($H29,0),OR(BP$6&lt;=EOMONTH($I29,0),$I29=0))
*INDEX(Hypothèses!$D$60:$I$84,MATCH('Plan de recrutement'!$E29,Hypothèses!$C$60:$C$84,0),MATCH('Plan de recrutement'!BP$5,Hypothèses!$D$4:$I$4,0))/12
*(1+INDEX(Hypothèses!$D$85:$I$85,MATCH('Plan de recrutement'!BP$5,Hypothèses!$D$4:$I$4,0))),"-")</f>
        <v>-</v>
      </c>
      <c r="BQ29" s="61" t="str">
        <f>IFERROR(AND(BQ$6&gt;=EOMONTH($H29,0),OR(BQ$6&lt;=EOMONTH($I29,0),$I29=0))
*INDEX(Hypothèses!$D$60:$I$84,MATCH('Plan de recrutement'!$E29,Hypothèses!$C$60:$C$84,0),MATCH('Plan de recrutement'!BQ$5,Hypothèses!$D$4:$I$4,0))/12
*(1+INDEX(Hypothèses!$D$85:$I$85,MATCH('Plan de recrutement'!BQ$5,Hypothèses!$D$4:$I$4,0))),"-")</f>
        <v>-</v>
      </c>
      <c r="BR29" s="61" t="str">
        <f>IFERROR(AND(BR$6&gt;=EOMONTH($H29,0),OR(BR$6&lt;=EOMONTH($I29,0),$I29=0))
*INDEX(Hypothèses!$D$60:$I$84,MATCH('Plan de recrutement'!$E29,Hypothèses!$C$60:$C$84,0),MATCH('Plan de recrutement'!BR$5,Hypothèses!$D$4:$I$4,0))/12
*(1+INDEX(Hypothèses!$D$85:$I$85,MATCH('Plan de recrutement'!BR$5,Hypothèses!$D$4:$I$4,0))),"-")</f>
        <v>-</v>
      </c>
      <c r="BS29" s="61" t="str">
        <f>IFERROR(AND(BS$6&gt;=EOMONTH($H29,0),OR(BS$6&lt;=EOMONTH($I29,0),$I29=0))
*INDEX(Hypothèses!$D$60:$I$84,MATCH('Plan de recrutement'!$E29,Hypothèses!$C$60:$C$84,0),MATCH('Plan de recrutement'!BS$5,Hypothèses!$D$4:$I$4,0))/12
*(1+INDEX(Hypothèses!$D$85:$I$85,MATCH('Plan de recrutement'!BS$5,Hypothèses!$D$4:$I$4,0))),"-")</f>
        <v>-</v>
      </c>
      <c r="BT29" s="61" t="str">
        <f>IFERROR(AND(BT$6&gt;=EOMONTH($H29,0),OR(BT$6&lt;=EOMONTH($I29,0),$I29=0))
*INDEX(Hypothèses!$D$60:$I$84,MATCH('Plan de recrutement'!$E29,Hypothèses!$C$60:$C$84,0),MATCH('Plan de recrutement'!BT$5,Hypothèses!$D$4:$I$4,0))/12
*(1+INDEX(Hypothèses!$D$85:$I$85,MATCH('Plan de recrutement'!BT$5,Hypothèses!$D$4:$I$4,0))),"-")</f>
        <v>-</v>
      </c>
      <c r="BU29" s="61" t="str">
        <f>IFERROR(AND(BU$6&gt;=EOMONTH($H29,0),OR(BU$6&lt;=EOMONTH($I29,0),$I29=0))
*INDEX(Hypothèses!$D$60:$I$84,MATCH('Plan de recrutement'!$E29,Hypothèses!$C$60:$C$84,0),MATCH('Plan de recrutement'!BU$5,Hypothèses!$D$4:$I$4,0))/12
*(1+INDEX(Hypothèses!$D$85:$I$85,MATCH('Plan de recrutement'!BU$5,Hypothèses!$D$4:$I$4,0))),"-")</f>
        <v>-</v>
      </c>
      <c r="BV29" s="61" t="str">
        <f>IFERROR(AND(BV$6&gt;=EOMONTH($H29,0),OR(BV$6&lt;=EOMONTH($I29,0),$I29=0))
*INDEX(Hypothèses!$D$60:$I$84,MATCH('Plan de recrutement'!$E29,Hypothèses!$C$60:$C$84,0),MATCH('Plan de recrutement'!BV$5,Hypothèses!$D$4:$I$4,0))/12
*(1+INDEX(Hypothèses!$D$85:$I$85,MATCH('Plan de recrutement'!BV$5,Hypothèses!$D$4:$I$4,0))),"-")</f>
        <v>-</v>
      </c>
      <c r="BW29" s="61" t="str">
        <f>IFERROR(AND(BW$6&gt;=EOMONTH($H29,0),OR(BW$6&lt;=EOMONTH($I29,0),$I29=0))
*INDEX(Hypothèses!$D$60:$I$84,MATCH('Plan de recrutement'!$E29,Hypothèses!$C$60:$C$84,0),MATCH('Plan de recrutement'!BW$5,Hypothèses!$D$4:$I$4,0))/12
*(1+INDEX(Hypothèses!$D$85:$I$85,MATCH('Plan de recrutement'!BW$5,Hypothèses!$D$4:$I$4,0))),"-")</f>
        <v>-</v>
      </c>
      <c r="BX29" s="61" t="str">
        <f>IFERROR(AND(BX$6&gt;=EOMONTH($H29,0),OR(BX$6&lt;=EOMONTH($I29,0),$I29=0))
*INDEX(Hypothèses!$D$60:$I$84,MATCH('Plan de recrutement'!$E29,Hypothèses!$C$60:$C$84,0),MATCH('Plan de recrutement'!BX$5,Hypothèses!$D$4:$I$4,0))/12
*(1+INDEX(Hypothèses!$D$85:$I$85,MATCH('Plan de recrutement'!BX$5,Hypothèses!$D$4:$I$4,0))),"-")</f>
        <v>-</v>
      </c>
      <c r="BY29" s="61" t="str">
        <f>IFERROR(AND(BY$6&gt;=EOMONTH($H29,0),OR(BY$6&lt;=EOMONTH($I29,0),$I29=0))
*INDEX(Hypothèses!$D$60:$I$84,MATCH('Plan de recrutement'!$E29,Hypothèses!$C$60:$C$84,0),MATCH('Plan de recrutement'!BY$5,Hypothèses!$D$4:$I$4,0))/12
*(1+INDEX(Hypothèses!$D$85:$I$85,MATCH('Plan de recrutement'!BY$5,Hypothèses!$D$4:$I$4,0))),"-")</f>
        <v>-</v>
      </c>
      <c r="BZ29" s="61" t="str">
        <f>IFERROR(AND(BZ$6&gt;=EOMONTH($H29,0),OR(BZ$6&lt;=EOMONTH($I29,0),$I29=0))
*INDEX(Hypothèses!$D$60:$I$84,MATCH('Plan de recrutement'!$E29,Hypothèses!$C$60:$C$84,0),MATCH('Plan de recrutement'!BZ$5,Hypothèses!$D$4:$I$4,0))/12
*(1+INDEX(Hypothèses!$D$85:$I$85,MATCH('Plan de recrutement'!BZ$5,Hypothèses!$D$4:$I$4,0))),"-")</f>
        <v>-</v>
      </c>
      <c r="CA29" s="61" t="str">
        <f>IFERROR(AND(CA$6&gt;=EOMONTH($H29,0),OR(CA$6&lt;=EOMONTH($I29,0),$I29=0))
*INDEX(Hypothèses!$D$60:$I$84,MATCH('Plan de recrutement'!$E29,Hypothèses!$C$60:$C$84,0),MATCH('Plan de recrutement'!CA$5,Hypothèses!$D$4:$I$4,0))/12
*(1+INDEX(Hypothèses!$D$85:$I$85,MATCH('Plan de recrutement'!CA$5,Hypothèses!$D$4:$I$4,0))),"-")</f>
        <v>-</v>
      </c>
      <c r="CB29" s="61" t="str">
        <f>IFERROR(AND(CB$6&gt;=EOMONTH($H29,0),OR(CB$6&lt;=EOMONTH($I29,0),$I29=0))
*INDEX(Hypothèses!$D$60:$I$84,MATCH('Plan de recrutement'!$E29,Hypothèses!$C$60:$C$84,0),MATCH('Plan de recrutement'!CB$5,Hypothèses!$D$4:$I$4,0))/12
*(1+INDEX(Hypothèses!$D$85:$I$85,MATCH('Plan de recrutement'!CB$5,Hypothèses!$D$4:$I$4,0))),"-")</f>
        <v>-</v>
      </c>
      <c r="CC29" s="61" t="str">
        <f>IFERROR(AND(CC$6&gt;=EOMONTH($H29,0),OR(CC$6&lt;=EOMONTH($I29,0),$I29=0))
*INDEX(Hypothèses!$D$60:$I$84,MATCH('Plan de recrutement'!$E29,Hypothèses!$C$60:$C$84,0),MATCH('Plan de recrutement'!CC$5,Hypothèses!$D$4:$I$4,0))/12
*(1+INDEX(Hypothèses!$D$85:$I$85,MATCH('Plan de recrutement'!CC$5,Hypothèses!$D$4:$I$4,0))),"-")</f>
        <v>-</v>
      </c>
      <c r="CD29" s="61" t="str">
        <f>IFERROR(AND(CD$6&gt;=EOMONTH($H29,0),OR(CD$6&lt;=EOMONTH($I29,0),$I29=0))
*INDEX(Hypothèses!$D$60:$I$84,MATCH('Plan de recrutement'!$E29,Hypothèses!$C$60:$C$84,0),MATCH('Plan de recrutement'!CD$5,Hypothèses!$D$4:$I$4,0))/12
*(1+INDEX(Hypothèses!$D$85:$I$85,MATCH('Plan de recrutement'!CD$5,Hypothèses!$D$4:$I$4,0))),"-")</f>
        <v>-</v>
      </c>
      <c r="CE29" s="61" t="str">
        <f>IFERROR(AND(CE$6&gt;=EOMONTH($H29,0),OR(CE$6&lt;=EOMONTH($I29,0),$I29=0))
*INDEX(Hypothèses!$D$60:$I$84,MATCH('Plan de recrutement'!$E29,Hypothèses!$C$60:$C$84,0),MATCH('Plan de recrutement'!CE$5,Hypothèses!$D$4:$I$4,0))/12
*(1+INDEX(Hypothèses!$D$85:$I$85,MATCH('Plan de recrutement'!CE$5,Hypothèses!$D$4:$I$4,0))),"-")</f>
        <v>-</v>
      </c>
      <c r="CF29" s="61" t="str">
        <f>IFERROR(AND(CF$6&gt;=EOMONTH($H29,0),OR(CF$6&lt;=EOMONTH($I29,0),$I29=0))
*INDEX(Hypothèses!$D$60:$I$84,MATCH('Plan de recrutement'!$E29,Hypothèses!$C$60:$C$84,0),MATCH('Plan de recrutement'!CF$5,Hypothèses!$D$4:$I$4,0))/12
*(1+INDEX(Hypothèses!$D$85:$I$85,MATCH('Plan de recrutement'!CF$5,Hypothèses!$D$4:$I$4,0))),"-")</f>
        <v>-</v>
      </c>
      <c r="CG29" s="61" t="str">
        <f>IFERROR(AND(CG$6&gt;=EOMONTH($H29,0),OR(CG$6&lt;=EOMONTH($I29,0),$I29=0))
*INDEX(Hypothèses!$D$60:$I$84,MATCH('Plan de recrutement'!$E29,Hypothèses!$C$60:$C$84,0),MATCH('Plan de recrutement'!CG$5,Hypothèses!$D$4:$I$4,0))/12
*(1+INDEX(Hypothèses!$D$85:$I$85,MATCH('Plan de recrutement'!CG$5,Hypothèses!$D$4:$I$4,0))),"-")</f>
        <v>-</v>
      </c>
      <c r="CH29" s="61" t="str">
        <f>IFERROR(AND(CH$6&gt;=EOMONTH($H29,0),OR(CH$6&lt;=EOMONTH($I29,0),$I29=0))
*INDEX(Hypothèses!$D$60:$I$84,MATCH('Plan de recrutement'!$E29,Hypothèses!$C$60:$C$84,0),MATCH('Plan de recrutement'!CH$5,Hypothèses!$D$4:$I$4,0))/12
*(1+INDEX(Hypothèses!$D$85:$I$85,MATCH('Plan de recrutement'!CH$5,Hypothèses!$D$4:$I$4,0))),"-")</f>
        <v>-</v>
      </c>
      <c r="CI29" s="61" t="str">
        <f>IFERROR(AND(CI$6&gt;=EOMONTH($H29,0),OR(CI$6&lt;=EOMONTH($I29,0),$I29=0))
*INDEX(Hypothèses!$D$60:$I$84,MATCH('Plan de recrutement'!$E29,Hypothèses!$C$60:$C$84,0),MATCH('Plan de recrutement'!CI$5,Hypothèses!$D$4:$I$4,0))/12
*(1+INDEX(Hypothèses!$D$85:$I$85,MATCH('Plan de recrutement'!CI$5,Hypothèses!$D$4:$I$4,0))),"-")</f>
        <v>-</v>
      </c>
      <c r="CJ29" s="61" t="str">
        <f>IFERROR(AND(CJ$6&gt;=EOMONTH($H29,0),OR(CJ$6&lt;=EOMONTH($I29,0),$I29=0))
*INDEX(Hypothèses!$D$60:$I$84,MATCH('Plan de recrutement'!$E29,Hypothèses!$C$60:$C$84,0),MATCH('Plan de recrutement'!CJ$5,Hypothèses!$D$4:$I$4,0))/12
*(1+INDEX(Hypothèses!$D$85:$I$85,MATCH('Plan de recrutement'!CJ$5,Hypothèses!$D$4:$I$4,0))),"-")</f>
        <v>-</v>
      </c>
    </row>
    <row r="30" spans="3:88" x14ac:dyDescent="0.3">
      <c r="C30" s="48"/>
      <c r="D30" s="48"/>
      <c r="E30" s="1" t="str">
        <f t="shared" si="10"/>
        <v xml:space="preserve"> - </v>
      </c>
      <c r="F30" s="48"/>
      <c r="G30" s="48"/>
      <c r="H30" s="60"/>
      <c r="I30" s="60"/>
      <c r="J30" s="62">
        <f t="shared" si="11"/>
        <v>0</v>
      </c>
      <c r="K30" s="62">
        <f t="shared" si="11"/>
        <v>0</v>
      </c>
      <c r="L30" s="62">
        <f t="shared" si="11"/>
        <v>0</v>
      </c>
      <c r="M30" s="62">
        <f t="shared" si="11"/>
        <v>0</v>
      </c>
      <c r="N30" s="62">
        <f t="shared" si="11"/>
        <v>0</v>
      </c>
      <c r="O30" s="62">
        <f t="shared" si="11"/>
        <v>0</v>
      </c>
      <c r="Q30" s="61" t="str">
        <f>IFERROR(AND(Q$6&gt;=EOMONTH($H30,0),OR(Q$6&lt;=EOMONTH($I30,0),$I30=0))
*INDEX(Hypothèses!$D$60:$I$84,MATCH('Plan de recrutement'!$E30,Hypothèses!$C$60:$C$84,0),MATCH('Plan de recrutement'!Q$5,Hypothèses!$D$4:$I$4,0))/12
*(1+INDEX(Hypothèses!$D$85:$I$85,MATCH('Plan de recrutement'!Q$5,Hypothèses!$D$4:$I$4,0))),"-")</f>
        <v>-</v>
      </c>
      <c r="R30" s="61" t="str">
        <f>IFERROR(AND(R$6&gt;=EOMONTH($H30,0),OR(R$6&lt;=EOMONTH($I30,0),$I30=0))
*INDEX(Hypothèses!$D$60:$I$84,MATCH('Plan de recrutement'!$E30,Hypothèses!$C$60:$C$84,0),MATCH('Plan de recrutement'!R$5,Hypothèses!$D$4:$I$4,0))/12
*(1+INDEX(Hypothèses!$D$85:$I$85,MATCH('Plan de recrutement'!R$5,Hypothèses!$D$4:$I$4,0))),"-")</f>
        <v>-</v>
      </c>
      <c r="S30" s="61" t="str">
        <f>IFERROR(AND(S$6&gt;=EOMONTH($H30,0),OR(S$6&lt;=EOMONTH($I30,0),$I30=0))
*INDEX(Hypothèses!$D$60:$I$84,MATCH('Plan de recrutement'!$E30,Hypothèses!$C$60:$C$84,0),MATCH('Plan de recrutement'!S$5,Hypothèses!$D$4:$I$4,0))/12
*(1+INDEX(Hypothèses!$D$85:$I$85,MATCH('Plan de recrutement'!S$5,Hypothèses!$D$4:$I$4,0))),"-")</f>
        <v>-</v>
      </c>
      <c r="T30" s="61" t="str">
        <f>IFERROR(AND(T$6&gt;=EOMONTH($H30,0),OR(T$6&lt;=EOMONTH($I30,0),$I30=0))
*INDEX(Hypothèses!$D$60:$I$84,MATCH('Plan de recrutement'!$E30,Hypothèses!$C$60:$C$84,0),MATCH('Plan de recrutement'!T$5,Hypothèses!$D$4:$I$4,0))/12
*(1+INDEX(Hypothèses!$D$85:$I$85,MATCH('Plan de recrutement'!T$5,Hypothèses!$D$4:$I$4,0))),"-")</f>
        <v>-</v>
      </c>
      <c r="U30" s="61" t="str">
        <f>IFERROR(AND(U$6&gt;=EOMONTH($H30,0),OR(U$6&lt;=EOMONTH($I30,0),$I30=0))
*INDEX(Hypothèses!$D$60:$I$84,MATCH('Plan de recrutement'!$E30,Hypothèses!$C$60:$C$84,0),MATCH('Plan de recrutement'!U$5,Hypothèses!$D$4:$I$4,0))/12
*(1+INDEX(Hypothèses!$D$85:$I$85,MATCH('Plan de recrutement'!U$5,Hypothèses!$D$4:$I$4,0))),"-")</f>
        <v>-</v>
      </c>
      <c r="V30" s="61" t="str">
        <f>IFERROR(AND(V$6&gt;=EOMONTH($H30,0),OR(V$6&lt;=EOMONTH($I30,0),$I30=0))
*INDEX(Hypothèses!$D$60:$I$84,MATCH('Plan de recrutement'!$E30,Hypothèses!$C$60:$C$84,0),MATCH('Plan de recrutement'!V$5,Hypothèses!$D$4:$I$4,0))/12
*(1+INDEX(Hypothèses!$D$85:$I$85,MATCH('Plan de recrutement'!V$5,Hypothèses!$D$4:$I$4,0))),"-")</f>
        <v>-</v>
      </c>
      <c r="W30" s="61" t="str">
        <f>IFERROR(AND(W$6&gt;=EOMONTH($H30,0),OR(W$6&lt;=EOMONTH($I30,0),$I30=0))
*INDEX(Hypothèses!$D$60:$I$84,MATCH('Plan de recrutement'!$E30,Hypothèses!$C$60:$C$84,0),MATCH('Plan de recrutement'!W$5,Hypothèses!$D$4:$I$4,0))/12
*(1+INDEX(Hypothèses!$D$85:$I$85,MATCH('Plan de recrutement'!W$5,Hypothèses!$D$4:$I$4,0))),"-")</f>
        <v>-</v>
      </c>
      <c r="X30" s="61" t="str">
        <f>IFERROR(AND(X$6&gt;=EOMONTH($H30,0),OR(X$6&lt;=EOMONTH($I30,0),$I30=0))
*INDEX(Hypothèses!$D$60:$I$84,MATCH('Plan de recrutement'!$E30,Hypothèses!$C$60:$C$84,0),MATCH('Plan de recrutement'!X$5,Hypothèses!$D$4:$I$4,0))/12
*(1+INDEX(Hypothèses!$D$85:$I$85,MATCH('Plan de recrutement'!X$5,Hypothèses!$D$4:$I$4,0))),"-")</f>
        <v>-</v>
      </c>
      <c r="Y30" s="61" t="str">
        <f>IFERROR(AND(Y$6&gt;=EOMONTH($H30,0),OR(Y$6&lt;=EOMONTH($I30,0),$I30=0))
*INDEX(Hypothèses!$D$60:$I$84,MATCH('Plan de recrutement'!$E30,Hypothèses!$C$60:$C$84,0),MATCH('Plan de recrutement'!Y$5,Hypothèses!$D$4:$I$4,0))/12
*(1+INDEX(Hypothèses!$D$85:$I$85,MATCH('Plan de recrutement'!Y$5,Hypothèses!$D$4:$I$4,0))),"-")</f>
        <v>-</v>
      </c>
      <c r="Z30" s="61" t="str">
        <f>IFERROR(AND(Z$6&gt;=EOMONTH($H30,0),OR(Z$6&lt;=EOMONTH($I30,0),$I30=0))
*INDEX(Hypothèses!$D$60:$I$84,MATCH('Plan de recrutement'!$E30,Hypothèses!$C$60:$C$84,0),MATCH('Plan de recrutement'!Z$5,Hypothèses!$D$4:$I$4,0))/12
*(1+INDEX(Hypothèses!$D$85:$I$85,MATCH('Plan de recrutement'!Z$5,Hypothèses!$D$4:$I$4,0))),"-")</f>
        <v>-</v>
      </c>
      <c r="AA30" s="61" t="str">
        <f>IFERROR(AND(AA$6&gt;=EOMONTH($H30,0),OR(AA$6&lt;=EOMONTH($I30,0),$I30=0))
*INDEX(Hypothèses!$D$60:$I$84,MATCH('Plan de recrutement'!$E30,Hypothèses!$C$60:$C$84,0),MATCH('Plan de recrutement'!AA$5,Hypothèses!$D$4:$I$4,0))/12
*(1+INDEX(Hypothèses!$D$85:$I$85,MATCH('Plan de recrutement'!AA$5,Hypothèses!$D$4:$I$4,0))),"-")</f>
        <v>-</v>
      </c>
      <c r="AB30" s="61" t="str">
        <f>IFERROR(AND(AB$6&gt;=EOMONTH($H30,0),OR(AB$6&lt;=EOMONTH($I30,0),$I30=0))
*INDEX(Hypothèses!$D$60:$I$84,MATCH('Plan de recrutement'!$E30,Hypothèses!$C$60:$C$84,0),MATCH('Plan de recrutement'!AB$5,Hypothèses!$D$4:$I$4,0))/12
*(1+INDEX(Hypothèses!$D$85:$I$85,MATCH('Plan de recrutement'!AB$5,Hypothèses!$D$4:$I$4,0))),"-")</f>
        <v>-</v>
      </c>
      <c r="AC30" s="61" t="str">
        <f>IFERROR(AND(AC$6&gt;=EOMONTH($H30,0),OR(AC$6&lt;=EOMONTH($I30,0),$I30=0))
*INDEX(Hypothèses!$D$60:$I$84,MATCH('Plan de recrutement'!$E30,Hypothèses!$C$60:$C$84,0),MATCH('Plan de recrutement'!AC$5,Hypothèses!$D$4:$I$4,0))/12
*(1+INDEX(Hypothèses!$D$85:$I$85,MATCH('Plan de recrutement'!AC$5,Hypothèses!$D$4:$I$4,0))),"-")</f>
        <v>-</v>
      </c>
      <c r="AD30" s="61" t="str">
        <f>IFERROR(AND(AD$6&gt;=EOMONTH($H30,0),OR(AD$6&lt;=EOMONTH($I30,0),$I30=0))
*INDEX(Hypothèses!$D$60:$I$84,MATCH('Plan de recrutement'!$E30,Hypothèses!$C$60:$C$84,0),MATCH('Plan de recrutement'!AD$5,Hypothèses!$D$4:$I$4,0))/12
*(1+INDEX(Hypothèses!$D$85:$I$85,MATCH('Plan de recrutement'!AD$5,Hypothèses!$D$4:$I$4,0))),"-")</f>
        <v>-</v>
      </c>
      <c r="AE30" s="61" t="str">
        <f>IFERROR(AND(AE$6&gt;=EOMONTH($H30,0),OR(AE$6&lt;=EOMONTH($I30,0),$I30=0))
*INDEX(Hypothèses!$D$60:$I$84,MATCH('Plan de recrutement'!$E30,Hypothèses!$C$60:$C$84,0),MATCH('Plan de recrutement'!AE$5,Hypothèses!$D$4:$I$4,0))/12
*(1+INDEX(Hypothèses!$D$85:$I$85,MATCH('Plan de recrutement'!AE$5,Hypothèses!$D$4:$I$4,0))),"-")</f>
        <v>-</v>
      </c>
      <c r="AF30" s="61" t="str">
        <f>IFERROR(AND(AF$6&gt;=EOMONTH($H30,0),OR(AF$6&lt;=EOMONTH($I30,0),$I30=0))
*INDEX(Hypothèses!$D$60:$I$84,MATCH('Plan de recrutement'!$E30,Hypothèses!$C$60:$C$84,0),MATCH('Plan de recrutement'!AF$5,Hypothèses!$D$4:$I$4,0))/12
*(1+INDEX(Hypothèses!$D$85:$I$85,MATCH('Plan de recrutement'!AF$5,Hypothèses!$D$4:$I$4,0))),"-")</f>
        <v>-</v>
      </c>
      <c r="AG30" s="61" t="str">
        <f>IFERROR(AND(AG$6&gt;=EOMONTH($H30,0),OR(AG$6&lt;=EOMONTH($I30,0),$I30=0))
*INDEX(Hypothèses!$D$60:$I$84,MATCH('Plan de recrutement'!$E30,Hypothèses!$C$60:$C$84,0),MATCH('Plan de recrutement'!AG$5,Hypothèses!$D$4:$I$4,0))/12
*(1+INDEX(Hypothèses!$D$85:$I$85,MATCH('Plan de recrutement'!AG$5,Hypothèses!$D$4:$I$4,0))),"-")</f>
        <v>-</v>
      </c>
      <c r="AH30" s="61" t="str">
        <f>IFERROR(AND(AH$6&gt;=EOMONTH($H30,0),OR(AH$6&lt;=EOMONTH($I30,0),$I30=0))
*INDEX(Hypothèses!$D$60:$I$84,MATCH('Plan de recrutement'!$E30,Hypothèses!$C$60:$C$84,0),MATCH('Plan de recrutement'!AH$5,Hypothèses!$D$4:$I$4,0))/12
*(1+INDEX(Hypothèses!$D$85:$I$85,MATCH('Plan de recrutement'!AH$5,Hypothèses!$D$4:$I$4,0))),"-")</f>
        <v>-</v>
      </c>
      <c r="AI30" s="61" t="str">
        <f>IFERROR(AND(AI$6&gt;=EOMONTH($H30,0),OR(AI$6&lt;=EOMONTH($I30,0),$I30=0))
*INDEX(Hypothèses!$D$60:$I$84,MATCH('Plan de recrutement'!$E30,Hypothèses!$C$60:$C$84,0),MATCH('Plan de recrutement'!AI$5,Hypothèses!$D$4:$I$4,0))/12
*(1+INDEX(Hypothèses!$D$85:$I$85,MATCH('Plan de recrutement'!AI$5,Hypothèses!$D$4:$I$4,0))),"-")</f>
        <v>-</v>
      </c>
      <c r="AJ30" s="61" t="str">
        <f>IFERROR(AND(AJ$6&gt;=EOMONTH($H30,0),OR(AJ$6&lt;=EOMONTH($I30,0),$I30=0))
*INDEX(Hypothèses!$D$60:$I$84,MATCH('Plan de recrutement'!$E30,Hypothèses!$C$60:$C$84,0),MATCH('Plan de recrutement'!AJ$5,Hypothèses!$D$4:$I$4,0))/12
*(1+INDEX(Hypothèses!$D$85:$I$85,MATCH('Plan de recrutement'!AJ$5,Hypothèses!$D$4:$I$4,0))),"-")</f>
        <v>-</v>
      </c>
      <c r="AK30" s="61" t="str">
        <f>IFERROR(AND(AK$6&gt;=EOMONTH($H30,0),OR(AK$6&lt;=EOMONTH($I30,0),$I30=0))
*INDEX(Hypothèses!$D$60:$I$84,MATCH('Plan de recrutement'!$E30,Hypothèses!$C$60:$C$84,0),MATCH('Plan de recrutement'!AK$5,Hypothèses!$D$4:$I$4,0))/12
*(1+INDEX(Hypothèses!$D$85:$I$85,MATCH('Plan de recrutement'!AK$5,Hypothèses!$D$4:$I$4,0))),"-")</f>
        <v>-</v>
      </c>
      <c r="AL30" s="61" t="str">
        <f>IFERROR(AND(AL$6&gt;=EOMONTH($H30,0),OR(AL$6&lt;=EOMONTH($I30,0),$I30=0))
*INDEX(Hypothèses!$D$60:$I$84,MATCH('Plan de recrutement'!$E30,Hypothèses!$C$60:$C$84,0),MATCH('Plan de recrutement'!AL$5,Hypothèses!$D$4:$I$4,0))/12
*(1+INDEX(Hypothèses!$D$85:$I$85,MATCH('Plan de recrutement'!AL$5,Hypothèses!$D$4:$I$4,0))),"-")</f>
        <v>-</v>
      </c>
      <c r="AM30" s="61" t="str">
        <f>IFERROR(AND(AM$6&gt;=EOMONTH($H30,0),OR(AM$6&lt;=EOMONTH($I30,0),$I30=0))
*INDEX(Hypothèses!$D$60:$I$84,MATCH('Plan de recrutement'!$E30,Hypothèses!$C$60:$C$84,0),MATCH('Plan de recrutement'!AM$5,Hypothèses!$D$4:$I$4,0))/12
*(1+INDEX(Hypothèses!$D$85:$I$85,MATCH('Plan de recrutement'!AM$5,Hypothèses!$D$4:$I$4,0))),"-")</f>
        <v>-</v>
      </c>
      <c r="AN30" s="61" t="str">
        <f>IFERROR(AND(AN$6&gt;=EOMONTH($H30,0),OR(AN$6&lt;=EOMONTH($I30,0),$I30=0))
*INDEX(Hypothèses!$D$60:$I$84,MATCH('Plan de recrutement'!$E30,Hypothèses!$C$60:$C$84,0),MATCH('Plan de recrutement'!AN$5,Hypothèses!$D$4:$I$4,0))/12
*(1+INDEX(Hypothèses!$D$85:$I$85,MATCH('Plan de recrutement'!AN$5,Hypothèses!$D$4:$I$4,0))),"-")</f>
        <v>-</v>
      </c>
      <c r="AO30" s="61" t="str">
        <f>IFERROR(AND(AO$6&gt;=EOMONTH($H30,0),OR(AO$6&lt;=EOMONTH($I30,0),$I30=0))
*INDEX(Hypothèses!$D$60:$I$84,MATCH('Plan de recrutement'!$E30,Hypothèses!$C$60:$C$84,0),MATCH('Plan de recrutement'!AO$5,Hypothèses!$D$4:$I$4,0))/12
*(1+INDEX(Hypothèses!$D$85:$I$85,MATCH('Plan de recrutement'!AO$5,Hypothèses!$D$4:$I$4,0))),"-")</f>
        <v>-</v>
      </c>
      <c r="AP30" s="61" t="str">
        <f>IFERROR(AND(AP$6&gt;=EOMONTH($H30,0),OR(AP$6&lt;=EOMONTH($I30,0),$I30=0))
*INDEX(Hypothèses!$D$60:$I$84,MATCH('Plan de recrutement'!$E30,Hypothèses!$C$60:$C$84,0),MATCH('Plan de recrutement'!AP$5,Hypothèses!$D$4:$I$4,0))/12
*(1+INDEX(Hypothèses!$D$85:$I$85,MATCH('Plan de recrutement'!AP$5,Hypothèses!$D$4:$I$4,0))),"-")</f>
        <v>-</v>
      </c>
      <c r="AQ30" s="61" t="str">
        <f>IFERROR(AND(AQ$6&gt;=EOMONTH($H30,0),OR(AQ$6&lt;=EOMONTH($I30,0),$I30=0))
*INDEX(Hypothèses!$D$60:$I$84,MATCH('Plan de recrutement'!$E30,Hypothèses!$C$60:$C$84,0),MATCH('Plan de recrutement'!AQ$5,Hypothèses!$D$4:$I$4,0))/12
*(1+INDEX(Hypothèses!$D$85:$I$85,MATCH('Plan de recrutement'!AQ$5,Hypothèses!$D$4:$I$4,0))),"-")</f>
        <v>-</v>
      </c>
      <c r="AR30" s="61" t="str">
        <f>IFERROR(AND(AR$6&gt;=EOMONTH($H30,0),OR(AR$6&lt;=EOMONTH($I30,0),$I30=0))
*INDEX(Hypothèses!$D$60:$I$84,MATCH('Plan de recrutement'!$E30,Hypothèses!$C$60:$C$84,0),MATCH('Plan de recrutement'!AR$5,Hypothèses!$D$4:$I$4,0))/12
*(1+INDEX(Hypothèses!$D$85:$I$85,MATCH('Plan de recrutement'!AR$5,Hypothèses!$D$4:$I$4,0))),"-")</f>
        <v>-</v>
      </c>
      <c r="AS30" s="61" t="str">
        <f>IFERROR(AND(AS$6&gt;=EOMONTH($H30,0),OR(AS$6&lt;=EOMONTH($I30,0),$I30=0))
*INDEX(Hypothèses!$D$60:$I$84,MATCH('Plan de recrutement'!$E30,Hypothèses!$C$60:$C$84,0),MATCH('Plan de recrutement'!AS$5,Hypothèses!$D$4:$I$4,0))/12
*(1+INDEX(Hypothèses!$D$85:$I$85,MATCH('Plan de recrutement'!AS$5,Hypothèses!$D$4:$I$4,0))),"-")</f>
        <v>-</v>
      </c>
      <c r="AT30" s="61" t="str">
        <f>IFERROR(AND(AT$6&gt;=EOMONTH($H30,0),OR(AT$6&lt;=EOMONTH($I30,0),$I30=0))
*INDEX(Hypothèses!$D$60:$I$84,MATCH('Plan de recrutement'!$E30,Hypothèses!$C$60:$C$84,0),MATCH('Plan de recrutement'!AT$5,Hypothèses!$D$4:$I$4,0))/12
*(1+INDEX(Hypothèses!$D$85:$I$85,MATCH('Plan de recrutement'!AT$5,Hypothèses!$D$4:$I$4,0))),"-")</f>
        <v>-</v>
      </c>
      <c r="AU30" s="61" t="str">
        <f>IFERROR(AND(AU$6&gt;=EOMONTH($H30,0),OR(AU$6&lt;=EOMONTH($I30,0),$I30=0))
*INDEX(Hypothèses!$D$60:$I$84,MATCH('Plan de recrutement'!$E30,Hypothèses!$C$60:$C$84,0),MATCH('Plan de recrutement'!AU$5,Hypothèses!$D$4:$I$4,0))/12
*(1+INDEX(Hypothèses!$D$85:$I$85,MATCH('Plan de recrutement'!AU$5,Hypothèses!$D$4:$I$4,0))),"-")</f>
        <v>-</v>
      </c>
      <c r="AV30" s="61" t="str">
        <f>IFERROR(AND(AV$6&gt;=EOMONTH($H30,0),OR(AV$6&lt;=EOMONTH($I30,0),$I30=0))
*INDEX(Hypothèses!$D$60:$I$84,MATCH('Plan de recrutement'!$E30,Hypothèses!$C$60:$C$84,0),MATCH('Plan de recrutement'!AV$5,Hypothèses!$D$4:$I$4,0))/12
*(1+INDEX(Hypothèses!$D$85:$I$85,MATCH('Plan de recrutement'!AV$5,Hypothèses!$D$4:$I$4,0))),"-")</f>
        <v>-</v>
      </c>
      <c r="AW30" s="61" t="str">
        <f>IFERROR(AND(AW$6&gt;=EOMONTH($H30,0),OR(AW$6&lt;=EOMONTH($I30,0),$I30=0))
*INDEX(Hypothèses!$D$60:$I$84,MATCH('Plan de recrutement'!$E30,Hypothèses!$C$60:$C$84,0),MATCH('Plan de recrutement'!AW$5,Hypothèses!$D$4:$I$4,0))/12
*(1+INDEX(Hypothèses!$D$85:$I$85,MATCH('Plan de recrutement'!AW$5,Hypothèses!$D$4:$I$4,0))),"-")</f>
        <v>-</v>
      </c>
      <c r="AX30" s="61" t="str">
        <f>IFERROR(AND(AX$6&gt;=EOMONTH($H30,0),OR(AX$6&lt;=EOMONTH($I30,0),$I30=0))
*INDEX(Hypothèses!$D$60:$I$84,MATCH('Plan de recrutement'!$E30,Hypothèses!$C$60:$C$84,0),MATCH('Plan de recrutement'!AX$5,Hypothèses!$D$4:$I$4,0))/12
*(1+INDEX(Hypothèses!$D$85:$I$85,MATCH('Plan de recrutement'!AX$5,Hypothèses!$D$4:$I$4,0))),"-")</f>
        <v>-</v>
      </c>
      <c r="AY30" s="61" t="str">
        <f>IFERROR(AND(AY$6&gt;=EOMONTH($H30,0),OR(AY$6&lt;=EOMONTH($I30,0),$I30=0))
*INDEX(Hypothèses!$D$60:$I$84,MATCH('Plan de recrutement'!$E30,Hypothèses!$C$60:$C$84,0),MATCH('Plan de recrutement'!AY$5,Hypothèses!$D$4:$I$4,0))/12
*(1+INDEX(Hypothèses!$D$85:$I$85,MATCH('Plan de recrutement'!AY$5,Hypothèses!$D$4:$I$4,0))),"-")</f>
        <v>-</v>
      </c>
      <c r="AZ30" s="61" t="str">
        <f>IFERROR(AND(AZ$6&gt;=EOMONTH($H30,0),OR(AZ$6&lt;=EOMONTH($I30,0),$I30=0))
*INDEX(Hypothèses!$D$60:$I$84,MATCH('Plan de recrutement'!$E30,Hypothèses!$C$60:$C$84,0),MATCH('Plan de recrutement'!AZ$5,Hypothèses!$D$4:$I$4,0))/12
*(1+INDEX(Hypothèses!$D$85:$I$85,MATCH('Plan de recrutement'!AZ$5,Hypothèses!$D$4:$I$4,0))),"-")</f>
        <v>-</v>
      </c>
      <c r="BA30" s="61" t="str">
        <f>IFERROR(AND(BA$6&gt;=EOMONTH($H30,0),OR(BA$6&lt;=EOMONTH($I30,0),$I30=0))
*INDEX(Hypothèses!$D$60:$I$84,MATCH('Plan de recrutement'!$E30,Hypothèses!$C$60:$C$84,0),MATCH('Plan de recrutement'!BA$5,Hypothèses!$D$4:$I$4,0))/12
*(1+INDEX(Hypothèses!$D$85:$I$85,MATCH('Plan de recrutement'!BA$5,Hypothèses!$D$4:$I$4,0))),"-")</f>
        <v>-</v>
      </c>
      <c r="BB30" s="61" t="str">
        <f>IFERROR(AND(BB$6&gt;=EOMONTH($H30,0),OR(BB$6&lt;=EOMONTH($I30,0),$I30=0))
*INDEX(Hypothèses!$D$60:$I$84,MATCH('Plan de recrutement'!$E30,Hypothèses!$C$60:$C$84,0),MATCH('Plan de recrutement'!BB$5,Hypothèses!$D$4:$I$4,0))/12
*(1+INDEX(Hypothèses!$D$85:$I$85,MATCH('Plan de recrutement'!BB$5,Hypothèses!$D$4:$I$4,0))),"-")</f>
        <v>-</v>
      </c>
      <c r="BC30" s="61" t="str">
        <f>IFERROR(AND(BC$6&gt;=EOMONTH($H30,0),OR(BC$6&lt;=EOMONTH($I30,0),$I30=0))
*INDEX(Hypothèses!$D$60:$I$84,MATCH('Plan de recrutement'!$E30,Hypothèses!$C$60:$C$84,0),MATCH('Plan de recrutement'!BC$5,Hypothèses!$D$4:$I$4,0))/12
*(1+INDEX(Hypothèses!$D$85:$I$85,MATCH('Plan de recrutement'!BC$5,Hypothèses!$D$4:$I$4,0))),"-")</f>
        <v>-</v>
      </c>
      <c r="BD30" s="61" t="str">
        <f>IFERROR(AND(BD$6&gt;=EOMONTH($H30,0),OR(BD$6&lt;=EOMONTH($I30,0),$I30=0))
*INDEX(Hypothèses!$D$60:$I$84,MATCH('Plan de recrutement'!$E30,Hypothèses!$C$60:$C$84,0),MATCH('Plan de recrutement'!BD$5,Hypothèses!$D$4:$I$4,0))/12
*(1+INDEX(Hypothèses!$D$85:$I$85,MATCH('Plan de recrutement'!BD$5,Hypothèses!$D$4:$I$4,0))),"-")</f>
        <v>-</v>
      </c>
      <c r="BE30" s="61" t="str">
        <f>IFERROR(AND(BE$6&gt;=EOMONTH($H30,0),OR(BE$6&lt;=EOMONTH($I30,0),$I30=0))
*INDEX(Hypothèses!$D$60:$I$84,MATCH('Plan de recrutement'!$E30,Hypothèses!$C$60:$C$84,0),MATCH('Plan de recrutement'!BE$5,Hypothèses!$D$4:$I$4,0))/12
*(1+INDEX(Hypothèses!$D$85:$I$85,MATCH('Plan de recrutement'!BE$5,Hypothèses!$D$4:$I$4,0))),"-")</f>
        <v>-</v>
      </c>
      <c r="BF30" s="61" t="str">
        <f>IFERROR(AND(BF$6&gt;=EOMONTH($H30,0),OR(BF$6&lt;=EOMONTH($I30,0),$I30=0))
*INDEX(Hypothèses!$D$60:$I$84,MATCH('Plan de recrutement'!$E30,Hypothèses!$C$60:$C$84,0),MATCH('Plan de recrutement'!BF$5,Hypothèses!$D$4:$I$4,0))/12
*(1+INDEX(Hypothèses!$D$85:$I$85,MATCH('Plan de recrutement'!BF$5,Hypothèses!$D$4:$I$4,0))),"-")</f>
        <v>-</v>
      </c>
      <c r="BG30" s="61" t="str">
        <f>IFERROR(AND(BG$6&gt;=EOMONTH($H30,0),OR(BG$6&lt;=EOMONTH($I30,0),$I30=0))
*INDEX(Hypothèses!$D$60:$I$84,MATCH('Plan de recrutement'!$E30,Hypothèses!$C$60:$C$84,0),MATCH('Plan de recrutement'!BG$5,Hypothèses!$D$4:$I$4,0))/12
*(1+INDEX(Hypothèses!$D$85:$I$85,MATCH('Plan de recrutement'!BG$5,Hypothèses!$D$4:$I$4,0))),"-")</f>
        <v>-</v>
      </c>
      <c r="BH30" s="61" t="str">
        <f>IFERROR(AND(BH$6&gt;=EOMONTH($H30,0),OR(BH$6&lt;=EOMONTH($I30,0),$I30=0))
*INDEX(Hypothèses!$D$60:$I$84,MATCH('Plan de recrutement'!$E30,Hypothèses!$C$60:$C$84,0),MATCH('Plan de recrutement'!BH$5,Hypothèses!$D$4:$I$4,0))/12
*(1+INDEX(Hypothèses!$D$85:$I$85,MATCH('Plan de recrutement'!BH$5,Hypothèses!$D$4:$I$4,0))),"-")</f>
        <v>-</v>
      </c>
      <c r="BI30" s="61" t="str">
        <f>IFERROR(AND(BI$6&gt;=EOMONTH($H30,0),OR(BI$6&lt;=EOMONTH($I30,0),$I30=0))
*INDEX(Hypothèses!$D$60:$I$84,MATCH('Plan de recrutement'!$E30,Hypothèses!$C$60:$C$84,0),MATCH('Plan de recrutement'!BI$5,Hypothèses!$D$4:$I$4,0))/12
*(1+INDEX(Hypothèses!$D$85:$I$85,MATCH('Plan de recrutement'!BI$5,Hypothèses!$D$4:$I$4,0))),"-")</f>
        <v>-</v>
      </c>
      <c r="BJ30" s="61" t="str">
        <f>IFERROR(AND(BJ$6&gt;=EOMONTH($H30,0),OR(BJ$6&lt;=EOMONTH($I30,0),$I30=0))
*INDEX(Hypothèses!$D$60:$I$84,MATCH('Plan de recrutement'!$E30,Hypothèses!$C$60:$C$84,0),MATCH('Plan de recrutement'!BJ$5,Hypothèses!$D$4:$I$4,0))/12
*(1+INDEX(Hypothèses!$D$85:$I$85,MATCH('Plan de recrutement'!BJ$5,Hypothèses!$D$4:$I$4,0))),"-")</f>
        <v>-</v>
      </c>
      <c r="BK30" s="61" t="str">
        <f>IFERROR(AND(BK$6&gt;=EOMONTH($H30,0),OR(BK$6&lt;=EOMONTH($I30,0),$I30=0))
*INDEX(Hypothèses!$D$60:$I$84,MATCH('Plan de recrutement'!$E30,Hypothèses!$C$60:$C$84,0),MATCH('Plan de recrutement'!BK$5,Hypothèses!$D$4:$I$4,0))/12
*(1+INDEX(Hypothèses!$D$85:$I$85,MATCH('Plan de recrutement'!BK$5,Hypothèses!$D$4:$I$4,0))),"-")</f>
        <v>-</v>
      </c>
      <c r="BL30" s="61" t="str">
        <f>IFERROR(AND(BL$6&gt;=EOMONTH($H30,0),OR(BL$6&lt;=EOMONTH($I30,0),$I30=0))
*INDEX(Hypothèses!$D$60:$I$84,MATCH('Plan de recrutement'!$E30,Hypothèses!$C$60:$C$84,0),MATCH('Plan de recrutement'!BL$5,Hypothèses!$D$4:$I$4,0))/12
*(1+INDEX(Hypothèses!$D$85:$I$85,MATCH('Plan de recrutement'!BL$5,Hypothèses!$D$4:$I$4,0))),"-")</f>
        <v>-</v>
      </c>
      <c r="BM30" s="61" t="str">
        <f>IFERROR(AND(BM$6&gt;=EOMONTH($H30,0),OR(BM$6&lt;=EOMONTH($I30,0),$I30=0))
*INDEX(Hypothèses!$D$60:$I$84,MATCH('Plan de recrutement'!$E30,Hypothèses!$C$60:$C$84,0),MATCH('Plan de recrutement'!BM$5,Hypothèses!$D$4:$I$4,0))/12
*(1+INDEX(Hypothèses!$D$85:$I$85,MATCH('Plan de recrutement'!BM$5,Hypothèses!$D$4:$I$4,0))),"-")</f>
        <v>-</v>
      </c>
      <c r="BN30" s="61" t="str">
        <f>IFERROR(AND(BN$6&gt;=EOMONTH($H30,0),OR(BN$6&lt;=EOMONTH($I30,0),$I30=0))
*INDEX(Hypothèses!$D$60:$I$84,MATCH('Plan de recrutement'!$E30,Hypothèses!$C$60:$C$84,0),MATCH('Plan de recrutement'!BN$5,Hypothèses!$D$4:$I$4,0))/12
*(1+INDEX(Hypothèses!$D$85:$I$85,MATCH('Plan de recrutement'!BN$5,Hypothèses!$D$4:$I$4,0))),"-")</f>
        <v>-</v>
      </c>
      <c r="BO30" s="61" t="str">
        <f>IFERROR(AND(BO$6&gt;=EOMONTH($H30,0),OR(BO$6&lt;=EOMONTH($I30,0),$I30=0))
*INDEX(Hypothèses!$D$60:$I$84,MATCH('Plan de recrutement'!$E30,Hypothèses!$C$60:$C$84,0),MATCH('Plan de recrutement'!BO$5,Hypothèses!$D$4:$I$4,0))/12
*(1+INDEX(Hypothèses!$D$85:$I$85,MATCH('Plan de recrutement'!BO$5,Hypothèses!$D$4:$I$4,0))),"-")</f>
        <v>-</v>
      </c>
      <c r="BP30" s="61" t="str">
        <f>IFERROR(AND(BP$6&gt;=EOMONTH($H30,0),OR(BP$6&lt;=EOMONTH($I30,0),$I30=0))
*INDEX(Hypothèses!$D$60:$I$84,MATCH('Plan de recrutement'!$E30,Hypothèses!$C$60:$C$84,0),MATCH('Plan de recrutement'!BP$5,Hypothèses!$D$4:$I$4,0))/12
*(1+INDEX(Hypothèses!$D$85:$I$85,MATCH('Plan de recrutement'!BP$5,Hypothèses!$D$4:$I$4,0))),"-")</f>
        <v>-</v>
      </c>
      <c r="BQ30" s="61" t="str">
        <f>IFERROR(AND(BQ$6&gt;=EOMONTH($H30,0),OR(BQ$6&lt;=EOMONTH($I30,0),$I30=0))
*INDEX(Hypothèses!$D$60:$I$84,MATCH('Plan de recrutement'!$E30,Hypothèses!$C$60:$C$84,0),MATCH('Plan de recrutement'!BQ$5,Hypothèses!$D$4:$I$4,0))/12
*(1+INDEX(Hypothèses!$D$85:$I$85,MATCH('Plan de recrutement'!BQ$5,Hypothèses!$D$4:$I$4,0))),"-")</f>
        <v>-</v>
      </c>
      <c r="BR30" s="61" t="str">
        <f>IFERROR(AND(BR$6&gt;=EOMONTH($H30,0),OR(BR$6&lt;=EOMONTH($I30,0),$I30=0))
*INDEX(Hypothèses!$D$60:$I$84,MATCH('Plan de recrutement'!$E30,Hypothèses!$C$60:$C$84,0),MATCH('Plan de recrutement'!BR$5,Hypothèses!$D$4:$I$4,0))/12
*(1+INDEX(Hypothèses!$D$85:$I$85,MATCH('Plan de recrutement'!BR$5,Hypothèses!$D$4:$I$4,0))),"-")</f>
        <v>-</v>
      </c>
      <c r="BS30" s="61" t="str">
        <f>IFERROR(AND(BS$6&gt;=EOMONTH($H30,0),OR(BS$6&lt;=EOMONTH($I30,0),$I30=0))
*INDEX(Hypothèses!$D$60:$I$84,MATCH('Plan de recrutement'!$E30,Hypothèses!$C$60:$C$84,0),MATCH('Plan de recrutement'!BS$5,Hypothèses!$D$4:$I$4,0))/12
*(1+INDEX(Hypothèses!$D$85:$I$85,MATCH('Plan de recrutement'!BS$5,Hypothèses!$D$4:$I$4,0))),"-")</f>
        <v>-</v>
      </c>
      <c r="BT30" s="61" t="str">
        <f>IFERROR(AND(BT$6&gt;=EOMONTH($H30,0),OR(BT$6&lt;=EOMONTH($I30,0),$I30=0))
*INDEX(Hypothèses!$D$60:$I$84,MATCH('Plan de recrutement'!$E30,Hypothèses!$C$60:$C$84,0),MATCH('Plan de recrutement'!BT$5,Hypothèses!$D$4:$I$4,0))/12
*(1+INDEX(Hypothèses!$D$85:$I$85,MATCH('Plan de recrutement'!BT$5,Hypothèses!$D$4:$I$4,0))),"-")</f>
        <v>-</v>
      </c>
      <c r="BU30" s="61" t="str">
        <f>IFERROR(AND(BU$6&gt;=EOMONTH($H30,0),OR(BU$6&lt;=EOMONTH($I30,0),$I30=0))
*INDEX(Hypothèses!$D$60:$I$84,MATCH('Plan de recrutement'!$E30,Hypothèses!$C$60:$C$84,0),MATCH('Plan de recrutement'!BU$5,Hypothèses!$D$4:$I$4,0))/12
*(1+INDEX(Hypothèses!$D$85:$I$85,MATCH('Plan de recrutement'!BU$5,Hypothèses!$D$4:$I$4,0))),"-")</f>
        <v>-</v>
      </c>
      <c r="BV30" s="61" t="str">
        <f>IFERROR(AND(BV$6&gt;=EOMONTH($H30,0),OR(BV$6&lt;=EOMONTH($I30,0),$I30=0))
*INDEX(Hypothèses!$D$60:$I$84,MATCH('Plan de recrutement'!$E30,Hypothèses!$C$60:$C$84,0),MATCH('Plan de recrutement'!BV$5,Hypothèses!$D$4:$I$4,0))/12
*(1+INDEX(Hypothèses!$D$85:$I$85,MATCH('Plan de recrutement'!BV$5,Hypothèses!$D$4:$I$4,0))),"-")</f>
        <v>-</v>
      </c>
      <c r="BW30" s="61" t="str">
        <f>IFERROR(AND(BW$6&gt;=EOMONTH($H30,0),OR(BW$6&lt;=EOMONTH($I30,0),$I30=0))
*INDEX(Hypothèses!$D$60:$I$84,MATCH('Plan de recrutement'!$E30,Hypothèses!$C$60:$C$84,0),MATCH('Plan de recrutement'!BW$5,Hypothèses!$D$4:$I$4,0))/12
*(1+INDEX(Hypothèses!$D$85:$I$85,MATCH('Plan de recrutement'!BW$5,Hypothèses!$D$4:$I$4,0))),"-")</f>
        <v>-</v>
      </c>
      <c r="BX30" s="61" t="str">
        <f>IFERROR(AND(BX$6&gt;=EOMONTH($H30,0),OR(BX$6&lt;=EOMONTH($I30,0),$I30=0))
*INDEX(Hypothèses!$D$60:$I$84,MATCH('Plan de recrutement'!$E30,Hypothèses!$C$60:$C$84,0),MATCH('Plan de recrutement'!BX$5,Hypothèses!$D$4:$I$4,0))/12
*(1+INDEX(Hypothèses!$D$85:$I$85,MATCH('Plan de recrutement'!BX$5,Hypothèses!$D$4:$I$4,0))),"-")</f>
        <v>-</v>
      </c>
      <c r="BY30" s="61" t="str">
        <f>IFERROR(AND(BY$6&gt;=EOMONTH($H30,0),OR(BY$6&lt;=EOMONTH($I30,0),$I30=0))
*INDEX(Hypothèses!$D$60:$I$84,MATCH('Plan de recrutement'!$E30,Hypothèses!$C$60:$C$84,0),MATCH('Plan de recrutement'!BY$5,Hypothèses!$D$4:$I$4,0))/12
*(1+INDEX(Hypothèses!$D$85:$I$85,MATCH('Plan de recrutement'!BY$5,Hypothèses!$D$4:$I$4,0))),"-")</f>
        <v>-</v>
      </c>
      <c r="BZ30" s="61" t="str">
        <f>IFERROR(AND(BZ$6&gt;=EOMONTH($H30,0),OR(BZ$6&lt;=EOMONTH($I30,0),$I30=0))
*INDEX(Hypothèses!$D$60:$I$84,MATCH('Plan de recrutement'!$E30,Hypothèses!$C$60:$C$84,0),MATCH('Plan de recrutement'!BZ$5,Hypothèses!$D$4:$I$4,0))/12
*(1+INDEX(Hypothèses!$D$85:$I$85,MATCH('Plan de recrutement'!BZ$5,Hypothèses!$D$4:$I$4,0))),"-")</f>
        <v>-</v>
      </c>
      <c r="CA30" s="61" t="str">
        <f>IFERROR(AND(CA$6&gt;=EOMONTH($H30,0),OR(CA$6&lt;=EOMONTH($I30,0),$I30=0))
*INDEX(Hypothèses!$D$60:$I$84,MATCH('Plan de recrutement'!$E30,Hypothèses!$C$60:$C$84,0),MATCH('Plan de recrutement'!CA$5,Hypothèses!$D$4:$I$4,0))/12
*(1+INDEX(Hypothèses!$D$85:$I$85,MATCH('Plan de recrutement'!CA$5,Hypothèses!$D$4:$I$4,0))),"-")</f>
        <v>-</v>
      </c>
      <c r="CB30" s="61" t="str">
        <f>IFERROR(AND(CB$6&gt;=EOMONTH($H30,0),OR(CB$6&lt;=EOMONTH($I30,0),$I30=0))
*INDEX(Hypothèses!$D$60:$I$84,MATCH('Plan de recrutement'!$E30,Hypothèses!$C$60:$C$84,0),MATCH('Plan de recrutement'!CB$5,Hypothèses!$D$4:$I$4,0))/12
*(1+INDEX(Hypothèses!$D$85:$I$85,MATCH('Plan de recrutement'!CB$5,Hypothèses!$D$4:$I$4,0))),"-")</f>
        <v>-</v>
      </c>
      <c r="CC30" s="61" t="str">
        <f>IFERROR(AND(CC$6&gt;=EOMONTH($H30,0),OR(CC$6&lt;=EOMONTH($I30,0),$I30=0))
*INDEX(Hypothèses!$D$60:$I$84,MATCH('Plan de recrutement'!$E30,Hypothèses!$C$60:$C$84,0),MATCH('Plan de recrutement'!CC$5,Hypothèses!$D$4:$I$4,0))/12
*(1+INDEX(Hypothèses!$D$85:$I$85,MATCH('Plan de recrutement'!CC$5,Hypothèses!$D$4:$I$4,0))),"-")</f>
        <v>-</v>
      </c>
      <c r="CD30" s="61" t="str">
        <f>IFERROR(AND(CD$6&gt;=EOMONTH($H30,0),OR(CD$6&lt;=EOMONTH($I30,0),$I30=0))
*INDEX(Hypothèses!$D$60:$I$84,MATCH('Plan de recrutement'!$E30,Hypothèses!$C$60:$C$84,0),MATCH('Plan de recrutement'!CD$5,Hypothèses!$D$4:$I$4,0))/12
*(1+INDEX(Hypothèses!$D$85:$I$85,MATCH('Plan de recrutement'!CD$5,Hypothèses!$D$4:$I$4,0))),"-")</f>
        <v>-</v>
      </c>
      <c r="CE30" s="61" t="str">
        <f>IFERROR(AND(CE$6&gt;=EOMONTH($H30,0),OR(CE$6&lt;=EOMONTH($I30,0),$I30=0))
*INDEX(Hypothèses!$D$60:$I$84,MATCH('Plan de recrutement'!$E30,Hypothèses!$C$60:$C$84,0),MATCH('Plan de recrutement'!CE$5,Hypothèses!$D$4:$I$4,0))/12
*(1+INDEX(Hypothèses!$D$85:$I$85,MATCH('Plan de recrutement'!CE$5,Hypothèses!$D$4:$I$4,0))),"-")</f>
        <v>-</v>
      </c>
      <c r="CF30" s="61" t="str">
        <f>IFERROR(AND(CF$6&gt;=EOMONTH($H30,0),OR(CF$6&lt;=EOMONTH($I30,0),$I30=0))
*INDEX(Hypothèses!$D$60:$I$84,MATCH('Plan de recrutement'!$E30,Hypothèses!$C$60:$C$84,0),MATCH('Plan de recrutement'!CF$5,Hypothèses!$D$4:$I$4,0))/12
*(1+INDEX(Hypothèses!$D$85:$I$85,MATCH('Plan de recrutement'!CF$5,Hypothèses!$D$4:$I$4,0))),"-")</f>
        <v>-</v>
      </c>
      <c r="CG30" s="61" t="str">
        <f>IFERROR(AND(CG$6&gt;=EOMONTH($H30,0),OR(CG$6&lt;=EOMONTH($I30,0),$I30=0))
*INDEX(Hypothèses!$D$60:$I$84,MATCH('Plan de recrutement'!$E30,Hypothèses!$C$60:$C$84,0),MATCH('Plan de recrutement'!CG$5,Hypothèses!$D$4:$I$4,0))/12
*(1+INDEX(Hypothèses!$D$85:$I$85,MATCH('Plan de recrutement'!CG$5,Hypothèses!$D$4:$I$4,0))),"-")</f>
        <v>-</v>
      </c>
      <c r="CH30" s="61" t="str">
        <f>IFERROR(AND(CH$6&gt;=EOMONTH($H30,0),OR(CH$6&lt;=EOMONTH($I30,0),$I30=0))
*INDEX(Hypothèses!$D$60:$I$84,MATCH('Plan de recrutement'!$E30,Hypothèses!$C$60:$C$84,0),MATCH('Plan de recrutement'!CH$5,Hypothèses!$D$4:$I$4,0))/12
*(1+INDEX(Hypothèses!$D$85:$I$85,MATCH('Plan de recrutement'!CH$5,Hypothèses!$D$4:$I$4,0))),"-")</f>
        <v>-</v>
      </c>
      <c r="CI30" s="61" t="str">
        <f>IFERROR(AND(CI$6&gt;=EOMONTH($H30,0),OR(CI$6&lt;=EOMONTH($I30,0),$I30=0))
*INDEX(Hypothèses!$D$60:$I$84,MATCH('Plan de recrutement'!$E30,Hypothèses!$C$60:$C$84,0),MATCH('Plan de recrutement'!CI$5,Hypothèses!$D$4:$I$4,0))/12
*(1+INDEX(Hypothèses!$D$85:$I$85,MATCH('Plan de recrutement'!CI$5,Hypothèses!$D$4:$I$4,0))),"-")</f>
        <v>-</v>
      </c>
      <c r="CJ30" s="61" t="str">
        <f>IFERROR(AND(CJ$6&gt;=EOMONTH($H30,0),OR(CJ$6&lt;=EOMONTH($I30,0),$I30=0))
*INDEX(Hypothèses!$D$60:$I$84,MATCH('Plan de recrutement'!$E30,Hypothèses!$C$60:$C$84,0),MATCH('Plan de recrutement'!CJ$5,Hypothèses!$D$4:$I$4,0))/12
*(1+INDEX(Hypothèses!$D$85:$I$85,MATCH('Plan de recrutement'!CJ$5,Hypothèses!$D$4:$I$4,0))),"-")</f>
        <v>-</v>
      </c>
    </row>
    <row r="31" spans="3:88" x14ac:dyDescent="0.3">
      <c r="C31" s="48"/>
      <c r="D31" s="48"/>
      <c r="E31" s="1" t="str">
        <f t="shared" si="10"/>
        <v xml:space="preserve"> - </v>
      </c>
      <c r="F31" s="48"/>
      <c r="G31" s="48"/>
      <c r="H31" s="60"/>
      <c r="I31" s="60"/>
      <c r="J31" s="62">
        <f t="shared" si="11"/>
        <v>0</v>
      </c>
      <c r="K31" s="62">
        <f t="shared" si="11"/>
        <v>0</v>
      </c>
      <c r="L31" s="62">
        <f t="shared" si="11"/>
        <v>0</v>
      </c>
      <c r="M31" s="62">
        <f t="shared" si="11"/>
        <v>0</v>
      </c>
      <c r="N31" s="62">
        <f t="shared" si="11"/>
        <v>0</v>
      </c>
      <c r="O31" s="62">
        <f t="shared" si="11"/>
        <v>0</v>
      </c>
      <c r="Q31" s="61" t="str">
        <f>IFERROR(AND(Q$6&gt;=EOMONTH($H31,0),OR(Q$6&lt;=EOMONTH($I31,0),$I31=0))
*INDEX(Hypothèses!$D$60:$I$84,MATCH('Plan de recrutement'!$E31,Hypothèses!$C$60:$C$84,0),MATCH('Plan de recrutement'!Q$5,Hypothèses!$D$4:$I$4,0))/12
*(1+INDEX(Hypothèses!$D$85:$I$85,MATCH('Plan de recrutement'!Q$5,Hypothèses!$D$4:$I$4,0))),"-")</f>
        <v>-</v>
      </c>
      <c r="R31" s="61" t="str">
        <f>IFERROR(AND(R$6&gt;=EOMONTH($H31,0),OR(R$6&lt;=EOMONTH($I31,0),$I31=0))
*INDEX(Hypothèses!$D$60:$I$84,MATCH('Plan de recrutement'!$E31,Hypothèses!$C$60:$C$84,0),MATCH('Plan de recrutement'!R$5,Hypothèses!$D$4:$I$4,0))/12
*(1+INDEX(Hypothèses!$D$85:$I$85,MATCH('Plan de recrutement'!R$5,Hypothèses!$D$4:$I$4,0))),"-")</f>
        <v>-</v>
      </c>
      <c r="S31" s="61" t="str">
        <f>IFERROR(AND(S$6&gt;=EOMONTH($H31,0),OR(S$6&lt;=EOMONTH($I31,0),$I31=0))
*INDEX(Hypothèses!$D$60:$I$84,MATCH('Plan de recrutement'!$E31,Hypothèses!$C$60:$C$84,0),MATCH('Plan de recrutement'!S$5,Hypothèses!$D$4:$I$4,0))/12
*(1+INDEX(Hypothèses!$D$85:$I$85,MATCH('Plan de recrutement'!S$5,Hypothèses!$D$4:$I$4,0))),"-")</f>
        <v>-</v>
      </c>
      <c r="T31" s="61" t="str">
        <f>IFERROR(AND(T$6&gt;=EOMONTH($H31,0),OR(T$6&lt;=EOMONTH($I31,0),$I31=0))
*INDEX(Hypothèses!$D$60:$I$84,MATCH('Plan de recrutement'!$E31,Hypothèses!$C$60:$C$84,0),MATCH('Plan de recrutement'!T$5,Hypothèses!$D$4:$I$4,0))/12
*(1+INDEX(Hypothèses!$D$85:$I$85,MATCH('Plan de recrutement'!T$5,Hypothèses!$D$4:$I$4,0))),"-")</f>
        <v>-</v>
      </c>
      <c r="U31" s="61" t="str">
        <f>IFERROR(AND(U$6&gt;=EOMONTH($H31,0),OR(U$6&lt;=EOMONTH($I31,0),$I31=0))
*INDEX(Hypothèses!$D$60:$I$84,MATCH('Plan de recrutement'!$E31,Hypothèses!$C$60:$C$84,0),MATCH('Plan de recrutement'!U$5,Hypothèses!$D$4:$I$4,0))/12
*(1+INDEX(Hypothèses!$D$85:$I$85,MATCH('Plan de recrutement'!U$5,Hypothèses!$D$4:$I$4,0))),"-")</f>
        <v>-</v>
      </c>
      <c r="V31" s="61" t="str">
        <f>IFERROR(AND(V$6&gt;=EOMONTH($H31,0),OR(V$6&lt;=EOMONTH($I31,0),$I31=0))
*INDEX(Hypothèses!$D$60:$I$84,MATCH('Plan de recrutement'!$E31,Hypothèses!$C$60:$C$84,0),MATCH('Plan de recrutement'!V$5,Hypothèses!$D$4:$I$4,0))/12
*(1+INDEX(Hypothèses!$D$85:$I$85,MATCH('Plan de recrutement'!V$5,Hypothèses!$D$4:$I$4,0))),"-")</f>
        <v>-</v>
      </c>
      <c r="W31" s="61" t="str">
        <f>IFERROR(AND(W$6&gt;=EOMONTH($H31,0),OR(W$6&lt;=EOMONTH($I31,0),$I31=0))
*INDEX(Hypothèses!$D$60:$I$84,MATCH('Plan de recrutement'!$E31,Hypothèses!$C$60:$C$84,0),MATCH('Plan de recrutement'!W$5,Hypothèses!$D$4:$I$4,0))/12
*(1+INDEX(Hypothèses!$D$85:$I$85,MATCH('Plan de recrutement'!W$5,Hypothèses!$D$4:$I$4,0))),"-")</f>
        <v>-</v>
      </c>
      <c r="X31" s="61" t="str">
        <f>IFERROR(AND(X$6&gt;=EOMONTH($H31,0),OR(X$6&lt;=EOMONTH($I31,0),$I31=0))
*INDEX(Hypothèses!$D$60:$I$84,MATCH('Plan de recrutement'!$E31,Hypothèses!$C$60:$C$84,0),MATCH('Plan de recrutement'!X$5,Hypothèses!$D$4:$I$4,0))/12
*(1+INDEX(Hypothèses!$D$85:$I$85,MATCH('Plan de recrutement'!X$5,Hypothèses!$D$4:$I$4,0))),"-")</f>
        <v>-</v>
      </c>
      <c r="Y31" s="61" t="str">
        <f>IFERROR(AND(Y$6&gt;=EOMONTH($H31,0),OR(Y$6&lt;=EOMONTH($I31,0),$I31=0))
*INDEX(Hypothèses!$D$60:$I$84,MATCH('Plan de recrutement'!$E31,Hypothèses!$C$60:$C$84,0),MATCH('Plan de recrutement'!Y$5,Hypothèses!$D$4:$I$4,0))/12
*(1+INDEX(Hypothèses!$D$85:$I$85,MATCH('Plan de recrutement'!Y$5,Hypothèses!$D$4:$I$4,0))),"-")</f>
        <v>-</v>
      </c>
      <c r="Z31" s="61" t="str">
        <f>IFERROR(AND(Z$6&gt;=EOMONTH($H31,0),OR(Z$6&lt;=EOMONTH($I31,0),$I31=0))
*INDEX(Hypothèses!$D$60:$I$84,MATCH('Plan de recrutement'!$E31,Hypothèses!$C$60:$C$84,0),MATCH('Plan de recrutement'!Z$5,Hypothèses!$D$4:$I$4,0))/12
*(1+INDEX(Hypothèses!$D$85:$I$85,MATCH('Plan de recrutement'!Z$5,Hypothèses!$D$4:$I$4,0))),"-")</f>
        <v>-</v>
      </c>
      <c r="AA31" s="61" t="str">
        <f>IFERROR(AND(AA$6&gt;=EOMONTH($H31,0),OR(AA$6&lt;=EOMONTH($I31,0),$I31=0))
*INDEX(Hypothèses!$D$60:$I$84,MATCH('Plan de recrutement'!$E31,Hypothèses!$C$60:$C$84,0),MATCH('Plan de recrutement'!AA$5,Hypothèses!$D$4:$I$4,0))/12
*(1+INDEX(Hypothèses!$D$85:$I$85,MATCH('Plan de recrutement'!AA$5,Hypothèses!$D$4:$I$4,0))),"-")</f>
        <v>-</v>
      </c>
      <c r="AB31" s="61" t="str">
        <f>IFERROR(AND(AB$6&gt;=EOMONTH($H31,0),OR(AB$6&lt;=EOMONTH($I31,0),$I31=0))
*INDEX(Hypothèses!$D$60:$I$84,MATCH('Plan de recrutement'!$E31,Hypothèses!$C$60:$C$84,0),MATCH('Plan de recrutement'!AB$5,Hypothèses!$D$4:$I$4,0))/12
*(1+INDEX(Hypothèses!$D$85:$I$85,MATCH('Plan de recrutement'!AB$5,Hypothèses!$D$4:$I$4,0))),"-")</f>
        <v>-</v>
      </c>
      <c r="AC31" s="61" t="str">
        <f>IFERROR(AND(AC$6&gt;=EOMONTH($H31,0),OR(AC$6&lt;=EOMONTH($I31,0),$I31=0))
*INDEX(Hypothèses!$D$60:$I$84,MATCH('Plan de recrutement'!$E31,Hypothèses!$C$60:$C$84,0),MATCH('Plan de recrutement'!AC$5,Hypothèses!$D$4:$I$4,0))/12
*(1+INDEX(Hypothèses!$D$85:$I$85,MATCH('Plan de recrutement'!AC$5,Hypothèses!$D$4:$I$4,0))),"-")</f>
        <v>-</v>
      </c>
      <c r="AD31" s="61" t="str">
        <f>IFERROR(AND(AD$6&gt;=EOMONTH($H31,0),OR(AD$6&lt;=EOMONTH($I31,0),$I31=0))
*INDEX(Hypothèses!$D$60:$I$84,MATCH('Plan de recrutement'!$E31,Hypothèses!$C$60:$C$84,0),MATCH('Plan de recrutement'!AD$5,Hypothèses!$D$4:$I$4,0))/12
*(1+INDEX(Hypothèses!$D$85:$I$85,MATCH('Plan de recrutement'!AD$5,Hypothèses!$D$4:$I$4,0))),"-")</f>
        <v>-</v>
      </c>
      <c r="AE31" s="61" t="str">
        <f>IFERROR(AND(AE$6&gt;=EOMONTH($H31,0),OR(AE$6&lt;=EOMONTH($I31,0),$I31=0))
*INDEX(Hypothèses!$D$60:$I$84,MATCH('Plan de recrutement'!$E31,Hypothèses!$C$60:$C$84,0),MATCH('Plan de recrutement'!AE$5,Hypothèses!$D$4:$I$4,0))/12
*(1+INDEX(Hypothèses!$D$85:$I$85,MATCH('Plan de recrutement'!AE$5,Hypothèses!$D$4:$I$4,0))),"-")</f>
        <v>-</v>
      </c>
      <c r="AF31" s="61" t="str">
        <f>IFERROR(AND(AF$6&gt;=EOMONTH($H31,0),OR(AF$6&lt;=EOMONTH($I31,0),$I31=0))
*INDEX(Hypothèses!$D$60:$I$84,MATCH('Plan de recrutement'!$E31,Hypothèses!$C$60:$C$84,0),MATCH('Plan de recrutement'!AF$5,Hypothèses!$D$4:$I$4,0))/12
*(1+INDEX(Hypothèses!$D$85:$I$85,MATCH('Plan de recrutement'!AF$5,Hypothèses!$D$4:$I$4,0))),"-")</f>
        <v>-</v>
      </c>
      <c r="AG31" s="61" t="str">
        <f>IFERROR(AND(AG$6&gt;=EOMONTH($H31,0),OR(AG$6&lt;=EOMONTH($I31,0),$I31=0))
*INDEX(Hypothèses!$D$60:$I$84,MATCH('Plan de recrutement'!$E31,Hypothèses!$C$60:$C$84,0),MATCH('Plan de recrutement'!AG$5,Hypothèses!$D$4:$I$4,0))/12
*(1+INDEX(Hypothèses!$D$85:$I$85,MATCH('Plan de recrutement'!AG$5,Hypothèses!$D$4:$I$4,0))),"-")</f>
        <v>-</v>
      </c>
      <c r="AH31" s="61" t="str">
        <f>IFERROR(AND(AH$6&gt;=EOMONTH($H31,0),OR(AH$6&lt;=EOMONTH($I31,0),$I31=0))
*INDEX(Hypothèses!$D$60:$I$84,MATCH('Plan de recrutement'!$E31,Hypothèses!$C$60:$C$84,0),MATCH('Plan de recrutement'!AH$5,Hypothèses!$D$4:$I$4,0))/12
*(1+INDEX(Hypothèses!$D$85:$I$85,MATCH('Plan de recrutement'!AH$5,Hypothèses!$D$4:$I$4,0))),"-")</f>
        <v>-</v>
      </c>
      <c r="AI31" s="61" t="str">
        <f>IFERROR(AND(AI$6&gt;=EOMONTH($H31,0),OR(AI$6&lt;=EOMONTH($I31,0),$I31=0))
*INDEX(Hypothèses!$D$60:$I$84,MATCH('Plan de recrutement'!$E31,Hypothèses!$C$60:$C$84,0),MATCH('Plan de recrutement'!AI$5,Hypothèses!$D$4:$I$4,0))/12
*(1+INDEX(Hypothèses!$D$85:$I$85,MATCH('Plan de recrutement'!AI$5,Hypothèses!$D$4:$I$4,0))),"-")</f>
        <v>-</v>
      </c>
      <c r="AJ31" s="61" t="str">
        <f>IFERROR(AND(AJ$6&gt;=EOMONTH($H31,0),OR(AJ$6&lt;=EOMONTH($I31,0),$I31=0))
*INDEX(Hypothèses!$D$60:$I$84,MATCH('Plan de recrutement'!$E31,Hypothèses!$C$60:$C$84,0),MATCH('Plan de recrutement'!AJ$5,Hypothèses!$D$4:$I$4,0))/12
*(1+INDEX(Hypothèses!$D$85:$I$85,MATCH('Plan de recrutement'!AJ$5,Hypothèses!$D$4:$I$4,0))),"-")</f>
        <v>-</v>
      </c>
      <c r="AK31" s="61" t="str">
        <f>IFERROR(AND(AK$6&gt;=EOMONTH($H31,0),OR(AK$6&lt;=EOMONTH($I31,0),$I31=0))
*INDEX(Hypothèses!$D$60:$I$84,MATCH('Plan de recrutement'!$E31,Hypothèses!$C$60:$C$84,0),MATCH('Plan de recrutement'!AK$5,Hypothèses!$D$4:$I$4,0))/12
*(1+INDEX(Hypothèses!$D$85:$I$85,MATCH('Plan de recrutement'!AK$5,Hypothèses!$D$4:$I$4,0))),"-")</f>
        <v>-</v>
      </c>
      <c r="AL31" s="61" t="str">
        <f>IFERROR(AND(AL$6&gt;=EOMONTH($H31,0),OR(AL$6&lt;=EOMONTH($I31,0),$I31=0))
*INDEX(Hypothèses!$D$60:$I$84,MATCH('Plan de recrutement'!$E31,Hypothèses!$C$60:$C$84,0),MATCH('Plan de recrutement'!AL$5,Hypothèses!$D$4:$I$4,0))/12
*(1+INDEX(Hypothèses!$D$85:$I$85,MATCH('Plan de recrutement'!AL$5,Hypothèses!$D$4:$I$4,0))),"-")</f>
        <v>-</v>
      </c>
      <c r="AM31" s="61" t="str">
        <f>IFERROR(AND(AM$6&gt;=EOMONTH($H31,0),OR(AM$6&lt;=EOMONTH($I31,0),$I31=0))
*INDEX(Hypothèses!$D$60:$I$84,MATCH('Plan de recrutement'!$E31,Hypothèses!$C$60:$C$84,0),MATCH('Plan de recrutement'!AM$5,Hypothèses!$D$4:$I$4,0))/12
*(1+INDEX(Hypothèses!$D$85:$I$85,MATCH('Plan de recrutement'!AM$5,Hypothèses!$D$4:$I$4,0))),"-")</f>
        <v>-</v>
      </c>
      <c r="AN31" s="61" t="str">
        <f>IFERROR(AND(AN$6&gt;=EOMONTH($H31,0),OR(AN$6&lt;=EOMONTH($I31,0),$I31=0))
*INDEX(Hypothèses!$D$60:$I$84,MATCH('Plan de recrutement'!$E31,Hypothèses!$C$60:$C$84,0),MATCH('Plan de recrutement'!AN$5,Hypothèses!$D$4:$I$4,0))/12
*(1+INDEX(Hypothèses!$D$85:$I$85,MATCH('Plan de recrutement'!AN$5,Hypothèses!$D$4:$I$4,0))),"-")</f>
        <v>-</v>
      </c>
      <c r="AO31" s="61" t="str">
        <f>IFERROR(AND(AO$6&gt;=EOMONTH($H31,0),OR(AO$6&lt;=EOMONTH($I31,0),$I31=0))
*INDEX(Hypothèses!$D$60:$I$84,MATCH('Plan de recrutement'!$E31,Hypothèses!$C$60:$C$84,0),MATCH('Plan de recrutement'!AO$5,Hypothèses!$D$4:$I$4,0))/12
*(1+INDEX(Hypothèses!$D$85:$I$85,MATCH('Plan de recrutement'!AO$5,Hypothèses!$D$4:$I$4,0))),"-")</f>
        <v>-</v>
      </c>
      <c r="AP31" s="61" t="str">
        <f>IFERROR(AND(AP$6&gt;=EOMONTH($H31,0),OR(AP$6&lt;=EOMONTH($I31,0),$I31=0))
*INDEX(Hypothèses!$D$60:$I$84,MATCH('Plan de recrutement'!$E31,Hypothèses!$C$60:$C$84,0),MATCH('Plan de recrutement'!AP$5,Hypothèses!$D$4:$I$4,0))/12
*(1+INDEX(Hypothèses!$D$85:$I$85,MATCH('Plan de recrutement'!AP$5,Hypothèses!$D$4:$I$4,0))),"-")</f>
        <v>-</v>
      </c>
      <c r="AQ31" s="61" t="str">
        <f>IFERROR(AND(AQ$6&gt;=EOMONTH($H31,0),OR(AQ$6&lt;=EOMONTH($I31,0),$I31=0))
*INDEX(Hypothèses!$D$60:$I$84,MATCH('Plan de recrutement'!$E31,Hypothèses!$C$60:$C$84,0),MATCH('Plan de recrutement'!AQ$5,Hypothèses!$D$4:$I$4,0))/12
*(1+INDEX(Hypothèses!$D$85:$I$85,MATCH('Plan de recrutement'!AQ$5,Hypothèses!$D$4:$I$4,0))),"-")</f>
        <v>-</v>
      </c>
      <c r="AR31" s="61" t="str">
        <f>IFERROR(AND(AR$6&gt;=EOMONTH($H31,0),OR(AR$6&lt;=EOMONTH($I31,0),$I31=0))
*INDEX(Hypothèses!$D$60:$I$84,MATCH('Plan de recrutement'!$E31,Hypothèses!$C$60:$C$84,0),MATCH('Plan de recrutement'!AR$5,Hypothèses!$D$4:$I$4,0))/12
*(1+INDEX(Hypothèses!$D$85:$I$85,MATCH('Plan de recrutement'!AR$5,Hypothèses!$D$4:$I$4,0))),"-")</f>
        <v>-</v>
      </c>
      <c r="AS31" s="61" t="str">
        <f>IFERROR(AND(AS$6&gt;=EOMONTH($H31,0),OR(AS$6&lt;=EOMONTH($I31,0),$I31=0))
*INDEX(Hypothèses!$D$60:$I$84,MATCH('Plan de recrutement'!$E31,Hypothèses!$C$60:$C$84,0),MATCH('Plan de recrutement'!AS$5,Hypothèses!$D$4:$I$4,0))/12
*(1+INDEX(Hypothèses!$D$85:$I$85,MATCH('Plan de recrutement'!AS$5,Hypothèses!$D$4:$I$4,0))),"-")</f>
        <v>-</v>
      </c>
      <c r="AT31" s="61" t="str">
        <f>IFERROR(AND(AT$6&gt;=EOMONTH($H31,0),OR(AT$6&lt;=EOMONTH($I31,0),$I31=0))
*INDEX(Hypothèses!$D$60:$I$84,MATCH('Plan de recrutement'!$E31,Hypothèses!$C$60:$C$84,0),MATCH('Plan de recrutement'!AT$5,Hypothèses!$D$4:$I$4,0))/12
*(1+INDEX(Hypothèses!$D$85:$I$85,MATCH('Plan de recrutement'!AT$5,Hypothèses!$D$4:$I$4,0))),"-")</f>
        <v>-</v>
      </c>
      <c r="AU31" s="61" t="str">
        <f>IFERROR(AND(AU$6&gt;=EOMONTH($H31,0),OR(AU$6&lt;=EOMONTH($I31,0),$I31=0))
*INDEX(Hypothèses!$D$60:$I$84,MATCH('Plan de recrutement'!$E31,Hypothèses!$C$60:$C$84,0),MATCH('Plan de recrutement'!AU$5,Hypothèses!$D$4:$I$4,0))/12
*(1+INDEX(Hypothèses!$D$85:$I$85,MATCH('Plan de recrutement'!AU$5,Hypothèses!$D$4:$I$4,0))),"-")</f>
        <v>-</v>
      </c>
      <c r="AV31" s="61" t="str">
        <f>IFERROR(AND(AV$6&gt;=EOMONTH($H31,0),OR(AV$6&lt;=EOMONTH($I31,0),$I31=0))
*INDEX(Hypothèses!$D$60:$I$84,MATCH('Plan de recrutement'!$E31,Hypothèses!$C$60:$C$84,0),MATCH('Plan de recrutement'!AV$5,Hypothèses!$D$4:$I$4,0))/12
*(1+INDEX(Hypothèses!$D$85:$I$85,MATCH('Plan de recrutement'!AV$5,Hypothèses!$D$4:$I$4,0))),"-")</f>
        <v>-</v>
      </c>
      <c r="AW31" s="61" t="str">
        <f>IFERROR(AND(AW$6&gt;=EOMONTH($H31,0),OR(AW$6&lt;=EOMONTH($I31,0),$I31=0))
*INDEX(Hypothèses!$D$60:$I$84,MATCH('Plan de recrutement'!$E31,Hypothèses!$C$60:$C$84,0),MATCH('Plan de recrutement'!AW$5,Hypothèses!$D$4:$I$4,0))/12
*(1+INDEX(Hypothèses!$D$85:$I$85,MATCH('Plan de recrutement'!AW$5,Hypothèses!$D$4:$I$4,0))),"-")</f>
        <v>-</v>
      </c>
      <c r="AX31" s="61" t="str">
        <f>IFERROR(AND(AX$6&gt;=EOMONTH($H31,0),OR(AX$6&lt;=EOMONTH($I31,0),$I31=0))
*INDEX(Hypothèses!$D$60:$I$84,MATCH('Plan de recrutement'!$E31,Hypothèses!$C$60:$C$84,0),MATCH('Plan de recrutement'!AX$5,Hypothèses!$D$4:$I$4,0))/12
*(1+INDEX(Hypothèses!$D$85:$I$85,MATCH('Plan de recrutement'!AX$5,Hypothèses!$D$4:$I$4,0))),"-")</f>
        <v>-</v>
      </c>
      <c r="AY31" s="61" t="str">
        <f>IFERROR(AND(AY$6&gt;=EOMONTH($H31,0),OR(AY$6&lt;=EOMONTH($I31,0),$I31=0))
*INDEX(Hypothèses!$D$60:$I$84,MATCH('Plan de recrutement'!$E31,Hypothèses!$C$60:$C$84,0),MATCH('Plan de recrutement'!AY$5,Hypothèses!$D$4:$I$4,0))/12
*(1+INDEX(Hypothèses!$D$85:$I$85,MATCH('Plan de recrutement'!AY$5,Hypothèses!$D$4:$I$4,0))),"-")</f>
        <v>-</v>
      </c>
      <c r="AZ31" s="61" t="str">
        <f>IFERROR(AND(AZ$6&gt;=EOMONTH($H31,0),OR(AZ$6&lt;=EOMONTH($I31,0),$I31=0))
*INDEX(Hypothèses!$D$60:$I$84,MATCH('Plan de recrutement'!$E31,Hypothèses!$C$60:$C$84,0),MATCH('Plan de recrutement'!AZ$5,Hypothèses!$D$4:$I$4,0))/12
*(1+INDEX(Hypothèses!$D$85:$I$85,MATCH('Plan de recrutement'!AZ$5,Hypothèses!$D$4:$I$4,0))),"-")</f>
        <v>-</v>
      </c>
      <c r="BA31" s="61" t="str">
        <f>IFERROR(AND(BA$6&gt;=EOMONTH($H31,0),OR(BA$6&lt;=EOMONTH($I31,0),$I31=0))
*INDEX(Hypothèses!$D$60:$I$84,MATCH('Plan de recrutement'!$E31,Hypothèses!$C$60:$C$84,0),MATCH('Plan de recrutement'!BA$5,Hypothèses!$D$4:$I$4,0))/12
*(1+INDEX(Hypothèses!$D$85:$I$85,MATCH('Plan de recrutement'!BA$5,Hypothèses!$D$4:$I$4,0))),"-")</f>
        <v>-</v>
      </c>
      <c r="BB31" s="61" t="str">
        <f>IFERROR(AND(BB$6&gt;=EOMONTH($H31,0),OR(BB$6&lt;=EOMONTH($I31,0),$I31=0))
*INDEX(Hypothèses!$D$60:$I$84,MATCH('Plan de recrutement'!$E31,Hypothèses!$C$60:$C$84,0),MATCH('Plan de recrutement'!BB$5,Hypothèses!$D$4:$I$4,0))/12
*(1+INDEX(Hypothèses!$D$85:$I$85,MATCH('Plan de recrutement'!BB$5,Hypothèses!$D$4:$I$4,0))),"-")</f>
        <v>-</v>
      </c>
      <c r="BC31" s="61" t="str">
        <f>IFERROR(AND(BC$6&gt;=EOMONTH($H31,0),OR(BC$6&lt;=EOMONTH($I31,0),$I31=0))
*INDEX(Hypothèses!$D$60:$I$84,MATCH('Plan de recrutement'!$E31,Hypothèses!$C$60:$C$84,0),MATCH('Plan de recrutement'!BC$5,Hypothèses!$D$4:$I$4,0))/12
*(1+INDEX(Hypothèses!$D$85:$I$85,MATCH('Plan de recrutement'!BC$5,Hypothèses!$D$4:$I$4,0))),"-")</f>
        <v>-</v>
      </c>
      <c r="BD31" s="61" t="str">
        <f>IFERROR(AND(BD$6&gt;=EOMONTH($H31,0),OR(BD$6&lt;=EOMONTH($I31,0),$I31=0))
*INDEX(Hypothèses!$D$60:$I$84,MATCH('Plan de recrutement'!$E31,Hypothèses!$C$60:$C$84,0),MATCH('Plan de recrutement'!BD$5,Hypothèses!$D$4:$I$4,0))/12
*(1+INDEX(Hypothèses!$D$85:$I$85,MATCH('Plan de recrutement'!BD$5,Hypothèses!$D$4:$I$4,0))),"-")</f>
        <v>-</v>
      </c>
      <c r="BE31" s="61" t="str">
        <f>IFERROR(AND(BE$6&gt;=EOMONTH($H31,0),OR(BE$6&lt;=EOMONTH($I31,0),$I31=0))
*INDEX(Hypothèses!$D$60:$I$84,MATCH('Plan de recrutement'!$E31,Hypothèses!$C$60:$C$84,0),MATCH('Plan de recrutement'!BE$5,Hypothèses!$D$4:$I$4,0))/12
*(1+INDEX(Hypothèses!$D$85:$I$85,MATCH('Plan de recrutement'!BE$5,Hypothèses!$D$4:$I$4,0))),"-")</f>
        <v>-</v>
      </c>
      <c r="BF31" s="61" t="str">
        <f>IFERROR(AND(BF$6&gt;=EOMONTH($H31,0),OR(BF$6&lt;=EOMONTH($I31,0),$I31=0))
*INDEX(Hypothèses!$D$60:$I$84,MATCH('Plan de recrutement'!$E31,Hypothèses!$C$60:$C$84,0),MATCH('Plan de recrutement'!BF$5,Hypothèses!$D$4:$I$4,0))/12
*(1+INDEX(Hypothèses!$D$85:$I$85,MATCH('Plan de recrutement'!BF$5,Hypothèses!$D$4:$I$4,0))),"-")</f>
        <v>-</v>
      </c>
      <c r="BG31" s="61" t="str">
        <f>IFERROR(AND(BG$6&gt;=EOMONTH($H31,0),OR(BG$6&lt;=EOMONTH($I31,0),$I31=0))
*INDEX(Hypothèses!$D$60:$I$84,MATCH('Plan de recrutement'!$E31,Hypothèses!$C$60:$C$84,0),MATCH('Plan de recrutement'!BG$5,Hypothèses!$D$4:$I$4,0))/12
*(1+INDEX(Hypothèses!$D$85:$I$85,MATCH('Plan de recrutement'!BG$5,Hypothèses!$D$4:$I$4,0))),"-")</f>
        <v>-</v>
      </c>
      <c r="BH31" s="61" t="str">
        <f>IFERROR(AND(BH$6&gt;=EOMONTH($H31,0),OR(BH$6&lt;=EOMONTH($I31,0),$I31=0))
*INDEX(Hypothèses!$D$60:$I$84,MATCH('Plan de recrutement'!$E31,Hypothèses!$C$60:$C$84,0),MATCH('Plan de recrutement'!BH$5,Hypothèses!$D$4:$I$4,0))/12
*(1+INDEX(Hypothèses!$D$85:$I$85,MATCH('Plan de recrutement'!BH$5,Hypothèses!$D$4:$I$4,0))),"-")</f>
        <v>-</v>
      </c>
      <c r="BI31" s="61" t="str">
        <f>IFERROR(AND(BI$6&gt;=EOMONTH($H31,0),OR(BI$6&lt;=EOMONTH($I31,0),$I31=0))
*INDEX(Hypothèses!$D$60:$I$84,MATCH('Plan de recrutement'!$E31,Hypothèses!$C$60:$C$84,0),MATCH('Plan de recrutement'!BI$5,Hypothèses!$D$4:$I$4,0))/12
*(1+INDEX(Hypothèses!$D$85:$I$85,MATCH('Plan de recrutement'!BI$5,Hypothèses!$D$4:$I$4,0))),"-")</f>
        <v>-</v>
      </c>
      <c r="BJ31" s="61" t="str">
        <f>IFERROR(AND(BJ$6&gt;=EOMONTH($H31,0),OR(BJ$6&lt;=EOMONTH($I31,0),$I31=0))
*INDEX(Hypothèses!$D$60:$I$84,MATCH('Plan de recrutement'!$E31,Hypothèses!$C$60:$C$84,0),MATCH('Plan de recrutement'!BJ$5,Hypothèses!$D$4:$I$4,0))/12
*(1+INDEX(Hypothèses!$D$85:$I$85,MATCH('Plan de recrutement'!BJ$5,Hypothèses!$D$4:$I$4,0))),"-")</f>
        <v>-</v>
      </c>
      <c r="BK31" s="61" t="str">
        <f>IFERROR(AND(BK$6&gt;=EOMONTH($H31,0),OR(BK$6&lt;=EOMONTH($I31,0),$I31=0))
*INDEX(Hypothèses!$D$60:$I$84,MATCH('Plan de recrutement'!$E31,Hypothèses!$C$60:$C$84,0),MATCH('Plan de recrutement'!BK$5,Hypothèses!$D$4:$I$4,0))/12
*(1+INDEX(Hypothèses!$D$85:$I$85,MATCH('Plan de recrutement'!BK$5,Hypothèses!$D$4:$I$4,0))),"-")</f>
        <v>-</v>
      </c>
      <c r="BL31" s="61" t="str">
        <f>IFERROR(AND(BL$6&gt;=EOMONTH($H31,0),OR(BL$6&lt;=EOMONTH($I31,0),$I31=0))
*INDEX(Hypothèses!$D$60:$I$84,MATCH('Plan de recrutement'!$E31,Hypothèses!$C$60:$C$84,0),MATCH('Plan de recrutement'!BL$5,Hypothèses!$D$4:$I$4,0))/12
*(1+INDEX(Hypothèses!$D$85:$I$85,MATCH('Plan de recrutement'!BL$5,Hypothèses!$D$4:$I$4,0))),"-")</f>
        <v>-</v>
      </c>
      <c r="BM31" s="61" t="str">
        <f>IFERROR(AND(BM$6&gt;=EOMONTH($H31,0),OR(BM$6&lt;=EOMONTH($I31,0),$I31=0))
*INDEX(Hypothèses!$D$60:$I$84,MATCH('Plan de recrutement'!$E31,Hypothèses!$C$60:$C$84,0),MATCH('Plan de recrutement'!BM$5,Hypothèses!$D$4:$I$4,0))/12
*(1+INDEX(Hypothèses!$D$85:$I$85,MATCH('Plan de recrutement'!BM$5,Hypothèses!$D$4:$I$4,0))),"-")</f>
        <v>-</v>
      </c>
      <c r="BN31" s="61" t="str">
        <f>IFERROR(AND(BN$6&gt;=EOMONTH($H31,0),OR(BN$6&lt;=EOMONTH($I31,0),$I31=0))
*INDEX(Hypothèses!$D$60:$I$84,MATCH('Plan de recrutement'!$E31,Hypothèses!$C$60:$C$84,0),MATCH('Plan de recrutement'!BN$5,Hypothèses!$D$4:$I$4,0))/12
*(1+INDEX(Hypothèses!$D$85:$I$85,MATCH('Plan de recrutement'!BN$5,Hypothèses!$D$4:$I$4,0))),"-")</f>
        <v>-</v>
      </c>
      <c r="BO31" s="61" t="str">
        <f>IFERROR(AND(BO$6&gt;=EOMONTH($H31,0),OR(BO$6&lt;=EOMONTH($I31,0),$I31=0))
*INDEX(Hypothèses!$D$60:$I$84,MATCH('Plan de recrutement'!$E31,Hypothèses!$C$60:$C$84,0),MATCH('Plan de recrutement'!BO$5,Hypothèses!$D$4:$I$4,0))/12
*(1+INDEX(Hypothèses!$D$85:$I$85,MATCH('Plan de recrutement'!BO$5,Hypothèses!$D$4:$I$4,0))),"-")</f>
        <v>-</v>
      </c>
      <c r="BP31" s="61" t="str">
        <f>IFERROR(AND(BP$6&gt;=EOMONTH($H31,0),OR(BP$6&lt;=EOMONTH($I31,0),$I31=0))
*INDEX(Hypothèses!$D$60:$I$84,MATCH('Plan de recrutement'!$E31,Hypothèses!$C$60:$C$84,0),MATCH('Plan de recrutement'!BP$5,Hypothèses!$D$4:$I$4,0))/12
*(1+INDEX(Hypothèses!$D$85:$I$85,MATCH('Plan de recrutement'!BP$5,Hypothèses!$D$4:$I$4,0))),"-")</f>
        <v>-</v>
      </c>
      <c r="BQ31" s="61" t="str">
        <f>IFERROR(AND(BQ$6&gt;=EOMONTH($H31,0),OR(BQ$6&lt;=EOMONTH($I31,0),$I31=0))
*INDEX(Hypothèses!$D$60:$I$84,MATCH('Plan de recrutement'!$E31,Hypothèses!$C$60:$C$84,0),MATCH('Plan de recrutement'!BQ$5,Hypothèses!$D$4:$I$4,0))/12
*(1+INDEX(Hypothèses!$D$85:$I$85,MATCH('Plan de recrutement'!BQ$5,Hypothèses!$D$4:$I$4,0))),"-")</f>
        <v>-</v>
      </c>
      <c r="BR31" s="61" t="str">
        <f>IFERROR(AND(BR$6&gt;=EOMONTH($H31,0),OR(BR$6&lt;=EOMONTH($I31,0),$I31=0))
*INDEX(Hypothèses!$D$60:$I$84,MATCH('Plan de recrutement'!$E31,Hypothèses!$C$60:$C$84,0),MATCH('Plan de recrutement'!BR$5,Hypothèses!$D$4:$I$4,0))/12
*(1+INDEX(Hypothèses!$D$85:$I$85,MATCH('Plan de recrutement'!BR$5,Hypothèses!$D$4:$I$4,0))),"-")</f>
        <v>-</v>
      </c>
      <c r="BS31" s="61" t="str">
        <f>IFERROR(AND(BS$6&gt;=EOMONTH($H31,0),OR(BS$6&lt;=EOMONTH($I31,0),$I31=0))
*INDEX(Hypothèses!$D$60:$I$84,MATCH('Plan de recrutement'!$E31,Hypothèses!$C$60:$C$84,0),MATCH('Plan de recrutement'!BS$5,Hypothèses!$D$4:$I$4,0))/12
*(1+INDEX(Hypothèses!$D$85:$I$85,MATCH('Plan de recrutement'!BS$5,Hypothèses!$D$4:$I$4,0))),"-")</f>
        <v>-</v>
      </c>
      <c r="BT31" s="61" t="str">
        <f>IFERROR(AND(BT$6&gt;=EOMONTH($H31,0),OR(BT$6&lt;=EOMONTH($I31,0),$I31=0))
*INDEX(Hypothèses!$D$60:$I$84,MATCH('Plan de recrutement'!$E31,Hypothèses!$C$60:$C$84,0),MATCH('Plan de recrutement'!BT$5,Hypothèses!$D$4:$I$4,0))/12
*(1+INDEX(Hypothèses!$D$85:$I$85,MATCH('Plan de recrutement'!BT$5,Hypothèses!$D$4:$I$4,0))),"-")</f>
        <v>-</v>
      </c>
      <c r="BU31" s="61" t="str">
        <f>IFERROR(AND(BU$6&gt;=EOMONTH($H31,0),OR(BU$6&lt;=EOMONTH($I31,0),$I31=0))
*INDEX(Hypothèses!$D$60:$I$84,MATCH('Plan de recrutement'!$E31,Hypothèses!$C$60:$C$84,0),MATCH('Plan de recrutement'!BU$5,Hypothèses!$D$4:$I$4,0))/12
*(1+INDEX(Hypothèses!$D$85:$I$85,MATCH('Plan de recrutement'!BU$5,Hypothèses!$D$4:$I$4,0))),"-")</f>
        <v>-</v>
      </c>
      <c r="BV31" s="61" t="str">
        <f>IFERROR(AND(BV$6&gt;=EOMONTH($H31,0),OR(BV$6&lt;=EOMONTH($I31,0),$I31=0))
*INDEX(Hypothèses!$D$60:$I$84,MATCH('Plan de recrutement'!$E31,Hypothèses!$C$60:$C$84,0),MATCH('Plan de recrutement'!BV$5,Hypothèses!$D$4:$I$4,0))/12
*(1+INDEX(Hypothèses!$D$85:$I$85,MATCH('Plan de recrutement'!BV$5,Hypothèses!$D$4:$I$4,0))),"-")</f>
        <v>-</v>
      </c>
      <c r="BW31" s="61" t="str">
        <f>IFERROR(AND(BW$6&gt;=EOMONTH($H31,0),OR(BW$6&lt;=EOMONTH($I31,0),$I31=0))
*INDEX(Hypothèses!$D$60:$I$84,MATCH('Plan de recrutement'!$E31,Hypothèses!$C$60:$C$84,0),MATCH('Plan de recrutement'!BW$5,Hypothèses!$D$4:$I$4,0))/12
*(1+INDEX(Hypothèses!$D$85:$I$85,MATCH('Plan de recrutement'!BW$5,Hypothèses!$D$4:$I$4,0))),"-")</f>
        <v>-</v>
      </c>
      <c r="BX31" s="61" t="str">
        <f>IFERROR(AND(BX$6&gt;=EOMONTH($H31,0),OR(BX$6&lt;=EOMONTH($I31,0),$I31=0))
*INDEX(Hypothèses!$D$60:$I$84,MATCH('Plan de recrutement'!$E31,Hypothèses!$C$60:$C$84,0),MATCH('Plan de recrutement'!BX$5,Hypothèses!$D$4:$I$4,0))/12
*(1+INDEX(Hypothèses!$D$85:$I$85,MATCH('Plan de recrutement'!BX$5,Hypothèses!$D$4:$I$4,0))),"-")</f>
        <v>-</v>
      </c>
      <c r="BY31" s="61" t="str">
        <f>IFERROR(AND(BY$6&gt;=EOMONTH($H31,0),OR(BY$6&lt;=EOMONTH($I31,0),$I31=0))
*INDEX(Hypothèses!$D$60:$I$84,MATCH('Plan de recrutement'!$E31,Hypothèses!$C$60:$C$84,0),MATCH('Plan de recrutement'!BY$5,Hypothèses!$D$4:$I$4,0))/12
*(1+INDEX(Hypothèses!$D$85:$I$85,MATCH('Plan de recrutement'!BY$5,Hypothèses!$D$4:$I$4,0))),"-")</f>
        <v>-</v>
      </c>
      <c r="BZ31" s="61" t="str">
        <f>IFERROR(AND(BZ$6&gt;=EOMONTH($H31,0),OR(BZ$6&lt;=EOMONTH($I31,0),$I31=0))
*INDEX(Hypothèses!$D$60:$I$84,MATCH('Plan de recrutement'!$E31,Hypothèses!$C$60:$C$84,0),MATCH('Plan de recrutement'!BZ$5,Hypothèses!$D$4:$I$4,0))/12
*(1+INDEX(Hypothèses!$D$85:$I$85,MATCH('Plan de recrutement'!BZ$5,Hypothèses!$D$4:$I$4,0))),"-")</f>
        <v>-</v>
      </c>
      <c r="CA31" s="61" t="str">
        <f>IFERROR(AND(CA$6&gt;=EOMONTH($H31,0),OR(CA$6&lt;=EOMONTH($I31,0),$I31=0))
*INDEX(Hypothèses!$D$60:$I$84,MATCH('Plan de recrutement'!$E31,Hypothèses!$C$60:$C$84,0),MATCH('Plan de recrutement'!CA$5,Hypothèses!$D$4:$I$4,0))/12
*(1+INDEX(Hypothèses!$D$85:$I$85,MATCH('Plan de recrutement'!CA$5,Hypothèses!$D$4:$I$4,0))),"-")</f>
        <v>-</v>
      </c>
      <c r="CB31" s="61" t="str">
        <f>IFERROR(AND(CB$6&gt;=EOMONTH($H31,0),OR(CB$6&lt;=EOMONTH($I31,0),$I31=0))
*INDEX(Hypothèses!$D$60:$I$84,MATCH('Plan de recrutement'!$E31,Hypothèses!$C$60:$C$84,0),MATCH('Plan de recrutement'!CB$5,Hypothèses!$D$4:$I$4,0))/12
*(1+INDEX(Hypothèses!$D$85:$I$85,MATCH('Plan de recrutement'!CB$5,Hypothèses!$D$4:$I$4,0))),"-")</f>
        <v>-</v>
      </c>
      <c r="CC31" s="61" t="str">
        <f>IFERROR(AND(CC$6&gt;=EOMONTH($H31,0),OR(CC$6&lt;=EOMONTH($I31,0),$I31=0))
*INDEX(Hypothèses!$D$60:$I$84,MATCH('Plan de recrutement'!$E31,Hypothèses!$C$60:$C$84,0),MATCH('Plan de recrutement'!CC$5,Hypothèses!$D$4:$I$4,0))/12
*(1+INDEX(Hypothèses!$D$85:$I$85,MATCH('Plan de recrutement'!CC$5,Hypothèses!$D$4:$I$4,0))),"-")</f>
        <v>-</v>
      </c>
      <c r="CD31" s="61" t="str">
        <f>IFERROR(AND(CD$6&gt;=EOMONTH($H31,0),OR(CD$6&lt;=EOMONTH($I31,0),$I31=0))
*INDEX(Hypothèses!$D$60:$I$84,MATCH('Plan de recrutement'!$E31,Hypothèses!$C$60:$C$84,0),MATCH('Plan de recrutement'!CD$5,Hypothèses!$D$4:$I$4,0))/12
*(1+INDEX(Hypothèses!$D$85:$I$85,MATCH('Plan de recrutement'!CD$5,Hypothèses!$D$4:$I$4,0))),"-")</f>
        <v>-</v>
      </c>
      <c r="CE31" s="61" t="str">
        <f>IFERROR(AND(CE$6&gt;=EOMONTH($H31,0),OR(CE$6&lt;=EOMONTH($I31,0),$I31=0))
*INDEX(Hypothèses!$D$60:$I$84,MATCH('Plan de recrutement'!$E31,Hypothèses!$C$60:$C$84,0),MATCH('Plan de recrutement'!CE$5,Hypothèses!$D$4:$I$4,0))/12
*(1+INDEX(Hypothèses!$D$85:$I$85,MATCH('Plan de recrutement'!CE$5,Hypothèses!$D$4:$I$4,0))),"-")</f>
        <v>-</v>
      </c>
      <c r="CF31" s="61" t="str">
        <f>IFERROR(AND(CF$6&gt;=EOMONTH($H31,0),OR(CF$6&lt;=EOMONTH($I31,0),$I31=0))
*INDEX(Hypothèses!$D$60:$I$84,MATCH('Plan de recrutement'!$E31,Hypothèses!$C$60:$C$84,0),MATCH('Plan de recrutement'!CF$5,Hypothèses!$D$4:$I$4,0))/12
*(1+INDEX(Hypothèses!$D$85:$I$85,MATCH('Plan de recrutement'!CF$5,Hypothèses!$D$4:$I$4,0))),"-")</f>
        <v>-</v>
      </c>
      <c r="CG31" s="61" t="str">
        <f>IFERROR(AND(CG$6&gt;=EOMONTH($H31,0),OR(CG$6&lt;=EOMONTH($I31,0),$I31=0))
*INDEX(Hypothèses!$D$60:$I$84,MATCH('Plan de recrutement'!$E31,Hypothèses!$C$60:$C$84,0),MATCH('Plan de recrutement'!CG$5,Hypothèses!$D$4:$I$4,0))/12
*(1+INDEX(Hypothèses!$D$85:$I$85,MATCH('Plan de recrutement'!CG$5,Hypothèses!$D$4:$I$4,0))),"-")</f>
        <v>-</v>
      </c>
      <c r="CH31" s="61" t="str">
        <f>IFERROR(AND(CH$6&gt;=EOMONTH($H31,0),OR(CH$6&lt;=EOMONTH($I31,0),$I31=0))
*INDEX(Hypothèses!$D$60:$I$84,MATCH('Plan de recrutement'!$E31,Hypothèses!$C$60:$C$84,0),MATCH('Plan de recrutement'!CH$5,Hypothèses!$D$4:$I$4,0))/12
*(1+INDEX(Hypothèses!$D$85:$I$85,MATCH('Plan de recrutement'!CH$5,Hypothèses!$D$4:$I$4,0))),"-")</f>
        <v>-</v>
      </c>
      <c r="CI31" s="61" t="str">
        <f>IFERROR(AND(CI$6&gt;=EOMONTH($H31,0),OR(CI$6&lt;=EOMONTH($I31,0),$I31=0))
*INDEX(Hypothèses!$D$60:$I$84,MATCH('Plan de recrutement'!$E31,Hypothèses!$C$60:$C$84,0),MATCH('Plan de recrutement'!CI$5,Hypothèses!$D$4:$I$4,0))/12
*(1+INDEX(Hypothèses!$D$85:$I$85,MATCH('Plan de recrutement'!CI$5,Hypothèses!$D$4:$I$4,0))),"-")</f>
        <v>-</v>
      </c>
      <c r="CJ31" s="61" t="str">
        <f>IFERROR(AND(CJ$6&gt;=EOMONTH($H31,0),OR(CJ$6&lt;=EOMONTH($I31,0),$I31=0))
*INDEX(Hypothèses!$D$60:$I$84,MATCH('Plan de recrutement'!$E31,Hypothèses!$C$60:$C$84,0),MATCH('Plan de recrutement'!CJ$5,Hypothèses!$D$4:$I$4,0))/12
*(1+INDEX(Hypothèses!$D$85:$I$85,MATCH('Plan de recrutement'!CJ$5,Hypothèses!$D$4:$I$4,0))),"-")</f>
        <v>-</v>
      </c>
    </row>
    <row r="32" spans="3:88" x14ac:dyDescent="0.3">
      <c r="C32" s="48"/>
      <c r="D32" s="48"/>
      <c r="E32" s="1" t="str">
        <f t="shared" si="10"/>
        <v xml:space="preserve"> - </v>
      </c>
      <c r="F32" s="48"/>
      <c r="G32" s="48"/>
      <c r="H32" s="60"/>
      <c r="I32" s="60"/>
      <c r="J32" s="62">
        <f t="shared" si="11"/>
        <v>0</v>
      </c>
      <c r="K32" s="62">
        <f t="shared" si="11"/>
        <v>0</v>
      </c>
      <c r="L32" s="62">
        <f t="shared" si="11"/>
        <v>0</v>
      </c>
      <c r="M32" s="62">
        <f t="shared" si="11"/>
        <v>0</v>
      </c>
      <c r="N32" s="62">
        <f t="shared" si="11"/>
        <v>0</v>
      </c>
      <c r="O32" s="62">
        <f t="shared" si="11"/>
        <v>0</v>
      </c>
      <c r="Q32" s="61" t="str">
        <f>IFERROR(AND(Q$6&gt;=EOMONTH($H32,0),OR(Q$6&lt;=EOMONTH($I32,0),$I32=0))
*INDEX(Hypothèses!$D$60:$I$84,MATCH('Plan de recrutement'!$E32,Hypothèses!$C$60:$C$84,0),MATCH('Plan de recrutement'!Q$5,Hypothèses!$D$4:$I$4,0))/12
*(1+INDEX(Hypothèses!$D$85:$I$85,MATCH('Plan de recrutement'!Q$5,Hypothèses!$D$4:$I$4,0))),"-")</f>
        <v>-</v>
      </c>
      <c r="R32" s="61" t="str">
        <f>IFERROR(AND(R$6&gt;=EOMONTH($H32,0),OR(R$6&lt;=EOMONTH($I32,0),$I32=0))
*INDEX(Hypothèses!$D$60:$I$84,MATCH('Plan de recrutement'!$E32,Hypothèses!$C$60:$C$84,0),MATCH('Plan de recrutement'!R$5,Hypothèses!$D$4:$I$4,0))/12
*(1+INDEX(Hypothèses!$D$85:$I$85,MATCH('Plan de recrutement'!R$5,Hypothèses!$D$4:$I$4,0))),"-")</f>
        <v>-</v>
      </c>
      <c r="S32" s="61" t="str">
        <f>IFERROR(AND(S$6&gt;=EOMONTH($H32,0),OR(S$6&lt;=EOMONTH($I32,0),$I32=0))
*INDEX(Hypothèses!$D$60:$I$84,MATCH('Plan de recrutement'!$E32,Hypothèses!$C$60:$C$84,0),MATCH('Plan de recrutement'!S$5,Hypothèses!$D$4:$I$4,0))/12
*(1+INDEX(Hypothèses!$D$85:$I$85,MATCH('Plan de recrutement'!S$5,Hypothèses!$D$4:$I$4,0))),"-")</f>
        <v>-</v>
      </c>
      <c r="T32" s="61" t="str">
        <f>IFERROR(AND(T$6&gt;=EOMONTH($H32,0),OR(T$6&lt;=EOMONTH($I32,0),$I32=0))
*INDEX(Hypothèses!$D$60:$I$84,MATCH('Plan de recrutement'!$E32,Hypothèses!$C$60:$C$84,0),MATCH('Plan de recrutement'!T$5,Hypothèses!$D$4:$I$4,0))/12
*(1+INDEX(Hypothèses!$D$85:$I$85,MATCH('Plan de recrutement'!T$5,Hypothèses!$D$4:$I$4,0))),"-")</f>
        <v>-</v>
      </c>
      <c r="U32" s="61" t="str">
        <f>IFERROR(AND(U$6&gt;=EOMONTH($H32,0),OR(U$6&lt;=EOMONTH($I32,0),$I32=0))
*INDEX(Hypothèses!$D$60:$I$84,MATCH('Plan de recrutement'!$E32,Hypothèses!$C$60:$C$84,0),MATCH('Plan de recrutement'!U$5,Hypothèses!$D$4:$I$4,0))/12
*(1+INDEX(Hypothèses!$D$85:$I$85,MATCH('Plan de recrutement'!U$5,Hypothèses!$D$4:$I$4,0))),"-")</f>
        <v>-</v>
      </c>
      <c r="V32" s="61" t="str">
        <f>IFERROR(AND(V$6&gt;=EOMONTH($H32,0),OR(V$6&lt;=EOMONTH($I32,0),$I32=0))
*INDEX(Hypothèses!$D$60:$I$84,MATCH('Plan de recrutement'!$E32,Hypothèses!$C$60:$C$84,0),MATCH('Plan de recrutement'!V$5,Hypothèses!$D$4:$I$4,0))/12
*(1+INDEX(Hypothèses!$D$85:$I$85,MATCH('Plan de recrutement'!V$5,Hypothèses!$D$4:$I$4,0))),"-")</f>
        <v>-</v>
      </c>
      <c r="W32" s="61" t="str">
        <f>IFERROR(AND(W$6&gt;=EOMONTH($H32,0),OR(W$6&lt;=EOMONTH($I32,0),$I32=0))
*INDEX(Hypothèses!$D$60:$I$84,MATCH('Plan de recrutement'!$E32,Hypothèses!$C$60:$C$84,0),MATCH('Plan de recrutement'!W$5,Hypothèses!$D$4:$I$4,0))/12
*(1+INDEX(Hypothèses!$D$85:$I$85,MATCH('Plan de recrutement'!W$5,Hypothèses!$D$4:$I$4,0))),"-")</f>
        <v>-</v>
      </c>
      <c r="X32" s="61" t="str">
        <f>IFERROR(AND(X$6&gt;=EOMONTH($H32,0),OR(X$6&lt;=EOMONTH($I32,0),$I32=0))
*INDEX(Hypothèses!$D$60:$I$84,MATCH('Plan de recrutement'!$E32,Hypothèses!$C$60:$C$84,0),MATCH('Plan de recrutement'!X$5,Hypothèses!$D$4:$I$4,0))/12
*(1+INDEX(Hypothèses!$D$85:$I$85,MATCH('Plan de recrutement'!X$5,Hypothèses!$D$4:$I$4,0))),"-")</f>
        <v>-</v>
      </c>
      <c r="Y32" s="61" t="str">
        <f>IFERROR(AND(Y$6&gt;=EOMONTH($H32,0),OR(Y$6&lt;=EOMONTH($I32,0),$I32=0))
*INDEX(Hypothèses!$D$60:$I$84,MATCH('Plan de recrutement'!$E32,Hypothèses!$C$60:$C$84,0),MATCH('Plan de recrutement'!Y$5,Hypothèses!$D$4:$I$4,0))/12
*(1+INDEX(Hypothèses!$D$85:$I$85,MATCH('Plan de recrutement'!Y$5,Hypothèses!$D$4:$I$4,0))),"-")</f>
        <v>-</v>
      </c>
      <c r="Z32" s="61" t="str">
        <f>IFERROR(AND(Z$6&gt;=EOMONTH($H32,0),OR(Z$6&lt;=EOMONTH($I32,0),$I32=0))
*INDEX(Hypothèses!$D$60:$I$84,MATCH('Plan de recrutement'!$E32,Hypothèses!$C$60:$C$84,0),MATCH('Plan de recrutement'!Z$5,Hypothèses!$D$4:$I$4,0))/12
*(1+INDEX(Hypothèses!$D$85:$I$85,MATCH('Plan de recrutement'!Z$5,Hypothèses!$D$4:$I$4,0))),"-")</f>
        <v>-</v>
      </c>
      <c r="AA32" s="61" t="str">
        <f>IFERROR(AND(AA$6&gt;=EOMONTH($H32,0),OR(AA$6&lt;=EOMONTH($I32,0),$I32=0))
*INDEX(Hypothèses!$D$60:$I$84,MATCH('Plan de recrutement'!$E32,Hypothèses!$C$60:$C$84,0),MATCH('Plan de recrutement'!AA$5,Hypothèses!$D$4:$I$4,0))/12
*(1+INDEX(Hypothèses!$D$85:$I$85,MATCH('Plan de recrutement'!AA$5,Hypothèses!$D$4:$I$4,0))),"-")</f>
        <v>-</v>
      </c>
      <c r="AB32" s="61" t="str">
        <f>IFERROR(AND(AB$6&gt;=EOMONTH($H32,0),OR(AB$6&lt;=EOMONTH($I32,0),$I32=0))
*INDEX(Hypothèses!$D$60:$I$84,MATCH('Plan de recrutement'!$E32,Hypothèses!$C$60:$C$84,0),MATCH('Plan de recrutement'!AB$5,Hypothèses!$D$4:$I$4,0))/12
*(1+INDEX(Hypothèses!$D$85:$I$85,MATCH('Plan de recrutement'!AB$5,Hypothèses!$D$4:$I$4,0))),"-")</f>
        <v>-</v>
      </c>
      <c r="AC32" s="61" t="str">
        <f>IFERROR(AND(AC$6&gt;=EOMONTH($H32,0),OR(AC$6&lt;=EOMONTH($I32,0),$I32=0))
*INDEX(Hypothèses!$D$60:$I$84,MATCH('Plan de recrutement'!$E32,Hypothèses!$C$60:$C$84,0),MATCH('Plan de recrutement'!AC$5,Hypothèses!$D$4:$I$4,0))/12
*(1+INDEX(Hypothèses!$D$85:$I$85,MATCH('Plan de recrutement'!AC$5,Hypothèses!$D$4:$I$4,0))),"-")</f>
        <v>-</v>
      </c>
      <c r="AD32" s="61" t="str">
        <f>IFERROR(AND(AD$6&gt;=EOMONTH($H32,0),OR(AD$6&lt;=EOMONTH($I32,0),$I32=0))
*INDEX(Hypothèses!$D$60:$I$84,MATCH('Plan de recrutement'!$E32,Hypothèses!$C$60:$C$84,0),MATCH('Plan de recrutement'!AD$5,Hypothèses!$D$4:$I$4,0))/12
*(1+INDEX(Hypothèses!$D$85:$I$85,MATCH('Plan de recrutement'!AD$5,Hypothèses!$D$4:$I$4,0))),"-")</f>
        <v>-</v>
      </c>
      <c r="AE32" s="61" t="str">
        <f>IFERROR(AND(AE$6&gt;=EOMONTH($H32,0),OR(AE$6&lt;=EOMONTH($I32,0),$I32=0))
*INDEX(Hypothèses!$D$60:$I$84,MATCH('Plan de recrutement'!$E32,Hypothèses!$C$60:$C$84,0),MATCH('Plan de recrutement'!AE$5,Hypothèses!$D$4:$I$4,0))/12
*(1+INDEX(Hypothèses!$D$85:$I$85,MATCH('Plan de recrutement'!AE$5,Hypothèses!$D$4:$I$4,0))),"-")</f>
        <v>-</v>
      </c>
      <c r="AF32" s="61" t="str">
        <f>IFERROR(AND(AF$6&gt;=EOMONTH($H32,0),OR(AF$6&lt;=EOMONTH($I32,0),$I32=0))
*INDEX(Hypothèses!$D$60:$I$84,MATCH('Plan de recrutement'!$E32,Hypothèses!$C$60:$C$84,0),MATCH('Plan de recrutement'!AF$5,Hypothèses!$D$4:$I$4,0))/12
*(1+INDEX(Hypothèses!$D$85:$I$85,MATCH('Plan de recrutement'!AF$5,Hypothèses!$D$4:$I$4,0))),"-")</f>
        <v>-</v>
      </c>
      <c r="AG32" s="61" t="str">
        <f>IFERROR(AND(AG$6&gt;=EOMONTH($H32,0),OR(AG$6&lt;=EOMONTH($I32,0),$I32=0))
*INDEX(Hypothèses!$D$60:$I$84,MATCH('Plan de recrutement'!$E32,Hypothèses!$C$60:$C$84,0),MATCH('Plan de recrutement'!AG$5,Hypothèses!$D$4:$I$4,0))/12
*(1+INDEX(Hypothèses!$D$85:$I$85,MATCH('Plan de recrutement'!AG$5,Hypothèses!$D$4:$I$4,0))),"-")</f>
        <v>-</v>
      </c>
      <c r="AH32" s="61" t="str">
        <f>IFERROR(AND(AH$6&gt;=EOMONTH($H32,0),OR(AH$6&lt;=EOMONTH($I32,0),$I32=0))
*INDEX(Hypothèses!$D$60:$I$84,MATCH('Plan de recrutement'!$E32,Hypothèses!$C$60:$C$84,0),MATCH('Plan de recrutement'!AH$5,Hypothèses!$D$4:$I$4,0))/12
*(1+INDEX(Hypothèses!$D$85:$I$85,MATCH('Plan de recrutement'!AH$5,Hypothèses!$D$4:$I$4,0))),"-")</f>
        <v>-</v>
      </c>
      <c r="AI32" s="61" t="str">
        <f>IFERROR(AND(AI$6&gt;=EOMONTH($H32,0),OR(AI$6&lt;=EOMONTH($I32,0),$I32=0))
*INDEX(Hypothèses!$D$60:$I$84,MATCH('Plan de recrutement'!$E32,Hypothèses!$C$60:$C$84,0),MATCH('Plan de recrutement'!AI$5,Hypothèses!$D$4:$I$4,0))/12
*(1+INDEX(Hypothèses!$D$85:$I$85,MATCH('Plan de recrutement'!AI$5,Hypothèses!$D$4:$I$4,0))),"-")</f>
        <v>-</v>
      </c>
      <c r="AJ32" s="61" t="str">
        <f>IFERROR(AND(AJ$6&gt;=EOMONTH($H32,0),OR(AJ$6&lt;=EOMONTH($I32,0),$I32=0))
*INDEX(Hypothèses!$D$60:$I$84,MATCH('Plan de recrutement'!$E32,Hypothèses!$C$60:$C$84,0),MATCH('Plan de recrutement'!AJ$5,Hypothèses!$D$4:$I$4,0))/12
*(1+INDEX(Hypothèses!$D$85:$I$85,MATCH('Plan de recrutement'!AJ$5,Hypothèses!$D$4:$I$4,0))),"-")</f>
        <v>-</v>
      </c>
      <c r="AK32" s="61" t="str">
        <f>IFERROR(AND(AK$6&gt;=EOMONTH($H32,0),OR(AK$6&lt;=EOMONTH($I32,0),$I32=0))
*INDEX(Hypothèses!$D$60:$I$84,MATCH('Plan de recrutement'!$E32,Hypothèses!$C$60:$C$84,0),MATCH('Plan de recrutement'!AK$5,Hypothèses!$D$4:$I$4,0))/12
*(1+INDEX(Hypothèses!$D$85:$I$85,MATCH('Plan de recrutement'!AK$5,Hypothèses!$D$4:$I$4,0))),"-")</f>
        <v>-</v>
      </c>
      <c r="AL32" s="61" t="str">
        <f>IFERROR(AND(AL$6&gt;=EOMONTH($H32,0),OR(AL$6&lt;=EOMONTH($I32,0),$I32=0))
*INDEX(Hypothèses!$D$60:$I$84,MATCH('Plan de recrutement'!$E32,Hypothèses!$C$60:$C$84,0),MATCH('Plan de recrutement'!AL$5,Hypothèses!$D$4:$I$4,0))/12
*(1+INDEX(Hypothèses!$D$85:$I$85,MATCH('Plan de recrutement'!AL$5,Hypothèses!$D$4:$I$4,0))),"-")</f>
        <v>-</v>
      </c>
      <c r="AM32" s="61" t="str">
        <f>IFERROR(AND(AM$6&gt;=EOMONTH($H32,0),OR(AM$6&lt;=EOMONTH($I32,0),$I32=0))
*INDEX(Hypothèses!$D$60:$I$84,MATCH('Plan de recrutement'!$E32,Hypothèses!$C$60:$C$84,0),MATCH('Plan de recrutement'!AM$5,Hypothèses!$D$4:$I$4,0))/12
*(1+INDEX(Hypothèses!$D$85:$I$85,MATCH('Plan de recrutement'!AM$5,Hypothèses!$D$4:$I$4,0))),"-")</f>
        <v>-</v>
      </c>
      <c r="AN32" s="61" t="str">
        <f>IFERROR(AND(AN$6&gt;=EOMONTH($H32,0),OR(AN$6&lt;=EOMONTH($I32,0),$I32=0))
*INDEX(Hypothèses!$D$60:$I$84,MATCH('Plan de recrutement'!$E32,Hypothèses!$C$60:$C$84,0),MATCH('Plan de recrutement'!AN$5,Hypothèses!$D$4:$I$4,0))/12
*(1+INDEX(Hypothèses!$D$85:$I$85,MATCH('Plan de recrutement'!AN$5,Hypothèses!$D$4:$I$4,0))),"-")</f>
        <v>-</v>
      </c>
      <c r="AO32" s="61" t="str">
        <f>IFERROR(AND(AO$6&gt;=EOMONTH($H32,0),OR(AO$6&lt;=EOMONTH($I32,0),$I32=0))
*INDEX(Hypothèses!$D$60:$I$84,MATCH('Plan de recrutement'!$E32,Hypothèses!$C$60:$C$84,0),MATCH('Plan de recrutement'!AO$5,Hypothèses!$D$4:$I$4,0))/12
*(1+INDEX(Hypothèses!$D$85:$I$85,MATCH('Plan de recrutement'!AO$5,Hypothèses!$D$4:$I$4,0))),"-")</f>
        <v>-</v>
      </c>
      <c r="AP32" s="61" t="str">
        <f>IFERROR(AND(AP$6&gt;=EOMONTH($H32,0),OR(AP$6&lt;=EOMONTH($I32,0),$I32=0))
*INDEX(Hypothèses!$D$60:$I$84,MATCH('Plan de recrutement'!$E32,Hypothèses!$C$60:$C$84,0),MATCH('Plan de recrutement'!AP$5,Hypothèses!$D$4:$I$4,0))/12
*(1+INDEX(Hypothèses!$D$85:$I$85,MATCH('Plan de recrutement'!AP$5,Hypothèses!$D$4:$I$4,0))),"-")</f>
        <v>-</v>
      </c>
      <c r="AQ32" s="61" t="str">
        <f>IFERROR(AND(AQ$6&gt;=EOMONTH($H32,0),OR(AQ$6&lt;=EOMONTH($I32,0),$I32=0))
*INDEX(Hypothèses!$D$60:$I$84,MATCH('Plan de recrutement'!$E32,Hypothèses!$C$60:$C$84,0),MATCH('Plan de recrutement'!AQ$5,Hypothèses!$D$4:$I$4,0))/12
*(1+INDEX(Hypothèses!$D$85:$I$85,MATCH('Plan de recrutement'!AQ$5,Hypothèses!$D$4:$I$4,0))),"-")</f>
        <v>-</v>
      </c>
      <c r="AR32" s="61" t="str">
        <f>IFERROR(AND(AR$6&gt;=EOMONTH($H32,0),OR(AR$6&lt;=EOMONTH($I32,0),$I32=0))
*INDEX(Hypothèses!$D$60:$I$84,MATCH('Plan de recrutement'!$E32,Hypothèses!$C$60:$C$84,0),MATCH('Plan de recrutement'!AR$5,Hypothèses!$D$4:$I$4,0))/12
*(1+INDEX(Hypothèses!$D$85:$I$85,MATCH('Plan de recrutement'!AR$5,Hypothèses!$D$4:$I$4,0))),"-")</f>
        <v>-</v>
      </c>
      <c r="AS32" s="61" t="str">
        <f>IFERROR(AND(AS$6&gt;=EOMONTH($H32,0),OR(AS$6&lt;=EOMONTH($I32,0),$I32=0))
*INDEX(Hypothèses!$D$60:$I$84,MATCH('Plan de recrutement'!$E32,Hypothèses!$C$60:$C$84,0),MATCH('Plan de recrutement'!AS$5,Hypothèses!$D$4:$I$4,0))/12
*(1+INDEX(Hypothèses!$D$85:$I$85,MATCH('Plan de recrutement'!AS$5,Hypothèses!$D$4:$I$4,0))),"-")</f>
        <v>-</v>
      </c>
      <c r="AT32" s="61" t="str">
        <f>IFERROR(AND(AT$6&gt;=EOMONTH($H32,0),OR(AT$6&lt;=EOMONTH($I32,0),$I32=0))
*INDEX(Hypothèses!$D$60:$I$84,MATCH('Plan de recrutement'!$E32,Hypothèses!$C$60:$C$84,0),MATCH('Plan de recrutement'!AT$5,Hypothèses!$D$4:$I$4,0))/12
*(1+INDEX(Hypothèses!$D$85:$I$85,MATCH('Plan de recrutement'!AT$5,Hypothèses!$D$4:$I$4,0))),"-")</f>
        <v>-</v>
      </c>
      <c r="AU32" s="61" t="str">
        <f>IFERROR(AND(AU$6&gt;=EOMONTH($H32,0),OR(AU$6&lt;=EOMONTH($I32,0),$I32=0))
*INDEX(Hypothèses!$D$60:$I$84,MATCH('Plan de recrutement'!$E32,Hypothèses!$C$60:$C$84,0),MATCH('Plan de recrutement'!AU$5,Hypothèses!$D$4:$I$4,0))/12
*(1+INDEX(Hypothèses!$D$85:$I$85,MATCH('Plan de recrutement'!AU$5,Hypothèses!$D$4:$I$4,0))),"-")</f>
        <v>-</v>
      </c>
      <c r="AV32" s="61" t="str">
        <f>IFERROR(AND(AV$6&gt;=EOMONTH($H32,0),OR(AV$6&lt;=EOMONTH($I32,0),$I32=0))
*INDEX(Hypothèses!$D$60:$I$84,MATCH('Plan de recrutement'!$E32,Hypothèses!$C$60:$C$84,0),MATCH('Plan de recrutement'!AV$5,Hypothèses!$D$4:$I$4,0))/12
*(1+INDEX(Hypothèses!$D$85:$I$85,MATCH('Plan de recrutement'!AV$5,Hypothèses!$D$4:$I$4,0))),"-")</f>
        <v>-</v>
      </c>
      <c r="AW32" s="61" t="str">
        <f>IFERROR(AND(AW$6&gt;=EOMONTH($H32,0),OR(AW$6&lt;=EOMONTH($I32,0),$I32=0))
*INDEX(Hypothèses!$D$60:$I$84,MATCH('Plan de recrutement'!$E32,Hypothèses!$C$60:$C$84,0),MATCH('Plan de recrutement'!AW$5,Hypothèses!$D$4:$I$4,0))/12
*(1+INDEX(Hypothèses!$D$85:$I$85,MATCH('Plan de recrutement'!AW$5,Hypothèses!$D$4:$I$4,0))),"-")</f>
        <v>-</v>
      </c>
      <c r="AX32" s="61" t="str">
        <f>IFERROR(AND(AX$6&gt;=EOMONTH($H32,0),OR(AX$6&lt;=EOMONTH($I32,0),$I32=0))
*INDEX(Hypothèses!$D$60:$I$84,MATCH('Plan de recrutement'!$E32,Hypothèses!$C$60:$C$84,0),MATCH('Plan de recrutement'!AX$5,Hypothèses!$D$4:$I$4,0))/12
*(1+INDEX(Hypothèses!$D$85:$I$85,MATCH('Plan de recrutement'!AX$5,Hypothèses!$D$4:$I$4,0))),"-")</f>
        <v>-</v>
      </c>
      <c r="AY32" s="61" t="str">
        <f>IFERROR(AND(AY$6&gt;=EOMONTH($H32,0),OR(AY$6&lt;=EOMONTH($I32,0),$I32=0))
*INDEX(Hypothèses!$D$60:$I$84,MATCH('Plan de recrutement'!$E32,Hypothèses!$C$60:$C$84,0),MATCH('Plan de recrutement'!AY$5,Hypothèses!$D$4:$I$4,0))/12
*(1+INDEX(Hypothèses!$D$85:$I$85,MATCH('Plan de recrutement'!AY$5,Hypothèses!$D$4:$I$4,0))),"-")</f>
        <v>-</v>
      </c>
      <c r="AZ32" s="61" t="str">
        <f>IFERROR(AND(AZ$6&gt;=EOMONTH($H32,0),OR(AZ$6&lt;=EOMONTH($I32,0),$I32=0))
*INDEX(Hypothèses!$D$60:$I$84,MATCH('Plan de recrutement'!$E32,Hypothèses!$C$60:$C$84,0),MATCH('Plan de recrutement'!AZ$5,Hypothèses!$D$4:$I$4,0))/12
*(1+INDEX(Hypothèses!$D$85:$I$85,MATCH('Plan de recrutement'!AZ$5,Hypothèses!$D$4:$I$4,0))),"-")</f>
        <v>-</v>
      </c>
      <c r="BA32" s="61" t="str">
        <f>IFERROR(AND(BA$6&gt;=EOMONTH($H32,0),OR(BA$6&lt;=EOMONTH($I32,0),$I32=0))
*INDEX(Hypothèses!$D$60:$I$84,MATCH('Plan de recrutement'!$E32,Hypothèses!$C$60:$C$84,0),MATCH('Plan de recrutement'!BA$5,Hypothèses!$D$4:$I$4,0))/12
*(1+INDEX(Hypothèses!$D$85:$I$85,MATCH('Plan de recrutement'!BA$5,Hypothèses!$D$4:$I$4,0))),"-")</f>
        <v>-</v>
      </c>
      <c r="BB32" s="61" t="str">
        <f>IFERROR(AND(BB$6&gt;=EOMONTH($H32,0),OR(BB$6&lt;=EOMONTH($I32,0),$I32=0))
*INDEX(Hypothèses!$D$60:$I$84,MATCH('Plan de recrutement'!$E32,Hypothèses!$C$60:$C$84,0),MATCH('Plan de recrutement'!BB$5,Hypothèses!$D$4:$I$4,0))/12
*(1+INDEX(Hypothèses!$D$85:$I$85,MATCH('Plan de recrutement'!BB$5,Hypothèses!$D$4:$I$4,0))),"-")</f>
        <v>-</v>
      </c>
      <c r="BC32" s="61" t="str">
        <f>IFERROR(AND(BC$6&gt;=EOMONTH($H32,0),OR(BC$6&lt;=EOMONTH($I32,0),$I32=0))
*INDEX(Hypothèses!$D$60:$I$84,MATCH('Plan de recrutement'!$E32,Hypothèses!$C$60:$C$84,0),MATCH('Plan de recrutement'!BC$5,Hypothèses!$D$4:$I$4,0))/12
*(1+INDEX(Hypothèses!$D$85:$I$85,MATCH('Plan de recrutement'!BC$5,Hypothèses!$D$4:$I$4,0))),"-")</f>
        <v>-</v>
      </c>
      <c r="BD32" s="61" t="str">
        <f>IFERROR(AND(BD$6&gt;=EOMONTH($H32,0),OR(BD$6&lt;=EOMONTH($I32,0),$I32=0))
*INDEX(Hypothèses!$D$60:$I$84,MATCH('Plan de recrutement'!$E32,Hypothèses!$C$60:$C$84,0),MATCH('Plan de recrutement'!BD$5,Hypothèses!$D$4:$I$4,0))/12
*(1+INDEX(Hypothèses!$D$85:$I$85,MATCH('Plan de recrutement'!BD$5,Hypothèses!$D$4:$I$4,0))),"-")</f>
        <v>-</v>
      </c>
      <c r="BE32" s="61" t="str">
        <f>IFERROR(AND(BE$6&gt;=EOMONTH($H32,0),OR(BE$6&lt;=EOMONTH($I32,0),$I32=0))
*INDEX(Hypothèses!$D$60:$I$84,MATCH('Plan de recrutement'!$E32,Hypothèses!$C$60:$C$84,0),MATCH('Plan de recrutement'!BE$5,Hypothèses!$D$4:$I$4,0))/12
*(1+INDEX(Hypothèses!$D$85:$I$85,MATCH('Plan de recrutement'!BE$5,Hypothèses!$D$4:$I$4,0))),"-")</f>
        <v>-</v>
      </c>
      <c r="BF32" s="61" t="str">
        <f>IFERROR(AND(BF$6&gt;=EOMONTH($H32,0),OR(BF$6&lt;=EOMONTH($I32,0),$I32=0))
*INDEX(Hypothèses!$D$60:$I$84,MATCH('Plan de recrutement'!$E32,Hypothèses!$C$60:$C$84,0),MATCH('Plan de recrutement'!BF$5,Hypothèses!$D$4:$I$4,0))/12
*(1+INDEX(Hypothèses!$D$85:$I$85,MATCH('Plan de recrutement'!BF$5,Hypothèses!$D$4:$I$4,0))),"-")</f>
        <v>-</v>
      </c>
      <c r="BG32" s="61" t="str">
        <f>IFERROR(AND(BG$6&gt;=EOMONTH($H32,0),OR(BG$6&lt;=EOMONTH($I32,0),$I32=0))
*INDEX(Hypothèses!$D$60:$I$84,MATCH('Plan de recrutement'!$E32,Hypothèses!$C$60:$C$84,0),MATCH('Plan de recrutement'!BG$5,Hypothèses!$D$4:$I$4,0))/12
*(1+INDEX(Hypothèses!$D$85:$I$85,MATCH('Plan de recrutement'!BG$5,Hypothèses!$D$4:$I$4,0))),"-")</f>
        <v>-</v>
      </c>
      <c r="BH32" s="61" t="str">
        <f>IFERROR(AND(BH$6&gt;=EOMONTH($H32,0),OR(BH$6&lt;=EOMONTH($I32,0),$I32=0))
*INDEX(Hypothèses!$D$60:$I$84,MATCH('Plan de recrutement'!$E32,Hypothèses!$C$60:$C$84,0),MATCH('Plan de recrutement'!BH$5,Hypothèses!$D$4:$I$4,0))/12
*(1+INDEX(Hypothèses!$D$85:$I$85,MATCH('Plan de recrutement'!BH$5,Hypothèses!$D$4:$I$4,0))),"-")</f>
        <v>-</v>
      </c>
      <c r="BI32" s="61" t="str">
        <f>IFERROR(AND(BI$6&gt;=EOMONTH($H32,0),OR(BI$6&lt;=EOMONTH($I32,0),$I32=0))
*INDEX(Hypothèses!$D$60:$I$84,MATCH('Plan de recrutement'!$E32,Hypothèses!$C$60:$C$84,0),MATCH('Plan de recrutement'!BI$5,Hypothèses!$D$4:$I$4,0))/12
*(1+INDEX(Hypothèses!$D$85:$I$85,MATCH('Plan de recrutement'!BI$5,Hypothèses!$D$4:$I$4,0))),"-")</f>
        <v>-</v>
      </c>
      <c r="BJ32" s="61" t="str">
        <f>IFERROR(AND(BJ$6&gt;=EOMONTH($H32,0),OR(BJ$6&lt;=EOMONTH($I32,0),$I32=0))
*INDEX(Hypothèses!$D$60:$I$84,MATCH('Plan de recrutement'!$E32,Hypothèses!$C$60:$C$84,0),MATCH('Plan de recrutement'!BJ$5,Hypothèses!$D$4:$I$4,0))/12
*(1+INDEX(Hypothèses!$D$85:$I$85,MATCH('Plan de recrutement'!BJ$5,Hypothèses!$D$4:$I$4,0))),"-")</f>
        <v>-</v>
      </c>
      <c r="BK32" s="61" t="str">
        <f>IFERROR(AND(BK$6&gt;=EOMONTH($H32,0),OR(BK$6&lt;=EOMONTH($I32,0),$I32=0))
*INDEX(Hypothèses!$D$60:$I$84,MATCH('Plan de recrutement'!$E32,Hypothèses!$C$60:$C$84,0),MATCH('Plan de recrutement'!BK$5,Hypothèses!$D$4:$I$4,0))/12
*(1+INDEX(Hypothèses!$D$85:$I$85,MATCH('Plan de recrutement'!BK$5,Hypothèses!$D$4:$I$4,0))),"-")</f>
        <v>-</v>
      </c>
      <c r="BL32" s="61" t="str">
        <f>IFERROR(AND(BL$6&gt;=EOMONTH($H32,0),OR(BL$6&lt;=EOMONTH($I32,0),$I32=0))
*INDEX(Hypothèses!$D$60:$I$84,MATCH('Plan de recrutement'!$E32,Hypothèses!$C$60:$C$84,0),MATCH('Plan de recrutement'!BL$5,Hypothèses!$D$4:$I$4,0))/12
*(1+INDEX(Hypothèses!$D$85:$I$85,MATCH('Plan de recrutement'!BL$5,Hypothèses!$D$4:$I$4,0))),"-")</f>
        <v>-</v>
      </c>
      <c r="BM32" s="61" t="str">
        <f>IFERROR(AND(BM$6&gt;=EOMONTH($H32,0),OR(BM$6&lt;=EOMONTH($I32,0),$I32=0))
*INDEX(Hypothèses!$D$60:$I$84,MATCH('Plan de recrutement'!$E32,Hypothèses!$C$60:$C$84,0),MATCH('Plan de recrutement'!BM$5,Hypothèses!$D$4:$I$4,0))/12
*(1+INDEX(Hypothèses!$D$85:$I$85,MATCH('Plan de recrutement'!BM$5,Hypothèses!$D$4:$I$4,0))),"-")</f>
        <v>-</v>
      </c>
      <c r="BN32" s="61" t="str">
        <f>IFERROR(AND(BN$6&gt;=EOMONTH($H32,0),OR(BN$6&lt;=EOMONTH($I32,0),$I32=0))
*INDEX(Hypothèses!$D$60:$I$84,MATCH('Plan de recrutement'!$E32,Hypothèses!$C$60:$C$84,0),MATCH('Plan de recrutement'!BN$5,Hypothèses!$D$4:$I$4,0))/12
*(1+INDEX(Hypothèses!$D$85:$I$85,MATCH('Plan de recrutement'!BN$5,Hypothèses!$D$4:$I$4,0))),"-")</f>
        <v>-</v>
      </c>
      <c r="BO32" s="61" t="str">
        <f>IFERROR(AND(BO$6&gt;=EOMONTH($H32,0),OR(BO$6&lt;=EOMONTH($I32,0),$I32=0))
*INDEX(Hypothèses!$D$60:$I$84,MATCH('Plan de recrutement'!$E32,Hypothèses!$C$60:$C$84,0),MATCH('Plan de recrutement'!BO$5,Hypothèses!$D$4:$I$4,0))/12
*(1+INDEX(Hypothèses!$D$85:$I$85,MATCH('Plan de recrutement'!BO$5,Hypothèses!$D$4:$I$4,0))),"-")</f>
        <v>-</v>
      </c>
      <c r="BP32" s="61" t="str">
        <f>IFERROR(AND(BP$6&gt;=EOMONTH($H32,0),OR(BP$6&lt;=EOMONTH($I32,0),$I32=0))
*INDEX(Hypothèses!$D$60:$I$84,MATCH('Plan de recrutement'!$E32,Hypothèses!$C$60:$C$84,0),MATCH('Plan de recrutement'!BP$5,Hypothèses!$D$4:$I$4,0))/12
*(1+INDEX(Hypothèses!$D$85:$I$85,MATCH('Plan de recrutement'!BP$5,Hypothèses!$D$4:$I$4,0))),"-")</f>
        <v>-</v>
      </c>
      <c r="BQ32" s="61" t="str">
        <f>IFERROR(AND(BQ$6&gt;=EOMONTH($H32,0),OR(BQ$6&lt;=EOMONTH($I32,0),$I32=0))
*INDEX(Hypothèses!$D$60:$I$84,MATCH('Plan de recrutement'!$E32,Hypothèses!$C$60:$C$84,0),MATCH('Plan de recrutement'!BQ$5,Hypothèses!$D$4:$I$4,0))/12
*(1+INDEX(Hypothèses!$D$85:$I$85,MATCH('Plan de recrutement'!BQ$5,Hypothèses!$D$4:$I$4,0))),"-")</f>
        <v>-</v>
      </c>
      <c r="BR32" s="61" t="str">
        <f>IFERROR(AND(BR$6&gt;=EOMONTH($H32,0),OR(BR$6&lt;=EOMONTH($I32,0),$I32=0))
*INDEX(Hypothèses!$D$60:$I$84,MATCH('Plan de recrutement'!$E32,Hypothèses!$C$60:$C$84,0),MATCH('Plan de recrutement'!BR$5,Hypothèses!$D$4:$I$4,0))/12
*(1+INDEX(Hypothèses!$D$85:$I$85,MATCH('Plan de recrutement'!BR$5,Hypothèses!$D$4:$I$4,0))),"-")</f>
        <v>-</v>
      </c>
      <c r="BS32" s="61" t="str">
        <f>IFERROR(AND(BS$6&gt;=EOMONTH($H32,0),OR(BS$6&lt;=EOMONTH($I32,0),$I32=0))
*INDEX(Hypothèses!$D$60:$I$84,MATCH('Plan de recrutement'!$E32,Hypothèses!$C$60:$C$84,0),MATCH('Plan de recrutement'!BS$5,Hypothèses!$D$4:$I$4,0))/12
*(1+INDEX(Hypothèses!$D$85:$I$85,MATCH('Plan de recrutement'!BS$5,Hypothèses!$D$4:$I$4,0))),"-")</f>
        <v>-</v>
      </c>
      <c r="BT32" s="61" t="str">
        <f>IFERROR(AND(BT$6&gt;=EOMONTH($H32,0),OR(BT$6&lt;=EOMONTH($I32,0),$I32=0))
*INDEX(Hypothèses!$D$60:$I$84,MATCH('Plan de recrutement'!$E32,Hypothèses!$C$60:$C$84,0),MATCH('Plan de recrutement'!BT$5,Hypothèses!$D$4:$I$4,0))/12
*(1+INDEX(Hypothèses!$D$85:$I$85,MATCH('Plan de recrutement'!BT$5,Hypothèses!$D$4:$I$4,0))),"-")</f>
        <v>-</v>
      </c>
      <c r="BU32" s="61" t="str">
        <f>IFERROR(AND(BU$6&gt;=EOMONTH($H32,0),OR(BU$6&lt;=EOMONTH($I32,0),$I32=0))
*INDEX(Hypothèses!$D$60:$I$84,MATCH('Plan de recrutement'!$E32,Hypothèses!$C$60:$C$84,0),MATCH('Plan de recrutement'!BU$5,Hypothèses!$D$4:$I$4,0))/12
*(1+INDEX(Hypothèses!$D$85:$I$85,MATCH('Plan de recrutement'!BU$5,Hypothèses!$D$4:$I$4,0))),"-")</f>
        <v>-</v>
      </c>
      <c r="BV32" s="61" t="str">
        <f>IFERROR(AND(BV$6&gt;=EOMONTH($H32,0),OR(BV$6&lt;=EOMONTH($I32,0),$I32=0))
*INDEX(Hypothèses!$D$60:$I$84,MATCH('Plan de recrutement'!$E32,Hypothèses!$C$60:$C$84,0),MATCH('Plan de recrutement'!BV$5,Hypothèses!$D$4:$I$4,0))/12
*(1+INDEX(Hypothèses!$D$85:$I$85,MATCH('Plan de recrutement'!BV$5,Hypothèses!$D$4:$I$4,0))),"-")</f>
        <v>-</v>
      </c>
      <c r="BW32" s="61" t="str">
        <f>IFERROR(AND(BW$6&gt;=EOMONTH($H32,0),OR(BW$6&lt;=EOMONTH($I32,0),$I32=0))
*INDEX(Hypothèses!$D$60:$I$84,MATCH('Plan de recrutement'!$E32,Hypothèses!$C$60:$C$84,0),MATCH('Plan de recrutement'!BW$5,Hypothèses!$D$4:$I$4,0))/12
*(1+INDEX(Hypothèses!$D$85:$I$85,MATCH('Plan de recrutement'!BW$5,Hypothèses!$D$4:$I$4,0))),"-")</f>
        <v>-</v>
      </c>
      <c r="BX32" s="61" t="str">
        <f>IFERROR(AND(BX$6&gt;=EOMONTH($H32,0),OR(BX$6&lt;=EOMONTH($I32,0),$I32=0))
*INDEX(Hypothèses!$D$60:$I$84,MATCH('Plan de recrutement'!$E32,Hypothèses!$C$60:$C$84,0),MATCH('Plan de recrutement'!BX$5,Hypothèses!$D$4:$I$4,0))/12
*(1+INDEX(Hypothèses!$D$85:$I$85,MATCH('Plan de recrutement'!BX$5,Hypothèses!$D$4:$I$4,0))),"-")</f>
        <v>-</v>
      </c>
      <c r="BY32" s="61" t="str">
        <f>IFERROR(AND(BY$6&gt;=EOMONTH($H32,0),OR(BY$6&lt;=EOMONTH($I32,0),$I32=0))
*INDEX(Hypothèses!$D$60:$I$84,MATCH('Plan de recrutement'!$E32,Hypothèses!$C$60:$C$84,0),MATCH('Plan de recrutement'!BY$5,Hypothèses!$D$4:$I$4,0))/12
*(1+INDEX(Hypothèses!$D$85:$I$85,MATCH('Plan de recrutement'!BY$5,Hypothèses!$D$4:$I$4,0))),"-")</f>
        <v>-</v>
      </c>
      <c r="BZ32" s="61" t="str">
        <f>IFERROR(AND(BZ$6&gt;=EOMONTH($H32,0),OR(BZ$6&lt;=EOMONTH($I32,0),$I32=0))
*INDEX(Hypothèses!$D$60:$I$84,MATCH('Plan de recrutement'!$E32,Hypothèses!$C$60:$C$84,0),MATCH('Plan de recrutement'!BZ$5,Hypothèses!$D$4:$I$4,0))/12
*(1+INDEX(Hypothèses!$D$85:$I$85,MATCH('Plan de recrutement'!BZ$5,Hypothèses!$D$4:$I$4,0))),"-")</f>
        <v>-</v>
      </c>
      <c r="CA32" s="61" t="str">
        <f>IFERROR(AND(CA$6&gt;=EOMONTH($H32,0),OR(CA$6&lt;=EOMONTH($I32,0),$I32=0))
*INDEX(Hypothèses!$D$60:$I$84,MATCH('Plan de recrutement'!$E32,Hypothèses!$C$60:$C$84,0),MATCH('Plan de recrutement'!CA$5,Hypothèses!$D$4:$I$4,0))/12
*(1+INDEX(Hypothèses!$D$85:$I$85,MATCH('Plan de recrutement'!CA$5,Hypothèses!$D$4:$I$4,0))),"-")</f>
        <v>-</v>
      </c>
      <c r="CB32" s="61" t="str">
        <f>IFERROR(AND(CB$6&gt;=EOMONTH($H32,0),OR(CB$6&lt;=EOMONTH($I32,0),$I32=0))
*INDEX(Hypothèses!$D$60:$I$84,MATCH('Plan de recrutement'!$E32,Hypothèses!$C$60:$C$84,0),MATCH('Plan de recrutement'!CB$5,Hypothèses!$D$4:$I$4,0))/12
*(1+INDEX(Hypothèses!$D$85:$I$85,MATCH('Plan de recrutement'!CB$5,Hypothèses!$D$4:$I$4,0))),"-")</f>
        <v>-</v>
      </c>
      <c r="CC32" s="61" t="str">
        <f>IFERROR(AND(CC$6&gt;=EOMONTH($H32,0),OR(CC$6&lt;=EOMONTH($I32,0),$I32=0))
*INDEX(Hypothèses!$D$60:$I$84,MATCH('Plan de recrutement'!$E32,Hypothèses!$C$60:$C$84,0),MATCH('Plan de recrutement'!CC$5,Hypothèses!$D$4:$I$4,0))/12
*(1+INDEX(Hypothèses!$D$85:$I$85,MATCH('Plan de recrutement'!CC$5,Hypothèses!$D$4:$I$4,0))),"-")</f>
        <v>-</v>
      </c>
      <c r="CD32" s="61" t="str">
        <f>IFERROR(AND(CD$6&gt;=EOMONTH($H32,0),OR(CD$6&lt;=EOMONTH($I32,0),$I32=0))
*INDEX(Hypothèses!$D$60:$I$84,MATCH('Plan de recrutement'!$E32,Hypothèses!$C$60:$C$84,0),MATCH('Plan de recrutement'!CD$5,Hypothèses!$D$4:$I$4,0))/12
*(1+INDEX(Hypothèses!$D$85:$I$85,MATCH('Plan de recrutement'!CD$5,Hypothèses!$D$4:$I$4,0))),"-")</f>
        <v>-</v>
      </c>
      <c r="CE32" s="61" t="str">
        <f>IFERROR(AND(CE$6&gt;=EOMONTH($H32,0),OR(CE$6&lt;=EOMONTH($I32,0),$I32=0))
*INDEX(Hypothèses!$D$60:$I$84,MATCH('Plan de recrutement'!$E32,Hypothèses!$C$60:$C$84,0),MATCH('Plan de recrutement'!CE$5,Hypothèses!$D$4:$I$4,0))/12
*(1+INDEX(Hypothèses!$D$85:$I$85,MATCH('Plan de recrutement'!CE$5,Hypothèses!$D$4:$I$4,0))),"-")</f>
        <v>-</v>
      </c>
      <c r="CF32" s="61" t="str">
        <f>IFERROR(AND(CF$6&gt;=EOMONTH($H32,0),OR(CF$6&lt;=EOMONTH($I32,0),$I32=0))
*INDEX(Hypothèses!$D$60:$I$84,MATCH('Plan de recrutement'!$E32,Hypothèses!$C$60:$C$84,0),MATCH('Plan de recrutement'!CF$5,Hypothèses!$D$4:$I$4,0))/12
*(1+INDEX(Hypothèses!$D$85:$I$85,MATCH('Plan de recrutement'!CF$5,Hypothèses!$D$4:$I$4,0))),"-")</f>
        <v>-</v>
      </c>
      <c r="CG32" s="61" t="str">
        <f>IFERROR(AND(CG$6&gt;=EOMONTH($H32,0),OR(CG$6&lt;=EOMONTH($I32,0),$I32=0))
*INDEX(Hypothèses!$D$60:$I$84,MATCH('Plan de recrutement'!$E32,Hypothèses!$C$60:$C$84,0),MATCH('Plan de recrutement'!CG$5,Hypothèses!$D$4:$I$4,0))/12
*(1+INDEX(Hypothèses!$D$85:$I$85,MATCH('Plan de recrutement'!CG$5,Hypothèses!$D$4:$I$4,0))),"-")</f>
        <v>-</v>
      </c>
      <c r="CH32" s="61" t="str">
        <f>IFERROR(AND(CH$6&gt;=EOMONTH($H32,0),OR(CH$6&lt;=EOMONTH($I32,0),$I32=0))
*INDEX(Hypothèses!$D$60:$I$84,MATCH('Plan de recrutement'!$E32,Hypothèses!$C$60:$C$84,0),MATCH('Plan de recrutement'!CH$5,Hypothèses!$D$4:$I$4,0))/12
*(1+INDEX(Hypothèses!$D$85:$I$85,MATCH('Plan de recrutement'!CH$5,Hypothèses!$D$4:$I$4,0))),"-")</f>
        <v>-</v>
      </c>
      <c r="CI32" s="61" t="str">
        <f>IFERROR(AND(CI$6&gt;=EOMONTH($H32,0),OR(CI$6&lt;=EOMONTH($I32,0),$I32=0))
*INDEX(Hypothèses!$D$60:$I$84,MATCH('Plan de recrutement'!$E32,Hypothèses!$C$60:$C$84,0),MATCH('Plan de recrutement'!CI$5,Hypothèses!$D$4:$I$4,0))/12
*(1+INDEX(Hypothèses!$D$85:$I$85,MATCH('Plan de recrutement'!CI$5,Hypothèses!$D$4:$I$4,0))),"-")</f>
        <v>-</v>
      </c>
      <c r="CJ32" s="61" t="str">
        <f>IFERROR(AND(CJ$6&gt;=EOMONTH($H32,0),OR(CJ$6&lt;=EOMONTH($I32,0),$I32=0))
*INDEX(Hypothèses!$D$60:$I$84,MATCH('Plan de recrutement'!$E32,Hypothèses!$C$60:$C$84,0),MATCH('Plan de recrutement'!CJ$5,Hypothèses!$D$4:$I$4,0))/12
*(1+INDEX(Hypothèses!$D$85:$I$85,MATCH('Plan de recrutement'!CJ$5,Hypothèses!$D$4:$I$4,0))),"-")</f>
        <v>-</v>
      </c>
    </row>
    <row r="33" spans="3:88" x14ac:dyDescent="0.3">
      <c r="C33" s="48"/>
      <c r="D33" s="48"/>
      <c r="E33" s="1" t="str">
        <f t="shared" si="10"/>
        <v xml:space="preserve"> - </v>
      </c>
      <c r="F33" s="48"/>
      <c r="G33" s="48"/>
      <c r="H33" s="60"/>
      <c r="I33" s="60"/>
      <c r="J33" s="62">
        <f t="shared" si="11"/>
        <v>0</v>
      </c>
      <c r="K33" s="62">
        <f t="shared" si="11"/>
        <v>0</v>
      </c>
      <c r="L33" s="62">
        <f t="shared" si="11"/>
        <v>0</v>
      </c>
      <c r="M33" s="62">
        <f t="shared" si="11"/>
        <v>0</v>
      </c>
      <c r="N33" s="62">
        <f t="shared" si="11"/>
        <v>0</v>
      </c>
      <c r="O33" s="62">
        <f t="shared" si="11"/>
        <v>0</v>
      </c>
      <c r="Q33" s="61" t="str">
        <f>IFERROR(AND(Q$6&gt;=EOMONTH($H33,0),OR(Q$6&lt;=EOMONTH($I33,0),$I33=0))
*INDEX(Hypothèses!$D$60:$I$84,MATCH('Plan de recrutement'!$E33,Hypothèses!$C$60:$C$84,0),MATCH('Plan de recrutement'!Q$5,Hypothèses!$D$4:$I$4,0))/12
*(1+INDEX(Hypothèses!$D$85:$I$85,MATCH('Plan de recrutement'!Q$5,Hypothèses!$D$4:$I$4,0))),"-")</f>
        <v>-</v>
      </c>
      <c r="R33" s="61" t="str">
        <f>IFERROR(AND(R$6&gt;=EOMONTH($H33,0),OR(R$6&lt;=EOMONTH($I33,0),$I33=0))
*INDEX(Hypothèses!$D$60:$I$84,MATCH('Plan de recrutement'!$E33,Hypothèses!$C$60:$C$84,0),MATCH('Plan de recrutement'!R$5,Hypothèses!$D$4:$I$4,0))/12
*(1+INDEX(Hypothèses!$D$85:$I$85,MATCH('Plan de recrutement'!R$5,Hypothèses!$D$4:$I$4,0))),"-")</f>
        <v>-</v>
      </c>
      <c r="S33" s="61" t="str">
        <f>IFERROR(AND(S$6&gt;=EOMONTH($H33,0),OR(S$6&lt;=EOMONTH($I33,0),$I33=0))
*INDEX(Hypothèses!$D$60:$I$84,MATCH('Plan de recrutement'!$E33,Hypothèses!$C$60:$C$84,0),MATCH('Plan de recrutement'!S$5,Hypothèses!$D$4:$I$4,0))/12
*(1+INDEX(Hypothèses!$D$85:$I$85,MATCH('Plan de recrutement'!S$5,Hypothèses!$D$4:$I$4,0))),"-")</f>
        <v>-</v>
      </c>
      <c r="T33" s="61" t="str">
        <f>IFERROR(AND(T$6&gt;=EOMONTH($H33,0),OR(T$6&lt;=EOMONTH($I33,0),$I33=0))
*INDEX(Hypothèses!$D$60:$I$84,MATCH('Plan de recrutement'!$E33,Hypothèses!$C$60:$C$84,0),MATCH('Plan de recrutement'!T$5,Hypothèses!$D$4:$I$4,0))/12
*(1+INDEX(Hypothèses!$D$85:$I$85,MATCH('Plan de recrutement'!T$5,Hypothèses!$D$4:$I$4,0))),"-")</f>
        <v>-</v>
      </c>
      <c r="U33" s="61" t="str">
        <f>IFERROR(AND(U$6&gt;=EOMONTH($H33,0),OR(U$6&lt;=EOMONTH($I33,0),$I33=0))
*INDEX(Hypothèses!$D$60:$I$84,MATCH('Plan de recrutement'!$E33,Hypothèses!$C$60:$C$84,0),MATCH('Plan de recrutement'!U$5,Hypothèses!$D$4:$I$4,0))/12
*(1+INDEX(Hypothèses!$D$85:$I$85,MATCH('Plan de recrutement'!U$5,Hypothèses!$D$4:$I$4,0))),"-")</f>
        <v>-</v>
      </c>
      <c r="V33" s="61" t="str">
        <f>IFERROR(AND(V$6&gt;=EOMONTH($H33,0),OR(V$6&lt;=EOMONTH($I33,0),$I33=0))
*INDEX(Hypothèses!$D$60:$I$84,MATCH('Plan de recrutement'!$E33,Hypothèses!$C$60:$C$84,0),MATCH('Plan de recrutement'!V$5,Hypothèses!$D$4:$I$4,0))/12
*(1+INDEX(Hypothèses!$D$85:$I$85,MATCH('Plan de recrutement'!V$5,Hypothèses!$D$4:$I$4,0))),"-")</f>
        <v>-</v>
      </c>
      <c r="W33" s="61" t="str">
        <f>IFERROR(AND(W$6&gt;=EOMONTH($H33,0),OR(W$6&lt;=EOMONTH($I33,0),$I33=0))
*INDEX(Hypothèses!$D$60:$I$84,MATCH('Plan de recrutement'!$E33,Hypothèses!$C$60:$C$84,0),MATCH('Plan de recrutement'!W$5,Hypothèses!$D$4:$I$4,0))/12
*(1+INDEX(Hypothèses!$D$85:$I$85,MATCH('Plan de recrutement'!W$5,Hypothèses!$D$4:$I$4,0))),"-")</f>
        <v>-</v>
      </c>
      <c r="X33" s="61" t="str">
        <f>IFERROR(AND(X$6&gt;=EOMONTH($H33,0),OR(X$6&lt;=EOMONTH($I33,0),$I33=0))
*INDEX(Hypothèses!$D$60:$I$84,MATCH('Plan de recrutement'!$E33,Hypothèses!$C$60:$C$84,0),MATCH('Plan de recrutement'!X$5,Hypothèses!$D$4:$I$4,0))/12
*(1+INDEX(Hypothèses!$D$85:$I$85,MATCH('Plan de recrutement'!X$5,Hypothèses!$D$4:$I$4,0))),"-")</f>
        <v>-</v>
      </c>
      <c r="Y33" s="61" t="str">
        <f>IFERROR(AND(Y$6&gt;=EOMONTH($H33,0),OR(Y$6&lt;=EOMONTH($I33,0),$I33=0))
*INDEX(Hypothèses!$D$60:$I$84,MATCH('Plan de recrutement'!$E33,Hypothèses!$C$60:$C$84,0),MATCH('Plan de recrutement'!Y$5,Hypothèses!$D$4:$I$4,0))/12
*(1+INDEX(Hypothèses!$D$85:$I$85,MATCH('Plan de recrutement'!Y$5,Hypothèses!$D$4:$I$4,0))),"-")</f>
        <v>-</v>
      </c>
      <c r="Z33" s="61" t="str">
        <f>IFERROR(AND(Z$6&gt;=EOMONTH($H33,0),OR(Z$6&lt;=EOMONTH($I33,0),$I33=0))
*INDEX(Hypothèses!$D$60:$I$84,MATCH('Plan de recrutement'!$E33,Hypothèses!$C$60:$C$84,0),MATCH('Plan de recrutement'!Z$5,Hypothèses!$D$4:$I$4,0))/12
*(1+INDEX(Hypothèses!$D$85:$I$85,MATCH('Plan de recrutement'!Z$5,Hypothèses!$D$4:$I$4,0))),"-")</f>
        <v>-</v>
      </c>
      <c r="AA33" s="61" t="str">
        <f>IFERROR(AND(AA$6&gt;=EOMONTH($H33,0),OR(AA$6&lt;=EOMONTH($I33,0),$I33=0))
*INDEX(Hypothèses!$D$60:$I$84,MATCH('Plan de recrutement'!$E33,Hypothèses!$C$60:$C$84,0),MATCH('Plan de recrutement'!AA$5,Hypothèses!$D$4:$I$4,0))/12
*(1+INDEX(Hypothèses!$D$85:$I$85,MATCH('Plan de recrutement'!AA$5,Hypothèses!$D$4:$I$4,0))),"-")</f>
        <v>-</v>
      </c>
      <c r="AB33" s="61" t="str">
        <f>IFERROR(AND(AB$6&gt;=EOMONTH($H33,0),OR(AB$6&lt;=EOMONTH($I33,0),$I33=0))
*INDEX(Hypothèses!$D$60:$I$84,MATCH('Plan de recrutement'!$E33,Hypothèses!$C$60:$C$84,0),MATCH('Plan de recrutement'!AB$5,Hypothèses!$D$4:$I$4,0))/12
*(1+INDEX(Hypothèses!$D$85:$I$85,MATCH('Plan de recrutement'!AB$5,Hypothèses!$D$4:$I$4,0))),"-")</f>
        <v>-</v>
      </c>
      <c r="AC33" s="61" t="str">
        <f>IFERROR(AND(AC$6&gt;=EOMONTH($H33,0),OR(AC$6&lt;=EOMONTH($I33,0),$I33=0))
*INDEX(Hypothèses!$D$60:$I$84,MATCH('Plan de recrutement'!$E33,Hypothèses!$C$60:$C$84,0),MATCH('Plan de recrutement'!AC$5,Hypothèses!$D$4:$I$4,0))/12
*(1+INDEX(Hypothèses!$D$85:$I$85,MATCH('Plan de recrutement'!AC$5,Hypothèses!$D$4:$I$4,0))),"-")</f>
        <v>-</v>
      </c>
      <c r="AD33" s="61" t="str">
        <f>IFERROR(AND(AD$6&gt;=EOMONTH($H33,0),OR(AD$6&lt;=EOMONTH($I33,0),$I33=0))
*INDEX(Hypothèses!$D$60:$I$84,MATCH('Plan de recrutement'!$E33,Hypothèses!$C$60:$C$84,0),MATCH('Plan de recrutement'!AD$5,Hypothèses!$D$4:$I$4,0))/12
*(1+INDEX(Hypothèses!$D$85:$I$85,MATCH('Plan de recrutement'!AD$5,Hypothèses!$D$4:$I$4,0))),"-")</f>
        <v>-</v>
      </c>
      <c r="AE33" s="61" t="str">
        <f>IFERROR(AND(AE$6&gt;=EOMONTH($H33,0),OR(AE$6&lt;=EOMONTH($I33,0),$I33=0))
*INDEX(Hypothèses!$D$60:$I$84,MATCH('Plan de recrutement'!$E33,Hypothèses!$C$60:$C$84,0),MATCH('Plan de recrutement'!AE$5,Hypothèses!$D$4:$I$4,0))/12
*(1+INDEX(Hypothèses!$D$85:$I$85,MATCH('Plan de recrutement'!AE$5,Hypothèses!$D$4:$I$4,0))),"-")</f>
        <v>-</v>
      </c>
      <c r="AF33" s="61" t="str">
        <f>IFERROR(AND(AF$6&gt;=EOMONTH($H33,0),OR(AF$6&lt;=EOMONTH($I33,0),$I33=0))
*INDEX(Hypothèses!$D$60:$I$84,MATCH('Plan de recrutement'!$E33,Hypothèses!$C$60:$C$84,0),MATCH('Plan de recrutement'!AF$5,Hypothèses!$D$4:$I$4,0))/12
*(1+INDEX(Hypothèses!$D$85:$I$85,MATCH('Plan de recrutement'!AF$5,Hypothèses!$D$4:$I$4,0))),"-")</f>
        <v>-</v>
      </c>
      <c r="AG33" s="61" t="str">
        <f>IFERROR(AND(AG$6&gt;=EOMONTH($H33,0),OR(AG$6&lt;=EOMONTH($I33,0),$I33=0))
*INDEX(Hypothèses!$D$60:$I$84,MATCH('Plan de recrutement'!$E33,Hypothèses!$C$60:$C$84,0),MATCH('Plan de recrutement'!AG$5,Hypothèses!$D$4:$I$4,0))/12
*(1+INDEX(Hypothèses!$D$85:$I$85,MATCH('Plan de recrutement'!AG$5,Hypothèses!$D$4:$I$4,0))),"-")</f>
        <v>-</v>
      </c>
      <c r="AH33" s="61" t="str">
        <f>IFERROR(AND(AH$6&gt;=EOMONTH($H33,0),OR(AH$6&lt;=EOMONTH($I33,0),$I33=0))
*INDEX(Hypothèses!$D$60:$I$84,MATCH('Plan de recrutement'!$E33,Hypothèses!$C$60:$C$84,0),MATCH('Plan de recrutement'!AH$5,Hypothèses!$D$4:$I$4,0))/12
*(1+INDEX(Hypothèses!$D$85:$I$85,MATCH('Plan de recrutement'!AH$5,Hypothèses!$D$4:$I$4,0))),"-")</f>
        <v>-</v>
      </c>
      <c r="AI33" s="61" t="str">
        <f>IFERROR(AND(AI$6&gt;=EOMONTH($H33,0),OR(AI$6&lt;=EOMONTH($I33,0),$I33=0))
*INDEX(Hypothèses!$D$60:$I$84,MATCH('Plan de recrutement'!$E33,Hypothèses!$C$60:$C$84,0),MATCH('Plan de recrutement'!AI$5,Hypothèses!$D$4:$I$4,0))/12
*(1+INDEX(Hypothèses!$D$85:$I$85,MATCH('Plan de recrutement'!AI$5,Hypothèses!$D$4:$I$4,0))),"-")</f>
        <v>-</v>
      </c>
      <c r="AJ33" s="61" t="str">
        <f>IFERROR(AND(AJ$6&gt;=EOMONTH($H33,0),OR(AJ$6&lt;=EOMONTH($I33,0),$I33=0))
*INDEX(Hypothèses!$D$60:$I$84,MATCH('Plan de recrutement'!$E33,Hypothèses!$C$60:$C$84,0),MATCH('Plan de recrutement'!AJ$5,Hypothèses!$D$4:$I$4,0))/12
*(1+INDEX(Hypothèses!$D$85:$I$85,MATCH('Plan de recrutement'!AJ$5,Hypothèses!$D$4:$I$4,0))),"-")</f>
        <v>-</v>
      </c>
      <c r="AK33" s="61" t="str">
        <f>IFERROR(AND(AK$6&gt;=EOMONTH($H33,0),OR(AK$6&lt;=EOMONTH($I33,0),$I33=0))
*INDEX(Hypothèses!$D$60:$I$84,MATCH('Plan de recrutement'!$E33,Hypothèses!$C$60:$C$84,0),MATCH('Plan de recrutement'!AK$5,Hypothèses!$D$4:$I$4,0))/12
*(1+INDEX(Hypothèses!$D$85:$I$85,MATCH('Plan de recrutement'!AK$5,Hypothèses!$D$4:$I$4,0))),"-")</f>
        <v>-</v>
      </c>
      <c r="AL33" s="61" t="str">
        <f>IFERROR(AND(AL$6&gt;=EOMONTH($H33,0),OR(AL$6&lt;=EOMONTH($I33,0),$I33=0))
*INDEX(Hypothèses!$D$60:$I$84,MATCH('Plan de recrutement'!$E33,Hypothèses!$C$60:$C$84,0),MATCH('Plan de recrutement'!AL$5,Hypothèses!$D$4:$I$4,0))/12
*(1+INDEX(Hypothèses!$D$85:$I$85,MATCH('Plan de recrutement'!AL$5,Hypothèses!$D$4:$I$4,0))),"-")</f>
        <v>-</v>
      </c>
      <c r="AM33" s="61" t="str">
        <f>IFERROR(AND(AM$6&gt;=EOMONTH($H33,0),OR(AM$6&lt;=EOMONTH($I33,0),$I33=0))
*INDEX(Hypothèses!$D$60:$I$84,MATCH('Plan de recrutement'!$E33,Hypothèses!$C$60:$C$84,0),MATCH('Plan de recrutement'!AM$5,Hypothèses!$D$4:$I$4,0))/12
*(1+INDEX(Hypothèses!$D$85:$I$85,MATCH('Plan de recrutement'!AM$5,Hypothèses!$D$4:$I$4,0))),"-")</f>
        <v>-</v>
      </c>
      <c r="AN33" s="61" t="str">
        <f>IFERROR(AND(AN$6&gt;=EOMONTH($H33,0),OR(AN$6&lt;=EOMONTH($I33,0),$I33=0))
*INDEX(Hypothèses!$D$60:$I$84,MATCH('Plan de recrutement'!$E33,Hypothèses!$C$60:$C$84,0),MATCH('Plan de recrutement'!AN$5,Hypothèses!$D$4:$I$4,0))/12
*(1+INDEX(Hypothèses!$D$85:$I$85,MATCH('Plan de recrutement'!AN$5,Hypothèses!$D$4:$I$4,0))),"-")</f>
        <v>-</v>
      </c>
      <c r="AO33" s="61" t="str">
        <f>IFERROR(AND(AO$6&gt;=EOMONTH($H33,0),OR(AO$6&lt;=EOMONTH($I33,0),$I33=0))
*INDEX(Hypothèses!$D$60:$I$84,MATCH('Plan de recrutement'!$E33,Hypothèses!$C$60:$C$84,0),MATCH('Plan de recrutement'!AO$5,Hypothèses!$D$4:$I$4,0))/12
*(1+INDEX(Hypothèses!$D$85:$I$85,MATCH('Plan de recrutement'!AO$5,Hypothèses!$D$4:$I$4,0))),"-")</f>
        <v>-</v>
      </c>
      <c r="AP33" s="61" t="str">
        <f>IFERROR(AND(AP$6&gt;=EOMONTH($H33,0),OR(AP$6&lt;=EOMONTH($I33,0),$I33=0))
*INDEX(Hypothèses!$D$60:$I$84,MATCH('Plan de recrutement'!$E33,Hypothèses!$C$60:$C$84,0),MATCH('Plan de recrutement'!AP$5,Hypothèses!$D$4:$I$4,0))/12
*(1+INDEX(Hypothèses!$D$85:$I$85,MATCH('Plan de recrutement'!AP$5,Hypothèses!$D$4:$I$4,0))),"-")</f>
        <v>-</v>
      </c>
      <c r="AQ33" s="61" t="str">
        <f>IFERROR(AND(AQ$6&gt;=EOMONTH($H33,0),OR(AQ$6&lt;=EOMONTH($I33,0),$I33=0))
*INDEX(Hypothèses!$D$60:$I$84,MATCH('Plan de recrutement'!$E33,Hypothèses!$C$60:$C$84,0),MATCH('Plan de recrutement'!AQ$5,Hypothèses!$D$4:$I$4,0))/12
*(1+INDEX(Hypothèses!$D$85:$I$85,MATCH('Plan de recrutement'!AQ$5,Hypothèses!$D$4:$I$4,0))),"-")</f>
        <v>-</v>
      </c>
      <c r="AR33" s="61" t="str">
        <f>IFERROR(AND(AR$6&gt;=EOMONTH($H33,0),OR(AR$6&lt;=EOMONTH($I33,0),$I33=0))
*INDEX(Hypothèses!$D$60:$I$84,MATCH('Plan de recrutement'!$E33,Hypothèses!$C$60:$C$84,0),MATCH('Plan de recrutement'!AR$5,Hypothèses!$D$4:$I$4,0))/12
*(1+INDEX(Hypothèses!$D$85:$I$85,MATCH('Plan de recrutement'!AR$5,Hypothèses!$D$4:$I$4,0))),"-")</f>
        <v>-</v>
      </c>
      <c r="AS33" s="61" t="str">
        <f>IFERROR(AND(AS$6&gt;=EOMONTH($H33,0),OR(AS$6&lt;=EOMONTH($I33,0),$I33=0))
*INDEX(Hypothèses!$D$60:$I$84,MATCH('Plan de recrutement'!$E33,Hypothèses!$C$60:$C$84,0),MATCH('Plan de recrutement'!AS$5,Hypothèses!$D$4:$I$4,0))/12
*(1+INDEX(Hypothèses!$D$85:$I$85,MATCH('Plan de recrutement'!AS$5,Hypothèses!$D$4:$I$4,0))),"-")</f>
        <v>-</v>
      </c>
      <c r="AT33" s="61" t="str">
        <f>IFERROR(AND(AT$6&gt;=EOMONTH($H33,0),OR(AT$6&lt;=EOMONTH($I33,0),$I33=0))
*INDEX(Hypothèses!$D$60:$I$84,MATCH('Plan de recrutement'!$E33,Hypothèses!$C$60:$C$84,0),MATCH('Plan de recrutement'!AT$5,Hypothèses!$D$4:$I$4,0))/12
*(1+INDEX(Hypothèses!$D$85:$I$85,MATCH('Plan de recrutement'!AT$5,Hypothèses!$D$4:$I$4,0))),"-")</f>
        <v>-</v>
      </c>
      <c r="AU33" s="61" t="str">
        <f>IFERROR(AND(AU$6&gt;=EOMONTH($H33,0),OR(AU$6&lt;=EOMONTH($I33,0),$I33=0))
*INDEX(Hypothèses!$D$60:$I$84,MATCH('Plan de recrutement'!$E33,Hypothèses!$C$60:$C$84,0),MATCH('Plan de recrutement'!AU$5,Hypothèses!$D$4:$I$4,0))/12
*(1+INDEX(Hypothèses!$D$85:$I$85,MATCH('Plan de recrutement'!AU$5,Hypothèses!$D$4:$I$4,0))),"-")</f>
        <v>-</v>
      </c>
      <c r="AV33" s="61" t="str">
        <f>IFERROR(AND(AV$6&gt;=EOMONTH($H33,0),OR(AV$6&lt;=EOMONTH($I33,0),$I33=0))
*INDEX(Hypothèses!$D$60:$I$84,MATCH('Plan de recrutement'!$E33,Hypothèses!$C$60:$C$84,0),MATCH('Plan de recrutement'!AV$5,Hypothèses!$D$4:$I$4,0))/12
*(1+INDEX(Hypothèses!$D$85:$I$85,MATCH('Plan de recrutement'!AV$5,Hypothèses!$D$4:$I$4,0))),"-")</f>
        <v>-</v>
      </c>
      <c r="AW33" s="61" t="str">
        <f>IFERROR(AND(AW$6&gt;=EOMONTH($H33,0),OR(AW$6&lt;=EOMONTH($I33,0),$I33=0))
*INDEX(Hypothèses!$D$60:$I$84,MATCH('Plan de recrutement'!$E33,Hypothèses!$C$60:$C$84,0),MATCH('Plan de recrutement'!AW$5,Hypothèses!$D$4:$I$4,0))/12
*(1+INDEX(Hypothèses!$D$85:$I$85,MATCH('Plan de recrutement'!AW$5,Hypothèses!$D$4:$I$4,0))),"-")</f>
        <v>-</v>
      </c>
      <c r="AX33" s="61" t="str">
        <f>IFERROR(AND(AX$6&gt;=EOMONTH($H33,0),OR(AX$6&lt;=EOMONTH($I33,0),$I33=0))
*INDEX(Hypothèses!$D$60:$I$84,MATCH('Plan de recrutement'!$E33,Hypothèses!$C$60:$C$84,0),MATCH('Plan de recrutement'!AX$5,Hypothèses!$D$4:$I$4,0))/12
*(1+INDEX(Hypothèses!$D$85:$I$85,MATCH('Plan de recrutement'!AX$5,Hypothèses!$D$4:$I$4,0))),"-")</f>
        <v>-</v>
      </c>
      <c r="AY33" s="61" t="str">
        <f>IFERROR(AND(AY$6&gt;=EOMONTH($H33,0),OR(AY$6&lt;=EOMONTH($I33,0),$I33=0))
*INDEX(Hypothèses!$D$60:$I$84,MATCH('Plan de recrutement'!$E33,Hypothèses!$C$60:$C$84,0),MATCH('Plan de recrutement'!AY$5,Hypothèses!$D$4:$I$4,0))/12
*(1+INDEX(Hypothèses!$D$85:$I$85,MATCH('Plan de recrutement'!AY$5,Hypothèses!$D$4:$I$4,0))),"-")</f>
        <v>-</v>
      </c>
      <c r="AZ33" s="61" t="str">
        <f>IFERROR(AND(AZ$6&gt;=EOMONTH($H33,0),OR(AZ$6&lt;=EOMONTH($I33,0),$I33=0))
*INDEX(Hypothèses!$D$60:$I$84,MATCH('Plan de recrutement'!$E33,Hypothèses!$C$60:$C$84,0),MATCH('Plan de recrutement'!AZ$5,Hypothèses!$D$4:$I$4,0))/12
*(1+INDEX(Hypothèses!$D$85:$I$85,MATCH('Plan de recrutement'!AZ$5,Hypothèses!$D$4:$I$4,0))),"-")</f>
        <v>-</v>
      </c>
      <c r="BA33" s="61" t="str">
        <f>IFERROR(AND(BA$6&gt;=EOMONTH($H33,0),OR(BA$6&lt;=EOMONTH($I33,0),$I33=0))
*INDEX(Hypothèses!$D$60:$I$84,MATCH('Plan de recrutement'!$E33,Hypothèses!$C$60:$C$84,0),MATCH('Plan de recrutement'!BA$5,Hypothèses!$D$4:$I$4,0))/12
*(1+INDEX(Hypothèses!$D$85:$I$85,MATCH('Plan de recrutement'!BA$5,Hypothèses!$D$4:$I$4,0))),"-")</f>
        <v>-</v>
      </c>
      <c r="BB33" s="61" t="str">
        <f>IFERROR(AND(BB$6&gt;=EOMONTH($H33,0),OR(BB$6&lt;=EOMONTH($I33,0),$I33=0))
*INDEX(Hypothèses!$D$60:$I$84,MATCH('Plan de recrutement'!$E33,Hypothèses!$C$60:$C$84,0),MATCH('Plan de recrutement'!BB$5,Hypothèses!$D$4:$I$4,0))/12
*(1+INDEX(Hypothèses!$D$85:$I$85,MATCH('Plan de recrutement'!BB$5,Hypothèses!$D$4:$I$4,0))),"-")</f>
        <v>-</v>
      </c>
      <c r="BC33" s="61" t="str">
        <f>IFERROR(AND(BC$6&gt;=EOMONTH($H33,0),OR(BC$6&lt;=EOMONTH($I33,0),$I33=0))
*INDEX(Hypothèses!$D$60:$I$84,MATCH('Plan de recrutement'!$E33,Hypothèses!$C$60:$C$84,0),MATCH('Plan de recrutement'!BC$5,Hypothèses!$D$4:$I$4,0))/12
*(1+INDEX(Hypothèses!$D$85:$I$85,MATCH('Plan de recrutement'!BC$5,Hypothèses!$D$4:$I$4,0))),"-")</f>
        <v>-</v>
      </c>
      <c r="BD33" s="61" t="str">
        <f>IFERROR(AND(BD$6&gt;=EOMONTH($H33,0),OR(BD$6&lt;=EOMONTH($I33,0),$I33=0))
*INDEX(Hypothèses!$D$60:$I$84,MATCH('Plan de recrutement'!$E33,Hypothèses!$C$60:$C$84,0),MATCH('Plan de recrutement'!BD$5,Hypothèses!$D$4:$I$4,0))/12
*(1+INDEX(Hypothèses!$D$85:$I$85,MATCH('Plan de recrutement'!BD$5,Hypothèses!$D$4:$I$4,0))),"-")</f>
        <v>-</v>
      </c>
      <c r="BE33" s="61" t="str">
        <f>IFERROR(AND(BE$6&gt;=EOMONTH($H33,0),OR(BE$6&lt;=EOMONTH($I33,0),$I33=0))
*INDEX(Hypothèses!$D$60:$I$84,MATCH('Plan de recrutement'!$E33,Hypothèses!$C$60:$C$84,0),MATCH('Plan de recrutement'!BE$5,Hypothèses!$D$4:$I$4,0))/12
*(1+INDEX(Hypothèses!$D$85:$I$85,MATCH('Plan de recrutement'!BE$5,Hypothèses!$D$4:$I$4,0))),"-")</f>
        <v>-</v>
      </c>
      <c r="BF33" s="61" t="str">
        <f>IFERROR(AND(BF$6&gt;=EOMONTH($H33,0),OR(BF$6&lt;=EOMONTH($I33,0),$I33=0))
*INDEX(Hypothèses!$D$60:$I$84,MATCH('Plan de recrutement'!$E33,Hypothèses!$C$60:$C$84,0),MATCH('Plan de recrutement'!BF$5,Hypothèses!$D$4:$I$4,0))/12
*(1+INDEX(Hypothèses!$D$85:$I$85,MATCH('Plan de recrutement'!BF$5,Hypothèses!$D$4:$I$4,0))),"-")</f>
        <v>-</v>
      </c>
      <c r="BG33" s="61" t="str">
        <f>IFERROR(AND(BG$6&gt;=EOMONTH($H33,0),OR(BG$6&lt;=EOMONTH($I33,0),$I33=0))
*INDEX(Hypothèses!$D$60:$I$84,MATCH('Plan de recrutement'!$E33,Hypothèses!$C$60:$C$84,0),MATCH('Plan de recrutement'!BG$5,Hypothèses!$D$4:$I$4,0))/12
*(1+INDEX(Hypothèses!$D$85:$I$85,MATCH('Plan de recrutement'!BG$5,Hypothèses!$D$4:$I$4,0))),"-")</f>
        <v>-</v>
      </c>
      <c r="BH33" s="61" t="str">
        <f>IFERROR(AND(BH$6&gt;=EOMONTH($H33,0),OR(BH$6&lt;=EOMONTH($I33,0),$I33=0))
*INDEX(Hypothèses!$D$60:$I$84,MATCH('Plan de recrutement'!$E33,Hypothèses!$C$60:$C$84,0),MATCH('Plan de recrutement'!BH$5,Hypothèses!$D$4:$I$4,0))/12
*(1+INDEX(Hypothèses!$D$85:$I$85,MATCH('Plan de recrutement'!BH$5,Hypothèses!$D$4:$I$4,0))),"-")</f>
        <v>-</v>
      </c>
      <c r="BI33" s="61" t="str">
        <f>IFERROR(AND(BI$6&gt;=EOMONTH($H33,0),OR(BI$6&lt;=EOMONTH($I33,0),$I33=0))
*INDEX(Hypothèses!$D$60:$I$84,MATCH('Plan de recrutement'!$E33,Hypothèses!$C$60:$C$84,0),MATCH('Plan de recrutement'!BI$5,Hypothèses!$D$4:$I$4,0))/12
*(1+INDEX(Hypothèses!$D$85:$I$85,MATCH('Plan de recrutement'!BI$5,Hypothèses!$D$4:$I$4,0))),"-")</f>
        <v>-</v>
      </c>
      <c r="BJ33" s="61" t="str">
        <f>IFERROR(AND(BJ$6&gt;=EOMONTH($H33,0),OR(BJ$6&lt;=EOMONTH($I33,0),$I33=0))
*INDEX(Hypothèses!$D$60:$I$84,MATCH('Plan de recrutement'!$E33,Hypothèses!$C$60:$C$84,0),MATCH('Plan de recrutement'!BJ$5,Hypothèses!$D$4:$I$4,0))/12
*(1+INDEX(Hypothèses!$D$85:$I$85,MATCH('Plan de recrutement'!BJ$5,Hypothèses!$D$4:$I$4,0))),"-")</f>
        <v>-</v>
      </c>
      <c r="BK33" s="61" t="str">
        <f>IFERROR(AND(BK$6&gt;=EOMONTH($H33,0),OR(BK$6&lt;=EOMONTH($I33,0),$I33=0))
*INDEX(Hypothèses!$D$60:$I$84,MATCH('Plan de recrutement'!$E33,Hypothèses!$C$60:$C$84,0),MATCH('Plan de recrutement'!BK$5,Hypothèses!$D$4:$I$4,0))/12
*(1+INDEX(Hypothèses!$D$85:$I$85,MATCH('Plan de recrutement'!BK$5,Hypothèses!$D$4:$I$4,0))),"-")</f>
        <v>-</v>
      </c>
      <c r="BL33" s="61" t="str">
        <f>IFERROR(AND(BL$6&gt;=EOMONTH($H33,0),OR(BL$6&lt;=EOMONTH($I33,0),$I33=0))
*INDEX(Hypothèses!$D$60:$I$84,MATCH('Plan de recrutement'!$E33,Hypothèses!$C$60:$C$84,0),MATCH('Plan de recrutement'!BL$5,Hypothèses!$D$4:$I$4,0))/12
*(1+INDEX(Hypothèses!$D$85:$I$85,MATCH('Plan de recrutement'!BL$5,Hypothèses!$D$4:$I$4,0))),"-")</f>
        <v>-</v>
      </c>
      <c r="BM33" s="61" t="str">
        <f>IFERROR(AND(BM$6&gt;=EOMONTH($H33,0),OR(BM$6&lt;=EOMONTH($I33,0),$I33=0))
*INDEX(Hypothèses!$D$60:$I$84,MATCH('Plan de recrutement'!$E33,Hypothèses!$C$60:$C$84,0),MATCH('Plan de recrutement'!BM$5,Hypothèses!$D$4:$I$4,0))/12
*(1+INDEX(Hypothèses!$D$85:$I$85,MATCH('Plan de recrutement'!BM$5,Hypothèses!$D$4:$I$4,0))),"-")</f>
        <v>-</v>
      </c>
      <c r="BN33" s="61" t="str">
        <f>IFERROR(AND(BN$6&gt;=EOMONTH($H33,0),OR(BN$6&lt;=EOMONTH($I33,0),$I33=0))
*INDEX(Hypothèses!$D$60:$I$84,MATCH('Plan de recrutement'!$E33,Hypothèses!$C$60:$C$84,0),MATCH('Plan de recrutement'!BN$5,Hypothèses!$D$4:$I$4,0))/12
*(1+INDEX(Hypothèses!$D$85:$I$85,MATCH('Plan de recrutement'!BN$5,Hypothèses!$D$4:$I$4,0))),"-")</f>
        <v>-</v>
      </c>
      <c r="BO33" s="61" t="str">
        <f>IFERROR(AND(BO$6&gt;=EOMONTH($H33,0),OR(BO$6&lt;=EOMONTH($I33,0),$I33=0))
*INDEX(Hypothèses!$D$60:$I$84,MATCH('Plan de recrutement'!$E33,Hypothèses!$C$60:$C$84,0),MATCH('Plan de recrutement'!BO$5,Hypothèses!$D$4:$I$4,0))/12
*(1+INDEX(Hypothèses!$D$85:$I$85,MATCH('Plan de recrutement'!BO$5,Hypothèses!$D$4:$I$4,0))),"-")</f>
        <v>-</v>
      </c>
      <c r="BP33" s="61" t="str">
        <f>IFERROR(AND(BP$6&gt;=EOMONTH($H33,0),OR(BP$6&lt;=EOMONTH($I33,0),$I33=0))
*INDEX(Hypothèses!$D$60:$I$84,MATCH('Plan de recrutement'!$E33,Hypothèses!$C$60:$C$84,0),MATCH('Plan de recrutement'!BP$5,Hypothèses!$D$4:$I$4,0))/12
*(1+INDEX(Hypothèses!$D$85:$I$85,MATCH('Plan de recrutement'!BP$5,Hypothèses!$D$4:$I$4,0))),"-")</f>
        <v>-</v>
      </c>
      <c r="BQ33" s="61" t="str">
        <f>IFERROR(AND(BQ$6&gt;=EOMONTH($H33,0),OR(BQ$6&lt;=EOMONTH($I33,0),$I33=0))
*INDEX(Hypothèses!$D$60:$I$84,MATCH('Plan de recrutement'!$E33,Hypothèses!$C$60:$C$84,0),MATCH('Plan de recrutement'!BQ$5,Hypothèses!$D$4:$I$4,0))/12
*(1+INDEX(Hypothèses!$D$85:$I$85,MATCH('Plan de recrutement'!BQ$5,Hypothèses!$D$4:$I$4,0))),"-")</f>
        <v>-</v>
      </c>
      <c r="BR33" s="61" t="str">
        <f>IFERROR(AND(BR$6&gt;=EOMONTH($H33,0),OR(BR$6&lt;=EOMONTH($I33,0),$I33=0))
*INDEX(Hypothèses!$D$60:$I$84,MATCH('Plan de recrutement'!$E33,Hypothèses!$C$60:$C$84,0),MATCH('Plan de recrutement'!BR$5,Hypothèses!$D$4:$I$4,0))/12
*(1+INDEX(Hypothèses!$D$85:$I$85,MATCH('Plan de recrutement'!BR$5,Hypothèses!$D$4:$I$4,0))),"-")</f>
        <v>-</v>
      </c>
      <c r="BS33" s="61" t="str">
        <f>IFERROR(AND(BS$6&gt;=EOMONTH($H33,0),OR(BS$6&lt;=EOMONTH($I33,0),$I33=0))
*INDEX(Hypothèses!$D$60:$I$84,MATCH('Plan de recrutement'!$E33,Hypothèses!$C$60:$C$84,0),MATCH('Plan de recrutement'!BS$5,Hypothèses!$D$4:$I$4,0))/12
*(1+INDEX(Hypothèses!$D$85:$I$85,MATCH('Plan de recrutement'!BS$5,Hypothèses!$D$4:$I$4,0))),"-")</f>
        <v>-</v>
      </c>
      <c r="BT33" s="61" t="str">
        <f>IFERROR(AND(BT$6&gt;=EOMONTH($H33,0),OR(BT$6&lt;=EOMONTH($I33,0),$I33=0))
*INDEX(Hypothèses!$D$60:$I$84,MATCH('Plan de recrutement'!$E33,Hypothèses!$C$60:$C$84,0),MATCH('Plan de recrutement'!BT$5,Hypothèses!$D$4:$I$4,0))/12
*(1+INDEX(Hypothèses!$D$85:$I$85,MATCH('Plan de recrutement'!BT$5,Hypothèses!$D$4:$I$4,0))),"-")</f>
        <v>-</v>
      </c>
      <c r="BU33" s="61" t="str">
        <f>IFERROR(AND(BU$6&gt;=EOMONTH($H33,0),OR(BU$6&lt;=EOMONTH($I33,0),$I33=0))
*INDEX(Hypothèses!$D$60:$I$84,MATCH('Plan de recrutement'!$E33,Hypothèses!$C$60:$C$84,0),MATCH('Plan de recrutement'!BU$5,Hypothèses!$D$4:$I$4,0))/12
*(1+INDEX(Hypothèses!$D$85:$I$85,MATCH('Plan de recrutement'!BU$5,Hypothèses!$D$4:$I$4,0))),"-")</f>
        <v>-</v>
      </c>
      <c r="BV33" s="61" t="str">
        <f>IFERROR(AND(BV$6&gt;=EOMONTH($H33,0),OR(BV$6&lt;=EOMONTH($I33,0),$I33=0))
*INDEX(Hypothèses!$D$60:$I$84,MATCH('Plan de recrutement'!$E33,Hypothèses!$C$60:$C$84,0),MATCH('Plan de recrutement'!BV$5,Hypothèses!$D$4:$I$4,0))/12
*(1+INDEX(Hypothèses!$D$85:$I$85,MATCH('Plan de recrutement'!BV$5,Hypothèses!$D$4:$I$4,0))),"-")</f>
        <v>-</v>
      </c>
      <c r="BW33" s="61" t="str">
        <f>IFERROR(AND(BW$6&gt;=EOMONTH($H33,0),OR(BW$6&lt;=EOMONTH($I33,0),$I33=0))
*INDEX(Hypothèses!$D$60:$I$84,MATCH('Plan de recrutement'!$E33,Hypothèses!$C$60:$C$84,0),MATCH('Plan de recrutement'!BW$5,Hypothèses!$D$4:$I$4,0))/12
*(1+INDEX(Hypothèses!$D$85:$I$85,MATCH('Plan de recrutement'!BW$5,Hypothèses!$D$4:$I$4,0))),"-")</f>
        <v>-</v>
      </c>
      <c r="BX33" s="61" t="str">
        <f>IFERROR(AND(BX$6&gt;=EOMONTH($H33,0),OR(BX$6&lt;=EOMONTH($I33,0),$I33=0))
*INDEX(Hypothèses!$D$60:$I$84,MATCH('Plan de recrutement'!$E33,Hypothèses!$C$60:$C$84,0),MATCH('Plan de recrutement'!BX$5,Hypothèses!$D$4:$I$4,0))/12
*(1+INDEX(Hypothèses!$D$85:$I$85,MATCH('Plan de recrutement'!BX$5,Hypothèses!$D$4:$I$4,0))),"-")</f>
        <v>-</v>
      </c>
      <c r="BY33" s="61" t="str">
        <f>IFERROR(AND(BY$6&gt;=EOMONTH($H33,0),OR(BY$6&lt;=EOMONTH($I33,0),$I33=0))
*INDEX(Hypothèses!$D$60:$I$84,MATCH('Plan de recrutement'!$E33,Hypothèses!$C$60:$C$84,0),MATCH('Plan de recrutement'!BY$5,Hypothèses!$D$4:$I$4,0))/12
*(1+INDEX(Hypothèses!$D$85:$I$85,MATCH('Plan de recrutement'!BY$5,Hypothèses!$D$4:$I$4,0))),"-")</f>
        <v>-</v>
      </c>
      <c r="BZ33" s="61" t="str">
        <f>IFERROR(AND(BZ$6&gt;=EOMONTH($H33,0),OR(BZ$6&lt;=EOMONTH($I33,0),$I33=0))
*INDEX(Hypothèses!$D$60:$I$84,MATCH('Plan de recrutement'!$E33,Hypothèses!$C$60:$C$84,0),MATCH('Plan de recrutement'!BZ$5,Hypothèses!$D$4:$I$4,0))/12
*(1+INDEX(Hypothèses!$D$85:$I$85,MATCH('Plan de recrutement'!BZ$5,Hypothèses!$D$4:$I$4,0))),"-")</f>
        <v>-</v>
      </c>
      <c r="CA33" s="61" t="str">
        <f>IFERROR(AND(CA$6&gt;=EOMONTH($H33,0),OR(CA$6&lt;=EOMONTH($I33,0),$I33=0))
*INDEX(Hypothèses!$D$60:$I$84,MATCH('Plan de recrutement'!$E33,Hypothèses!$C$60:$C$84,0),MATCH('Plan de recrutement'!CA$5,Hypothèses!$D$4:$I$4,0))/12
*(1+INDEX(Hypothèses!$D$85:$I$85,MATCH('Plan de recrutement'!CA$5,Hypothèses!$D$4:$I$4,0))),"-")</f>
        <v>-</v>
      </c>
      <c r="CB33" s="61" t="str">
        <f>IFERROR(AND(CB$6&gt;=EOMONTH($H33,0),OR(CB$6&lt;=EOMONTH($I33,0),$I33=0))
*INDEX(Hypothèses!$D$60:$I$84,MATCH('Plan de recrutement'!$E33,Hypothèses!$C$60:$C$84,0),MATCH('Plan de recrutement'!CB$5,Hypothèses!$D$4:$I$4,0))/12
*(1+INDEX(Hypothèses!$D$85:$I$85,MATCH('Plan de recrutement'!CB$5,Hypothèses!$D$4:$I$4,0))),"-")</f>
        <v>-</v>
      </c>
      <c r="CC33" s="61" t="str">
        <f>IFERROR(AND(CC$6&gt;=EOMONTH($H33,0),OR(CC$6&lt;=EOMONTH($I33,0),$I33=0))
*INDEX(Hypothèses!$D$60:$I$84,MATCH('Plan de recrutement'!$E33,Hypothèses!$C$60:$C$84,0),MATCH('Plan de recrutement'!CC$5,Hypothèses!$D$4:$I$4,0))/12
*(1+INDEX(Hypothèses!$D$85:$I$85,MATCH('Plan de recrutement'!CC$5,Hypothèses!$D$4:$I$4,0))),"-")</f>
        <v>-</v>
      </c>
      <c r="CD33" s="61" t="str">
        <f>IFERROR(AND(CD$6&gt;=EOMONTH($H33,0),OR(CD$6&lt;=EOMONTH($I33,0),$I33=0))
*INDEX(Hypothèses!$D$60:$I$84,MATCH('Plan de recrutement'!$E33,Hypothèses!$C$60:$C$84,0),MATCH('Plan de recrutement'!CD$5,Hypothèses!$D$4:$I$4,0))/12
*(1+INDEX(Hypothèses!$D$85:$I$85,MATCH('Plan de recrutement'!CD$5,Hypothèses!$D$4:$I$4,0))),"-")</f>
        <v>-</v>
      </c>
      <c r="CE33" s="61" t="str">
        <f>IFERROR(AND(CE$6&gt;=EOMONTH($H33,0),OR(CE$6&lt;=EOMONTH($I33,0),$I33=0))
*INDEX(Hypothèses!$D$60:$I$84,MATCH('Plan de recrutement'!$E33,Hypothèses!$C$60:$C$84,0),MATCH('Plan de recrutement'!CE$5,Hypothèses!$D$4:$I$4,0))/12
*(1+INDEX(Hypothèses!$D$85:$I$85,MATCH('Plan de recrutement'!CE$5,Hypothèses!$D$4:$I$4,0))),"-")</f>
        <v>-</v>
      </c>
      <c r="CF33" s="61" t="str">
        <f>IFERROR(AND(CF$6&gt;=EOMONTH($H33,0),OR(CF$6&lt;=EOMONTH($I33,0),$I33=0))
*INDEX(Hypothèses!$D$60:$I$84,MATCH('Plan de recrutement'!$E33,Hypothèses!$C$60:$C$84,0),MATCH('Plan de recrutement'!CF$5,Hypothèses!$D$4:$I$4,0))/12
*(1+INDEX(Hypothèses!$D$85:$I$85,MATCH('Plan de recrutement'!CF$5,Hypothèses!$D$4:$I$4,0))),"-")</f>
        <v>-</v>
      </c>
      <c r="CG33" s="61" t="str">
        <f>IFERROR(AND(CG$6&gt;=EOMONTH($H33,0),OR(CG$6&lt;=EOMONTH($I33,0),$I33=0))
*INDEX(Hypothèses!$D$60:$I$84,MATCH('Plan de recrutement'!$E33,Hypothèses!$C$60:$C$84,0),MATCH('Plan de recrutement'!CG$5,Hypothèses!$D$4:$I$4,0))/12
*(1+INDEX(Hypothèses!$D$85:$I$85,MATCH('Plan de recrutement'!CG$5,Hypothèses!$D$4:$I$4,0))),"-")</f>
        <v>-</v>
      </c>
      <c r="CH33" s="61" t="str">
        <f>IFERROR(AND(CH$6&gt;=EOMONTH($H33,0),OR(CH$6&lt;=EOMONTH($I33,0),$I33=0))
*INDEX(Hypothèses!$D$60:$I$84,MATCH('Plan de recrutement'!$E33,Hypothèses!$C$60:$C$84,0),MATCH('Plan de recrutement'!CH$5,Hypothèses!$D$4:$I$4,0))/12
*(1+INDEX(Hypothèses!$D$85:$I$85,MATCH('Plan de recrutement'!CH$5,Hypothèses!$D$4:$I$4,0))),"-")</f>
        <v>-</v>
      </c>
      <c r="CI33" s="61" t="str">
        <f>IFERROR(AND(CI$6&gt;=EOMONTH($H33,0),OR(CI$6&lt;=EOMONTH($I33,0),$I33=0))
*INDEX(Hypothèses!$D$60:$I$84,MATCH('Plan de recrutement'!$E33,Hypothèses!$C$60:$C$84,0),MATCH('Plan de recrutement'!CI$5,Hypothèses!$D$4:$I$4,0))/12
*(1+INDEX(Hypothèses!$D$85:$I$85,MATCH('Plan de recrutement'!CI$5,Hypothèses!$D$4:$I$4,0))),"-")</f>
        <v>-</v>
      </c>
      <c r="CJ33" s="61" t="str">
        <f>IFERROR(AND(CJ$6&gt;=EOMONTH($H33,0),OR(CJ$6&lt;=EOMONTH($I33,0),$I33=0))
*INDEX(Hypothèses!$D$60:$I$84,MATCH('Plan de recrutement'!$E33,Hypothèses!$C$60:$C$84,0),MATCH('Plan de recrutement'!CJ$5,Hypothèses!$D$4:$I$4,0))/12
*(1+INDEX(Hypothèses!$D$85:$I$85,MATCH('Plan de recrutement'!CJ$5,Hypothèses!$D$4:$I$4,0))),"-")</f>
        <v>-</v>
      </c>
    </row>
    <row r="34" spans="3:88" ht="6" customHeight="1" x14ac:dyDescent="0.3"/>
    <row r="35" spans="3:88" s="15" customFormat="1" x14ac:dyDescent="0.3">
      <c r="C35" s="11" t="s">
        <v>98</v>
      </c>
      <c r="D35" s="11"/>
      <c r="E35" s="63"/>
      <c r="F35" s="63"/>
      <c r="G35" s="63"/>
      <c r="H35" s="63"/>
      <c r="I35" s="63"/>
      <c r="J35" s="64">
        <f>SUM(J8:J34)</f>
        <v>117150</v>
      </c>
      <c r="K35" s="64">
        <f t="shared" ref="K35:Q35" si="12">SUM(K8:K34)</f>
        <v>262700</v>
      </c>
      <c r="L35" s="64">
        <f t="shared" si="12"/>
        <v>450850</v>
      </c>
      <c r="M35" s="64">
        <f t="shared" si="12"/>
        <v>486350</v>
      </c>
      <c r="N35" s="64">
        <f t="shared" si="12"/>
        <v>504100</v>
      </c>
      <c r="O35" s="64">
        <f t="shared" si="12"/>
        <v>504100</v>
      </c>
      <c r="P35" s="63"/>
      <c r="Q35" s="65">
        <f t="shared" si="12"/>
        <v>7100</v>
      </c>
      <c r="R35" s="65">
        <f t="shared" ref="R35:AW35" si="13">SUM(R8:R34)</f>
        <v>7100</v>
      </c>
      <c r="S35" s="65">
        <f t="shared" si="13"/>
        <v>7100</v>
      </c>
      <c r="T35" s="65">
        <f t="shared" si="13"/>
        <v>7100</v>
      </c>
      <c r="U35" s="65">
        <f t="shared" si="13"/>
        <v>7100</v>
      </c>
      <c r="V35" s="65">
        <f t="shared" si="13"/>
        <v>7100</v>
      </c>
      <c r="W35" s="65">
        <f t="shared" si="13"/>
        <v>12425</v>
      </c>
      <c r="X35" s="65">
        <f t="shared" si="13"/>
        <v>12425</v>
      </c>
      <c r="Y35" s="65">
        <f t="shared" si="13"/>
        <v>12425</v>
      </c>
      <c r="Z35" s="65">
        <f t="shared" si="13"/>
        <v>12425</v>
      </c>
      <c r="AA35" s="65">
        <f t="shared" si="13"/>
        <v>12425</v>
      </c>
      <c r="AB35" s="65">
        <f t="shared" si="13"/>
        <v>12425</v>
      </c>
      <c r="AC35" s="65">
        <f t="shared" si="13"/>
        <v>12425</v>
      </c>
      <c r="AD35" s="65">
        <f t="shared" si="13"/>
        <v>12425</v>
      </c>
      <c r="AE35" s="65">
        <f t="shared" si="13"/>
        <v>19525</v>
      </c>
      <c r="AF35" s="65">
        <f t="shared" si="13"/>
        <v>19525</v>
      </c>
      <c r="AG35" s="65">
        <f t="shared" si="13"/>
        <v>19525</v>
      </c>
      <c r="AH35" s="65">
        <f t="shared" si="13"/>
        <v>19525</v>
      </c>
      <c r="AI35" s="65">
        <f t="shared" si="13"/>
        <v>26625</v>
      </c>
      <c r="AJ35" s="65">
        <f t="shared" si="13"/>
        <v>26625</v>
      </c>
      <c r="AK35" s="65">
        <f t="shared" si="13"/>
        <v>26625</v>
      </c>
      <c r="AL35" s="65">
        <f t="shared" si="13"/>
        <v>26625</v>
      </c>
      <c r="AM35" s="65">
        <f t="shared" si="13"/>
        <v>26625</v>
      </c>
      <c r="AN35" s="65">
        <f t="shared" si="13"/>
        <v>26625</v>
      </c>
      <c r="AO35" s="65">
        <f t="shared" si="13"/>
        <v>29583.333333333336</v>
      </c>
      <c r="AP35" s="65">
        <f t="shared" si="13"/>
        <v>29583.333333333336</v>
      </c>
      <c r="AQ35" s="65">
        <f t="shared" si="13"/>
        <v>34908.333333333336</v>
      </c>
      <c r="AR35" s="65">
        <f t="shared" si="13"/>
        <v>34908.333333333336</v>
      </c>
      <c r="AS35" s="65">
        <f t="shared" si="13"/>
        <v>34908.333333333336</v>
      </c>
      <c r="AT35" s="65">
        <f t="shared" si="13"/>
        <v>34908.333333333336</v>
      </c>
      <c r="AU35" s="65">
        <f t="shared" si="13"/>
        <v>42008.333333333336</v>
      </c>
      <c r="AV35" s="65">
        <f t="shared" si="13"/>
        <v>42008.333333333336</v>
      </c>
      <c r="AW35" s="65">
        <f t="shared" si="13"/>
        <v>42008.333333333336</v>
      </c>
      <c r="AX35" s="65">
        <f t="shared" ref="AX35:CC35" si="14">SUM(AX8:AX34)</f>
        <v>42008.333333333336</v>
      </c>
      <c r="AY35" s="65">
        <f t="shared" si="14"/>
        <v>42008.333333333336</v>
      </c>
      <c r="AZ35" s="65">
        <f t="shared" si="14"/>
        <v>42008.333333333336</v>
      </c>
      <c r="BA35" s="65">
        <f t="shared" si="14"/>
        <v>39050</v>
      </c>
      <c r="BB35" s="65">
        <f t="shared" si="14"/>
        <v>39050</v>
      </c>
      <c r="BC35" s="65">
        <f t="shared" si="14"/>
        <v>39050</v>
      </c>
      <c r="BD35" s="65">
        <f t="shared" si="14"/>
        <v>39050</v>
      </c>
      <c r="BE35" s="65">
        <f t="shared" si="14"/>
        <v>39050</v>
      </c>
      <c r="BF35" s="65">
        <f t="shared" si="14"/>
        <v>39050</v>
      </c>
      <c r="BG35" s="65">
        <f t="shared" si="14"/>
        <v>42008.333333333336</v>
      </c>
      <c r="BH35" s="65">
        <f t="shared" si="14"/>
        <v>42008.333333333336</v>
      </c>
      <c r="BI35" s="65">
        <f t="shared" si="14"/>
        <v>42008.333333333336</v>
      </c>
      <c r="BJ35" s="65">
        <f t="shared" si="14"/>
        <v>42008.333333333336</v>
      </c>
      <c r="BK35" s="65">
        <f t="shared" si="14"/>
        <v>42008.333333333336</v>
      </c>
      <c r="BL35" s="65">
        <f t="shared" si="14"/>
        <v>42008.333333333336</v>
      </c>
      <c r="BM35" s="65">
        <f t="shared" si="14"/>
        <v>42008.333333333336</v>
      </c>
      <c r="BN35" s="65">
        <f t="shared" si="14"/>
        <v>42008.333333333336</v>
      </c>
      <c r="BO35" s="65">
        <f t="shared" si="14"/>
        <v>42008.333333333336</v>
      </c>
      <c r="BP35" s="65">
        <f t="shared" si="14"/>
        <v>42008.333333333336</v>
      </c>
      <c r="BQ35" s="65">
        <f t="shared" si="14"/>
        <v>42008.333333333336</v>
      </c>
      <c r="BR35" s="65">
        <f t="shared" si="14"/>
        <v>42008.333333333336</v>
      </c>
      <c r="BS35" s="65">
        <f t="shared" si="14"/>
        <v>42008.333333333336</v>
      </c>
      <c r="BT35" s="65">
        <f t="shared" si="14"/>
        <v>42008.333333333336</v>
      </c>
      <c r="BU35" s="65">
        <f t="shared" si="14"/>
        <v>42008.333333333336</v>
      </c>
      <c r="BV35" s="65">
        <f t="shared" si="14"/>
        <v>42008.333333333336</v>
      </c>
      <c r="BW35" s="65">
        <f t="shared" si="14"/>
        <v>42008.333333333336</v>
      </c>
      <c r="BX35" s="65">
        <f t="shared" si="14"/>
        <v>42008.333333333336</v>
      </c>
      <c r="BY35" s="65">
        <f t="shared" si="14"/>
        <v>42008.333333333336</v>
      </c>
      <c r="BZ35" s="65">
        <f t="shared" si="14"/>
        <v>42008.333333333336</v>
      </c>
      <c r="CA35" s="65">
        <f t="shared" si="14"/>
        <v>42008.333333333336</v>
      </c>
      <c r="CB35" s="65">
        <f t="shared" si="14"/>
        <v>42008.333333333336</v>
      </c>
      <c r="CC35" s="65">
        <f t="shared" si="14"/>
        <v>42008.333333333336</v>
      </c>
      <c r="CD35" s="65">
        <f t="shared" ref="CD35:CJ35" si="15">SUM(CD8:CD34)</f>
        <v>42008.333333333336</v>
      </c>
      <c r="CE35" s="65">
        <f t="shared" si="15"/>
        <v>42008.333333333336</v>
      </c>
      <c r="CF35" s="65">
        <f t="shared" si="15"/>
        <v>42008.333333333336</v>
      </c>
      <c r="CG35" s="65">
        <f t="shared" si="15"/>
        <v>42008.333333333336</v>
      </c>
      <c r="CH35" s="65">
        <f t="shared" si="15"/>
        <v>42008.333333333336</v>
      </c>
      <c r="CI35" s="65">
        <f t="shared" si="15"/>
        <v>42008.333333333336</v>
      </c>
      <c r="CJ35" s="65">
        <f t="shared" si="15"/>
        <v>42008.333333333336</v>
      </c>
    </row>
    <row r="36" spans="3:88" s="14" customFormat="1" ht="10.5" x14ac:dyDescent="0.25">
      <c r="C36" s="69" t="str">
        <f>"Salaires "&amp;TEXT(D36,"aaa")</f>
        <v>Salaires [Marketing]</v>
      </c>
      <c r="D36" s="69" t="str">
        <f>Hypothèses!D57</f>
        <v>[Marketing]</v>
      </c>
      <c r="J36" s="68">
        <f t="shared" ref="J36:O39" si="16">SUMIF($F$8:$F$34,$D36,J$8:J$34)</f>
        <v>0</v>
      </c>
      <c r="K36" s="68">
        <f t="shared" si="16"/>
        <v>0</v>
      </c>
      <c r="L36" s="68">
        <f t="shared" si="16"/>
        <v>24849.999999999993</v>
      </c>
      <c r="M36" s="68">
        <f t="shared" si="16"/>
        <v>49699.999999999978</v>
      </c>
      <c r="N36" s="68">
        <f t="shared" si="16"/>
        <v>49699.999999999978</v>
      </c>
      <c r="O36" s="68">
        <f t="shared" si="16"/>
        <v>49699.999999999978</v>
      </c>
      <c r="Q36" s="68">
        <f t="shared" ref="Q36:Z39" si="17">SUMIF($F$8:$F$34,$D36,Q$8:Q$34)</f>
        <v>0</v>
      </c>
      <c r="R36" s="68">
        <f t="shared" si="17"/>
        <v>0</v>
      </c>
      <c r="S36" s="68">
        <f t="shared" si="17"/>
        <v>0</v>
      </c>
      <c r="T36" s="68">
        <f t="shared" si="17"/>
        <v>0</v>
      </c>
      <c r="U36" s="68">
        <f t="shared" si="17"/>
        <v>0</v>
      </c>
      <c r="V36" s="68">
        <f t="shared" si="17"/>
        <v>0</v>
      </c>
      <c r="W36" s="68">
        <f t="shared" si="17"/>
        <v>0</v>
      </c>
      <c r="X36" s="68">
        <f t="shared" si="17"/>
        <v>0</v>
      </c>
      <c r="Y36" s="68">
        <f t="shared" si="17"/>
        <v>0</v>
      </c>
      <c r="Z36" s="68">
        <f t="shared" si="17"/>
        <v>0</v>
      </c>
      <c r="AA36" s="68">
        <f t="shared" ref="AA36:AJ39" si="18">SUMIF($F$8:$F$34,$D36,AA$8:AA$34)</f>
        <v>0</v>
      </c>
      <c r="AB36" s="68">
        <f t="shared" si="18"/>
        <v>0</v>
      </c>
      <c r="AC36" s="68">
        <f t="shared" si="18"/>
        <v>0</v>
      </c>
      <c r="AD36" s="68">
        <f t="shared" si="18"/>
        <v>0</v>
      </c>
      <c r="AE36" s="68">
        <f t="shared" si="18"/>
        <v>0</v>
      </c>
      <c r="AF36" s="68">
        <f t="shared" si="18"/>
        <v>0</v>
      </c>
      <c r="AG36" s="68">
        <f t="shared" si="18"/>
        <v>0</v>
      </c>
      <c r="AH36" s="68">
        <f t="shared" si="18"/>
        <v>0</v>
      </c>
      <c r="AI36" s="68">
        <f t="shared" si="18"/>
        <v>0</v>
      </c>
      <c r="AJ36" s="68">
        <f t="shared" si="18"/>
        <v>0</v>
      </c>
      <c r="AK36" s="68">
        <f t="shared" ref="AK36:AT39" si="19">SUMIF($F$8:$F$34,$D36,AK$8:AK$34)</f>
        <v>0</v>
      </c>
      <c r="AL36" s="68">
        <f t="shared" si="19"/>
        <v>0</v>
      </c>
      <c r="AM36" s="68">
        <f t="shared" si="19"/>
        <v>0</v>
      </c>
      <c r="AN36" s="68">
        <f t="shared" si="19"/>
        <v>0</v>
      </c>
      <c r="AO36" s="68">
        <f t="shared" si="19"/>
        <v>0</v>
      </c>
      <c r="AP36" s="68">
        <f t="shared" si="19"/>
        <v>0</v>
      </c>
      <c r="AQ36" s="68">
        <f t="shared" si="19"/>
        <v>0</v>
      </c>
      <c r="AR36" s="68">
        <f t="shared" si="19"/>
        <v>0</v>
      </c>
      <c r="AS36" s="68">
        <f t="shared" si="19"/>
        <v>0</v>
      </c>
      <c r="AT36" s="68">
        <f t="shared" si="19"/>
        <v>0</v>
      </c>
      <c r="AU36" s="68">
        <f t="shared" ref="AU36:BD39" si="20">SUMIF($F$8:$F$34,$D36,AU$8:AU$34)</f>
        <v>4141.6666666666661</v>
      </c>
      <c r="AV36" s="68">
        <f t="shared" si="20"/>
        <v>4141.6666666666661</v>
      </c>
      <c r="AW36" s="68">
        <f t="shared" si="20"/>
        <v>4141.6666666666661</v>
      </c>
      <c r="AX36" s="68">
        <f t="shared" si="20"/>
        <v>4141.6666666666661</v>
      </c>
      <c r="AY36" s="68">
        <f t="shared" si="20"/>
        <v>4141.6666666666661</v>
      </c>
      <c r="AZ36" s="68">
        <f t="shared" si="20"/>
        <v>4141.6666666666661</v>
      </c>
      <c r="BA36" s="68">
        <f t="shared" si="20"/>
        <v>4141.6666666666661</v>
      </c>
      <c r="BB36" s="68">
        <f t="shared" si="20"/>
        <v>4141.6666666666661</v>
      </c>
      <c r="BC36" s="68">
        <f t="shared" si="20"/>
        <v>4141.6666666666661</v>
      </c>
      <c r="BD36" s="68">
        <f t="shared" si="20"/>
        <v>4141.6666666666661</v>
      </c>
      <c r="BE36" s="68">
        <f t="shared" ref="BE36:BN39" si="21">SUMIF($F$8:$F$34,$D36,BE$8:BE$34)</f>
        <v>4141.6666666666661</v>
      </c>
      <c r="BF36" s="68">
        <f t="shared" si="21"/>
        <v>4141.6666666666661</v>
      </c>
      <c r="BG36" s="68">
        <f t="shared" si="21"/>
        <v>4141.6666666666661</v>
      </c>
      <c r="BH36" s="68">
        <f t="shared" si="21"/>
        <v>4141.6666666666661</v>
      </c>
      <c r="BI36" s="68">
        <f t="shared" si="21"/>
        <v>4141.6666666666661</v>
      </c>
      <c r="BJ36" s="68">
        <f t="shared" si="21"/>
        <v>4141.6666666666661</v>
      </c>
      <c r="BK36" s="68">
        <f t="shared" si="21"/>
        <v>4141.6666666666661</v>
      </c>
      <c r="BL36" s="68">
        <f t="shared" si="21"/>
        <v>4141.6666666666661</v>
      </c>
      <c r="BM36" s="68">
        <f t="shared" si="21"/>
        <v>4141.6666666666661</v>
      </c>
      <c r="BN36" s="68">
        <f t="shared" si="21"/>
        <v>4141.6666666666661</v>
      </c>
      <c r="BO36" s="68">
        <f t="shared" ref="BO36:BX39" si="22">SUMIF($F$8:$F$34,$D36,BO$8:BO$34)</f>
        <v>4141.6666666666661</v>
      </c>
      <c r="BP36" s="68">
        <f t="shared" si="22"/>
        <v>4141.6666666666661</v>
      </c>
      <c r="BQ36" s="68">
        <f t="shared" si="22"/>
        <v>4141.6666666666661</v>
      </c>
      <c r="BR36" s="68">
        <f t="shared" si="22"/>
        <v>4141.6666666666661</v>
      </c>
      <c r="BS36" s="68">
        <f t="shared" si="22"/>
        <v>4141.6666666666661</v>
      </c>
      <c r="BT36" s="68">
        <f t="shared" si="22"/>
        <v>4141.6666666666661</v>
      </c>
      <c r="BU36" s="68">
        <f t="shared" si="22"/>
        <v>4141.6666666666661</v>
      </c>
      <c r="BV36" s="68">
        <f t="shared" si="22"/>
        <v>4141.6666666666661</v>
      </c>
      <c r="BW36" s="68">
        <f t="shared" si="22"/>
        <v>4141.6666666666661</v>
      </c>
      <c r="BX36" s="68">
        <f t="shared" si="22"/>
        <v>4141.6666666666661</v>
      </c>
      <c r="BY36" s="68">
        <f t="shared" ref="BY36:CJ39" si="23">SUMIF($F$8:$F$34,$D36,BY$8:BY$34)</f>
        <v>4141.6666666666661</v>
      </c>
      <c r="BZ36" s="68">
        <f t="shared" si="23"/>
        <v>4141.6666666666661</v>
      </c>
      <c r="CA36" s="68">
        <f t="shared" si="23"/>
        <v>4141.6666666666661</v>
      </c>
      <c r="CB36" s="68">
        <f t="shared" si="23"/>
        <v>4141.6666666666661</v>
      </c>
      <c r="CC36" s="68">
        <f t="shared" si="23"/>
        <v>4141.6666666666661</v>
      </c>
      <c r="CD36" s="68">
        <f t="shared" si="23"/>
        <v>4141.6666666666661</v>
      </c>
      <c r="CE36" s="68">
        <f t="shared" si="23"/>
        <v>4141.6666666666661</v>
      </c>
      <c r="CF36" s="68">
        <f t="shared" si="23"/>
        <v>4141.6666666666661</v>
      </c>
      <c r="CG36" s="68">
        <f t="shared" si="23"/>
        <v>4141.6666666666661</v>
      </c>
      <c r="CH36" s="68">
        <f t="shared" si="23"/>
        <v>4141.6666666666661</v>
      </c>
      <c r="CI36" s="68">
        <f t="shared" si="23"/>
        <v>4141.6666666666661</v>
      </c>
      <c r="CJ36" s="68">
        <f t="shared" si="23"/>
        <v>4141.6666666666661</v>
      </c>
    </row>
    <row r="37" spans="3:88" x14ac:dyDescent="0.3">
      <c r="C37" s="69" t="str">
        <f t="shared" ref="C37:C40" si="24">"Salaires "&amp;TEXT(D37,"aaa")</f>
        <v>Salaires [Sales]</v>
      </c>
      <c r="D37" s="69" t="str">
        <f>Hypothèses!E57</f>
        <v>[Sales]</v>
      </c>
      <c r="J37" s="68">
        <f t="shared" si="16"/>
        <v>0</v>
      </c>
      <c r="K37" s="68">
        <f t="shared" si="16"/>
        <v>71000</v>
      </c>
      <c r="L37" s="68">
        <f t="shared" si="16"/>
        <v>85200</v>
      </c>
      <c r="M37" s="68">
        <f t="shared" si="16"/>
        <v>102950</v>
      </c>
      <c r="N37" s="68">
        <f t="shared" si="16"/>
        <v>120700</v>
      </c>
      <c r="O37" s="68">
        <f t="shared" si="16"/>
        <v>120700</v>
      </c>
      <c r="Q37" s="68">
        <f t="shared" si="17"/>
        <v>0</v>
      </c>
      <c r="R37" s="68">
        <f t="shared" si="17"/>
        <v>0</v>
      </c>
      <c r="S37" s="68">
        <f t="shared" si="17"/>
        <v>0</v>
      </c>
      <c r="T37" s="68">
        <f t="shared" si="17"/>
        <v>0</v>
      </c>
      <c r="U37" s="68">
        <f t="shared" si="17"/>
        <v>0</v>
      </c>
      <c r="V37" s="68">
        <f t="shared" si="17"/>
        <v>0</v>
      </c>
      <c r="W37" s="68">
        <f t="shared" si="17"/>
        <v>0</v>
      </c>
      <c r="X37" s="68">
        <f t="shared" si="17"/>
        <v>0</v>
      </c>
      <c r="Y37" s="68">
        <f t="shared" si="17"/>
        <v>0</v>
      </c>
      <c r="Z37" s="68">
        <f t="shared" si="17"/>
        <v>0</v>
      </c>
      <c r="AA37" s="68">
        <f t="shared" si="18"/>
        <v>0</v>
      </c>
      <c r="AB37" s="68">
        <f t="shared" si="18"/>
        <v>0</v>
      </c>
      <c r="AC37" s="68">
        <f t="shared" si="18"/>
        <v>0</v>
      </c>
      <c r="AD37" s="68">
        <f t="shared" si="18"/>
        <v>0</v>
      </c>
      <c r="AE37" s="68">
        <f t="shared" si="18"/>
        <v>7100</v>
      </c>
      <c r="AF37" s="68">
        <f t="shared" si="18"/>
        <v>7100</v>
      </c>
      <c r="AG37" s="68">
        <f t="shared" si="18"/>
        <v>7100</v>
      </c>
      <c r="AH37" s="68">
        <f t="shared" si="18"/>
        <v>7100</v>
      </c>
      <c r="AI37" s="68">
        <f t="shared" si="18"/>
        <v>7100</v>
      </c>
      <c r="AJ37" s="68">
        <f t="shared" si="18"/>
        <v>7100</v>
      </c>
      <c r="AK37" s="68">
        <f t="shared" si="19"/>
        <v>7100</v>
      </c>
      <c r="AL37" s="68">
        <f t="shared" si="19"/>
        <v>7100</v>
      </c>
      <c r="AM37" s="68">
        <f t="shared" si="19"/>
        <v>7100</v>
      </c>
      <c r="AN37" s="68">
        <f t="shared" si="19"/>
        <v>7100</v>
      </c>
      <c r="AO37" s="68">
        <f t="shared" si="19"/>
        <v>7100</v>
      </c>
      <c r="AP37" s="68">
        <f t="shared" si="19"/>
        <v>7100</v>
      </c>
      <c r="AQ37" s="68">
        <f t="shared" si="19"/>
        <v>7100</v>
      </c>
      <c r="AR37" s="68">
        <f t="shared" si="19"/>
        <v>7100</v>
      </c>
      <c r="AS37" s="68">
        <f t="shared" si="19"/>
        <v>7100</v>
      </c>
      <c r="AT37" s="68">
        <f t="shared" si="19"/>
        <v>7100</v>
      </c>
      <c r="AU37" s="68">
        <f t="shared" si="20"/>
        <v>7100</v>
      </c>
      <c r="AV37" s="68">
        <f t="shared" si="20"/>
        <v>7100</v>
      </c>
      <c r="AW37" s="68">
        <f t="shared" si="20"/>
        <v>7100</v>
      </c>
      <c r="AX37" s="68">
        <f t="shared" si="20"/>
        <v>7100</v>
      </c>
      <c r="AY37" s="68">
        <f t="shared" si="20"/>
        <v>7100</v>
      </c>
      <c r="AZ37" s="68">
        <f t="shared" si="20"/>
        <v>7100</v>
      </c>
      <c r="BA37" s="68">
        <f t="shared" si="20"/>
        <v>7100</v>
      </c>
      <c r="BB37" s="68">
        <f t="shared" si="20"/>
        <v>7100</v>
      </c>
      <c r="BC37" s="68">
        <f t="shared" si="20"/>
        <v>7100</v>
      </c>
      <c r="BD37" s="68">
        <f t="shared" si="20"/>
        <v>7100</v>
      </c>
      <c r="BE37" s="68">
        <f t="shared" si="21"/>
        <v>7100</v>
      </c>
      <c r="BF37" s="68">
        <f t="shared" si="21"/>
        <v>7100</v>
      </c>
      <c r="BG37" s="68">
        <f t="shared" si="21"/>
        <v>10058.333333333334</v>
      </c>
      <c r="BH37" s="68">
        <f t="shared" si="21"/>
        <v>10058.333333333334</v>
      </c>
      <c r="BI37" s="68">
        <f t="shared" si="21"/>
        <v>10058.333333333334</v>
      </c>
      <c r="BJ37" s="68">
        <f t="shared" si="21"/>
        <v>10058.333333333334</v>
      </c>
      <c r="BK37" s="68">
        <f t="shared" si="21"/>
        <v>10058.333333333334</v>
      </c>
      <c r="BL37" s="68">
        <f t="shared" si="21"/>
        <v>10058.333333333334</v>
      </c>
      <c r="BM37" s="68">
        <f t="shared" si="21"/>
        <v>10058.333333333334</v>
      </c>
      <c r="BN37" s="68">
        <f t="shared" si="21"/>
        <v>10058.333333333334</v>
      </c>
      <c r="BO37" s="68">
        <f t="shared" si="22"/>
        <v>10058.333333333334</v>
      </c>
      <c r="BP37" s="68">
        <f t="shared" si="22"/>
        <v>10058.333333333334</v>
      </c>
      <c r="BQ37" s="68">
        <f t="shared" si="22"/>
        <v>10058.333333333334</v>
      </c>
      <c r="BR37" s="68">
        <f t="shared" si="22"/>
        <v>10058.333333333334</v>
      </c>
      <c r="BS37" s="68">
        <f t="shared" si="22"/>
        <v>10058.333333333334</v>
      </c>
      <c r="BT37" s="68">
        <f t="shared" si="22"/>
        <v>10058.333333333334</v>
      </c>
      <c r="BU37" s="68">
        <f t="shared" si="22"/>
        <v>10058.333333333334</v>
      </c>
      <c r="BV37" s="68">
        <f t="shared" si="22"/>
        <v>10058.333333333334</v>
      </c>
      <c r="BW37" s="68">
        <f t="shared" si="22"/>
        <v>10058.333333333334</v>
      </c>
      <c r="BX37" s="68">
        <f t="shared" si="22"/>
        <v>10058.333333333334</v>
      </c>
      <c r="BY37" s="68">
        <f t="shared" si="23"/>
        <v>10058.333333333334</v>
      </c>
      <c r="BZ37" s="68">
        <f t="shared" si="23"/>
        <v>10058.333333333334</v>
      </c>
      <c r="CA37" s="68">
        <f t="shared" si="23"/>
        <v>10058.333333333334</v>
      </c>
      <c r="CB37" s="68">
        <f t="shared" si="23"/>
        <v>10058.333333333334</v>
      </c>
      <c r="CC37" s="68">
        <f t="shared" si="23"/>
        <v>10058.333333333334</v>
      </c>
      <c r="CD37" s="68">
        <f t="shared" si="23"/>
        <v>10058.333333333334</v>
      </c>
      <c r="CE37" s="68">
        <f t="shared" si="23"/>
        <v>10058.333333333334</v>
      </c>
      <c r="CF37" s="68">
        <f t="shared" si="23"/>
        <v>10058.333333333334</v>
      </c>
      <c r="CG37" s="68">
        <f t="shared" si="23"/>
        <v>10058.333333333334</v>
      </c>
      <c r="CH37" s="68">
        <f t="shared" si="23"/>
        <v>10058.333333333334</v>
      </c>
      <c r="CI37" s="68">
        <f t="shared" si="23"/>
        <v>10058.333333333334</v>
      </c>
      <c r="CJ37" s="68">
        <f t="shared" si="23"/>
        <v>10058.333333333334</v>
      </c>
    </row>
    <row r="38" spans="3:88" x14ac:dyDescent="0.3">
      <c r="C38" s="69" t="str">
        <f t="shared" si="24"/>
        <v>Salaires [Opérations]</v>
      </c>
      <c r="D38" s="69" t="str">
        <f>Hypothèses!F57</f>
        <v>[Opérations]</v>
      </c>
      <c r="J38" s="68">
        <f t="shared" si="16"/>
        <v>31950</v>
      </c>
      <c r="K38" s="68">
        <f t="shared" si="16"/>
        <v>63900</v>
      </c>
      <c r="L38" s="68">
        <f t="shared" si="16"/>
        <v>99400</v>
      </c>
      <c r="M38" s="68">
        <f t="shared" si="16"/>
        <v>99400</v>
      </c>
      <c r="N38" s="68">
        <f t="shared" si="16"/>
        <v>99400</v>
      </c>
      <c r="O38" s="68">
        <f t="shared" si="16"/>
        <v>99400</v>
      </c>
      <c r="Q38" s="68">
        <f t="shared" si="17"/>
        <v>0</v>
      </c>
      <c r="R38" s="68">
        <f t="shared" si="17"/>
        <v>0</v>
      </c>
      <c r="S38" s="68">
        <f t="shared" si="17"/>
        <v>0</v>
      </c>
      <c r="T38" s="68">
        <f t="shared" si="17"/>
        <v>0</v>
      </c>
      <c r="U38" s="68">
        <f t="shared" si="17"/>
        <v>0</v>
      </c>
      <c r="V38" s="68">
        <f t="shared" si="17"/>
        <v>0</v>
      </c>
      <c r="W38" s="68">
        <f t="shared" si="17"/>
        <v>5325</v>
      </c>
      <c r="X38" s="68">
        <f t="shared" si="17"/>
        <v>5325</v>
      </c>
      <c r="Y38" s="68">
        <f t="shared" si="17"/>
        <v>5325</v>
      </c>
      <c r="Z38" s="68">
        <f t="shared" si="17"/>
        <v>5325</v>
      </c>
      <c r="AA38" s="68">
        <f t="shared" si="18"/>
        <v>5325</v>
      </c>
      <c r="AB38" s="68">
        <f t="shared" si="18"/>
        <v>5325</v>
      </c>
      <c r="AC38" s="68">
        <f t="shared" si="18"/>
        <v>5325</v>
      </c>
      <c r="AD38" s="68">
        <f t="shared" si="18"/>
        <v>5325</v>
      </c>
      <c r="AE38" s="68">
        <f t="shared" si="18"/>
        <v>5325</v>
      </c>
      <c r="AF38" s="68">
        <f t="shared" si="18"/>
        <v>5325</v>
      </c>
      <c r="AG38" s="68">
        <f t="shared" si="18"/>
        <v>5325</v>
      </c>
      <c r="AH38" s="68">
        <f t="shared" si="18"/>
        <v>5325</v>
      </c>
      <c r="AI38" s="68">
        <f t="shared" si="18"/>
        <v>5325</v>
      </c>
      <c r="AJ38" s="68">
        <f t="shared" si="18"/>
        <v>5325</v>
      </c>
      <c r="AK38" s="68">
        <f t="shared" si="19"/>
        <v>5325</v>
      </c>
      <c r="AL38" s="68">
        <f t="shared" si="19"/>
        <v>5325</v>
      </c>
      <c r="AM38" s="68">
        <f t="shared" si="19"/>
        <v>5325</v>
      </c>
      <c r="AN38" s="68">
        <f t="shared" si="19"/>
        <v>5325</v>
      </c>
      <c r="AO38" s="68">
        <f t="shared" si="19"/>
        <v>8283.3333333333339</v>
      </c>
      <c r="AP38" s="68">
        <f t="shared" si="19"/>
        <v>8283.3333333333339</v>
      </c>
      <c r="AQ38" s="68">
        <f t="shared" si="19"/>
        <v>8283.3333333333339</v>
      </c>
      <c r="AR38" s="68">
        <f t="shared" si="19"/>
        <v>8283.3333333333339</v>
      </c>
      <c r="AS38" s="68">
        <f t="shared" si="19"/>
        <v>8283.3333333333339</v>
      </c>
      <c r="AT38" s="68">
        <f t="shared" si="19"/>
        <v>8283.3333333333339</v>
      </c>
      <c r="AU38" s="68">
        <f t="shared" si="20"/>
        <v>8283.3333333333339</v>
      </c>
      <c r="AV38" s="68">
        <f t="shared" si="20"/>
        <v>8283.3333333333339</v>
      </c>
      <c r="AW38" s="68">
        <f t="shared" si="20"/>
        <v>8283.3333333333339</v>
      </c>
      <c r="AX38" s="68">
        <f t="shared" si="20"/>
        <v>8283.3333333333339</v>
      </c>
      <c r="AY38" s="68">
        <f t="shared" si="20"/>
        <v>8283.3333333333339</v>
      </c>
      <c r="AZ38" s="68">
        <f t="shared" si="20"/>
        <v>8283.3333333333339</v>
      </c>
      <c r="BA38" s="68">
        <f t="shared" si="20"/>
        <v>8283.3333333333339</v>
      </c>
      <c r="BB38" s="68">
        <f t="shared" si="20"/>
        <v>8283.3333333333339</v>
      </c>
      <c r="BC38" s="68">
        <f t="shared" si="20"/>
        <v>8283.3333333333339</v>
      </c>
      <c r="BD38" s="68">
        <f t="shared" si="20"/>
        <v>8283.3333333333339</v>
      </c>
      <c r="BE38" s="68">
        <f t="shared" si="21"/>
        <v>8283.3333333333339</v>
      </c>
      <c r="BF38" s="68">
        <f t="shared" si="21"/>
        <v>8283.3333333333339</v>
      </c>
      <c r="BG38" s="68">
        <f t="shared" si="21"/>
        <v>8283.3333333333339</v>
      </c>
      <c r="BH38" s="68">
        <f t="shared" si="21"/>
        <v>8283.3333333333339</v>
      </c>
      <c r="BI38" s="68">
        <f t="shared" si="21"/>
        <v>8283.3333333333339</v>
      </c>
      <c r="BJ38" s="68">
        <f t="shared" si="21"/>
        <v>8283.3333333333339</v>
      </c>
      <c r="BK38" s="68">
        <f t="shared" si="21"/>
        <v>8283.3333333333339</v>
      </c>
      <c r="BL38" s="68">
        <f t="shared" si="21"/>
        <v>8283.3333333333339</v>
      </c>
      <c r="BM38" s="68">
        <f t="shared" si="21"/>
        <v>8283.3333333333339</v>
      </c>
      <c r="BN38" s="68">
        <f t="shared" si="21"/>
        <v>8283.3333333333339</v>
      </c>
      <c r="BO38" s="68">
        <f t="shared" si="22"/>
        <v>8283.3333333333339</v>
      </c>
      <c r="BP38" s="68">
        <f t="shared" si="22"/>
        <v>8283.3333333333339</v>
      </c>
      <c r="BQ38" s="68">
        <f t="shared" si="22"/>
        <v>8283.3333333333339</v>
      </c>
      <c r="BR38" s="68">
        <f t="shared" si="22"/>
        <v>8283.3333333333339</v>
      </c>
      <c r="BS38" s="68">
        <f t="shared" si="22"/>
        <v>8283.3333333333339</v>
      </c>
      <c r="BT38" s="68">
        <f t="shared" si="22"/>
        <v>8283.3333333333339</v>
      </c>
      <c r="BU38" s="68">
        <f t="shared" si="22"/>
        <v>8283.3333333333339</v>
      </c>
      <c r="BV38" s="68">
        <f t="shared" si="22"/>
        <v>8283.3333333333339</v>
      </c>
      <c r="BW38" s="68">
        <f t="shared" si="22"/>
        <v>8283.3333333333339</v>
      </c>
      <c r="BX38" s="68">
        <f t="shared" si="22"/>
        <v>8283.3333333333339</v>
      </c>
      <c r="BY38" s="68">
        <f t="shared" si="23"/>
        <v>8283.3333333333339</v>
      </c>
      <c r="BZ38" s="68">
        <f t="shared" si="23"/>
        <v>8283.3333333333339</v>
      </c>
      <c r="CA38" s="68">
        <f t="shared" si="23"/>
        <v>8283.3333333333339</v>
      </c>
      <c r="CB38" s="68">
        <f t="shared" si="23"/>
        <v>8283.3333333333339</v>
      </c>
      <c r="CC38" s="68">
        <f t="shared" si="23"/>
        <v>8283.3333333333339</v>
      </c>
      <c r="CD38" s="68">
        <f t="shared" si="23"/>
        <v>8283.3333333333339</v>
      </c>
      <c r="CE38" s="68">
        <f t="shared" si="23"/>
        <v>8283.3333333333339</v>
      </c>
      <c r="CF38" s="68">
        <f t="shared" si="23"/>
        <v>8283.3333333333339</v>
      </c>
      <c r="CG38" s="68">
        <f t="shared" si="23"/>
        <v>8283.3333333333339</v>
      </c>
      <c r="CH38" s="68">
        <f t="shared" si="23"/>
        <v>8283.3333333333339</v>
      </c>
      <c r="CI38" s="68">
        <f t="shared" si="23"/>
        <v>8283.3333333333339</v>
      </c>
      <c r="CJ38" s="68">
        <f t="shared" si="23"/>
        <v>8283.3333333333339</v>
      </c>
    </row>
    <row r="39" spans="3:88" x14ac:dyDescent="0.3">
      <c r="C39" s="69" t="str">
        <f t="shared" si="24"/>
        <v>Salaires [Tech / IT]</v>
      </c>
      <c r="D39" s="69" t="str">
        <f>Hypothèses!G57</f>
        <v>[Tech / IT]</v>
      </c>
      <c r="J39" s="68">
        <f t="shared" si="16"/>
        <v>0</v>
      </c>
      <c r="K39" s="68">
        <f t="shared" si="16"/>
        <v>42600</v>
      </c>
      <c r="L39" s="68">
        <f t="shared" si="16"/>
        <v>156200</v>
      </c>
      <c r="M39" s="68">
        <f t="shared" si="16"/>
        <v>149100</v>
      </c>
      <c r="N39" s="68">
        <f t="shared" si="16"/>
        <v>149100</v>
      </c>
      <c r="O39" s="68">
        <f t="shared" si="16"/>
        <v>149100</v>
      </c>
      <c r="Q39" s="68">
        <f t="shared" si="17"/>
        <v>0</v>
      </c>
      <c r="R39" s="68">
        <f t="shared" si="17"/>
        <v>0</v>
      </c>
      <c r="S39" s="68">
        <f t="shared" si="17"/>
        <v>0</v>
      </c>
      <c r="T39" s="68">
        <f t="shared" si="17"/>
        <v>0</v>
      </c>
      <c r="U39" s="68">
        <f t="shared" si="17"/>
        <v>0</v>
      </c>
      <c r="V39" s="68">
        <f t="shared" si="17"/>
        <v>0</v>
      </c>
      <c r="W39" s="68">
        <f t="shared" si="17"/>
        <v>0</v>
      </c>
      <c r="X39" s="68">
        <f t="shared" si="17"/>
        <v>0</v>
      </c>
      <c r="Y39" s="68">
        <f t="shared" si="17"/>
        <v>0</v>
      </c>
      <c r="Z39" s="68">
        <f t="shared" si="17"/>
        <v>0</v>
      </c>
      <c r="AA39" s="68">
        <f t="shared" si="18"/>
        <v>0</v>
      </c>
      <c r="AB39" s="68">
        <f t="shared" si="18"/>
        <v>0</v>
      </c>
      <c r="AC39" s="68">
        <f t="shared" si="18"/>
        <v>0</v>
      </c>
      <c r="AD39" s="68">
        <f t="shared" si="18"/>
        <v>0</v>
      </c>
      <c r="AE39" s="68">
        <f t="shared" si="18"/>
        <v>0</v>
      </c>
      <c r="AF39" s="68">
        <f t="shared" si="18"/>
        <v>0</v>
      </c>
      <c r="AG39" s="68">
        <f t="shared" si="18"/>
        <v>0</v>
      </c>
      <c r="AH39" s="68">
        <f t="shared" si="18"/>
        <v>0</v>
      </c>
      <c r="AI39" s="68">
        <f t="shared" si="18"/>
        <v>7100</v>
      </c>
      <c r="AJ39" s="68">
        <f t="shared" si="18"/>
        <v>7100</v>
      </c>
      <c r="AK39" s="68">
        <f t="shared" si="19"/>
        <v>7100</v>
      </c>
      <c r="AL39" s="68">
        <f t="shared" si="19"/>
        <v>7100</v>
      </c>
      <c r="AM39" s="68">
        <f t="shared" si="19"/>
        <v>7100</v>
      </c>
      <c r="AN39" s="68">
        <f t="shared" si="19"/>
        <v>7100</v>
      </c>
      <c r="AO39" s="68">
        <f t="shared" si="19"/>
        <v>7100</v>
      </c>
      <c r="AP39" s="68">
        <f t="shared" si="19"/>
        <v>7100</v>
      </c>
      <c r="AQ39" s="68">
        <f t="shared" si="19"/>
        <v>12425</v>
      </c>
      <c r="AR39" s="68">
        <f t="shared" si="19"/>
        <v>12425</v>
      </c>
      <c r="AS39" s="68">
        <f t="shared" si="19"/>
        <v>12425</v>
      </c>
      <c r="AT39" s="68">
        <f t="shared" si="19"/>
        <v>12425</v>
      </c>
      <c r="AU39" s="68">
        <f t="shared" si="20"/>
        <v>15383.333333333334</v>
      </c>
      <c r="AV39" s="68">
        <f t="shared" si="20"/>
        <v>15383.333333333334</v>
      </c>
      <c r="AW39" s="68">
        <f t="shared" si="20"/>
        <v>15383.333333333334</v>
      </c>
      <c r="AX39" s="68">
        <f t="shared" si="20"/>
        <v>15383.333333333334</v>
      </c>
      <c r="AY39" s="68">
        <f t="shared" si="20"/>
        <v>15383.333333333334</v>
      </c>
      <c r="AZ39" s="68">
        <f t="shared" si="20"/>
        <v>15383.333333333334</v>
      </c>
      <c r="BA39" s="68">
        <f t="shared" si="20"/>
        <v>12425</v>
      </c>
      <c r="BB39" s="68">
        <f t="shared" si="20"/>
        <v>12425</v>
      </c>
      <c r="BC39" s="68">
        <f t="shared" si="20"/>
        <v>12425</v>
      </c>
      <c r="BD39" s="68">
        <f t="shared" si="20"/>
        <v>12425</v>
      </c>
      <c r="BE39" s="68">
        <f t="shared" si="21"/>
        <v>12425</v>
      </c>
      <c r="BF39" s="68">
        <f t="shared" si="21"/>
        <v>12425</v>
      </c>
      <c r="BG39" s="68">
        <f t="shared" si="21"/>
        <v>12425</v>
      </c>
      <c r="BH39" s="68">
        <f t="shared" si="21"/>
        <v>12425</v>
      </c>
      <c r="BI39" s="68">
        <f t="shared" si="21"/>
        <v>12425</v>
      </c>
      <c r="BJ39" s="68">
        <f t="shared" si="21"/>
        <v>12425</v>
      </c>
      <c r="BK39" s="68">
        <f t="shared" si="21"/>
        <v>12425</v>
      </c>
      <c r="BL39" s="68">
        <f t="shared" si="21"/>
        <v>12425</v>
      </c>
      <c r="BM39" s="68">
        <f t="shared" si="21"/>
        <v>12425</v>
      </c>
      <c r="BN39" s="68">
        <f t="shared" si="21"/>
        <v>12425</v>
      </c>
      <c r="BO39" s="68">
        <f t="shared" si="22"/>
        <v>12425</v>
      </c>
      <c r="BP39" s="68">
        <f t="shared" si="22"/>
        <v>12425</v>
      </c>
      <c r="BQ39" s="68">
        <f t="shared" si="22"/>
        <v>12425</v>
      </c>
      <c r="BR39" s="68">
        <f t="shared" si="22"/>
        <v>12425</v>
      </c>
      <c r="BS39" s="68">
        <f t="shared" si="22"/>
        <v>12425</v>
      </c>
      <c r="BT39" s="68">
        <f t="shared" si="22"/>
        <v>12425</v>
      </c>
      <c r="BU39" s="68">
        <f t="shared" si="22"/>
        <v>12425</v>
      </c>
      <c r="BV39" s="68">
        <f t="shared" si="22"/>
        <v>12425</v>
      </c>
      <c r="BW39" s="68">
        <f t="shared" si="22"/>
        <v>12425</v>
      </c>
      <c r="BX39" s="68">
        <f t="shared" si="22"/>
        <v>12425</v>
      </c>
      <c r="BY39" s="68">
        <f t="shared" si="23"/>
        <v>12425</v>
      </c>
      <c r="BZ39" s="68">
        <f t="shared" si="23"/>
        <v>12425</v>
      </c>
      <c r="CA39" s="68">
        <f t="shared" si="23"/>
        <v>12425</v>
      </c>
      <c r="CB39" s="68">
        <f t="shared" si="23"/>
        <v>12425</v>
      </c>
      <c r="CC39" s="68">
        <f t="shared" si="23"/>
        <v>12425</v>
      </c>
      <c r="CD39" s="68">
        <f t="shared" si="23"/>
        <v>12425</v>
      </c>
      <c r="CE39" s="68">
        <f t="shared" si="23"/>
        <v>12425</v>
      </c>
      <c r="CF39" s="68">
        <f t="shared" si="23"/>
        <v>12425</v>
      </c>
      <c r="CG39" s="68">
        <f t="shared" si="23"/>
        <v>12425</v>
      </c>
      <c r="CH39" s="68">
        <f t="shared" si="23"/>
        <v>12425</v>
      </c>
      <c r="CI39" s="68">
        <f t="shared" si="23"/>
        <v>12425</v>
      </c>
      <c r="CJ39" s="68">
        <f t="shared" si="23"/>
        <v>12425</v>
      </c>
    </row>
    <row r="40" spans="3:88" x14ac:dyDescent="0.3">
      <c r="C40" s="69" t="str">
        <f t="shared" si="24"/>
        <v>Salaires Frais généraux</v>
      </c>
      <c r="D40" s="69" t="str">
        <f>Hypothèses!H57</f>
        <v>Frais généraux</v>
      </c>
      <c r="J40" s="68">
        <f t="shared" ref="J40:O40" si="25">SUMIF($F$8:$F$34,$D40,J$8:J$34)</f>
        <v>85200</v>
      </c>
      <c r="K40" s="68">
        <f t="shared" si="25"/>
        <v>85200</v>
      </c>
      <c r="L40" s="68">
        <f t="shared" si="25"/>
        <v>85200</v>
      </c>
      <c r="M40" s="68">
        <f t="shared" si="25"/>
        <v>85200</v>
      </c>
      <c r="N40" s="68">
        <f t="shared" si="25"/>
        <v>85200</v>
      </c>
      <c r="O40" s="68">
        <f t="shared" si="25"/>
        <v>85200</v>
      </c>
      <c r="Q40" s="68">
        <f t="shared" ref="Q40:CB40" si="26">SUMIF($F$8:$F$34,$D40,Q$8:Q$34)</f>
        <v>7100</v>
      </c>
      <c r="R40" s="68">
        <f t="shared" si="26"/>
        <v>7100</v>
      </c>
      <c r="S40" s="68">
        <f t="shared" si="26"/>
        <v>7100</v>
      </c>
      <c r="T40" s="68">
        <f t="shared" si="26"/>
        <v>7100</v>
      </c>
      <c r="U40" s="68">
        <f t="shared" si="26"/>
        <v>7100</v>
      </c>
      <c r="V40" s="68">
        <f t="shared" si="26"/>
        <v>7100</v>
      </c>
      <c r="W40" s="68">
        <f t="shared" si="26"/>
        <v>7100</v>
      </c>
      <c r="X40" s="68">
        <f t="shared" si="26"/>
        <v>7100</v>
      </c>
      <c r="Y40" s="68">
        <f t="shared" si="26"/>
        <v>7100</v>
      </c>
      <c r="Z40" s="68">
        <f t="shared" si="26"/>
        <v>7100</v>
      </c>
      <c r="AA40" s="68">
        <f t="shared" si="26"/>
        <v>7100</v>
      </c>
      <c r="AB40" s="68">
        <f t="shared" si="26"/>
        <v>7100</v>
      </c>
      <c r="AC40" s="68">
        <f t="shared" si="26"/>
        <v>7100</v>
      </c>
      <c r="AD40" s="68">
        <f t="shared" si="26"/>
        <v>7100</v>
      </c>
      <c r="AE40" s="68">
        <f t="shared" si="26"/>
        <v>7100</v>
      </c>
      <c r="AF40" s="68">
        <f t="shared" si="26"/>
        <v>7100</v>
      </c>
      <c r="AG40" s="68">
        <f t="shared" si="26"/>
        <v>7100</v>
      </c>
      <c r="AH40" s="68">
        <f t="shared" si="26"/>
        <v>7100</v>
      </c>
      <c r="AI40" s="68">
        <f t="shared" si="26"/>
        <v>7100</v>
      </c>
      <c r="AJ40" s="68">
        <f t="shared" si="26"/>
        <v>7100</v>
      </c>
      <c r="AK40" s="68">
        <f t="shared" si="26"/>
        <v>7100</v>
      </c>
      <c r="AL40" s="68">
        <f t="shared" si="26"/>
        <v>7100</v>
      </c>
      <c r="AM40" s="68">
        <f t="shared" si="26"/>
        <v>7100</v>
      </c>
      <c r="AN40" s="68">
        <f t="shared" si="26"/>
        <v>7100</v>
      </c>
      <c r="AO40" s="68">
        <f t="shared" si="26"/>
        <v>7100</v>
      </c>
      <c r="AP40" s="68">
        <f t="shared" si="26"/>
        <v>7100</v>
      </c>
      <c r="AQ40" s="68">
        <f t="shared" si="26"/>
        <v>7100</v>
      </c>
      <c r="AR40" s="68">
        <f t="shared" si="26"/>
        <v>7100</v>
      </c>
      <c r="AS40" s="68">
        <f t="shared" si="26"/>
        <v>7100</v>
      </c>
      <c r="AT40" s="68">
        <f t="shared" si="26"/>
        <v>7100</v>
      </c>
      <c r="AU40" s="68">
        <f t="shared" si="26"/>
        <v>7100</v>
      </c>
      <c r="AV40" s="68">
        <f t="shared" si="26"/>
        <v>7100</v>
      </c>
      <c r="AW40" s="68">
        <f t="shared" si="26"/>
        <v>7100</v>
      </c>
      <c r="AX40" s="68">
        <f t="shared" si="26"/>
        <v>7100</v>
      </c>
      <c r="AY40" s="68">
        <f t="shared" si="26"/>
        <v>7100</v>
      </c>
      <c r="AZ40" s="68">
        <f t="shared" si="26"/>
        <v>7100</v>
      </c>
      <c r="BA40" s="68">
        <f t="shared" si="26"/>
        <v>7100</v>
      </c>
      <c r="BB40" s="68">
        <f t="shared" si="26"/>
        <v>7100</v>
      </c>
      <c r="BC40" s="68">
        <f t="shared" si="26"/>
        <v>7100</v>
      </c>
      <c r="BD40" s="68">
        <f t="shared" si="26"/>
        <v>7100</v>
      </c>
      <c r="BE40" s="68">
        <f t="shared" si="26"/>
        <v>7100</v>
      </c>
      <c r="BF40" s="68">
        <f t="shared" si="26"/>
        <v>7100</v>
      </c>
      <c r="BG40" s="68">
        <f t="shared" si="26"/>
        <v>7100</v>
      </c>
      <c r="BH40" s="68">
        <f t="shared" si="26"/>
        <v>7100</v>
      </c>
      <c r="BI40" s="68">
        <f t="shared" si="26"/>
        <v>7100</v>
      </c>
      <c r="BJ40" s="68">
        <f t="shared" si="26"/>
        <v>7100</v>
      </c>
      <c r="BK40" s="68">
        <f t="shared" si="26"/>
        <v>7100</v>
      </c>
      <c r="BL40" s="68">
        <f t="shared" si="26"/>
        <v>7100</v>
      </c>
      <c r="BM40" s="68">
        <f t="shared" si="26"/>
        <v>7100</v>
      </c>
      <c r="BN40" s="68">
        <f t="shared" si="26"/>
        <v>7100</v>
      </c>
      <c r="BO40" s="68">
        <f t="shared" si="26"/>
        <v>7100</v>
      </c>
      <c r="BP40" s="68">
        <f t="shared" si="26"/>
        <v>7100</v>
      </c>
      <c r="BQ40" s="68">
        <f t="shared" si="26"/>
        <v>7100</v>
      </c>
      <c r="BR40" s="68">
        <f t="shared" si="26"/>
        <v>7100</v>
      </c>
      <c r="BS40" s="68">
        <f t="shared" si="26"/>
        <v>7100</v>
      </c>
      <c r="BT40" s="68">
        <f t="shared" si="26"/>
        <v>7100</v>
      </c>
      <c r="BU40" s="68">
        <f t="shared" si="26"/>
        <v>7100</v>
      </c>
      <c r="BV40" s="68">
        <f t="shared" si="26"/>
        <v>7100</v>
      </c>
      <c r="BW40" s="68">
        <f t="shared" si="26"/>
        <v>7100</v>
      </c>
      <c r="BX40" s="68">
        <f t="shared" si="26"/>
        <v>7100</v>
      </c>
      <c r="BY40" s="68">
        <f t="shared" si="26"/>
        <v>7100</v>
      </c>
      <c r="BZ40" s="68">
        <f t="shared" si="26"/>
        <v>7100</v>
      </c>
      <c r="CA40" s="68">
        <f t="shared" si="26"/>
        <v>7100</v>
      </c>
      <c r="CB40" s="68">
        <f t="shared" si="26"/>
        <v>7100</v>
      </c>
      <c r="CC40" s="68">
        <f t="shared" ref="CC40:CJ40" si="27">SUMIF($F$8:$F$34,$D40,CC$8:CC$34)</f>
        <v>7100</v>
      </c>
      <c r="CD40" s="68">
        <f t="shared" si="27"/>
        <v>7100</v>
      </c>
      <c r="CE40" s="68">
        <f t="shared" si="27"/>
        <v>7100</v>
      </c>
      <c r="CF40" s="68">
        <f t="shared" si="27"/>
        <v>7100</v>
      </c>
      <c r="CG40" s="68">
        <f t="shared" si="27"/>
        <v>7100</v>
      </c>
      <c r="CH40" s="68">
        <f t="shared" si="27"/>
        <v>7100</v>
      </c>
      <c r="CI40" s="68">
        <f t="shared" si="27"/>
        <v>7100</v>
      </c>
      <c r="CJ40" s="68">
        <f t="shared" si="27"/>
        <v>7100</v>
      </c>
    </row>
  </sheetData>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C8C34421-F4FC-449E-BE95-A5E4E4826375}">
          <x14:formula1>
            <xm:f>Hypothèses!$D$57:$H$57</xm:f>
          </x14:formula1>
          <xm:sqref>F8:F33</xm:sqref>
        </x14:dataValidation>
        <x14:dataValidation type="list" allowBlank="1" showInputMessage="1" showErrorMessage="1" xr:uid="{0192828C-714A-47FB-9D2F-B0D09CDADA2D}">
          <x14:formula1>
            <xm:f>Hypothèses!$D$58:$H$58</xm:f>
          </x14:formula1>
          <xm:sqref>G8:G33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E01E8-AF42-49E8-A246-0889080FA716}">
  <sheetPr>
    <tabColor theme="7" tint="0.79998168889431442"/>
  </sheetPr>
  <dimension ref="A1:CF27"/>
  <sheetViews>
    <sheetView showGridLines="0" zoomScale="97" zoomScaleNormal="100" workbookViewId="0">
      <pane xSplit="3" ySplit="6" topLeftCell="E7" activePane="bottomRight" state="frozen"/>
      <selection pane="topRight" activeCell="D1" sqref="D1"/>
      <selection pane="bottomLeft" activeCell="A7" sqref="A7"/>
      <selection pane="bottomRight" activeCell="E7" sqref="E7"/>
    </sheetView>
  </sheetViews>
  <sheetFormatPr defaultRowHeight="13" outlineLevelRow="1" outlineLevelCol="1" x14ac:dyDescent="0.3"/>
  <cols>
    <col min="1" max="1" width="3.6328125" style="1" customWidth="1"/>
    <col min="2" max="2" width="1.6328125" style="1" customWidth="1"/>
    <col min="3" max="3" width="27.26953125" style="1" customWidth="1"/>
    <col min="4" max="4" width="25.453125" style="1" hidden="1" customWidth="1" outlineLevel="1"/>
    <col min="5" max="5" width="13.1796875" style="1" customWidth="1" collapsed="1"/>
    <col min="6" max="10" width="13.1796875" style="1" customWidth="1"/>
    <col min="11" max="11" width="3.6328125" style="1" customWidth="1"/>
    <col min="12" max="83" width="10.6328125" style="1" hidden="1" customWidth="1" outlineLevel="1"/>
    <col min="84" max="84" width="8.7265625" style="1" collapsed="1"/>
    <col min="85" max="16384" width="8.7265625" style="1"/>
  </cols>
  <sheetData>
    <row r="1" spans="1:84" s="3" customFormat="1" ht="39" customHeight="1" x14ac:dyDescent="0.3">
      <c r="A1" s="87"/>
      <c r="B1" s="87"/>
      <c r="C1" s="87"/>
      <c r="D1" s="30"/>
      <c r="E1" s="87"/>
      <c r="F1" s="87"/>
      <c r="G1" s="87"/>
      <c r="H1" s="87"/>
      <c r="I1" s="87"/>
      <c r="J1" s="87"/>
      <c r="K1" s="87"/>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row>
    <row r="2" spans="1:84" ht="23" x14ac:dyDescent="0.5">
      <c r="A2" s="9" t="str">
        <f ca="1">MID(CELL("filename",A1),FIND("]",CELL("filename",A1))+1,255)</f>
        <v>Dettes</v>
      </c>
    </row>
    <row r="4" spans="1:84" ht="13" hidden="1" customHeight="1" outlineLevel="1" x14ac:dyDescent="0.3">
      <c r="C4" s="49"/>
      <c r="D4" s="49"/>
      <c r="E4" s="51">
        <v>1</v>
      </c>
      <c r="F4" s="51">
        <f>E4+1</f>
        <v>2</v>
      </c>
      <c r="G4" s="51">
        <f t="shared" ref="G4:J4" si="0">F4+1</f>
        <v>3</v>
      </c>
      <c r="H4" s="51">
        <f t="shared" si="0"/>
        <v>4</v>
      </c>
      <c r="I4" s="51">
        <f t="shared" si="0"/>
        <v>5</v>
      </c>
      <c r="J4" s="51">
        <f t="shared" si="0"/>
        <v>6</v>
      </c>
      <c r="L4" s="52">
        <v>1</v>
      </c>
      <c r="M4" s="52">
        <v>1</v>
      </c>
      <c r="N4" s="52">
        <v>1</v>
      </c>
      <c r="O4" s="52">
        <v>1</v>
      </c>
      <c r="P4" s="52">
        <v>1</v>
      </c>
      <c r="Q4" s="52">
        <v>1</v>
      </c>
      <c r="R4" s="52">
        <v>1</v>
      </c>
      <c r="S4" s="52">
        <v>1</v>
      </c>
      <c r="T4" s="52">
        <v>1</v>
      </c>
      <c r="U4" s="52">
        <v>1</v>
      </c>
      <c r="V4" s="52">
        <v>1</v>
      </c>
      <c r="W4" s="52">
        <v>1</v>
      </c>
      <c r="X4" s="53">
        <f>W4+1</f>
        <v>2</v>
      </c>
      <c r="Y4" s="53">
        <f>X4</f>
        <v>2</v>
      </c>
      <c r="Z4" s="53">
        <f t="shared" ref="Z4:AI4" si="1">Y4</f>
        <v>2</v>
      </c>
      <c r="AA4" s="53">
        <f t="shared" si="1"/>
        <v>2</v>
      </c>
      <c r="AB4" s="53">
        <f t="shared" si="1"/>
        <v>2</v>
      </c>
      <c r="AC4" s="53">
        <f t="shared" si="1"/>
        <v>2</v>
      </c>
      <c r="AD4" s="53">
        <f t="shared" si="1"/>
        <v>2</v>
      </c>
      <c r="AE4" s="53">
        <f t="shared" si="1"/>
        <v>2</v>
      </c>
      <c r="AF4" s="53">
        <f t="shared" si="1"/>
        <v>2</v>
      </c>
      <c r="AG4" s="53">
        <f t="shared" si="1"/>
        <v>2</v>
      </c>
      <c r="AH4" s="53">
        <f t="shared" si="1"/>
        <v>2</v>
      </c>
      <c r="AI4" s="53">
        <f t="shared" si="1"/>
        <v>2</v>
      </c>
      <c r="AJ4" s="53">
        <f>AI4+1</f>
        <v>3</v>
      </c>
      <c r="AK4" s="53">
        <f>AJ4</f>
        <v>3</v>
      </c>
      <c r="AL4" s="53">
        <f t="shared" ref="AL4:AU4" si="2">AK4</f>
        <v>3</v>
      </c>
      <c r="AM4" s="53">
        <f t="shared" si="2"/>
        <v>3</v>
      </c>
      <c r="AN4" s="53">
        <f t="shared" si="2"/>
        <v>3</v>
      </c>
      <c r="AO4" s="53">
        <f t="shared" si="2"/>
        <v>3</v>
      </c>
      <c r="AP4" s="53">
        <f t="shared" si="2"/>
        <v>3</v>
      </c>
      <c r="AQ4" s="53">
        <f t="shared" si="2"/>
        <v>3</v>
      </c>
      <c r="AR4" s="53">
        <f t="shared" si="2"/>
        <v>3</v>
      </c>
      <c r="AS4" s="53">
        <f t="shared" si="2"/>
        <v>3</v>
      </c>
      <c r="AT4" s="53">
        <f t="shared" si="2"/>
        <v>3</v>
      </c>
      <c r="AU4" s="53">
        <f t="shared" si="2"/>
        <v>3</v>
      </c>
      <c r="AV4" s="53">
        <f>AU4+1</f>
        <v>4</v>
      </c>
      <c r="AW4" s="53">
        <f>AV4</f>
        <v>4</v>
      </c>
      <c r="AX4" s="53">
        <f t="shared" ref="AX4:BG4" si="3">AW4</f>
        <v>4</v>
      </c>
      <c r="AY4" s="53">
        <f t="shared" si="3"/>
        <v>4</v>
      </c>
      <c r="AZ4" s="53">
        <f t="shared" si="3"/>
        <v>4</v>
      </c>
      <c r="BA4" s="53">
        <f t="shared" si="3"/>
        <v>4</v>
      </c>
      <c r="BB4" s="53">
        <f t="shared" si="3"/>
        <v>4</v>
      </c>
      <c r="BC4" s="53">
        <f t="shared" si="3"/>
        <v>4</v>
      </c>
      <c r="BD4" s="53">
        <f t="shared" si="3"/>
        <v>4</v>
      </c>
      <c r="BE4" s="53">
        <f t="shared" si="3"/>
        <v>4</v>
      </c>
      <c r="BF4" s="53">
        <f t="shared" si="3"/>
        <v>4</v>
      </c>
      <c r="BG4" s="53">
        <f t="shared" si="3"/>
        <v>4</v>
      </c>
      <c r="BH4" s="53">
        <f>BG4+1</f>
        <v>5</v>
      </c>
      <c r="BI4" s="53">
        <f>BH4</f>
        <v>5</v>
      </c>
      <c r="BJ4" s="53">
        <f t="shared" ref="BJ4:BS4" si="4">BI4</f>
        <v>5</v>
      </c>
      <c r="BK4" s="53">
        <f t="shared" si="4"/>
        <v>5</v>
      </c>
      <c r="BL4" s="53">
        <f t="shared" si="4"/>
        <v>5</v>
      </c>
      <c r="BM4" s="53">
        <f t="shared" si="4"/>
        <v>5</v>
      </c>
      <c r="BN4" s="53">
        <f t="shared" si="4"/>
        <v>5</v>
      </c>
      <c r="BO4" s="53">
        <f t="shared" si="4"/>
        <v>5</v>
      </c>
      <c r="BP4" s="53">
        <f t="shared" si="4"/>
        <v>5</v>
      </c>
      <c r="BQ4" s="53">
        <f t="shared" si="4"/>
        <v>5</v>
      </c>
      <c r="BR4" s="53">
        <f t="shared" si="4"/>
        <v>5</v>
      </c>
      <c r="BS4" s="53">
        <f t="shared" si="4"/>
        <v>5</v>
      </c>
      <c r="BT4" s="53">
        <f>BS4+1</f>
        <v>6</v>
      </c>
      <c r="BU4" s="53">
        <f>BT4</f>
        <v>6</v>
      </c>
      <c r="BV4" s="53">
        <f t="shared" ref="BV4:CE4" si="5">BU4</f>
        <v>6</v>
      </c>
      <c r="BW4" s="53">
        <f t="shared" si="5"/>
        <v>6</v>
      </c>
      <c r="BX4" s="53">
        <f t="shared" si="5"/>
        <v>6</v>
      </c>
      <c r="BY4" s="53">
        <f t="shared" si="5"/>
        <v>6</v>
      </c>
      <c r="BZ4" s="53">
        <f t="shared" si="5"/>
        <v>6</v>
      </c>
      <c r="CA4" s="53">
        <f t="shared" si="5"/>
        <v>6</v>
      </c>
      <c r="CB4" s="53">
        <f t="shared" si="5"/>
        <v>6</v>
      </c>
      <c r="CC4" s="53">
        <f t="shared" si="5"/>
        <v>6</v>
      </c>
      <c r="CD4" s="53">
        <f t="shared" si="5"/>
        <v>6</v>
      </c>
      <c r="CE4" s="53">
        <f t="shared" si="5"/>
        <v>6</v>
      </c>
    </row>
    <row r="5" spans="1:84" ht="15.5" collapsed="1" x14ac:dyDescent="0.3">
      <c r="C5" s="54"/>
      <c r="D5" s="54"/>
      <c r="E5" s="56">
        <v>2022</v>
      </c>
      <c r="F5" s="56">
        <f t="shared" ref="F5:J5" si="6">E5+1</f>
        <v>2023</v>
      </c>
      <c r="G5" s="56">
        <f t="shared" si="6"/>
        <v>2024</v>
      </c>
      <c r="H5" s="56">
        <f t="shared" si="6"/>
        <v>2025</v>
      </c>
      <c r="I5" s="56">
        <f t="shared" si="6"/>
        <v>2026</v>
      </c>
      <c r="J5" s="56">
        <f t="shared" si="6"/>
        <v>2027</v>
      </c>
      <c r="K5" s="57"/>
      <c r="L5" s="58">
        <v>44592</v>
      </c>
      <c r="M5" s="58">
        <f>EOMONTH(L5,1)</f>
        <v>44620</v>
      </c>
      <c r="N5" s="58">
        <f t="shared" ref="N5:BY5" si="7">EOMONTH(M5,1)</f>
        <v>44651</v>
      </c>
      <c r="O5" s="58">
        <f t="shared" si="7"/>
        <v>44681</v>
      </c>
      <c r="P5" s="58">
        <f t="shared" si="7"/>
        <v>44712</v>
      </c>
      <c r="Q5" s="58">
        <f t="shared" si="7"/>
        <v>44742</v>
      </c>
      <c r="R5" s="58">
        <f t="shared" si="7"/>
        <v>44773</v>
      </c>
      <c r="S5" s="58">
        <f t="shared" si="7"/>
        <v>44804</v>
      </c>
      <c r="T5" s="58">
        <f t="shared" si="7"/>
        <v>44834</v>
      </c>
      <c r="U5" s="58">
        <f t="shared" si="7"/>
        <v>44865</v>
      </c>
      <c r="V5" s="58">
        <f t="shared" si="7"/>
        <v>44895</v>
      </c>
      <c r="W5" s="58">
        <f t="shared" si="7"/>
        <v>44926</v>
      </c>
      <c r="X5" s="58">
        <f t="shared" si="7"/>
        <v>44957</v>
      </c>
      <c r="Y5" s="58">
        <f t="shared" si="7"/>
        <v>44985</v>
      </c>
      <c r="Z5" s="58">
        <f t="shared" si="7"/>
        <v>45016</v>
      </c>
      <c r="AA5" s="58">
        <f t="shared" si="7"/>
        <v>45046</v>
      </c>
      <c r="AB5" s="58">
        <f t="shared" si="7"/>
        <v>45077</v>
      </c>
      <c r="AC5" s="58">
        <f t="shared" si="7"/>
        <v>45107</v>
      </c>
      <c r="AD5" s="58">
        <f t="shared" si="7"/>
        <v>45138</v>
      </c>
      <c r="AE5" s="58">
        <f t="shared" si="7"/>
        <v>45169</v>
      </c>
      <c r="AF5" s="58">
        <f t="shared" si="7"/>
        <v>45199</v>
      </c>
      <c r="AG5" s="58">
        <f t="shared" si="7"/>
        <v>45230</v>
      </c>
      <c r="AH5" s="58">
        <f t="shared" si="7"/>
        <v>45260</v>
      </c>
      <c r="AI5" s="58">
        <f t="shared" si="7"/>
        <v>45291</v>
      </c>
      <c r="AJ5" s="58">
        <f t="shared" si="7"/>
        <v>45322</v>
      </c>
      <c r="AK5" s="58">
        <f t="shared" si="7"/>
        <v>45351</v>
      </c>
      <c r="AL5" s="58">
        <f t="shared" si="7"/>
        <v>45382</v>
      </c>
      <c r="AM5" s="58">
        <f t="shared" si="7"/>
        <v>45412</v>
      </c>
      <c r="AN5" s="58">
        <f t="shared" si="7"/>
        <v>45443</v>
      </c>
      <c r="AO5" s="58">
        <f t="shared" si="7"/>
        <v>45473</v>
      </c>
      <c r="AP5" s="58">
        <f t="shared" si="7"/>
        <v>45504</v>
      </c>
      <c r="AQ5" s="58">
        <f t="shared" si="7"/>
        <v>45535</v>
      </c>
      <c r="AR5" s="58">
        <f t="shared" si="7"/>
        <v>45565</v>
      </c>
      <c r="AS5" s="58">
        <f t="shared" si="7"/>
        <v>45596</v>
      </c>
      <c r="AT5" s="58">
        <f t="shared" si="7"/>
        <v>45626</v>
      </c>
      <c r="AU5" s="58">
        <f t="shared" si="7"/>
        <v>45657</v>
      </c>
      <c r="AV5" s="58">
        <f t="shared" si="7"/>
        <v>45688</v>
      </c>
      <c r="AW5" s="58">
        <f t="shared" si="7"/>
        <v>45716</v>
      </c>
      <c r="AX5" s="58">
        <f t="shared" si="7"/>
        <v>45747</v>
      </c>
      <c r="AY5" s="58">
        <f t="shared" si="7"/>
        <v>45777</v>
      </c>
      <c r="AZ5" s="58">
        <f t="shared" si="7"/>
        <v>45808</v>
      </c>
      <c r="BA5" s="58">
        <f t="shared" si="7"/>
        <v>45838</v>
      </c>
      <c r="BB5" s="58">
        <f t="shared" si="7"/>
        <v>45869</v>
      </c>
      <c r="BC5" s="58">
        <f t="shared" si="7"/>
        <v>45900</v>
      </c>
      <c r="BD5" s="58">
        <f t="shared" si="7"/>
        <v>45930</v>
      </c>
      <c r="BE5" s="58">
        <f t="shared" si="7"/>
        <v>45961</v>
      </c>
      <c r="BF5" s="58">
        <f t="shared" si="7"/>
        <v>45991</v>
      </c>
      <c r="BG5" s="58">
        <f t="shared" si="7"/>
        <v>46022</v>
      </c>
      <c r="BH5" s="58">
        <f t="shared" si="7"/>
        <v>46053</v>
      </c>
      <c r="BI5" s="58">
        <f t="shared" si="7"/>
        <v>46081</v>
      </c>
      <c r="BJ5" s="58">
        <f t="shared" si="7"/>
        <v>46112</v>
      </c>
      <c r="BK5" s="58">
        <f t="shared" si="7"/>
        <v>46142</v>
      </c>
      <c r="BL5" s="58">
        <f t="shared" si="7"/>
        <v>46173</v>
      </c>
      <c r="BM5" s="58">
        <f t="shared" si="7"/>
        <v>46203</v>
      </c>
      <c r="BN5" s="58">
        <f t="shared" si="7"/>
        <v>46234</v>
      </c>
      <c r="BO5" s="58">
        <f t="shared" si="7"/>
        <v>46265</v>
      </c>
      <c r="BP5" s="58">
        <f t="shared" si="7"/>
        <v>46295</v>
      </c>
      <c r="BQ5" s="58">
        <f t="shared" si="7"/>
        <v>46326</v>
      </c>
      <c r="BR5" s="58">
        <f t="shared" si="7"/>
        <v>46356</v>
      </c>
      <c r="BS5" s="58">
        <f t="shared" si="7"/>
        <v>46387</v>
      </c>
      <c r="BT5" s="58">
        <f t="shared" si="7"/>
        <v>46418</v>
      </c>
      <c r="BU5" s="58">
        <f t="shared" si="7"/>
        <v>46446</v>
      </c>
      <c r="BV5" s="58">
        <f t="shared" si="7"/>
        <v>46477</v>
      </c>
      <c r="BW5" s="58">
        <f t="shared" si="7"/>
        <v>46507</v>
      </c>
      <c r="BX5" s="58">
        <f t="shared" si="7"/>
        <v>46538</v>
      </c>
      <c r="BY5" s="58">
        <f t="shared" si="7"/>
        <v>46568</v>
      </c>
      <c r="BZ5" s="58">
        <f t="shared" ref="BZ5:CE5" si="8">EOMONTH(BY5,1)</f>
        <v>46599</v>
      </c>
      <c r="CA5" s="58">
        <f t="shared" si="8"/>
        <v>46630</v>
      </c>
      <c r="CB5" s="58">
        <f t="shared" si="8"/>
        <v>46660</v>
      </c>
      <c r="CC5" s="58">
        <f t="shared" si="8"/>
        <v>46691</v>
      </c>
      <c r="CD5" s="58">
        <f t="shared" si="8"/>
        <v>46721</v>
      </c>
      <c r="CE5" s="58">
        <f t="shared" si="8"/>
        <v>46752</v>
      </c>
    </row>
    <row r="6" spans="1:84" ht="6" customHeight="1" x14ac:dyDescent="0.3">
      <c r="E6" s="21"/>
      <c r="F6" s="21"/>
      <c r="G6" s="21"/>
      <c r="H6" s="21"/>
      <c r="I6" s="21"/>
      <c r="J6" s="21"/>
    </row>
    <row r="7" spans="1:84" x14ac:dyDescent="0.3">
      <c r="C7" s="15" t="str">
        <f>Hypothèses!C94</f>
        <v>[Dette n°1]</v>
      </c>
    </row>
    <row r="8" spans="1:84" x14ac:dyDescent="0.3">
      <c r="C8" s="66" t="s">
        <v>110</v>
      </c>
      <c r="E8" s="71">
        <f>SUMIF($L$4:$CE$4,E$4,$L8:$CE8)</f>
        <v>30000</v>
      </c>
      <c r="F8" s="71">
        <f t="shared" ref="F8:J21" si="9">SUMIF($L$4:$CE$4,F$4,$L8:$CE8)</f>
        <v>0</v>
      </c>
      <c r="G8" s="71">
        <f t="shared" si="9"/>
        <v>0</v>
      </c>
      <c r="H8" s="71">
        <f t="shared" si="9"/>
        <v>0</v>
      </c>
      <c r="I8" s="71">
        <f t="shared" si="9"/>
        <v>0</v>
      </c>
      <c r="J8" s="71">
        <f t="shared" si="9"/>
        <v>0</v>
      </c>
      <c r="L8" s="71">
        <f>AND(Hypothèses!$D96&gt;=Dettes!K$5,Hypothèses!$D96&lt;=Dettes!L$5)*Hypothèses!$D95</f>
        <v>30000</v>
      </c>
      <c r="M8" s="71">
        <f>AND(Hypothèses!$D96&gt;=Dettes!L$5,Hypothèses!$D96&lt;=Dettes!M$5)*Hypothèses!$D95</f>
        <v>0</v>
      </c>
      <c r="N8" s="71">
        <f>AND(Hypothèses!$D96&gt;=Dettes!M$5,Hypothèses!$D96&lt;=Dettes!N$5)*Hypothèses!$D95</f>
        <v>0</v>
      </c>
      <c r="O8" s="71">
        <f>AND(Hypothèses!$D96&gt;=Dettes!N$5,Hypothèses!$D96&lt;=Dettes!O$5)*Hypothèses!$D95</f>
        <v>0</v>
      </c>
      <c r="P8" s="71">
        <f>AND(Hypothèses!$D96&gt;=Dettes!O$5,Hypothèses!$D96&lt;=Dettes!P$5)*Hypothèses!$D95</f>
        <v>0</v>
      </c>
      <c r="Q8" s="71">
        <f>AND(Hypothèses!$D96&gt;=Dettes!P$5,Hypothèses!$D96&lt;=Dettes!Q$5)*Hypothèses!$D95</f>
        <v>0</v>
      </c>
      <c r="R8" s="71">
        <f>AND(Hypothèses!$D96&gt;=Dettes!Q$5,Hypothèses!$D96&lt;=Dettes!R$5)*Hypothèses!$D95</f>
        <v>0</v>
      </c>
      <c r="S8" s="71">
        <f>AND(Hypothèses!$D96&gt;=Dettes!R$5,Hypothèses!$D96&lt;=Dettes!S$5)*Hypothèses!$D95</f>
        <v>0</v>
      </c>
      <c r="T8" s="71">
        <f>AND(Hypothèses!$D96&gt;=Dettes!S$5,Hypothèses!$D96&lt;=Dettes!T$5)*Hypothèses!$D95</f>
        <v>0</v>
      </c>
      <c r="U8" s="71">
        <f>AND(Hypothèses!$D96&gt;=Dettes!T$5,Hypothèses!$D96&lt;=Dettes!U$5)*Hypothèses!$D95</f>
        <v>0</v>
      </c>
      <c r="V8" s="71">
        <f>AND(Hypothèses!$D96&gt;=Dettes!U$5,Hypothèses!$D96&lt;=Dettes!V$5)*Hypothèses!$D95</f>
        <v>0</v>
      </c>
      <c r="W8" s="71">
        <f>AND(Hypothèses!$D96&gt;=Dettes!V$5,Hypothèses!$D96&lt;=Dettes!W$5)*Hypothèses!$D95</f>
        <v>0</v>
      </c>
      <c r="X8" s="71">
        <f>AND(Hypothèses!$D96&gt;=Dettes!W$5,Hypothèses!$D96&lt;=Dettes!X$5)*Hypothèses!$D95</f>
        <v>0</v>
      </c>
      <c r="Y8" s="71">
        <f>AND(Hypothèses!$D96&gt;=Dettes!X$5,Hypothèses!$D96&lt;=Dettes!Y$5)*Hypothèses!$D95</f>
        <v>0</v>
      </c>
      <c r="Z8" s="71">
        <f>AND(Hypothèses!$D96&gt;=Dettes!Y$5,Hypothèses!$D96&lt;=Dettes!Z$5)*Hypothèses!$D95</f>
        <v>0</v>
      </c>
      <c r="AA8" s="71">
        <f>AND(Hypothèses!$D96&gt;=Dettes!Z$5,Hypothèses!$D96&lt;=Dettes!AA$5)*Hypothèses!$D95</f>
        <v>0</v>
      </c>
      <c r="AB8" s="71">
        <f>AND(Hypothèses!$D96&gt;=Dettes!AA$5,Hypothèses!$D96&lt;=Dettes!AB$5)*Hypothèses!$D95</f>
        <v>0</v>
      </c>
      <c r="AC8" s="71">
        <f>AND(Hypothèses!$D96&gt;=Dettes!AB$5,Hypothèses!$D96&lt;=Dettes!AC$5)*Hypothèses!$D95</f>
        <v>0</v>
      </c>
      <c r="AD8" s="71">
        <f>AND(Hypothèses!$D96&gt;=Dettes!AC$5,Hypothèses!$D96&lt;=Dettes!AD$5)*Hypothèses!$D95</f>
        <v>0</v>
      </c>
      <c r="AE8" s="71">
        <f>AND(Hypothèses!$D96&gt;=Dettes!AD$5,Hypothèses!$D96&lt;=Dettes!AE$5)*Hypothèses!$D95</f>
        <v>0</v>
      </c>
      <c r="AF8" s="71">
        <f>AND(Hypothèses!$D96&gt;=Dettes!AE$5,Hypothèses!$D96&lt;=Dettes!AF$5)*Hypothèses!$D95</f>
        <v>0</v>
      </c>
      <c r="AG8" s="71">
        <f>AND(Hypothèses!$D96&gt;=Dettes!AF$5,Hypothèses!$D96&lt;=Dettes!AG$5)*Hypothèses!$D95</f>
        <v>0</v>
      </c>
      <c r="AH8" s="71">
        <f>AND(Hypothèses!$D96&gt;=Dettes!AG$5,Hypothèses!$D96&lt;=Dettes!AH$5)*Hypothèses!$D95</f>
        <v>0</v>
      </c>
      <c r="AI8" s="71">
        <f>AND(Hypothèses!$D96&gt;=Dettes!AH$5,Hypothèses!$D96&lt;=Dettes!AI$5)*Hypothèses!$D95</f>
        <v>0</v>
      </c>
      <c r="AJ8" s="71">
        <f>AND(Hypothèses!$D96&gt;=Dettes!AI$5,Hypothèses!$D96&lt;=Dettes!AJ$5)*Hypothèses!$D95</f>
        <v>0</v>
      </c>
      <c r="AK8" s="71">
        <f>AND(Hypothèses!$D96&gt;=Dettes!AJ$5,Hypothèses!$D96&lt;=Dettes!AK$5)*Hypothèses!$D95</f>
        <v>0</v>
      </c>
      <c r="AL8" s="71">
        <f>AND(Hypothèses!$D96&gt;=Dettes!AK$5,Hypothèses!$D96&lt;=Dettes!AL$5)*Hypothèses!$D95</f>
        <v>0</v>
      </c>
      <c r="AM8" s="71">
        <f>AND(Hypothèses!$D96&gt;=Dettes!AL$5,Hypothèses!$D96&lt;=Dettes!AM$5)*Hypothèses!$D95</f>
        <v>0</v>
      </c>
      <c r="AN8" s="71">
        <f>AND(Hypothèses!$D96&gt;=Dettes!AM$5,Hypothèses!$D96&lt;=Dettes!AN$5)*Hypothèses!$D95</f>
        <v>0</v>
      </c>
      <c r="AO8" s="71">
        <f>AND(Hypothèses!$D96&gt;=Dettes!AN$5,Hypothèses!$D96&lt;=Dettes!AO$5)*Hypothèses!$D95</f>
        <v>0</v>
      </c>
      <c r="AP8" s="71">
        <f>AND(Hypothèses!$D96&gt;=Dettes!AO$5,Hypothèses!$D96&lt;=Dettes!AP$5)*Hypothèses!$D95</f>
        <v>0</v>
      </c>
      <c r="AQ8" s="71">
        <f>AND(Hypothèses!$D96&gt;=Dettes!AP$5,Hypothèses!$D96&lt;=Dettes!AQ$5)*Hypothèses!$D95</f>
        <v>0</v>
      </c>
      <c r="AR8" s="71">
        <f>AND(Hypothèses!$D96&gt;=Dettes!AQ$5,Hypothèses!$D96&lt;=Dettes!AR$5)*Hypothèses!$D95</f>
        <v>0</v>
      </c>
      <c r="AS8" s="71">
        <f>AND(Hypothèses!$D96&gt;=Dettes!AR$5,Hypothèses!$D96&lt;=Dettes!AS$5)*Hypothèses!$D95</f>
        <v>0</v>
      </c>
      <c r="AT8" s="71">
        <f>AND(Hypothèses!$D96&gt;=Dettes!AS$5,Hypothèses!$D96&lt;=Dettes!AT$5)*Hypothèses!$D95</f>
        <v>0</v>
      </c>
      <c r="AU8" s="71">
        <f>AND(Hypothèses!$D96&gt;=Dettes!AT$5,Hypothèses!$D96&lt;=Dettes!AU$5)*Hypothèses!$D95</f>
        <v>0</v>
      </c>
      <c r="AV8" s="71">
        <f>AND(Hypothèses!$D96&gt;=Dettes!AU$5,Hypothèses!$D96&lt;=Dettes!AV$5)*Hypothèses!$D95</f>
        <v>0</v>
      </c>
      <c r="AW8" s="71">
        <f>AND(Hypothèses!$D96&gt;=Dettes!AV$5,Hypothèses!$D96&lt;=Dettes!AW$5)*Hypothèses!$D95</f>
        <v>0</v>
      </c>
      <c r="AX8" s="71">
        <f>AND(Hypothèses!$D96&gt;=Dettes!AW$5,Hypothèses!$D96&lt;=Dettes!AX$5)*Hypothèses!$D95</f>
        <v>0</v>
      </c>
      <c r="AY8" s="71">
        <f>AND(Hypothèses!$D96&gt;=Dettes!AX$5,Hypothèses!$D96&lt;=Dettes!AY$5)*Hypothèses!$D95</f>
        <v>0</v>
      </c>
      <c r="AZ8" s="71">
        <f>AND(Hypothèses!$D96&gt;=Dettes!AY$5,Hypothèses!$D96&lt;=Dettes!AZ$5)*Hypothèses!$D95</f>
        <v>0</v>
      </c>
      <c r="BA8" s="71">
        <f>AND(Hypothèses!$D96&gt;=Dettes!AZ$5,Hypothèses!$D96&lt;=Dettes!BA$5)*Hypothèses!$D95</f>
        <v>0</v>
      </c>
      <c r="BB8" s="71">
        <f>AND(Hypothèses!$D96&gt;=Dettes!BA$5,Hypothèses!$D96&lt;=Dettes!BB$5)*Hypothèses!$D95</f>
        <v>0</v>
      </c>
      <c r="BC8" s="71">
        <f>AND(Hypothèses!$D96&gt;=Dettes!BB$5,Hypothèses!$D96&lt;=Dettes!BC$5)*Hypothèses!$D95</f>
        <v>0</v>
      </c>
      <c r="BD8" s="71">
        <f>AND(Hypothèses!$D96&gt;=Dettes!BC$5,Hypothèses!$D96&lt;=Dettes!BD$5)*Hypothèses!$D95</f>
        <v>0</v>
      </c>
      <c r="BE8" s="71">
        <f>AND(Hypothèses!$D96&gt;=Dettes!BD$5,Hypothèses!$D96&lt;=Dettes!BE$5)*Hypothèses!$D95</f>
        <v>0</v>
      </c>
      <c r="BF8" s="71">
        <f>AND(Hypothèses!$D96&gt;=Dettes!BE$5,Hypothèses!$D96&lt;=Dettes!BF$5)*Hypothèses!$D95</f>
        <v>0</v>
      </c>
      <c r="BG8" s="71">
        <f>AND(Hypothèses!$D96&gt;=Dettes!BF$5,Hypothèses!$D96&lt;=Dettes!BG$5)*Hypothèses!$D95</f>
        <v>0</v>
      </c>
      <c r="BH8" s="71">
        <f>AND(Hypothèses!$D96&gt;=Dettes!BG$5,Hypothèses!$D96&lt;=Dettes!BH$5)*Hypothèses!$D95</f>
        <v>0</v>
      </c>
      <c r="BI8" s="71">
        <f>AND(Hypothèses!$D96&gt;=Dettes!BH$5,Hypothèses!$D96&lt;=Dettes!BI$5)*Hypothèses!$D95</f>
        <v>0</v>
      </c>
      <c r="BJ8" s="71">
        <f>AND(Hypothèses!$D96&gt;=Dettes!BI$5,Hypothèses!$D96&lt;=Dettes!BJ$5)*Hypothèses!$D95</f>
        <v>0</v>
      </c>
      <c r="BK8" s="71">
        <f>AND(Hypothèses!$D96&gt;=Dettes!BJ$5,Hypothèses!$D96&lt;=Dettes!BK$5)*Hypothèses!$D95</f>
        <v>0</v>
      </c>
      <c r="BL8" s="71">
        <f>AND(Hypothèses!$D96&gt;=Dettes!BK$5,Hypothèses!$D96&lt;=Dettes!BL$5)*Hypothèses!$D95</f>
        <v>0</v>
      </c>
      <c r="BM8" s="71">
        <f>AND(Hypothèses!$D96&gt;=Dettes!BL$5,Hypothèses!$D96&lt;=Dettes!BM$5)*Hypothèses!$D95</f>
        <v>0</v>
      </c>
      <c r="BN8" s="71">
        <f>AND(Hypothèses!$D96&gt;=Dettes!BM$5,Hypothèses!$D96&lt;=Dettes!BN$5)*Hypothèses!$D95</f>
        <v>0</v>
      </c>
      <c r="BO8" s="71">
        <f>AND(Hypothèses!$D96&gt;=Dettes!BN$5,Hypothèses!$D96&lt;=Dettes!BO$5)*Hypothèses!$D95</f>
        <v>0</v>
      </c>
      <c r="BP8" s="71">
        <f>AND(Hypothèses!$D96&gt;=Dettes!BO$5,Hypothèses!$D96&lt;=Dettes!BP$5)*Hypothèses!$D95</f>
        <v>0</v>
      </c>
      <c r="BQ8" s="71">
        <f>AND(Hypothèses!$D96&gt;=Dettes!BP$5,Hypothèses!$D96&lt;=Dettes!BQ$5)*Hypothèses!$D95</f>
        <v>0</v>
      </c>
      <c r="BR8" s="71">
        <f>AND(Hypothèses!$D96&gt;=Dettes!BQ$5,Hypothèses!$D96&lt;=Dettes!BR$5)*Hypothèses!$D95</f>
        <v>0</v>
      </c>
      <c r="BS8" s="71">
        <f>AND(Hypothèses!$D96&gt;=Dettes!BR$5,Hypothèses!$D96&lt;=Dettes!BS$5)*Hypothèses!$D95</f>
        <v>0</v>
      </c>
      <c r="BT8" s="71">
        <f>AND(Hypothèses!$D96&gt;=Dettes!BS$5,Hypothèses!$D96&lt;=Dettes!BT$5)*Hypothèses!$D95</f>
        <v>0</v>
      </c>
      <c r="BU8" s="71">
        <f>AND(Hypothèses!$D96&gt;=Dettes!BT$5,Hypothèses!$D96&lt;=Dettes!BU$5)*Hypothèses!$D95</f>
        <v>0</v>
      </c>
      <c r="BV8" s="71">
        <f>AND(Hypothèses!$D96&gt;=Dettes!BU$5,Hypothèses!$D96&lt;=Dettes!BV$5)*Hypothèses!$D95</f>
        <v>0</v>
      </c>
      <c r="BW8" s="71">
        <f>AND(Hypothèses!$D96&gt;=Dettes!BV$5,Hypothèses!$D96&lt;=Dettes!BW$5)*Hypothèses!$D95</f>
        <v>0</v>
      </c>
      <c r="BX8" s="71">
        <f>AND(Hypothèses!$D96&gt;=Dettes!BW$5,Hypothèses!$D96&lt;=Dettes!BX$5)*Hypothèses!$D95</f>
        <v>0</v>
      </c>
      <c r="BY8" s="71">
        <f>AND(Hypothèses!$D96&gt;=Dettes!BX$5,Hypothèses!$D96&lt;=Dettes!BY$5)*Hypothèses!$D95</f>
        <v>0</v>
      </c>
      <c r="BZ8" s="71">
        <f>AND(Hypothèses!$D96&gt;=Dettes!BY$5,Hypothèses!$D96&lt;=Dettes!BZ$5)*Hypothèses!$D95</f>
        <v>0</v>
      </c>
      <c r="CA8" s="71">
        <f>AND(Hypothèses!$D96&gt;=Dettes!BZ$5,Hypothèses!$D96&lt;=Dettes!CA$5)*Hypothèses!$D95</f>
        <v>0</v>
      </c>
      <c r="CB8" s="71">
        <f>AND(Hypothèses!$D96&gt;=Dettes!CA$5,Hypothèses!$D96&lt;=Dettes!CB$5)*Hypothèses!$D95</f>
        <v>0</v>
      </c>
      <c r="CC8" s="71">
        <f>AND(Hypothèses!$D96&gt;=Dettes!CB$5,Hypothèses!$D96&lt;=Dettes!CC$5)*Hypothèses!$D95</f>
        <v>0</v>
      </c>
      <c r="CD8" s="71">
        <f>AND(Hypothèses!$D96&gt;=Dettes!CC$5,Hypothèses!$D96&lt;=Dettes!CD$5)*Hypothèses!$D95</f>
        <v>0</v>
      </c>
      <c r="CE8" s="71">
        <f>AND(Hypothèses!$D96&gt;=Dettes!CD$5,Hypothèses!$D96&lt;=Dettes!CE$5)*Hypothèses!$D95</f>
        <v>0</v>
      </c>
    </row>
    <row r="9" spans="1:84" x14ac:dyDescent="0.3">
      <c r="C9" s="66" t="s">
        <v>111</v>
      </c>
      <c r="E9" s="71">
        <f t="shared" ref="E9:E11" si="10">SUMIF($L$4:$CE$4,E$4,$L9:$CE9)</f>
        <v>-6000</v>
      </c>
      <c r="F9" s="71">
        <f t="shared" si="9"/>
        <v>-6000</v>
      </c>
      <c r="G9" s="71">
        <f t="shared" si="9"/>
        <v>-6000</v>
      </c>
      <c r="H9" s="71">
        <f t="shared" si="9"/>
        <v>-6000</v>
      </c>
      <c r="I9" s="71">
        <f t="shared" si="9"/>
        <v>-6000</v>
      </c>
      <c r="J9" s="71">
        <f t="shared" si="9"/>
        <v>0</v>
      </c>
      <c r="L9" s="71">
        <f>-AND(Hypothèses!$D96&lt;=Dettes!L$5,EOMONTH(Hypothèses!$D96,Hypothèses!$D97)&gt;L$5)*(Hypothèses!$D95/Hypothèses!$D97)</f>
        <v>-500</v>
      </c>
      <c r="M9" s="71">
        <f>-AND(Hypothèses!$D96&lt;=Dettes!M$5,EOMONTH(Hypothèses!$D96,Hypothèses!$D97)&gt;M$5)*(Hypothèses!$D95/Hypothèses!$D97)</f>
        <v>-500</v>
      </c>
      <c r="N9" s="71">
        <f>-AND(Hypothèses!$D96&lt;=Dettes!N$5,EOMONTH(Hypothèses!$D96,Hypothèses!$D97)&gt;N$5)*(Hypothèses!$D95/Hypothèses!$D97)</f>
        <v>-500</v>
      </c>
      <c r="O9" s="71">
        <f>-AND(Hypothèses!$D96&lt;=Dettes!O$5,EOMONTH(Hypothèses!$D96,Hypothèses!$D97)&gt;O$5)*(Hypothèses!$D95/Hypothèses!$D97)</f>
        <v>-500</v>
      </c>
      <c r="P9" s="71">
        <f>-AND(Hypothèses!$D96&lt;=Dettes!P$5,EOMONTH(Hypothèses!$D96,Hypothèses!$D97)&gt;P$5)*(Hypothèses!$D95/Hypothèses!$D97)</f>
        <v>-500</v>
      </c>
      <c r="Q9" s="71">
        <f>-AND(Hypothèses!$D96&lt;=Dettes!Q$5,EOMONTH(Hypothèses!$D96,Hypothèses!$D97)&gt;Q$5)*(Hypothèses!$D95/Hypothèses!$D97)</f>
        <v>-500</v>
      </c>
      <c r="R9" s="71">
        <f>-AND(Hypothèses!$D96&lt;=Dettes!R$5,EOMONTH(Hypothèses!$D96,Hypothèses!$D97)&gt;R$5)*(Hypothèses!$D95/Hypothèses!$D97)</f>
        <v>-500</v>
      </c>
      <c r="S9" s="71">
        <f>-AND(Hypothèses!$D96&lt;=Dettes!S$5,EOMONTH(Hypothèses!$D96,Hypothèses!$D97)&gt;S$5)*(Hypothèses!$D95/Hypothèses!$D97)</f>
        <v>-500</v>
      </c>
      <c r="T9" s="71">
        <f>-AND(Hypothèses!$D96&lt;=Dettes!T$5,EOMONTH(Hypothèses!$D96,Hypothèses!$D97)&gt;T$5)*(Hypothèses!$D95/Hypothèses!$D97)</f>
        <v>-500</v>
      </c>
      <c r="U9" s="71">
        <f>-AND(Hypothèses!$D96&lt;=Dettes!U$5,EOMONTH(Hypothèses!$D96,Hypothèses!$D97)&gt;U$5)*(Hypothèses!$D95/Hypothèses!$D97)</f>
        <v>-500</v>
      </c>
      <c r="V9" s="71">
        <f>-AND(Hypothèses!$D96&lt;=Dettes!V$5,EOMONTH(Hypothèses!$D96,Hypothèses!$D97)&gt;V$5)*(Hypothèses!$D95/Hypothèses!$D97)</f>
        <v>-500</v>
      </c>
      <c r="W9" s="71">
        <f>-AND(Hypothèses!$D96&lt;=Dettes!W$5,EOMONTH(Hypothèses!$D96,Hypothèses!$D97)&gt;W$5)*(Hypothèses!$D95/Hypothèses!$D97)</f>
        <v>-500</v>
      </c>
      <c r="X9" s="71">
        <f>-AND(Hypothèses!$D96&lt;=Dettes!X$5,EOMONTH(Hypothèses!$D96,Hypothèses!$D97)&gt;X$5)*(Hypothèses!$D95/Hypothèses!$D97)</f>
        <v>-500</v>
      </c>
      <c r="Y9" s="71">
        <f>-AND(Hypothèses!$D96&lt;=Dettes!Y$5,EOMONTH(Hypothèses!$D96,Hypothèses!$D97)&gt;Y$5)*(Hypothèses!$D95/Hypothèses!$D97)</f>
        <v>-500</v>
      </c>
      <c r="Z9" s="71">
        <f>-AND(Hypothèses!$D96&lt;=Dettes!Z$5,EOMONTH(Hypothèses!$D96,Hypothèses!$D97)&gt;Z$5)*(Hypothèses!$D95/Hypothèses!$D97)</f>
        <v>-500</v>
      </c>
      <c r="AA9" s="71">
        <f>-AND(Hypothèses!$D96&lt;=Dettes!AA$5,EOMONTH(Hypothèses!$D96,Hypothèses!$D97)&gt;AA$5)*(Hypothèses!$D95/Hypothèses!$D97)</f>
        <v>-500</v>
      </c>
      <c r="AB9" s="71">
        <f>-AND(Hypothèses!$D96&lt;=Dettes!AB$5,EOMONTH(Hypothèses!$D96,Hypothèses!$D97)&gt;AB$5)*(Hypothèses!$D95/Hypothèses!$D97)</f>
        <v>-500</v>
      </c>
      <c r="AC9" s="71">
        <f>-AND(Hypothèses!$D96&lt;=Dettes!AC$5,EOMONTH(Hypothèses!$D96,Hypothèses!$D97)&gt;AC$5)*(Hypothèses!$D95/Hypothèses!$D97)</f>
        <v>-500</v>
      </c>
      <c r="AD9" s="71">
        <f>-AND(Hypothèses!$D96&lt;=Dettes!AD$5,EOMONTH(Hypothèses!$D96,Hypothèses!$D97)&gt;AD$5)*(Hypothèses!$D95/Hypothèses!$D97)</f>
        <v>-500</v>
      </c>
      <c r="AE9" s="71">
        <f>-AND(Hypothèses!$D96&lt;=Dettes!AE$5,EOMONTH(Hypothèses!$D96,Hypothèses!$D97)&gt;AE$5)*(Hypothèses!$D95/Hypothèses!$D97)</f>
        <v>-500</v>
      </c>
      <c r="AF9" s="71">
        <f>-AND(Hypothèses!$D96&lt;=Dettes!AF$5,EOMONTH(Hypothèses!$D96,Hypothèses!$D97)&gt;AF$5)*(Hypothèses!$D95/Hypothèses!$D97)</f>
        <v>-500</v>
      </c>
      <c r="AG9" s="71">
        <f>-AND(Hypothèses!$D96&lt;=Dettes!AG$5,EOMONTH(Hypothèses!$D96,Hypothèses!$D97)&gt;AG$5)*(Hypothèses!$D95/Hypothèses!$D97)</f>
        <v>-500</v>
      </c>
      <c r="AH9" s="71">
        <f>-AND(Hypothèses!$D96&lt;=Dettes!AH$5,EOMONTH(Hypothèses!$D96,Hypothèses!$D97)&gt;AH$5)*(Hypothèses!$D95/Hypothèses!$D97)</f>
        <v>-500</v>
      </c>
      <c r="AI9" s="71">
        <f>-AND(Hypothèses!$D96&lt;=Dettes!AI$5,EOMONTH(Hypothèses!$D96,Hypothèses!$D97)&gt;AI$5)*(Hypothèses!$D95/Hypothèses!$D97)</f>
        <v>-500</v>
      </c>
      <c r="AJ9" s="71">
        <f>-AND(Hypothèses!$D96&lt;=Dettes!AJ$5,EOMONTH(Hypothèses!$D96,Hypothèses!$D97)&gt;AJ$5)*(Hypothèses!$D95/Hypothèses!$D97)</f>
        <v>-500</v>
      </c>
      <c r="AK9" s="71">
        <f>-AND(Hypothèses!$D96&lt;=Dettes!AK$5,EOMONTH(Hypothèses!$D96,Hypothèses!$D97)&gt;AK$5)*(Hypothèses!$D95/Hypothèses!$D97)</f>
        <v>-500</v>
      </c>
      <c r="AL9" s="71">
        <f>-AND(Hypothèses!$D96&lt;=Dettes!AL$5,EOMONTH(Hypothèses!$D96,Hypothèses!$D97)&gt;AL$5)*(Hypothèses!$D95/Hypothèses!$D97)</f>
        <v>-500</v>
      </c>
      <c r="AM9" s="71">
        <f>-AND(Hypothèses!$D96&lt;=Dettes!AM$5,EOMONTH(Hypothèses!$D96,Hypothèses!$D97)&gt;AM$5)*(Hypothèses!$D95/Hypothèses!$D97)</f>
        <v>-500</v>
      </c>
      <c r="AN9" s="71">
        <f>-AND(Hypothèses!$D96&lt;=Dettes!AN$5,EOMONTH(Hypothèses!$D96,Hypothèses!$D97)&gt;AN$5)*(Hypothèses!$D95/Hypothèses!$D97)</f>
        <v>-500</v>
      </c>
      <c r="AO9" s="71">
        <f>-AND(Hypothèses!$D96&lt;=Dettes!AO$5,EOMONTH(Hypothèses!$D96,Hypothèses!$D97)&gt;AO$5)*(Hypothèses!$D95/Hypothèses!$D97)</f>
        <v>-500</v>
      </c>
      <c r="AP9" s="71">
        <f>-AND(Hypothèses!$D96&lt;=Dettes!AP$5,EOMONTH(Hypothèses!$D96,Hypothèses!$D97)&gt;AP$5)*(Hypothèses!$D95/Hypothèses!$D97)</f>
        <v>-500</v>
      </c>
      <c r="AQ9" s="71">
        <f>-AND(Hypothèses!$D96&lt;=Dettes!AQ$5,EOMONTH(Hypothèses!$D96,Hypothèses!$D97)&gt;AQ$5)*(Hypothèses!$D95/Hypothèses!$D97)</f>
        <v>-500</v>
      </c>
      <c r="AR9" s="71">
        <f>-AND(Hypothèses!$D96&lt;=Dettes!AR$5,EOMONTH(Hypothèses!$D96,Hypothèses!$D97)&gt;AR$5)*(Hypothèses!$D95/Hypothèses!$D97)</f>
        <v>-500</v>
      </c>
      <c r="AS9" s="71">
        <f>-AND(Hypothèses!$D96&lt;=Dettes!AS$5,EOMONTH(Hypothèses!$D96,Hypothèses!$D97)&gt;AS$5)*(Hypothèses!$D95/Hypothèses!$D97)</f>
        <v>-500</v>
      </c>
      <c r="AT9" s="71">
        <f>-AND(Hypothèses!$D96&lt;=Dettes!AT$5,EOMONTH(Hypothèses!$D96,Hypothèses!$D97)&gt;AT$5)*(Hypothèses!$D95/Hypothèses!$D97)</f>
        <v>-500</v>
      </c>
      <c r="AU9" s="71">
        <f>-AND(Hypothèses!$D96&lt;=Dettes!AU$5,EOMONTH(Hypothèses!$D96,Hypothèses!$D97)&gt;AU$5)*(Hypothèses!$D95/Hypothèses!$D97)</f>
        <v>-500</v>
      </c>
      <c r="AV9" s="71">
        <f>-AND(Hypothèses!$D96&lt;=Dettes!AV$5,EOMONTH(Hypothèses!$D96,Hypothèses!$D97)&gt;AV$5)*(Hypothèses!$D95/Hypothèses!$D97)</f>
        <v>-500</v>
      </c>
      <c r="AW9" s="71">
        <f>-AND(Hypothèses!$D96&lt;=Dettes!AW$5,EOMONTH(Hypothèses!$D96,Hypothèses!$D97)&gt;AW$5)*(Hypothèses!$D95/Hypothèses!$D97)</f>
        <v>-500</v>
      </c>
      <c r="AX9" s="71">
        <f>-AND(Hypothèses!$D96&lt;=Dettes!AX$5,EOMONTH(Hypothèses!$D96,Hypothèses!$D97)&gt;AX$5)*(Hypothèses!$D95/Hypothèses!$D97)</f>
        <v>-500</v>
      </c>
      <c r="AY9" s="71">
        <f>-AND(Hypothèses!$D96&lt;=Dettes!AY$5,EOMONTH(Hypothèses!$D96,Hypothèses!$D97)&gt;AY$5)*(Hypothèses!$D95/Hypothèses!$D97)</f>
        <v>-500</v>
      </c>
      <c r="AZ9" s="71">
        <f>-AND(Hypothèses!$D96&lt;=Dettes!AZ$5,EOMONTH(Hypothèses!$D96,Hypothèses!$D97)&gt;AZ$5)*(Hypothèses!$D95/Hypothèses!$D97)</f>
        <v>-500</v>
      </c>
      <c r="BA9" s="71">
        <f>-AND(Hypothèses!$D96&lt;=Dettes!BA$5,EOMONTH(Hypothèses!$D96,Hypothèses!$D97)&gt;BA$5)*(Hypothèses!$D95/Hypothèses!$D97)</f>
        <v>-500</v>
      </c>
      <c r="BB9" s="71">
        <f>-AND(Hypothèses!$D96&lt;=Dettes!BB$5,EOMONTH(Hypothèses!$D96,Hypothèses!$D97)&gt;BB$5)*(Hypothèses!$D95/Hypothèses!$D97)</f>
        <v>-500</v>
      </c>
      <c r="BC9" s="71">
        <f>-AND(Hypothèses!$D96&lt;=Dettes!BC$5,EOMONTH(Hypothèses!$D96,Hypothèses!$D97)&gt;BC$5)*(Hypothèses!$D95/Hypothèses!$D97)</f>
        <v>-500</v>
      </c>
      <c r="BD9" s="71">
        <f>-AND(Hypothèses!$D96&lt;=Dettes!BD$5,EOMONTH(Hypothèses!$D96,Hypothèses!$D97)&gt;BD$5)*(Hypothèses!$D95/Hypothèses!$D97)</f>
        <v>-500</v>
      </c>
      <c r="BE9" s="71">
        <f>-AND(Hypothèses!$D96&lt;=Dettes!BE$5,EOMONTH(Hypothèses!$D96,Hypothèses!$D97)&gt;BE$5)*(Hypothèses!$D95/Hypothèses!$D97)</f>
        <v>-500</v>
      </c>
      <c r="BF9" s="71">
        <f>-AND(Hypothèses!$D96&lt;=Dettes!BF$5,EOMONTH(Hypothèses!$D96,Hypothèses!$D97)&gt;BF$5)*(Hypothèses!$D95/Hypothèses!$D97)</f>
        <v>-500</v>
      </c>
      <c r="BG9" s="71">
        <f>-AND(Hypothèses!$D96&lt;=Dettes!BG$5,EOMONTH(Hypothèses!$D96,Hypothèses!$D97)&gt;BG$5)*(Hypothèses!$D95/Hypothèses!$D97)</f>
        <v>-500</v>
      </c>
      <c r="BH9" s="71">
        <f>-AND(Hypothèses!$D96&lt;=Dettes!BH$5,EOMONTH(Hypothèses!$D96,Hypothèses!$D97)&gt;BH$5)*(Hypothèses!$D95/Hypothèses!$D97)</f>
        <v>-500</v>
      </c>
      <c r="BI9" s="71">
        <f>-AND(Hypothèses!$D96&lt;=Dettes!BI$5,EOMONTH(Hypothèses!$D96,Hypothèses!$D97)&gt;BI$5)*(Hypothèses!$D95/Hypothèses!$D97)</f>
        <v>-500</v>
      </c>
      <c r="BJ9" s="71">
        <f>-AND(Hypothèses!$D96&lt;=Dettes!BJ$5,EOMONTH(Hypothèses!$D96,Hypothèses!$D97)&gt;BJ$5)*(Hypothèses!$D95/Hypothèses!$D97)</f>
        <v>-500</v>
      </c>
      <c r="BK9" s="71">
        <f>-AND(Hypothèses!$D96&lt;=Dettes!BK$5,EOMONTH(Hypothèses!$D96,Hypothèses!$D97)&gt;BK$5)*(Hypothèses!$D95/Hypothèses!$D97)</f>
        <v>-500</v>
      </c>
      <c r="BL9" s="71">
        <f>-AND(Hypothèses!$D96&lt;=Dettes!BL$5,EOMONTH(Hypothèses!$D96,Hypothèses!$D97)&gt;BL$5)*(Hypothèses!$D95/Hypothèses!$D97)</f>
        <v>-500</v>
      </c>
      <c r="BM9" s="71">
        <f>-AND(Hypothèses!$D96&lt;=Dettes!BM$5,EOMONTH(Hypothèses!$D96,Hypothèses!$D97)&gt;BM$5)*(Hypothèses!$D95/Hypothèses!$D97)</f>
        <v>-500</v>
      </c>
      <c r="BN9" s="71">
        <f>-AND(Hypothèses!$D96&lt;=Dettes!BN$5,EOMONTH(Hypothèses!$D96,Hypothèses!$D97)&gt;BN$5)*(Hypothèses!$D95/Hypothèses!$D97)</f>
        <v>-500</v>
      </c>
      <c r="BO9" s="71">
        <f>-AND(Hypothèses!$D96&lt;=Dettes!BO$5,EOMONTH(Hypothèses!$D96,Hypothèses!$D97)&gt;BO$5)*(Hypothèses!$D95/Hypothèses!$D97)</f>
        <v>-500</v>
      </c>
      <c r="BP9" s="71">
        <f>-AND(Hypothèses!$D96&lt;=Dettes!BP$5,EOMONTH(Hypothèses!$D96,Hypothèses!$D97)&gt;BP$5)*(Hypothèses!$D95/Hypothèses!$D97)</f>
        <v>-500</v>
      </c>
      <c r="BQ9" s="71">
        <f>-AND(Hypothèses!$D96&lt;=Dettes!BQ$5,EOMONTH(Hypothèses!$D96,Hypothèses!$D97)&gt;BQ$5)*(Hypothèses!$D95/Hypothèses!$D97)</f>
        <v>-500</v>
      </c>
      <c r="BR9" s="71">
        <f>-AND(Hypothèses!$D96&lt;=Dettes!BR$5,EOMONTH(Hypothèses!$D96,Hypothèses!$D97)&gt;BR$5)*(Hypothèses!$D95/Hypothèses!$D97)</f>
        <v>-500</v>
      </c>
      <c r="BS9" s="71">
        <f>-AND(Hypothèses!$D96&lt;=Dettes!BS$5,EOMONTH(Hypothèses!$D96,Hypothèses!$D97)&gt;BS$5)*(Hypothèses!$D95/Hypothèses!$D97)</f>
        <v>-500</v>
      </c>
      <c r="BT9" s="71">
        <f>-AND(Hypothèses!$D96&lt;=Dettes!BT$5,EOMONTH(Hypothèses!$D96,Hypothèses!$D97)&gt;BT$5)*(Hypothèses!$D95/Hypothèses!$D97)</f>
        <v>0</v>
      </c>
      <c r="BU9" s="71">
        <f>-AND(Hypothèses!$D96&lt;=Dettes!BU$5,EOMONTH(Hypothèses!$D96,Hypothèses!$D97)&gt;BU$5)*(Hypothèses!$D95/Hypothèses!$D97)</f>
        <v>0</v>
      </c>
      <c r="BV9" s="71">
        <f>-AND(Hypothèses!$D96&lt;=Dettes!BV$5,EOMONTH(Hypothèses!$D96,Hypothèses!$D97)&gt;BV$5)*(Hypothèses!$D95/Hypothèses!$D97)</f>
        <v>0</v>
      </c>
      <c r="BW9" s="71">
        <f>-AND(Hypothèses!$D96&lt;=Dettes!BW$5,EOMONTH(Hypothèses!$D96,Hypothèses!$D97)&gt;BW$5)*(Hypothèses!$D95/Hypothèses!$D97)</f>
        <v>0</v>
      </c>
      <c r="BX9" s="71">
        <f>-AND(Hypothèses!$D96&lt;=Dettes!BX$5,EOMONTH(Hypothèses!$D96,Hypothèses!$D97)&gt;BX$5)*(Hypothèses!$D95/Hypothèses!$D97)</f>
        <v>0</v>
      </c>
      <c r="BY9" s="71">
        <f>-AND(Hypothèses!$D96&lt;=Dettes!BY$5,EOMONTH(Hypothèses!$D96,Hypothèses!$D97)&gt;BY$5)*(Hypothèses!$D95/Hypothèses!$D97)</f>
        <v>0</v>
      </c>
      <c r="BZ9" s="71">
        <f>-AND(Hypothèses!$D96&lt;=Dettes!BZ$5,EOMONTH(Hypothèses!$D96,Hypothèses!$D97)&gt;BZ$5)*(Hypothèses!$D95/Hypothèses!$D97)</f>
        <v>0</v>
      </c>
      <c r="CA9" s="71">
        <f>-AND(Hypothèses!$D96&lt;=Dettes!CA$5,EOMONTH(Hypothèses!$D96,Hypothèses!$D97)&gt;CA$5)*(Hypothèses!$D95/Hypothèses!$D97)</f>
        <v>0</v>
      </c>
      <c r="CB9" s="71">
        <f>-AND(Hypothèses!$D96&lt;=Dettes!CB$5,EOMONTH(Hypothèses!$D96,Hypothèses!$D97)&gt;CB$5)*(Hypothèses!$D95/Hypothèses!$D97)</f>
        <v>0</v>
      </c>
      <c r="CC9" s="71">
        <f>-AND(Hypothèses!$D96&lt;=Dettes!CC$5,EOMONTH(Hypothèses!$D96,Hypothèses!$D97)&gt;CC$5)*(Hypothèses!$D95/Hypothèses!$D97)</f>
        <v>0</v>
      </c>
      <c r="CD9" s="71">
        <f>-AND(Hypothèses!$D96&lt;=Dettes!CD$5,EOMONTH(Hypothèses!$D96,Hypothèses!$D97)&gt;CD$5)*(Hypothèses!$D95/Hypothèses!$D97)</f>
        <v>0</v>
      </c>
      <c r="CE9" s="71">
        <f>-AND(Hypothèses!$D96&lt;=Dettes!CE$5,EOMONTH(Hypothèses!$D96,Hypothèses!$D97)&gt;CE$5)*(Hypothèses!$D95/Hypothèses!$D97)</f>
        <v>0</v>
      </c>
    </row>
    <row r="10" spans="1:84" x14ac:dyDescent="0.3">
      <c r="C10" s="66" t="s">
        <v>112</v>
      </c>
      <c r="E10" s="71">
        <f>W10</f>
        <v>24000</v>
      </c>
      <c r="F10" s="71">
        <f>AI10</f>
        <v>18000</v>
      </c>
      <c r="G10" s="71">
        <f>AU10</f>
        <v>12000</v>
      </c>
      <c r="H10" s="71">
        <f>BG10</f>
        <v>6000</v>
      </c>
      <c r="I10" s="71">
        <f>BS10</f>
        <v>0</v>
      </c>
      <c r="J10" s="71">
        <f>CE10</f>
        <v>0</v>
      </c>
      <c r="L10" s="71">
        <f t="shared" ref="L10:BW10" si="11">IF(L8+L9+K10&gt;=0,L8+L9+K10,0)</f>
        <v>29500</v>
      </c>
      <c r="M10" s="71">
        <f t="shared" si="11"/>
        <v>29000</v>
      </c>
      <c r="N10" s="71">
        <f t="shared" si="11"/>
        <v>28500</v>
      </c>
      <c r="O10" s="71">
        <f t="shared" si="11"/>
        <v>28000</v>
      </c>
      <c r="P10" s="71">
        <f t="shared" si="11"/>
        <v>27500</v>
      </c>
      <c r="Q10" s="71">
        <f t="shared" si="11"/>
        <v>27000</v>
      </c>
      <c r="R10" s="71">
        <f t="shared" si="11"/>
        <v>26500</v>
      </c>
      <c r="S10" s="71">
        <f t="shared" si="11"/>
        <v>26000</v>
      </c>
      <c r="T10" s="71">
        <f t="shared" si="11"/>
        <v>25500</v>
      </c>
      <c r="U10" s="71">
        <f t="shared" si="11"/>
        <v>25000</v>
      </c>
      <c r="V10" s="71">
        <f t="shared" si="11"/>
        <v>24500</v>
      </c>
      <c r="W10" s="71">
        <f t="shared" si="11"/>
        <v>24000</v>
      </c>
      <c r="X10" s="71">
        <f t="shared" si="11"/>
        <v>23500</v>
      </c>
      <c r="Y10" s="71">
        <f t="shared" si="11"/>
        <v>23000</v>
      </c>
      <c r="Z10" s="71">
        <f t="shared" si="11"/>
        <v>22500</v>
      </c>
      <c r="AA10" s="71">
        <f t="shared" si="11"/>
        <v>22000</v>
      </c>
      <c r="AB10" s="71">
        <f t="shared" si="11"/>
        <v>21500</v>
      </c>
      <c r="AC10" s="71">
        <f t="shared" si="11"/>
        <v>21000</v>
      </c>
      <c r="AD10" s="71">
        <f t="shared" si="11"/>
        <v>20500</v>
      </c>
      <c r="AE10" s="71">
        <f t="shared" si="11"/>
        <v>20000</v>
      </c>
      <c r="AF10" s="71">
        <f t="shared" si="11"/>
        <v>19500</v>
      </c>
      <c r="AG10" s="71">
        <f t="shared" si="11"/>
        <v>19000</v>
      </c>
      <c r="AH10" s="71">
        <f t="shared" si="11"/>
        <v>18500</v>
      </c>
      <c r="AI10" s="71">
        <f t="shared" si="11"/>
        <v>18000</v>
      </c>
      <c r="AJ10" s="71">
        <f t="shared" si="11"/>
        <v>17500</v>
      </c>
      <c r="AK10" s="71">
        <f t="shared" si="11"/>
        <v>17000</v>
      </c>
      <c r="AL10" s="71">
        <f t="shared" si="11"/>
        <v>16500</v>
      </c>
      <c r="AM10" s="71">
        <f t="shared" si="11"/>
        <v>16000</v>
      </c>
      <c r="AN10" s="71">
        <f t="shared" si="11"/>
        <v>15500</v>
      </c>
      <c r="AO10" s="71">
        <f t="shared" si="11"/>
        <v>15000</v>
      </c>
      <c r="AP10" s="71">
        <f t="shared" si="11"/>
        <v>14500</v>
      </c>
      <c r="AQ10" s="71">
        <f t="shared" si="11"/>
        <v>14000</v>
      </c>
      <c r="AR10" s="71">
        <f t="shared" si="11"/>
        <v>13500</v>
      </c>
      <c r="AS10" s="71">
        <f t="shared" si="11"/>
        <v>13000</v>
      </c>
      <c r="AT10" s="71">
        <f t="shared" si="11"/>
        <v>12500</v>
      </c>
      <c r="AU10" s="71">
        <f t="shared" si="11"/>
        <v>12000</v>
      </c>
      <c r="AV10" s="71">
        <f t="shared" si="11"/>
        <v>11500</v>
      </c>
      <c r="AW10" s="71">
        <f t="shared" si="11"/>
        <v>11000</v>
      </c>
      <c r="AX10" s="71">
        <f t="shared" si="11"/>
        <v>10500</v>
      </c>
      <c r="AY10" s="71">
        <f t="shared" si="11"/>
        <v>10000</v>
      </c>
      <c r="AZ10" s="71">
        <f t="shared" si="11"/>
        <v>9500</v>
      </c>
      <c r="BA10" s="71">
        <f t="shared" si="11"/>
        <v>9000</v>
      </c>
      <c r="BB10" s="71">
        <f t="shared" si="11"/>
        <v>8500</v>
      </c>
      <c r="BC10" s="71">
        <f t="shared" si="11"/>
        <v>8000</v>
      </c>
      <c r="BD10" s="71">
        <f t="shared" si="11"/>
        <v>7500</v>
      </c>
      <c r="BE10" s="71">
        <f t="shared" si="11"/>
        <v>7000</v>
      </c>
      <c r="BF10" s="71">
        <f t="shared" si="11"/>
        <v>6500</v>
      </c>
      <c r="BG10" s="71">
        <f t="shared" si="11"/>
        <v>6000</v>
      </c>
      <c r="BH10" s="71">
        <f t="shared" si="11"/>
        <v>5500</v>
      </c>
      <c r="BI10" s="71">
        <f t="shared" si="11"/>
        <v>5000</v>
      </c>
      <c r="BJ10" s="71">
        <f t="shared" si="11"/>
        <v>4500</v>
      </c>
      <c r="BK10" s="71">
        <f t="shared" si="11"/>
        <v>4000</v>
      </c>
      <c r="BL10" s="71">
        <f t="shared" si="11"/>
        <v>3500</v>
      </c>
      <c r="BM10" s="71">
        <f t="shared" si="11"/>
        <v>3000</v>
      </c>
      <c r="BN10" s="71">
        <f t="shared" si="11"/>
        <v>2500</v>
      </c>
      <c r="BO10" s="71">
        <f t="shared" si="11"/>
        <v>2000</v>
      </c>
      <c r="BP10" s="71">
        <f t="shared" si="11"/>
        <v>1500</v>
      </c>
      <c r="BQ10" s="71">
        <f t="shared" si="11"/>
        <v>1000</v>
      </c>
      <c r="BR10" s="71">
        <f t="shared" si="11"/>
        <v>500</v>
      </c>
      <c r="BS10" s="71">
        <f t="shared" si="11"/>
        <v>0</v>
      </c>
      <c r="BT10" s="71">
        <f t="shared" si="11"/>
        <v>0</v>
      </c>
      <c r="BU10" s="71">
        <f t="shared" si="11"/>
        <v>0</v>
      </c>
      <c r="BV10" s="71">
        <f t="shared" si="11"/>
        <v>0</v>
      </c>
      <c r="BW10" s="71">
        <f t="shared" si="11"/>
        <v>0</v>
      </c>
      <c r="BX10" s="71">
        <f>IF(BX8+BX9+BW10&gt;=0,BX8+BX9+BW10,0)</f>
        <v>0</v>
      </c>
      <c r="BY10" s="71">
        <f t="shared" ref="BY10:CE10" si="12">IF(BY8+BY9+BX10&gt;=0,BY8+BY9+BX10,0)</f>
        <v>0</v>
      </c>
      <c r="BZ10" s="71">
        <f t="shared" si="12"/>
        <v>0</v>
      </c>
      <c r="CA10" s="71">
        <f t="shared" si="12"/>
        <v>0</v>
      </c>
      <c r="CB10" s="71">
        <f t="shared" si="12"/>
        <v>0</v>
      </c>
      <c r="CC10" s="71">
        <f t="shared" si="12"/>
        <v>0</v>
      </c>
      <c r="CD10" s="71">
        <f t="shared" si="12"/>
        <v>0</v>
      </c>
      <c r="CE10" s="71">
        <f t="shared" si="12"/>
        <v>0</v>
      </c>
    </row>
    <row r="11" spans="1:84" x14ac:dyDescent="0.3">
      <c r="C11" s="66" t="s">
        <v>55</v>
      </c>
      <c r="E11" s="71">
        <f t="shared" si="10"/>
        <v>-615.25</v>
      </c>
      <c r="F11" s="71">
        <f t="shared" si="9"/>
        <v>-477.25</v>
      </c>
      <c r="G11" s="71">
        <f t="shared" si="9"/>
        <v>-339.25</v>
      </c>
      <c r="H11" s="71">
        <f t="shared" si="9"/>
        <v>-201.25</v>
      </c>
      <c r="I11" s="71">
        <f t="shared" si="9"/>
        <v>-63.25</v>
      </c>
      <c r="J11" s="71">
        <f t="shared" si="9"/>
        <v>0</v>
      </c>
      <c r="L11" s="71">
        <f>-Hypothèses!$D98*Dettes!L10/12</f>
        <v>-56.541666666666664</v>
      </c>
      <c r="M11" s="71">
        <f>-Hypothèses!$D98*Dettes!M10/12</f>
        <v>-55.583333333333336</v>
      </c>
      <c r="N11" s="71">
        <f>-Hypothèses!$D98*Dettes!N10/12</f>
        <v>-54.625</v>
      </c>
      <c r="O11" s="71">
        <f>-Hypothèses!$D98*Dettes!O10/12</f>
        <v>-53.666666666666664</v>
      </c>
      <c r="P11" s="71">
        <f>-Hypothèses!$D98*Dettes!P10/12</f>
        <v>-52.708333333333336</v>
      </c>
      <c r="Q11" s="71">
        <f>-Hypothèses!$D98*Dettes!Q10/12</f>
        <v>-51.75</v>
      </c>
      <c r="R11" s="71">
        <f>-Hypothèses!$D98*Dettes!R10/12</f>
        <v>-50.791666666666664</v>
      </c>
      <c r="S11" s="71">
        <f>-Hypothèses!$D98*Dettes!S10/12</f>
        <v>-49.833333333333336</v>
      </c>
      <c r="T11" s="71">
        <f>-Hypothèses!$D98*Dettes!T10/12</f>
        <v>-48.875</v>
      </c>
      <c r="U11" s="71">
        <f>-Hypothèses!$D98*Dettes!U10/12</f>
        <v>-47.916666666666664</v>
      </c>
      <c r="V11" s="71">
        <f>-Hypothèses!$D98*Dettes!V10/12</f>
        <v>-46.958333333333336</v>
      </c>
      <c r="W11" s="71">
        <f>-Hypothèses!$D98*Dettes!W10/12</f>
        <v>-46</v>
      </c>
      <c r="X11" s="71">
        <f>-Hypothèses!$D98*Dettes!X10/12</f>
        <v>-45.041666666666664</v>
      </c>
      <c r="Y11" s="71">
        <f>-Hypothèses!$D98*Dettes!Y10/12</f>
        <v>-44.083333333333336</v>
      </c>
      <c r="Z11" s="71">
        <f>-Hypothèses!$D98*Dettes!Z10/12</f>
        <v>-43.125</v>
      </c>
      <c r="AA11" s="71">
        <f>-Hypothèses!$D98*Dettes!AA10/12</f>
        <v>-42.166666666666664</v>
      </c>
      <c r="AB11" s="71">
        <f>-Hypothèses!$D98*Dettes!AB10/12</f>
        <v>-41.208333333333336</v>
      </c>
      <c r="AC11" s="71">
        <f>-Hypothèses!$D98*Dettes!AC10/12</f>
        <v>-40.25</v>
      </c>
      <c r="AD11" s="71">
        <f>-Hypothèses!$D98*Dettes!AD10/12</f>
        <v>-39.291666666666664</v>
      </c>
      <c r="AE11" s="71">
        <f>-Hypothèses!$D98*Dettes!AE10/12</f>
        <v>-38.333333333333336</v>
      </c>
      <c r="AF11" s="71">
        <f>-Hypothèses!$D98*Dettes!AF10/12</f>
        <v>-37.375</v>
      </c>
      <c r="AG11" s="71">
        <f>-Hypothèses!$D98*Dettes!AG10/12</f>
        <v>-36.416666666666664</v>
      </c>
      <c r="AH11" s="71">
        <f>-Hypothèses!$D98*Dettes!AH10/12</f>
        <v>-35.458333333333336</v>
      </c>
      <c r="AI11" s="71">
        <f>-Hypothèses!$D98*Dettes!AI10/12</f>
        <v>-34.5</v>
      </c>
      <c r="AJ11" s="71">
        <f>-Hypothèses!$D98*Dettes!AJ10/12</f>
        <v>-33.541666666666664</v>
      </c>
      <c r="AK11" s="71">
        <f>-Hypothèses!$D98*Dettes!AK10/12</f>
        <v>-32.583333333333336</v>
      </c>
      <c r="AL11" s="71">
        <f>-Hypothèses!$D98*Dettes!AL10/12</f>
        <v>-31.625</v>
      </c>
      <c r="AM11" s="71">
        <f>-Hypothèses!$D98*Dettes!AM10/12</f>
        <v>-30.666666666666668</v>
      </c>
      <c r="AN11" s="71">
        <f>-Hypothèses!$D98*Dettes!AN10/12</f>
        <v>-29.708333333333332</v>
      </c>
      <c r="AO11" s="71">
        <f>-Hypothèses!$D98*Dettes!AO10/12</f>
        <v>-28.75</v>
      </c>
      <c r="AP11" s="71">
        <f>-Hypothèses!$D98*Dettes!AP10/12</f>
        <v>-27.791666666666668</v>
      </c>
      <c r="AQ11" s="71">
        <f>-Hypothèses!$D98*Dettes!AQ10/12</f>
        <v>-26.833333333333332</v>
      </c>
      <c r="AR11" s="71">
        <f>-Hypothèses!$D98*Dettes!AR10/12</f>
        <v>-25.875</v>
      </c>
      <c r="AS11" s="71">
        <f>-Hypothèses!$D98*Dettes!AS10/12</f>
        <v>-24.916666666666668</v>
      </c>
      <c r="AT11" s="71">
        <f>-Hypothèses!$D98*Dettes!AT10/12</f>
        <v>-23.958333333333332</v>
      </c>
      <c r="AU11" s="71">
        <f>-Hypothèses!$D98*Dettes!AU10/12</f>
        <v>-23</v>
      </c>
      <c r="AV11" s="71">
        <f>-Hypothèses!$D98*Dettes!AV10/12</f>
        <v>-22.041666666666668</v>
      </c>
      <c r="AW11" s="71">
        <f>-Hypothèses!$D98*Dettes!AW10/12</f>
        <v>-21.083333333333332</v>
      </c>
      <c r="AX11" s="71">
        <f>-Hypothèses!$D98*Dettes!AX10/12</f>
        <v>-20.125</v>
      </c>
      <c r="AY11" s="71">
        <f>-Hypothèses!$D98*Dettes!AY10/12</f>
        <v>-19.166666666666668</v>
      </c>
      <c r="AZ11" s="71">
        <f>-Hypothèses!$D98*Dettes!AZ10/12</f>
        <v>-18.208333333333332</v>
      </c>
      <c r="BA11" s="71">
        <f>-Hypothèses!$D98*Dettes!BA10/12</f>
        <v>-17.25</v>
      </c>
      <c r="BB11" s="71">
        <f>-Hypothèses!$D98*Dettes!BB10/12</f>
        <v>-16.291666666666668</v>
      </c>
      <c r="BC11" s="71">
        <f>-Hypothèses!$D98*Dettes!BC10/12</f>
        <v>-15.333333333333334</v>
      </c>
      <c r="BD11" s="71">
        <f>-Hypothèses!$D98*Dettes!BD10/12</f>
        <v>-14.375</v>
      </c>
      <c r="BE11" s="71">
        <f>-Hypothèses!$D98*Dettes!BE10/12</f>
        <v>-13.416666666666666</v>
      </c>
      <c r="BF11" s="71">
        <f>-Hypothèses!$D98*Dettes!BF10/12</f>
        <v>-12.458333333333334</v>
      </c>
      <c r="BG11" s="71">
        <f>-Hypothèses!$D98*Dettes!BG10/12</f>
        <v>-11.5</v>
      </c>
      <c r="BH11" s="71">
        <f>-Hypothèses!$D98*Dettes!BH10/12</f>
        <v>-10.541666666666666</v>
      </c>
      <c r="BI11" s="71">
        <f>-Hypothèses!$D98*Dettes!BI10/12</f>
        <v>-9.5833333333333339</v>
      </c>
      <c r="BJ11" s="71">
        <f>-Hypothèses!$D98*Dettes!BJ10/12</f>
        <v>-8.625</v>
      </c>
      <c r="BK11" s="71">
        <f>-Hypothèses!$D98*Dettes!BK10/12</f>
        <v>-7.666666666666667</v>
      </c>
      <c r="BL11" s="71">
        <f>-Hypothèses!$D98*Dettes!BL10/12</f>
        <v>-6.708333333333333</v>
      </c>
      <c r="BM11" s="71">
        <f>-Hypothèses!$D98*Dettes!BM10/12</f>
        <v>-5.75</v>
      </c>
      <c r="BN11" s="71">
        <f>-Hypothèses!$D98*Dettes!BN10/12</f>
        <v>-4.791666666666667</v>
      </c>
      <c r="BO11" s="71">
        <f>-Hypothèses!$D98*Dettes!BO10/12</f>
        <v>-3.8333333333333335</v>
      </c>
      <c r="BP11" s="71">
        <f>-Hypothèses!$D98*Dettes!BP10/12</f>
        <v>-2.875</v>
      </c>
      <c r="BQ11" s="71">
        <f>-Hypothèses!$D98*Dettes!BQ10/12</f>
        <v>-1.9166666666666667</v>
      </c>
      <c r="BR11" s="71">
        <f>-Hypothèses!$D98*Dettes!BR10/12</f>
        <v>-0.95833333333333337</v>
      </c>
      <c r="BS11" s="71">
        <f>-Hypothèses!$D98*Dettes!BS10/12</f>
        <v>0</v>
      </c>
      <c r="BT11" s="71">
        <f>-Hypothèses!$D98*Dettes!BT10/12</f>
        <v>0</v>
      </c>
      <c r="BU11" s="71">
        <f>-Hypothèses!$D98*Dettes!BU10/12</f>
        <v>0</v>
      </c>
      <c r="BV11" s="71">
        <f>-Hypothèses!$D98*Dettes!BV10/12</f>
        <v>0</v>
      </c>
      <c r="BW11" s="71">
        <f>-Hypothèses!$D98*Dettes!BW10/12</f>
        <v>0</v>
      </c>
      <c r="BX11" s="71">
        <f>-Hypothèses!$D98*Dettes!BX10/12</f>
        <v>0</v>
      </c>
      <c r="BY11" s="71">
        <f>-Hypothèses!$D98*Dettes!BY10/12</f>
        <v>0</v>
      </c>
      <c r="BZ11" s="71">
        <f>-Hypothèses!$D98*Dettes!BZ10/12</f>
        <v>0</v>
      </c>
      <c r="CA11" s="71">
        <f>-Hypothèses!$D98*Dettes!CA10/12</f>
        <v>0</v>
      </c>
      <c r="CB11" s="71">
        <f>-Hypothèses!$D98*Dettes!CB10/12</f>
        <v>0</v>
      </c>
      <c r="CC11" s="71">
        <f>-Hypothèses!$D98*Dettes!CC10/12</f>
        <v>0</v>
      </c>
      <c r="CD11" s="71">
        <f>-Hypothèses!$D98*Dettes!CD10/12</f>
        <v>0</v>
      </c>
      <c r="CE11" s="71">
        <f>-Hypothèses!$D98*Dettes!CE10/12</f>
        <v>0</v>
      </c>
    </row>
    <row r="12" spans="1:84" x14ac:dyDescent="0.3">
      <c r="C12" s="15" t="str">
        <f>Hypothèses!C99</f>
        <v>[Dette n°2]</v>
      </c>
    </row>
    <row r="13" spans="1:84" x14ac:dyDescent="0.3">
      <c r="C13" s="66" t="s">
        <v>110</v>
      </c>
      <c r="E13" s="71">
        <f>SUMIF($L$4:$CE$4,E$4,$L13:$CE13)</f>
        <v>0</v>
      </c>
      <c r="F13" s="71">
        <f t="shared" si="9"/>
        <v>50000</v>
      </c>
      <c r="G13" s="71">
        <f t="shared" si="9"/>
        <v>0</v>
      </c>
      <c r="H13" s="71">
        <f t="shared" si="9"/>
        <v>0</v>
      </c>
      <c r="I13" s="71">
        <f t="shared" si="9"/>
        <v>0</v>
      </c>
      <c r="J13" s="71">
        <f t="shared" si="9"/>
        <v>0</v>
      </c>
      <c r="L13" s="71">
        <f>AND(Hypothèses!$D101&gt;=Dettes!K$5,Hypothèses!$D101&lt;=Dettes!L$5)*Hypothèses!$D100</f>
        <v>0</v>
      </c>
      <c r="M13" s="71">
        <f>AND(Hypothèses!$D101&gt;=Dettes!L$5,Hypothèses!$D101&lt;=Dettes!M$5)*Hypothèses!$D100</f>
        <v>0</v>
      </c>
      <c r="N13" s="71">
        <f>AND(Hypothèses!$D101&gt;=Dettes!M$5,Hypothèses!$D101&lt;=Dettes!N$5)*Hypothèses!$D100</f>
        <v>0</v>
      </c>
      <c r="O13" s="71">
        <f>AND(Hypothèses!$D101&gt;=Dettes!N$5,Hypothèses!$D101&lt;=Dettes!O$5)*Hypothèses!$D100</f>
        <v>0</v>
      </c>
      <c r="P13" s="71">
        <f>AND(Hypothèses!$D101&gt;=Dettes!O$5,Hypothèses!$D101&lt;=Dettes!P$5)*Hypothèses!$D100</f>
        <v>0</v>
      </c>
      <c r="Q13" s="71">
        <f>AND(Hypothèses!$D101&gt;=Dettes!P$5,Hypothèses!$D101&lt;=Dettes!Q$5)*Hypothèses!$D100</f>
        <v>0</v>
      </c>
      <c r="R13" s="71">
        <f>AND(Hypothèses!$D101&gt;=Dettes!Q$5,Hypothèses!$D101&lt;=Dettes!R$5)*Hypothèses!$D100</f>
        <v>0</v>
      </c>
      <c r="S13" s="71">
        <f>AND(Hypothèses!$D101&gt;=Dettes!R$5,Hypothèses!$D101&lt;=Dettes!S$5)*Hypothèses!$D100</f>
        <v>0</v>
      </c>
      <c r="T13" s="71">
        <f>AND(Hypothèses!$D101&gt;=Dettes!S$5,Hypothèses!$D101&lt;=Dettes!T$5)*Hypothèses!$D100</f>
        <v>0</v>
      </c>
      <c r="U13" s="71">
        <f>AND(Hypothèses!$D101&gt;=Dettes!T$5,Hypothèses!$D101&lt;=Dettes!U$5)*Hypothèses!$D100</f>
        <v>0</v>
      </c>
      <c r="V13" s="71">
        <f>AND(Hypothèses!$D101&gt;=Dettes!U$5,Hypothèses!$D101&lt;=Dettes!V$5)*Hypothèses!$D100</f>
        <v>0</v>
      </c>
      <c r="W13" s="71">
        <f>AND(Hypothèses!$D101&gt;=Dettes!V$5,Hypothèses!$D101&lt;=Dettes!W$5)*Hypothèses!$D100</f>
        <v>0</v>
      </c>
      <c r="X13" s="71">
        <f>AND(Hypothèses!$D101&gt;=Dettes!W$5,Hypothèses!$D101&lt;=Dettes!X$5)*Hypothèses!$D100</f>
        <v>0</v>
      </c>
      <c r="Y13" s="71">
        <f>AND(Hypothèses!$D101&gt;=Dettes!X$5,Hypothèses!$D101&lt;=Dettes!Y$5)*Hypothèses!$D100</f>
        <v>0</v>
      </c>
      <c r="Z13" s="71">
        <f>AND(Hypothèses!$D101&gt;=Dettes!Y$5,Hypothèses!$D101&lt;=Dettes!Z$5)*Hypothèses!$D100</f>
        <v>0</v>
      </c>
      <c r="AA13" s="71">
        <f>AND(Hypothèses!$D101&gt;=Dettes!Z$5,Hypothèses!$D101&lt;=Dettes!AA$5)*Hypothèses!$D100</f>
        <v>0</v>
      </c>
      <c r="AB13" s="71">
        <f>AND(Hypothèses!$D101&gt;=Dettes!AA$5,Hypothèses!$D101&lt;=Dettes!AB$5)*Hypothèses!$D100</f>
        <v>0</v>
      </c>
      <c r="AC13" s="71">
        <f>AND(Hypothèses!$D101&gt;=Dettes!AB$5,Hypothèses!$D101&lt;=Dettes!AC$5)*Hypothèses!$D100</f>
        <v>0</v>
      </c>
      <c r="AD13" s="71">
        <f>AND(Hypothèses!$D101&gt;=Dettes!AC$5,Hypothèses!$D101&lt;=Dettes!AD$5)*Hypothèses!$D100</f>
        <v>50000</v>
      </c>
      <c r="AE13" s="71">
        <f>AND(Hypothèses!$D101&gt;=Dettes!AD$5,Hypothèses!$D101&lt;=Dettes!AE$5)*Hypothèses!$D100</f>
        <v>0</v>
      </c>
      <c r="AF13" s="71">
        <f>AND(Hypothèses!$D101&gt;=Dettes!AE$5,Hypothèses!$D101&lt;=Dettes!AF$5)*Hypothèses!$D100</f>
        <v>0</v>
      </c>
      <c r="AG13" s="71">
        <f>AND(Hypothèses!$D101&gt;=Dettes!AF$5,Hypothèses!$D101&lt;=Dettes!AG$5)*Hypothèses!$D100</f>
        <v>0</v>
      </c>
      <c r="AH13" s="71">
        <f>AND(Hypothèses!$D101&gt;=Dettes!AG$5,Hypothèses!$D101&lt;=Dettes!AH$5)*Hypothèses!$D100</f>
        <v>0</v>
      </c>
      <c r="AI13" s="71">
        <f>AND(Hypothèses!$D101&gt;=Dettes!AH$5,Hypothèses!$D101&lt;=Dettes!AI$5)*Hypothèses!$D100</f>
        <v>0</v>
      </c>
      <c r="AJ13" s="71">
        <f>AND(Hypothèses!$D101&gt;=Dettes!AI$5,Hypothèses!$D101&lt;=Dettes!AJ$5)*Hypothèses!$D100</f>
        <v>0</v>
      </c>
      <c r="AK13" s="71">
        <f>AND(Hypothèses!$D101&gt;=Dettes!AJ$5,Hypothèses!$D101&lt;=Dettes!AK$5)*Hypothèses!$D100</f>
        <v>0</v>
      </c>
      <c r="AL13" s="71">
        <f>AND(Hypothèses!$D101&gt;=Dettes!AK$5,Hypothèses!$D101&lt;=Dettes!AL$5)*Hypothèses!$D100</f>
        <v>0</v>
      </c>
      <c r="AM13" s="71">
        <f>AND(Hypothèses!$D101&gt;=Dettes!AL$5,Hypothèses!$D101&lt;=Dettes!AM$5)*Hypothèses!$D100</f>
        <v>0</v>
      </c>
      <c r="AN13" s="71">
        <f>AND(Hypothèses!$D101&gt;=Dettes!AM$5,Hypothèses!$D101&lt;=Dettes!AN$5)*Hypothèses!$D100</f>
        <v>0</v>
      </c>
      <c r="AO13" s="71">
        <f>AND(Hypothèses!$D101&gt;=Dettes!AN$5,Hypothèses!$D101&lt;=Dettes!AO$5)*Hypothèses!$D100</f>
        <v>0</v>
      </c>
      <c r="AP13" s="71">
        <f>AND(Hypothèses!$D101&gt;=Dettes!AO$5,Hypothèses!$D101&lt;=Dettes!AP$5)*Hypothèses!$D100</f>
        <v>0</v>
      </c>
      <c r="AQ13" s="71">
        <f>AND(Hypothèses!$D101&gt;=Dettes!AP$5,Hypothèses!$D101&lt;=Dettes!AQ$5)*Hypothèses!$D100</f>
        <v>0</v>
      </c>
      <c r="AR13" s="71">
        <f>AND(Hypothèses!$D101&gt;=Dettes!AQ$5,Hypothèses!$D101&lt;=Dettes!AR$5)*Hypothèses!$D100</f>
        <v>0</v>
      </c>
      <c r="AS13" s="71">
        <f>AND(Hypothèses!$D101&gt;=Dettes!AR$5,Hypothèses!$D101&lt;=Dettes!AS$5)*Hypothèses!$D100</f>
        <v>0</v>
      </c>
      <c r="AT13" s="71">
        <f>AND(Hypothèses!$D101&gt;=Dettes!AS$5,Hypothèses!$D101&lt;=Dettes!AT$5)*Hypothèses!$D100</f>
        <v>0</v>
      </c>
      <c r="AU13" s="71">
        <f>AND(Hypothèses!$D101&gt;=Dettes!AT$5,Hypothèses!$D101&lt;=Dettes!AU$5)*Hypothèses!$D100</f>
        <v>0</v>
      </c>
      <c r="AV13" s="71">
        <f>AND(Hypothèses!$D101&gt;=Dettes!AU$5,Hypothèses!$D101&lt;=Dettes!AV$5)*Hypothèses!$D100</f>
        <v>0</v>
      </c>
      <c r="AW13" s="71">
        <f>AND(Hypothèses!$D101&gt;=Dettes!AV$5,Hypothèses!$D101&lt;=Dettes!AW$5)*Hypothèses!$D100</f>
        <v>0</v>
      </c>
      <c r="AX13" s="71">
        <f>AND(Hypothèses!$D101&gt;=Dettes!AW$5,Hypothèses!$D101&lt;=Dettes!AX$5)*Hypothèses!$D100</f>
        <v>0</v>
      </c>
      <c r="AY13" s="71">
        <f>AND(Hypothèses!$D101&gt;=Dettes!AX$5,Hypothèses!$D101&lt;=Dettes!AY$5)*Hypothèses!$D100</f>
        <v>0</v>
      </c>
      <c r="AZ13" s="71">
        <f>AND(Hypothèses!$D101&gt;=Dettes!AY$5,Hypothèses!$D101&lt;=Dettes!AZ$5)*Hypothèses!$D100</f>
        <v>0</v>
      </c>
      <c r="BA13" s="71">
        <f>AND(Hypothèses!$D101&gt;=Dettes!AZ$5,Hypothèses!$D101&lt;=Dettes!BA$5)*Hypothèses!$D100</f>
        <v>0</v>
      </c>
      <c r="BB13" s="71">
        <f>AND(Hypothèses!$D101&gt;=Dettes!BA$5,Hypothèses!$D101&lt;=Dettes!BB$5)*Hypothèses!$D100</f>
        <v>0</v>
      </c>
      <c r="BC13" s="71">
        <f>AND(Hypothèses!$D101&gt;=Dettes!BB$5,Hypothèses!$D101&lt;=Dettes!BC$5)*Hypothèses!$D100</f>
        <v>0</v>
      </c>
      <c r="BD13" s="71">
        <f>AND(Hypothèses!$D101&gt;=Dettes!BC$5,Hypothèses!$D101&lt;=Dettes!BD$5)*Hypothèses!$D100</f>
        <v>0</v>
      </c>
      <c r="BE13" s="71">
        <f>AND(Hypothèses!$D101&gt;=Dettes!BD$5,Hypothèses!$D101&lt;=Dettes!BE$5)*Hypothèses!$D100</f>
        <v>0</v>
      </c>
      <c r="BF13" s="71">
        <f>AND(Hypothèses!$D101&gt;=Dettes!BE$5,Hypothèses!$D101&lt;=Dettes!BF$5)*Hypothèses!$D100</f>
        <v>0</v>
      </c>
      <c r="BG13" s="71">
        <f>AND(Hypothèses!$D101&gt;=Dettes!BF$5,Hypothèses!$D101&lt;=Dettes!BG$5)*Hypothèses!$D100</f>
        <v>0</v>
      </c>
      <c r="BH13" s="71">
        <f>AND(Hypothèses!$D101&gt;=Dettes!BG$5,Hypothèses!$D101&lt;=Dettes!BH$5)*Hypothèses!$D100</f>
        <v>0</v>
      </c>
      <c r="BI13" s="71">
        <f>AND(Hypothèses!$D101&gt;=Dettes!BH$5,Hypothèses!$D101&lt;=Dettes!BI$5)*Hypothèses!$D100</f>
        <v>0</v>
      </c>
      <c r="BJ13" s="71">
        <f>AND(Hypothèses!$D101&gt;=Dettes!BI$5,Hypothèses!$D101&lt;=Dettes!BJ$5)*Hypothèses!$D100</f>
        <v>0</v>
      </c>
      <c r="BK13" s="71">
        <f>AND(Hypothèses!$D101&gt;=Dettes!BJ$5,Hypothèses!$D101&lt;=Dettes!BK$5)*Hypothèses!$D100</f>
        <v>0</v>
      </c>
      <c r="BL13" s="71">
        <f>AND(Hypothèses!$D101&gt;=Dettes!BK$5,Hypothèses!$D101&lt;=Dettes!BL$5)*Hypothèses!$D100</f>
        <v>0</v>
      </c>
      <c r="BM13" s="71">
        <f>AND(Hypothèses!$D101&gt;=Dettes!BL$5,Hypothèses!$D101&lt;=Dettes!BM$5)*Hypothèses!$D100</f>
        <v>0</v>
      </c>
      <c r="BN13" s="71">
        <f>AND(Hypothèses!$D101&gt;=Dettes!BM$5,Hypothèses!$D101&lt;=Dettes!BN$5)*Hypothèses!$D100</f>
        <v>0</v>
      </c>
      <c r="BO13" s="71">
        <f>AND(Hypothèses!$D101&gt;=Dettes!BN$5,Hypothèses!$D101&lt;=Dettes!BO$5)*Hypothèses!$D100</f>
        <v>0</v>
      </c>
      <c r="BP13" s="71">
        <f>AND(Hypothèses!$D101&gt;=Dettes!BO$5,Hypothèses!$D101&lt;=Dettes!BP$5)*Hypothèses!$D100</f>
        <v>0</v>
      </c>
      <c r="BQ13" s="71">
        <f>AND(Hypothèses!$D101&gt;=Dettes!BP$5,Hypothèses!$D101&lt;=Dettes!BQ$5)*Hypothèses!$D100</f>
        <v>0</v>
      </c>
      <c r="BR13" s="71">
        <f>AND(Hypothèses!$D101&gt;=Dettes!BQ$5,Hypothèses!$D101&lt;=Dettes!BR$5)*Hypothèses!$D100</f>
        <v>0</v>
      </c>
      <c r="BS13" s="71">
        <f>AND(Hypothèses!$D101&gt;=Dettes!BR$5,Hypothèses!$D101&lt;=Dettes!BS$5)*Hypothèses!$D100</f>
        <v>0</v>
      </c>
      <c r="BT13" s="71">
        <f>AND(Hypothèses!$D101&gt;=Dettes!BS$5,Hypothèses!$D101&lt;=Dettes!BT$5)*Hypothèses!$D100</f>
        <v>0</v>
      </c>
      <c r="BU13" s="71">
        <f>AND(Hypothèses!$D101&gt;=Dettes!BT$5,Hypothèses!$D101&lt;=Dettes!BU$5)*Hypothèses!$D100</f>
        <v>0</v>
      </c>
      <c r="BV13" s="71">
        <f>AND(Hypothèses!$D101&gt;=Dettes!BU$5,Hypothèses!$D101&lt;=Dettes!BV$5)*Hypothèses!$D100</f>
        <v>0</v>
      </c>
      <c r="BW13" s="71">
        <f>AND(Hypothèses!$D101&gt;=Dettes!BV$5,Hypothèses!$D101&lt;=Dettes!BW$5)*Hypothèses!$D100</f>
        <v>0</v>
      </c>
      <c r="BX13" s="71">
        <f>AND(Hypothèses!$D101&gt;=Dettes!BW$5,Hypothèses!$D101&lt;=Dettes!BX$5)*Hypothèses!$D100</f>
        <v>0</v>
      </c>
      <c r="BY13" s="71">
        <f>AND(Hypothèses!$D101&gt;=Dettes!BX$5,Hypothèses!$D101&lt;=Dettes!BY$5)*Hypothèses!$D100</f>
        <v>0</v>
      </c>
      <c r="BZ13" s="71">
        <f>AND(Hypothèses!$D101&gt;=Dettes!BY$5,Hypothèses!$D101&lt;=Dettes!BZ$5)*Hypothèses!$D100</f>
        <v>0</v>
      </c>
      <c r="CA13" s="71">
        <f>AND(Hypothèses!$D101&gt;=Dettes!BZ$5,Hypothèses!$D101&lt;=Dettes!CA$5)*Hypothèses!$D100</f>
        <v>0</v>
      </c>
      <c r="CB13" s="71">
        <f>AND(Hypothèses!$D101&gt;=Dettes!CA$5,Hypothèses!$D101&lt;=Dettes!CB$5)*Hypothèses!$D100</f>
        <v>0</v>
      </c>
      <c r="CC13" s="71">
        <f>AND(Hypothèses!$D101&gt;=Dettes!CB$5,Hypothèses!$D101&lt;=Dettes!CC$5)*Hypothèses!$D100</f>
        <v>0</v>
      </c>
      <c r="CD13" s="71">
        <f>AND(Hypothèses!$D101&gt;=Dettes!CC$5,Hypothèses!$D101&lt;=Dettes!CD$5)*Hypothèses!$D100</f>
        <v>0</v>
      </c>
      <c r="CE13" s="71">
        <f>AND(Hypothèses!$D101&gt;=Dettes!CD$5,Hypothèses!$D101&lt;=Dettes!CE$5)*Hypothèses!$D100</f>
        <v>0</v>
      </c>
    </row>
    <row r="14" spans="1:84" x14ac:dyDescent="0.3">
      <c r="C14" s="66" t="s">
        <v>111</v>
      </c>
      <c r="E14" s="71">
        <f t="shared" ref="E14:E16" si="13">SUMIF($L$4:$CE$4,E$4,$L14:$CE14)</f>
        <v>0</v>
      </c>
      <c r="F14" s="71">
        <f t="shared" si="9"/>
        <v>-12500.000000000002</v>
      </c>
      <c r="G14" s="71">
        <f t="shared" si="9"/>
        <v>-24999.999999999996</v>
      </c>
      <c r="H14" s="71">
        <f t="shared" si="9"/>
        <v>-12500.000000000002</v>
      </c>
      <c r="I14" s="71">
        <f t="shared" si="9"/>
        <v>0</v>
      </c>
      <c r="J14" s="71">
        <f t="shared" si="9"/>
        <v>0</v>
      </c>
      <c r="L14" s="71">
        <f>-AND(Hypothèses!$D101&lt;=Dettes!L$5,EOMONTH(Hypothèses!$D101,Hypothèses!$D102)&gt;L$5)*(Hypothèses!$D100/Hypothèses!$D102)</f>
        <v>0</v>
      </c>
      <c r="M14" s="71">
        <f>-AND(Hypothèses!$D101&lt;=Dettes!M$5,EOMONTH(Hypothèses!$D101,Hypothèses!$D102)&gt;M$5)*(Hypothèses!$D100/Hypothèses!$D102)</f>
        <v>0</v>
      </c>
      <c r="N14" s="71">
        <f>-AND(Hypothèses!$D101&lt;=Dettes!N$5,EOMONTH(Hypothèses!$D101,Hypothèses!$D102)&gt;N$5)*(Hypothèses!$D100/Hypothèses!$D102)</f>
        <v>0</v>
      </c>
      <c r="O14" s="71">
        <f>-AND(Hypothèses!$D101&lt;=Dettes!O$5,EOMONTH(Hypothèses!$D101,Hypothèses!$D102)&gt;O$5)*(Hypothèses!$D100/Hypothèses!$D102)</f>
        <v>0</v>
      </c>
      <c r="P14" s="71">
        <f>-AND(Hypothèses!$D101&lt;=Dettes!P$5,EOMONTH(Hypothèses!$D101,Hypothèses!$D102)&gt;P$5)*(Hypothèses!$D100/Hypothèses!$D102)</f>
        <v>0</v>
      </c>
      <c r="Q14" s="71">
        <f>-AND(Hypothèses!$D101&lt;=Dettes!Q$5,EOMONTH(Hypothèses!$D101,Hypothèses!$D102)&gt;Q$5)*(Hypothèses!$D100/Hypothèses!$D102)</f>
        <v>0</v>
      </c>
      <c r="R14" s="71">
        <f>-AND(Hypothèses!$D101&lt;=Dettes!R$5,EOMONTH(Hypothèses!$D101,Hypothèses!$D102)&gt;R$5)*(Hypothèses!$D100/Hypothèses!$D102)</f>
        <v>0</v>
      </c>
      <c r="S14" s="71">
        <f>-AND(Hypothèses!$D101&lt;=Dettes!S$5,EOMONTH(Hypothèses!$D101,Hypothèses!$D102)&gt;S$5)*(Hypothèses!$D100/Hypothèses!$D102)</f>
        <v>0</v>
      </c>
      <c r="T14" s="71">
        <f>-AND(Hypothèses!$D101&lt;=Dettes!T$5,EOMONTH(Hypothèses!$D101,Hypothèses!$D102)&gt;T$5)*(Hypothèses!$D100/Hypothèses!$D102)</f>
        <v>0</v>
      </c>
      <c r="U14" s="71">
        <f>-AND(Hypothèses!$D101&lt;=Dettes!U$5,EOMONTH(Hypothèses!$D101,Hypothèses!$D102)&gt;U$5)*(Hypothèses!$D100/Hypothèses!$D102)</f>
        <v>0</v>
      </c>
      <c r="V14" s="71">
        <f>-AND(Hypothèses!$D101&lt;=Dettes!V$5,EOMONTH(Hypothèses!$D101,Hypothèses!$D102)&gt;V$5)*(Hypothèses!$D100/Hypothèses!$D102)</f>
        <v>0</v>
      </c>
      <c r="W14" s="71">
        <f>-AND(Hypothèses!$D101&lt;=Dettes!W$5,EOMONTH(Hypothèses!$D101,Hypothèses!$D102)&gt;W$5)*(Hypothèses!$D100/Hypothèses!$D102)</f>
        <v>0</v>
      </c>
      <c r="X14" s="71">
        <f>-AND(Hypothèses!$D101&lt;=Dettes!X$5,EOMONTH(Hypothèses!$D101,Hypothèses!$D102)&gt;X$5)*(Hypothèses!$D100/Hypothèses!$D102)</f>
        <v>0</v>
      </c>
      <c r="Y14" s="71">
        <f>-AND(Hypothèses!$D101&lt;=Dettes!Y$5,EOMONTH(Hypothèses!$D101,Hypothèses!$D102)&gt;Y$5)*(Hypothèses!$D100/Hypothèses!$D102)</f>
        <v>0</v>
      </c>
      <c r="Z14" s="71">
        <f>-AND(Hypothèses!$D101&lt;=Dettes!Z$5,EOMONTH(Hypothèses!$D101,Hypothèses!$D102)&gt;Z$5)*(Hypothèses!$D100/Hypothèses!$D102)</f>
        <v>0</v>
      </c>
      <c r="AA14" s="71">
        <f>-AND(Hypothèses!$D101&lt;=Dettes!AA$5,EOMONTH(Hypothèses!$D101,Hypothèses!$D102)&gt;AA$5)*(Hypothèses!$D100/Hypothèses!$D102)</f>
        <v>0</v>
      </c>
      <c r="AB14" s="71">
        <f>-AND(Hypothèses!$D101&lt;=Dettes!AB$5,EOMONTH(Hypothèses!$D101,Hypothèses!$D102)&gt;AB$5)*(Hypothèses!$D100/Hypothèses!$D102)</f>
        <v>0</v>
      </c>
      <c r="AC14" s="71">
        <f>-AND(Hypothèses!$D101&lt;=Dettes!AC$5,EOMONTH(Hypothèses!$D101,Hypothèses!$D102)&gt;AC$5)*(Hypothèses!$D100/Hypothèses!$D102)</f>
        <v>0</v>
      </c>
      <c r="AD14" s="71">
        <f>-AND(Hypothèses!$D101&lt;=Dettes!AD$5,EOMONTH(Hypothèses!$D101,Hypothèses!$D102)&gt;AD$5)*(Hypothèses!$D100/Hypothèses!$D102)</f>
        <v>-2083.3333333333335</v>
      </c>
      <c r="AE14" s="71">
        <f>-AND(Hypothèses!$D101&lt;=Dettes!AE$5,EOMONTH(Hypothèses!$D101,Hypothèses!$D102)&gt;AE$5)*(Hypothèses!$D100/Hypothèses!$D102)</f>
        <v>-2083.3333333333335</v>
      </c>
      <c r="AF14" s="71">
        <f>-AND(Hypothèses!$D101&lt;=Dettes!AF$5,EOMONTH(Hypothèses!$D101,Hypothèses!$D102)&gt;AF$5)*(Hypothèses!$D100/Hypothèses!$D102)</f>
        <v>-2083.3333333333335</v>
      </c>
      <c r="AG14" s="71">
        <f>-AND(Hypothèses!$D101&lt;=Dettes!AG$5,EOMONTH(Hypothèses!$D101,Hypothèses!$D102)&gt;AG$5)*(Hypothèses!$D100/Hypothèses!$D102)</f>
        <v>-2083.3333333333335</v>
      </c>
      <c r="AH14" s="71">
        <f>-AND(Hypothèses!$D101&lt;=Dettes!AH$5,EOMONTH(Hypothèses!$D101,Hypothèses!$D102)&gt;AH$5)*(Hypothèses!$D100/Hypothèses!$D102)</f>
        <v>-2083.3333333333335</v>
      </c>
      <c r="AI14" s="71">
        <f>-AND(Hypothèses!$D101&lt;=Dettes!AI$5,EOMONTH(Hypothèses!$D101,Hypothèses!$D102)&gt;AI$5)*(Hypothèses!$D100/Hypothèses!$D102)</f>
        <v>-2083.3333333333335</v>
      </c>
      <c r="AJ14" s="71">
        <f>-AND(Hypothèses!$D101&lt;=Dettes!AJ$5,EOMONTH(Hypothèses!$D101,Hypothèses!$D102)&gt;AJ$5)*(Hypothèses!$D100/Hypothèses!$D102)</f>
        <v>-2083.3333333333335</v>
      </c>
      <c r="AK14" s="71">
        <f>-AND(Hypothèses!$D101&lt;=Dettes!AK$5,EOMONTH(Hypothèses!$D101,Hypothèses!$D102)&gt;AK$5)*(Hypothèses!$D100/Hypothèses!$D102)</f>
        <v>-2083.3333333333335</v>
      </c>
      <c r="AL14" s="71">
        <f>-AND(Hypothèses!$D101&lt;=Dettes!AL$5,EOMONTH(Hypothèses!$D101,Hypothèses!$D102)&gt;AL$5)*(Hypothèses!$D100/Hypothèses!$D102)</f>
        <v>-2083.3333333333335</v>
      </c>
      <c r="AM14" s="71">
        <f>-AND(Hypothèses!$D101&lt;=Dettes!AM$5,EOMONTH(Hypothèses!$D101,Hypothèses!$D102)&gt;AM$5)*(Hypothèses!$D100/Hypothèses!$D102)</f>
        <v>-2083.3333333333335</v>
      </c>
      <c r="AN14" s="71">
        <f>-AND(Hypothèses!$D101&lt;=Dettes!AN$5,EOMONTH(Hypothèses!$D101,Hypothèses!$D102)&gt;AN$5)*(Hypothèses!$D100/Hypothèses!$D102)</f>
        <v>-2083.3333333333335</v>
      </c>
      <c r="AO14" s="71">
        <f>-AND(Hypothèses!$D101&lt;=Dettes!AO$5,EOMONTH(Hypothèses!$D101,Hypothèses!$D102)&gt;AO$5)*(Hypothèses!$D100/Hypothèses!$D102)</f>
        <v>-2083.3333333333335</v>
      </c>
      <c r="AP14" s="71">
        <f>-AND(Hypothèses!$D101&lt;=Dettes!AP$5,EOMONTH(Hypothèses!$D101,Hypothèses!$D102)&gt;AP$5)*(Hypothèses!$D100/Hypothèses!$D102)</f>
        <v>-2083.3333333333335</v>
      </c>
      <c r="AQ14" s="71">
        <f>-AND(Hypothèses!$D101&lt;=Dettes!AQ$5,EOMONTH(Hypothèses!$D101,Hypothèses!$D102)&gt;AQ$5)*(Hypothèses!$D100/Hypothèses!$D102)</f>
        <v>-2083.3333333333335</v>
      </c>
      <c r="AR14" s="71">
        <f>-AND(Hypothèses!$D101&lt;=Dettes!AR$5,EOMONTH(Hypothèses!$D101,Hypothèses!$D102)&gt;AR$5)*(Hypothèses!$D100/Hypothèses!$D102)</f>
        <v>-2083.3333333333335</v>
      </c>
      <c r="AS14" s="71">
        <f>-AND(Hypothèses!$D101&lt;=Dettes!AS$5,EOMONTH(Hypothèses!$D101,Hypothèses!$D102)&gt;AS$5)*(Hypothèses!$D100/Hypothèses!$D102)</f>
        <v>-2083.3333333333335</v>
      </c>
      <c r="AT14" s="71">
        <f>-AND(Hypothèses!$D101&lt;=Dettes!AT$5,EOMONTH(Hypothèses!$D101,Hypothèses!$D102)&gt;AT$5)*(Hypothèses!$D100/Hypothèses!$D102)</f>
        <v>-2083.3333333333335</v>
      </c>
      <c r="AU14" s="71">
        <f>-AND(Hypothèses!$D101&lt;=Dettes!AU$5,EOMONTH(Hypothèses!$D101,Hypothèses!$D102)&gt;AU$5)*(Hypothèses!$D100/Hypothèses!$D102)</f>
        <v>-2083.3333333333335</v>
      </c>
      <c r="AV14" s="71">
        <f>-AND(Hypothèses!$D101&lt;=Dettes!AV$5,EOMONTH(Hypothèses!$D101,Hypothèses!$D102)&gt;AV$5)*(Hypothèses!$D100/Hypothèses!$D102)</f>
        <v>-2083.3333333333335</v>
      </c>
      <c r="AW14" s="71">
        <f>-AND(Hypothèses!$D101&lt;=Dettes!AW$5,EOMONTH(Hypothèses!$D101,Hypothèses!$D102)&gt;AW$5)*(Hypothèses!$D100/Hypothèses!$D102)</f>
        <v>-2083.3333333333335</v>
      </c>
      <c r="AX14" s="71">
        <f>-AND(Hypothèses!$D101&lt;=Dettes!AX$5,EOMONTH(Hypothèses!$D101,Hypothèses!$D102)&gt;AX$5)*(Hypothèses!$D100/Hypothèses!$D102)</f>
        <v>-2083.3333333333335</v>
      </c>
      <c r="AY14" s="71">
        <f>-AND(Hypothèses!$D101&lt;=Dettes!AY$5,EOMONTH(Hypothèses!$D101,Hypothèses!$D102)&gt;AY$5)*(Hypothèses!$D100/Hypothèses!$D102)</f>
        <v>-2083.3333333333335</v>
      </c>
      <c r="AZ14" s="71">
        <f>-AND(Hypothèses!$D101&lt;=Dettes!AZ$5,EOMONTH(Hypothèses!$D101,Hypothèses!$D102)&gt;AZ$5)*(Hypothèses!$D100/Hypothèses!$D102)</f>
        <v>-2083.3333333333335</v>
      </c>
      <c r="BA14" s="71">
        <f>-AND(Hypothèses!$D101&lt;=Dettes!BA$5,EOMONTH(Hypothèses!$D101,Hypothèses!$D102)&gt;BA$5)*(Hypothèses!$D100/Hypothèses!$D102)</f>
        <v>-2083.3333333333335</v>
      </c>
      <c r="BB14" s="71">
        <f>-AND(Hypothèses!$D101&lt;=Dettes!BB$5,EOMONTH(Hypothèses!$D101,Hypothèses!$D102)&gt;BB$5)*(Hypothèses!$D100/Hypothèses!$D102)</f>
        <v>0</v>
      </c>
      <c r="BC14" s="71">
        <f>-AND(Hypothèses!$D101&lt;=Dettes!BC$5,EOMONTH(Hypothèses!$D101,Hypothèses!$D102)&gt;BC$5)*(Hypothèses!$D100/Hypothèses!$D102)</f>
        <v>0</v>
      </c>
      <c r="BD14" s="71">
        <f>-AND(Hypothèses!$D101&lt;=Dettes!BD$5,EOMONTH(Hypothèses!$D101,Hypothèses!$D102)&gt;BD$5)*(Hypothèses!$D100/Hypothèses!$D102)</f>
        <v>0</v>
      </c>
      <c r="BE14" s="71">
        <f>-AND(Hypothèses!$D101&lt;=Dettes!BE$5,EOMONTH(Hypothèses!$D101,Hypothèses!$D102)&gt;BE$5)*(Hypothèses!$D100/Hypothèses!$D102)</f>
        <v>0</v>
      </c>
      <c r="BF14" s="71">
        <f>-AND(Hypothèses!$D101&lt;=Dettes!BF$5,EOMONTH(Hypothèses!$D101,Hypothèses!$D102)&gt;BF$5)*(Hypothèses!$D100/Hypothèses!$D102)</f>
        <v>0</v>
      </c>
      <c r="BG14" s="71">
        <f>-AND(Hypothèses!$D101&lt;=Dettes!BG$5,EOMONTH(Hypothèses!$D101,Hypothèses!$D102)&gt;BG$5)*(Hypothèses!$D100/Hypothèses!$D102)</f>
        <v>0</v>
      </c>
      <c r="BH14" s="71">
        <f>-AND(Hypothèses!$D101&lt;=Dettes!BH$5,EOMONTH(Hypothèses!$D101,Hypothèses!$D102)&gt;BH$5)*(Hypothèses!$D100/Hypothèses!$D102)</f>
        <v>0</v>
      </c>
      <c r="BI14" s="71">
        <f>-AND(Hypothèses!$D101&lt;=Dettes!BI$5,EOMONTH(Hypothèses!$D101,Hypothèses!$D102)&gt;BI$5)*(Hypothèses!$D100/Hypothèses!$D102)</f>
        <v>0</v>
      </c>
      <c r="BJ14" s="71">
        <f>-AND(Hypothèses!$D101&lt;=Dettes!BJ$5,EOMONTH(Hypothèses!$D101,Hypothèses!$D102)&gt;BJ$5)*(Hypothèses!$D100/Hypothèses!$D102)</f>
        <v>0</v>
      </c>
      <c r="BK14" s="71">
        <f>-AND(Hypothèses!$D101&lt;=Dettes!BK$5,EOMONTH(Hypothèses!$D101,Hypothèses!$D102)&gt;BK$5)*(Hypothèses!$D100/Hypothèses!$D102)</f>
        <v>0</v>
      </c>
      <c r="BL14" s="71">
        <f>-AND(Hypothèses!$D101&lt;=Dettes!BL$5,EOMONTH(Hypothèses!$D101,Hypothèses!$D102)&gt;BL$5)*(Hypothèses!$D100/Hypothèses!$D102)</f>
        <v>0</v>
      </c>
      <c r="BM14" s="71">
        <f>-AND(Hypothèses!$D101&lt;=Dettes!BM$5,EOMONTH(Hypothèses!$D101,Hypothèses!$D102)&gt;BM$5)*(Hypothèses!$D100/Hypothèses!$D102)</f>
        <v>0</v>
      </c>
      <c r="BN14" s="71">
        <f>-AND(Hypothèses!$D101&lt;=Dettes!BN$5,EOMONTH(Hypothèses!$D101,Hypothèses!$D102)&gt;BN$5)*(Hypothèses!$D100/Hypothèses!$D102)</f>
        <v>0</v>
      </c>
      <c r="BO14" s="71">
        <f>-AND(Hypothèses!$D101&lt;=Dettes!BO$5,EOMONTH(Hypothèses!$D101,Hypothèses!$D102)&gt;BO$5)*(Hypothèses!$D100/Hypothèses!$D102)</f>
        <v>0</v>
      </c>
      <c r="BP14" s="71">
        <f>-AND(Hypothèses!$D101&lt;=Dettes!BP$5,EOMONTH(Hypothèses!$D101,Hypothèses!$D102)&gt;BP$5)*(Hypothèses!$D100/Hypothèses!$D102)</f>
        <v>0</v>
      </c>
      <c r="BQ14" s="71">
        <f>-AND(Hypothèses!$D101&lt;=Dettes!BQ$5,EOMONTH(Hypothèses!$D101,Hypothèses!$D102)&gt;BQ$5)*(Hypothèses!$D100/Hypothèses!$D102)</f>
        <v>0</v>
      </c>
      <c r="BR14" s="71">
        <f>-AND(Hypothèses!$D101&lt;=Dettes!BR$5,EOMONTH(Hypothèses!$D101,Hypothèses!$D102)&gt;BR$5)*(Hypothèses!$D100/Hypothèses!$D102)</f>
        <v>0</v>
      </c>
      <c r="BS14" s="71">
        <f>-AND(Hypothèses!$D101&lt;=Dettes!BS$5,EOMONTH(Hypothèses!$D101,Hypothèses!$D102)&gt;BS$5)*(Hypothèses!$D100/Hypothèses!$D102)</f>
        <v>0</v>
      </c>
      <c r="BT14" s="71">
        <f>-AND(Hypothèses!$D101&lt;=Dettes!BT$5,EOMONTH(Hypothèses!$D101,Hypothèses!$D102)&gt;BT$5)*(Hypothèses!$D100/Hypothèses!$D102)</f>
        <v>0</v>
      </c>
      <c r="BU14" s="71">
        <f>-AND(Hypothèses!$D101&lt;=Dettes!BU$5,EOMONTH(Hypothèses!$D101,Hypothèses!$D102)&gt;BU$5)*(Hypothèses!$D100/Hypothèses!$D102)</f>
        <v>0</v>
      </c>
      <c r="BV14" s="71">
        <f>-AND(Hypothèses!$D101&lt;=Dettes!BV$5,EOMONTH(Hypothèses!$D101,Hypothèses!$D102)&gt;BV$5)*(Hypothèses!$D100/Hypothèses!$D102)</f>
        <v>0</v>
      </c>
      <c r="BW14" s="71">
        <f>-AND(Hypothèses!$D101&lt;=Dettes!BW$5,EOMONTH(Hypothèses!$D101,Hypothèses!$D102)&gt;BW$5)*(Hypothèses!$D100/Hypothèses!$D102)</f>
        <v>0</v>
      </c>
      <c r="BX14" s="71">
        <f>-AND(Hypothèses!$D101&lt;=Dettes!BX$5,EOMONTH(Hypothèses!$D101,Hypothèses!$D102)&gt;BX$5)*(Hypothèses!$D100/Hypothèses!$D102)</f>
        <v>0</v>
      </c>
      <c r="BY14" s="71">
        <f>-AND(Hypothèses!$D101&lt;=Dettes!BY$5,EOMONTH(Hypothèses!$D101,Hypothèses!$D102)&gt;BY$5)*(Hypothèses!$D100/Hypothèses!$D102)</f>
        <v>0</v>
      </c>
      <c r="BZ14" s="71">
        <f>-AND(Hypothèses!$D101&lt;=Dettes!BZ$5,EOMONTH(Hypothèses!$D101,Hypothèses!$D102)&gt;BZ$5)*(Hypothèses!$D100/Hypothèses!$D102)</f>
        <v>0</v>
      </c>
      <c r="CA14" s="71">
        <f>-AND(Hypothèses!$D101&lt;=Dettes!CA$5,EOMONTH(Hypothèses!$D101,Hypothèses!$D102)&gt;CA$5)*(Hypothèses!$D100/Hypothèses!$D102)</f>
        <v>0</v>
      </c>
      <c r="CB14" s="71">
        <f>-AND(Hypothèses!$D101&lt;=Dettes!CB$5,EOMONTH(Hypothèses!$D101,Hypothèses!$D102)&gt;CB$5)*(Hypothèses!$D100/Hypothèses!$D102)</f>
        <v>0</v>
      </c>
      <c r="CC14" s="71">
        <f>-AND(Hypothèses!$D101&lt;=Dettes!CC$5,EOMONTH(Hypothèses!$D101,Hypothèses!$D102)&gt;CC$5)*(Hypothèses!$D100/Hypothèses!$D102)</f>
        <v>0</v>
      </c>
      <c r="CD14" s="71">
        <f>-AND(Hypothèses!$D101&lt;=Dettes!CD$5,EOMONTH(Hypothèses!$D101,Hypothèses!$D102)&gt;CD$5)*(Hypothèses!$D100/Hypothèses!$D102)</f>
        <v>0</v>
      </c>
      <c r="CE14" s="71">
        <f>-AND(Hypothèses!$D101&lt;=Dettes!CE$5,EOMONTH(Hypothèses!$D101,Hypothèses!$D102)&gt;CE$5)*(Hypothèses!$D100/Hypothèses!$D102)</f>
        <v>0</v>
      </c>
    </row>
    <row r="15" spans="1:84" x14ac:dyDescent="0.3">
      <c r="C15" s="66" t="s">
        <v>112</v>
      </c>
      <c r="E15" s="71">
        <f>W15</f>
        <v>0</v>
      </c>
      <c r="F15" s="71">
        <f>AI15</f>
        <v>37499.999999999985</v>
      </c>
      <c r="G15" s="71">
        <f>AU15</f>
        <v>12499.999999999989</v>
      </c>
      <c r="H15" s="71">
        <f>BG15</f>
        <v>0</v>
      </c>
      <c r="I15" s="71">
        <f>BS15</f>
        <v>0</v>
      </c>
      <c r="J15" s="71">
        <f>CE15</f>
        <v>0</v>
      </c>
      <c r="L15" s="71">
        <f t="shared" ref="L15" si="14">IF(L13+L14+K15&gt;=0,L13+L14+K15,0)</f>
        <v>0</v>
      </c>
      <c r="M15" s="71">
        <f t="shared" ref="M15" si="15">IF(M13+M14+L15&gt;=0,M13+M14+L15,0)</f>
        <v>0</v>
      </c>
      <c r="N15" s="71">
        <f t="shared" ref="N15" si="16">IF(N13+N14+M15&gt;=0,N13+N14+M15,0)</f>
        <v>0</v>
      </c>
      <c r="O15" s="71">
        <f t="shared" ref="O15" si="17">IF(O13+O14+N15&gt;=0,O13+O14+N15,0)</f>
        <v>0</v>
      </c>
      <c r="P15" s="71">
        <f t="shared" ref="P15" si="18">IF(P13+P14+O15&gt;=0,P13+P14+O15,0)</f>
        <v>0</v>
      </c>
      <c r="Q15" s="71">
        <f t="shared" ref="Q15" si="19">IF(Q13+Q14+P15&gt;=0,Q13+Q14+P15,0)</f>
        <v>0</v>
      </c>
      <c r="R15" s="71">
        <f t="shared" ref="R15" si="20">IF(R13+R14+Q15&gt;=0,R13+R14+Q15,0)</f>
        <v>0</v>
      </c>
      <c r="S15" s="71">
        <f t="shared" ref="S15" si="21">IF(S13+S14+R15&gt;=0,S13+S14+R15,0)</f>
        <v>0</v>
      </c>
      <c r="T15" s="71">
        <f t="shared" ref="T15" si="22">IF(T13+T14+S15&gt;=0,T13+T14+S15,0)</f>
        <v>0</v>
      </c>
      <c r="U15" s="71">
        <f t="shared" ref="U15" si="23">IF(U13+U14+T15&gt;=0,U13+U14+T15,0)</f>
        <v>0</v>
      </c>
      <c r="V15" s="71">
        <f t="shared" ref="V15" si="24">IF(V13+V14+U15&gt;=0,V13+V14+U15,0)</f>
        <v>0</v>
      </c>
      <c r="W15" s="71">
        <f t="shared" ref="W15" si="25">IF(W13+W14+V15&gt;=0,W13+W14+V15,0)</f>
        <v>0</v>
      </c>
      <c r="X15" s="71">
        <f t="shared" ref="X15" si="26">IF(X13+X14+W15&gt;=0,X13+X14+W15,0)</f>
        <v>0</v>
      </c>
      <c r="Y15" s="71">
        <f t="shared" ref="Y15" si="27">IF(Y13+Y14+X15&gt;=0,Y13+Y14+X15,0)</f>
        <v>0</v>
      </c>
      <c r="Z15" s="71">
        <f t="shared" ref="Z15" si="28">IF(Z13+Z14+Y15&gt;=0,Z13+Z14+Y15,0)</f>
        <v>0</v>
      </c>
      <c r="AA15" s="71">
        <f t="shared" ref="AA15" si="29">IF(AA13+AA14+Z15&gt;=0,AA13+AA14+Z15,0)</f>
        <v>0</v>
      </c>
      <c r="AB15" s="71">
        <f t="shared" ref="AB15" si="30">IF(AB13+AB14+AA15&gt;=0,AB13+AB14+AA15,0)</f>
        <v>0</v>
      </c>
      <c r="AC15" s="71">
        <f t="shared" ref="AC15" si="31">IF(AC13+AC14+AB15&gt;=0,AC13+AC14+AB15,0)</f>
        <v>0</v>
      </c>
      <c r="AD15" s="71">
        <f t="shared" ref="AD15" si="32">IF(AD13+AD14+AC15&gt;=0,AD13+AD14+AC15,0)</f>
        <v>47916.666666666664</v>
      </c>
      <c r="AE15" s="71">
        <f t="shared" ref="AE15" si="33">IF(AE13+AE14+AD15&gt;=0,AE13+AE14+AD15,0)</f>
        <v>45833.333333333328</v>
      </c>
      <c r="AF15" s="71">
        <f t="shared" ref="AF15" si="34">IF(AF13+AF14+AE15&gt;=0,AF13+AF14+AE15,0)</f>
        <v>43749.999999999993</v>
      </c>
      <c r="AG15" s="71">
        <f t="shared" ref="AG15" si="35">IF(AG13+AG14+AF15&gt;=0,AG13+AG14+AF15,0)</f>
        <v>41666.666666666657</v>
      </c>
      <c r="AH15" s="71">
        <f t="shared" ref="AH15" si="36">IF(AH13+AH14+AG15&gt;=0,AH13+AH14+AG15,0)</f>
        <v>39583.333333333321</v>
      </c>
      <c r="AI15" s="71">
        <f t="shared" ref="AI15" si="37">IF(AI13+AI14+AH15&gt;=0,AI13+AI14+AH15,0)</f>
        <v>37499.999999999985</v>
      </c>
      <c r="AJ15" s="71">
        <f t="shared" ref="AJ15" si="38">IF(AJ13+AJ14+AI15&gt;=0,AJ13+AJ14+AI15,0)</f>
        <v>35416.66666666665</v>
      </c>
      <c r="AK15" s="71">
        <f t="shared" ref="AK15" si="39">IF(AK13+AK14+AJ15&gt;=0,AK13+AK14+AJ15,0)</f>
        <v>33333.333333333314</v>
      </c>
      <c r="AL15" s="71">
        <f t="shared" ref="AL15" si="40">IF(AL13+AL14+AK15&gt;=0,AL13+AL14+AK15,0)</f>
        <v>31249.999999999982</v>
      </c>
      <c r="AM15" s="71">
        <f t="shared" ref="AM15" si="41">IF(AM13+AM14+AL15&gt;=0,AM13+AM14+AL15,0)</f>
        <v>29166.66666666665</v>
      </c>
      <c r="AN15" s="71">
        <f t="shared" ref="AN15" si="42">IF(AN13+AN14+AM15&gt;=0,AN13+AN14+AM15,0)</f>
        <v>27083.333333333318</v>
      </c>
      <c r="AO15" s="71">
        <f t="shared" ref="AO15" si="43">IF(AO13+AO14+AN15&gt;=0,AO13+AO14+AN15,0)</f>
        <v>24999.999999999985</v>
      </c>
      <c r="AP15" s="71">
        <f t="shared" ref="AP15" si="44">IF(AP13+AP14+AO15&gt;=0,AP13+AP14+AO15,0)</f>
        <v>22916.666666666653</v>
      </c>
      <c r="AQ15" s="71">
        <f t="shared" ref="AQ15" si="45">IF(AQ13+AQ14+AP15&gt;=0,AQ13+AQ14+AP15,0)</f>
        <v>20833.333333333321</v>
      </c>
      <c r="AR15" s="71">
        <f t="shared" ref="AR15" si="46">IF(AR13+AR14+AQ15&gt;=0,AR13+AR14+AQ15,0)</f>
        <v>18749.999999999989</v>
      </c>
      <c r="AS15" s="71">
        <f t="shared" ref="AS15" si="47">IF(AS13+AS14+AR15&gt;=0,AS13+AS14+AR15,0)</f>
        <v>16666.666666666657</v>
      </c>
      <c r="AT15" s="71">
        <f t="shared" ref="AT15" si="48">IF(AT13+AT14+AS15&gt;=0,AT13+AT14+AS15,0)</f>
        <v>14583.333333333323</v>
      </c>
      <c r="AU15" s="71">
        <f t="shared" ref="AU15" si="49">IF(AU13+AU14+AT15&gt;=0,AU13+AU14+AT15,0)</f>
        <v>12499.999999999989</v>
      </c>
      <c r="AV15" s="71">
        <f t="shared" ref="AV15" si="50">IF(AV13+AV14+AU15&gt;=0,AV13+AV14+AU15,0)</f>
        <v>10416.666666666655</v>
      </c>
      <c r="AW15" s="71">
        <f t="shared" ref="AW15" si="51">IF(AW13+AW14+AV15&gt;=0,AW13+AW14+AV15,0)</f>
        <v>8333.3333333333212</v>
      </c>
      <c r="AX15" s="71">
        <f t="shared" ref="AX15" si="52">IF(AX13+AX14+AW15&gt;=0,AX13+AX14+AW15,0)</f>
        <v>6249.9999999999873</v>
      </c>
      <c r="AY15" s="71">
        <f t="shared" ref="AY15" si="53">IF(AY13+AY14+AX15&gt;=0,AY13+AY14+AX15,0)</f>
        <v>4166.6666666666533</v>
      </c>
      <c r="AZ15" s="71">
        <f t="shared" ref="AZ15" si="54">IF(AZ13+AZ14+AY15&gt;=0,AZ13+AZ14+AY15,0)</f>
        <v>2083.3333333333198</v>
      </c>
      <c r="BA15" s="71">
        <f t="shared" ref="BA15" si="55">IF(BA13+BA14+AZ15&gt;=0,BA13+BA14+AZ15,0)</f>
        <v>0</v>
      </c>
      <c r="BB15" s="71">
        <f t="shared" ref="BB15" si="56">IF(BB13+BB14+BA15&gt;=0,BB13+BB14+BA15,0)</f>
        <v>0</v>
      </c>
      <c r="BC15" s="71">
        <f t="shared" ref="BC15" si="57">IF(BC13+BC14+BB15&gt;=0,BC13+BC14+BB15,0)</f>
        <v>0</v>
      </c>
      <c r="BD15" s="71">
        <f t="shared" ref="BD15" si="58">IF(BD13+BD14+BC15&gt;=0,BD13+BD14+BC15,0)</f>
        <v>0</v>
      </c>
      <c r="BE15" s="71">
        <f t="shared" ref="BE15" si="59">IF(BE13+BE14+BD15&gt;=0,BE13+BE14+BD15,0)</f>
        <v>0</v>
      </c>
      <c r="BF15" s="71">
        <f t="shared" ref="BF15" si="60">IF(BF13+BF14+BE15&gt;=0,BF13+BF14+BE15,0)</f>
        <v>0</v>
      </c>
      <c r="BG15" s="71">
        <f t="shared" ref="BG15" si="61">IF(BG13+BG14+BF15&gt;=0,BG13+BG14+BF15,0)</f>
        <v>0</v>
      </c>
      <c r="BH15" s="71">
        <f t="shared" ref="BH15" si="62">IF(BH13+BH14+BG15&gt;=0,BH13+BH14+BG15,0)</f>
        <v>0</v>
      </c>
      <c r="BI15" s="71">
        <f t="shared" ref="BI15" si="63">IF(BI13+BI14+BH15&gt;=0,BI13+BI14+BH15,0)</f>
        <v>0</v>
      </c>
      <c r="BJ15" s="71">
        <f t="shared" ref="BJ15" si="64">IF(BJ13+BJ14+BI15&gt;=0,BJ13+BJ14+BI15,0)</f>
        <v>0</v>
      </c>
      <c r="BK15" s="71">
        <f t="shared" ref="BK15" si="65">IF(BK13+BK14+BJ15&gt;=0,BK13+BK14+BJ15,0)</f>
        <v>0</v>
      </c>
      <c r="BL15" s="71">
        <f t="shared" ref="BL15" si="66">IF(BL13+BL14+BK15&gt;=0,BL13+BL14+BK15,0)</f>
        <v>0</v>
      </c>
      <c r="BM15" s="71">
        <f t="shared" ref="BM15" si="67">IF(BM13+BM14+BL15&gt;=0,BM13+BM14+BL15,0)</f>
        <v>0</v>
      </c>
      <c r="BN15" s="71">
        <f t="shared" ref="BN15" si="68">IF(BN13+BN14+BM15&gt;=0,BN13+BN14+BM15,0)</f>
        <v>0</v>
      </c>
      <c r="BO15" s="71">
        <f t="shared" ref="BO15" si="69">IF(BO13+BO14+BN15&gt;=0,BO13+BO14+BN15,0)</f>
        <v>0</v>
      </c>
      <c r="BP15" s="71">
        <f t="shared" ref="BP15" si="70">IF(BP13+BP14+BO15&gt;=0,BP13+BP14+BO15,0)</f>
        <v>0</v>
      </c>
      <c r="BQ15" s="71">
        <f t="shared" ref="BQ15" si="71">IF(BQ13+BQ14+BP15&gt;=0,BQ13+BQ14+BP15,0)</f>
        <v>0</v>
      </c>
      <c r="BR15" s="71">
        <f t="shared" ref="BR15" si="72">IF(BR13+BR14+BQ15&gt;=0,BR13+BR14+BQ15,0)</f>
        <v>0</v>
      </c>
      <c r="BS15" s="71">
        <f t="shared" ref="BS15" si="73">IF(BS13+BS14+BR15&gt;=0,BS13+BS14+BR15,0)</f>
        <v>0</v>
      </c>
      <c r="BT15" s="71">
        <f t="shared" ref="BT15" si="74">IF(BT13+BT14+BS15&gt;=0,BT13+BT14+BS15,0)</f>
        <v>0</v>
      </c>
      <c r="BU15" s="71">
        <f t="shared" ref="BU15" si="75">IF(BU13+BU14+BT15&gt;=0,BU13+BU14+BT15,0)</f>
        <v>0</v>
      </c>
      <c r="BV15" s="71">
        <f t="shared" ref="BV15" si="76">IF(BV13+BV14+BU15&gt;=0,BV13+BV14+BU15,0)</f>
        <v>0</v>
      </c>
      <c r="BW15" s="71">
        <f t="shared" ref="BW15" si="77">IF(BW13+BW14+BV15&gt;=0,BW13+BW14+BV15,0)</f>
        <v>0</v>
      </c>
      <c r="BX15" s="71">
        <f>IF(BX13+BX14+BW15&gt;=0,BX13+BX14+BW15,0)</f>
        <v>0</v>
      </c>
      <c r="BY15" s="71">
        <f t="shared" ref="BY15" si="78">IF(BY13+BY14+BX15&gt;=0,BY13+BY14+BX15,0)</f>
        <v>0</v>
      </c>
      <c r="BZ15" s="71">
        <f t="shared" ref="BZ15" si="79">IF(BZ13+BZ14+BY15&gt;=0,BZ13+BZ14+BY15,0)</f>
        <v>0</v>
      </c>
      <c r="CA15" s="71">
        <f t="shared" ref="CA15" si="80">IF(CA13+CA14+BZ15&gt;=0,CA13+CA14+BZ15,0)</f>
        <v>0</v>
      </c>
      <c r="CB15" s="71">
        <f t="shared" ref="CB15" si="81">IF(CB13+CB14+CA15&gt;=0,CB13+CB14+CA15,0)</f>
        <v>0</v>
      </c>
      <c r="CC15" s="71">
        <f t="shared" ref="CC15" si="82">IF(CC13+CC14+CB15&gt;=0,CC13+CC14+CB15,0)</f>
        <v>0</v>
      </c>
      <c r="CD15" s="71">
        <f t="shared" ref="CD15" si="83">IF(CD13+CD14+CC15&gt;=0,CD13+CD14+CC15,0)</f>
        <v>0</v>
      </c>
      <c r="CE15" s="71">
        <f t="shared" ref="CE15" si="84">IF(CE13+CE14+CD15&gt;=0,CE13+CE14+CD15,0)</f>
        <v>0</v>
      </c>
    </row>
    <row r="16" spans="1:84" x14ac:dyDescent="0.3">
      <c r="C16" s="66" t="s">
        <v>55</v>
      </c>
      <c r="E16" s="71">
        <f t="shared" si="13"/>
        <v>0</v>
      </c>
      <c r="F16" s="71">
        <f t="shared" si="9"/>
        <v>-1494.7916666666665</v>
      </c>
      <c r="G16" s="71">
        <f t="shared" si="9"/>
        <v>-1677.0833333333326</v>
      </c>
      <c r="H16" s="71">
        <f t="shared" si="9"/>
        <v>-182.29166666666634</v>
      </c>
      <c r="I16" s="71">
        <f t="shared" si="9"/>
        <v>0</v>
      </c>
      <c r="J16" s="71">
        <f t="shared" si="9"/>
        <v>0</v>
      </c>
      <c r="L16" s="71">
        <f>-Hypothèses!$D103*Dettes!L15/12</f>
        <v>0</v>
      </c>
      <c r="M16" s="71">
        <f>-Hypothèses!$D103*Dettes!M15/12</f>
        <v>0</v>
      </c>
      <c r="N16" s="71">
        <f>-Hypothèses!$D103*Dettes!N15/12</f>
        <v>0</v>
      </c>
      <c r="O16" s="71">
        <f>-Hypothèses!$D103*Dettes!O15/12</f>
        <v>0</v>
      </c>
      <c r="P16" s="71">
        <f>-Hypothèses!$D103*Dettes!P15/12</f>
        <v>0</v>
      </c>
      <c r="Q16" s="71">
        <f>-Hypothèses!$D103*Dettes!Q15/12</f>
        <v>0</v>
      </c>
      <c r="R16" s="71">
        <f>-Hypothèses!$D103*Dettes!R15/12</f>
        <v>0</v>
      </c>
      <c r="S16" s="71">
        <f>-Hypothèses!$D103*Dettes!S15/12</f>
        <v>0</v>
      </c>
      <c r="T16" s="71">
        <f>-Hypothèses!$D103*Dettes!T15/12</f>
        <v>0</v>
      </c>
      <c r="U16" s="71">
        <f>-Hypothèses!$D103*Dettes!U15/12</f>
        <v>0</v>
      </c>
      <c r="V16" s="71">
        <f>-Hypothèses!$D103*Dettes!V15/12</f>
        <v>0</v>
      </c>
      <c r="W16" s="71">
        <f>-Hypothèses!$D103*Dettes!W15/12</f>
        <v>0</v>
      </c>
      <c r="X16" s="71">
        <f>-Hypothèses!$D103*Dettes!X15/12</f>
        <v>0</v>
      </c>
      <c r="Y16" s="71">
        <f>-Hypothèses!$D103*Dettes!Y15/12</f>
        <v>0</v>
      </c>
      <c r="Z16" s="71">
        <f>-Hypothèses!$D103*Dettes!Z15/12</f>
        <v>0</v>
      </c>
      <c r="AA16" s="71">
        <f>-Hypothèses!$D103*Dettes!AA15/12</f>
        <v>0</v>
      </c>
      <c r="AB16" s="71">
        <f>-Hypothèses!$D103*Dettes!AB15/12</f>
        <v>0</v>
      </c>
      <c r="AC16" s="71">
        <f>-Hypothèses!$D103*Dettes!AC15/12</f>
        <v>0</v>
      </c>
      <c r="AD16" s="71">
        <f>-Hypothèses!$D103*Dettes!AD15/12</f>
        <v>-279.51388888888891</v>
      </c>
      <c r="AE16" s="71">
        <f>-Hypothèses!$D103*Dettes!AE15/12</f>
        <v>-267.36111111111114</v>
      </c>
      <c r="AF16" s="71">
        <f>-Hypothèses!$D103*Dettes!AF15/12</f>
        <v>-255.20833333333334</v>
      </c>
      <c r="AG16" s="71">
        <f>-Hypothèses!$D103*Dettes!AG15/12</f>
        <v>-243.05555555555551</v>
      </c>
      <c r="AH16" s="71">
        <f>-Hypothèses!$D103*Dettes!AH15/12</f>
        <v>-230.90277777777771</v>
      </c>
      <c r="AI16" s="71">
        <f>-Hypothèses!$D103*Dettes!AI15/12</f>
        <v>-218.74999999999991</v>
      </c>
      <c r="AJ16" s="71">
        <f>-Hypothèses!$D103*Dettes!AJ15/12</f>
        <v>-206.59722222222214</v>
      </c>
      <c r="AK16" s="71">
        <f>-Hypothèses!$D103*Dettes!AK15/12</f>
        <v>-194.44444444444434</v>
      </c>
      <c r="AL16" s="71">
        <f>-Hypothèses!$D103*Dettes!AL15/12</f>
        <v>-182.2916666666666</v>
      </c>
      <c r="AM16" s="71">
        <f>-Hypothèses!$D103*Dettes!AM15/12</f>
        <v>-170.1388888888888</v>
      </c>
      <c r="AN16" s="71">
        <f>-Hypothèses!$D103*Dettes!AN15/12</f>
        <v>-157.98611111111103</v>
      </c>
      <c r="AO16" s="71">
        <f>-Hypothèses!$D103*Dettes!AO15/12</f>
        <v>-145.83333333333326</v>
      </c>
      <c r="AP16" s="71">
        <f>-Hypothèses!$D103*Dettes!AP15/12</f>
        <v>-133.68055555555549</v>
      </c>
      <c r="AQ16" s="71">
        <f>-Hypothèses!$D103*Dettes!AQ15/12</f>
        <v>-121.52777777777771</v>
      </c>
      <c r="AR16" s="71">
        <f>-Hypothèses!$D103*Dettes!AR15/12</f>
        <v>-109.37499999999994</v>
      </c>
      <c r="AS16" s="71">
        <f>-Hypothèses!$D103*Dettes!AS15/12</f>
        <v>-97.222222222222172</v>
      </c>
      <c r="AT16" s="71">
        <f>-Hypothèses!$D103*Dettes!AT15/12</f>
        <v>-85.069444444444386</v>
      </c>
      <c r="AU16" s="71">
        <f>-Hypothèses!$D103*Dettes!AU15/12</f>
        <v>-72.916666666666615</v>
      </c>
      <c r="AV16" s="71">
        <f>-Hypothèses!$D103*Dettes!AV15/12</f>
        <v>-60.763888888888829</v>
      </c>
      <c r="AW16" s="71">
        <f>-Hypothèses!$D103*Dettes!AW15/12</f>
        <v>-48.61111111111105</v>
      </c>
      <c r="AX16" s="71">
        <f>-Hypothèses!$D103*Dettes!AX15/12</f>
        <v>-36.458333333333265</v>
      </c>
      <c r="AY16" s="71">
        <f>-Hypothèses!$D103*Dettes!AY15/12</f>
        <v>-24.305555555555483</v>
      </c>
      <c r="AZ16" s="71">
        <f>-Hypothèses!$D103*Dettes!AZ15/12</f>
        <v>-12.1527777777777</v>
      </c>
      <c r="BA16" s="71">
        <f>-Hypothèses!$D103*Dettes!BA15/12</f>
        <v>0</v>
      </c>
      <c r="BB16" s="71">
        <f>-Hypothèses!$D103*Dettes!BB15/12</f>
        <v>0</v>
      </c>
      <c r="BC16" s="71">
        <f>-Hypothèses!$D103*Dettes!BC15/12</f>
        <v>0</v>
      </c>
      <c r="BD16" s="71">
        <f>-Hypothèses!$D103*Dettes!BD15/12</f>
        <v>0</v>
      </c>
      <c r="BE16" s="71">
        <f>-Hypothèses!$D103*Dettes!BE15/12</f>
        <v>0</v>
      </c>
      <c r="BF16" s="71">
        <f>-Hypothèses!$D103*Dettes!BF15/12</f>
        <v>0</v>
      </c>
      <c r="BG16" s="71">
        <f>-Hypothèses!$D103*Dettes!BG15/12</f>
        <v>0</v>
      </c>
      <c r="BH16" s="71">
        <f>-Hypothèses!$D103*Dettes!BH15/12</f>
        <v>0</v>
      </c>
      <c r="BI16" s="71">
        <f>-Hypothèses!$D103*Dettes!BI15/12</f>
        <v>0</v>
      </c>
      <c r="BJ16" s="71">
        <f>-Hypothèses!$D103*Dettes!BJ15/12</f>
        <v>0</v>
      </c>
      <c r="BK16" s="71">
        <f>-Hypothèses!$D103*Dettes!BK15/12</f>
        <v>0</v>
      </c>
      <c r="BL16" s="71">
        <f>-Hypothèses!$D103*Dettes!BL15/12</f>
        <v>0</v>
      </c>
      <c r="BM16" s="71">
        <f>-Hypothèses!$D103*Dettes!BM15/12</f>
        <v>0</v>
      </c>
      <c r="BN16" s="71">
        <f>-Hypothèses!$D103*Dettes!BN15/12</f>
        <v>0</v>
      </c>
      <c r="BO16" s="71">
        <f>-Hypothèses!$D103*Dettes!BO15/12</f>
        <v>0</v>
      </c>
      <c r="BP16" s="71">
        <f>-Hypothèses!$D103*Dettes!BP15/12</f>
        <v>0</v>
      </c>
      <c r="BQ16" s="71">
        <f>-Hypothèses!$D103*Dettes!BQ15/12</f>
        <v>0</v>
      </c>
      <c r="BR16" s="71">
        <f>-Hypothèses!$D103*Dettes!BR15/12</f>
        <v>0</v>
      </c>
      <c r="BS16" s="71">
        <f>-Hypothèses!$D103*Dettes!BS15/12</f>
        <v>0</v>
      </c>
      <c r="BT16" s="71">
        <f>-Hypothèses!$D103*Dettes!BT15/12</f>
        <v>0</v>
      </c>
      <c r="BU16" s="71">
        <f>-Hypothèses!$D103*Dettes!BU15/12</f>
        <v>0</v>
      </c>
      <c r="BV16" s="71">
        <f>-Hypothèses!$D103*Dettes!BV15/12</f>
        <v>0</v>
      </c>
      <c r="BW16" s="71">
        <f>-Hypothèses!$D103*Dettes!BW15/12</f>
        <v>0</v>
      </c>
      <c r="BX16" s="71">
        <f>-Hypothèses!$D103*Dettes!BX15/12</f>
        <v>0</v>
      </c>
      <c r="BY16" s="71">
        <f>-Hypothèses!$D103*Dettes!BY15/12</f>
        <v>0</v>
      </c>
      <c r="BZ16" s="71">
        <f>-Hypothèses!$D103*Dettes!BZ15/12</f>
        <v>0</v>
      </c>
      <c r="CA16" s="71">
        <f>-Hypothèses!$D103*Dettes!CA15/12</f>
        <v>0</v>
      </c>
      <c r="CB16" s="71">
        <f>-Hypothèses!$D103*Dettes!CB15/12</f>
        <v>0</v>
      </c>
      <c r="CC16" s="71">
        <f>-Hypothèses!$D103*Dettes!CC15/12</f>
        <v>0</v>
      </c>
      <c r="CD16" s="71">
        <f>-Hypothèses!$D103*Dettes!CD15/12</f>
        <v>0</v>
      </c>
      <c r="CE16" s="71">
        <f>-Hypothèses!$D103*Dettes!CE15/12</f>
        <v>0</v>
      </c>
    </row>
    <row r="17" spans="3:83" x14ac:dyDescent="0.3">
      <c r="C17" s="15" t="str">
        <f>Hypothèses!C104</f>
        <v>[Dette n°3]</v>
      </c>
    </row>
    <row r="18" spans="3:83" x14ac:dyDescent="0.3">
      <c r="C18" s="66" t="s">
        <v>110</v>
      </c>
      <c r="E18" s="71">
        <f>SUMIF($L$4:$CE$4,E$4,$L18:$CE18)</f>
        <v>0</v>
      </c>
      <c r="F18" s="71">
        <f t="shared" si="9"/>
        <v>0</v>
      </c>
      <c r="G18" s="71">
        <f t="shared" si="9"/>
        <v>60000</v>
      </c>
      <c r="H18" s="71">
        <f t="shared" si="9"/>
        <v>0</v>
      </c>
      <c r="I18" s="71">
        <f t="shared" si="9"/>
        <v>0</v>
      </c>
      <c r="J18" s="71">
        <f t="shared" si="9"/>
        <v>0</v>
      </c>
      <c r="L18" s="71">
        <f>AND(Hypothèses!$D106&gt;=Dettes!K$5,Hypothèses!$D106&lt;=Dettes!L$5)*Hypothèses!$D105</f>
        <v>0</v>
      </c>
      <c r="M18" s="71">
        <f>AND(Hypothèses!$D106&gt;=Dettes!L$5,Hypothèses!$D106&lt;=Dettes!M$5)*Hypothèses!$D105</f>
        <v>0</v>
      </c>
      <c r="N18" s="71">
        <f>AND(Hypothèses!$D106&gt;=Dettes!M$5,Hypothèses!$D106&lt;=Dettes!N$5)*Hypothèses!$D105</f>
        <v>0</v>
      </c>
      <c r="O18" s="71">
        <f>AND(Hypothèses!$D106&gt;=Dettes!N$5,Hypothèses!$D106&lt;=Dettes!O$5)*Hypothèses!$D105</f>
        <v>0</v>
      </c>
      <c r="P18" s="71">
        <f>AND(Hypothèses!$D106&gt;=Dettes!O$5,Hypothèses!$D106&lt;=Dettes!P$5)*Hypothèses!$D105</f>
        <v>0</v>
      </c>
      <c r="Q18" s="71">
        <f>AND(Hypothèses!$D106&gt;=Dettes!P$5,Hypothèses!$D106&lt;=Dettes!Q$5)*Hypothèses!$D105</f>
        <v>0</v>
      </c>
      <c r="R18" s="71">
        <f>AND(Hypothèses!$D106&gt;=Dettes!Q$5,Hypothèses!$D106&lt;=Dettes!R$5)*Hypothèses!$D105</f>
        <v>0</v>
      </c>
      <c r="S18" s="71">
        <f>AND(Hypothèses!$D106&gt;=Dettes!R$5,Hypothèses!$D106&lt;=Dettes!S$5)*Hypothèses!$D105</f>
        <v>0</v>
      </c>
      <c r="T18" s="71">
        <f>AND(Hypothèses!$D106&gt;=Dettes!S$5,Hypothèses!$D106&lt;=Dettes!T$5)*Hypothèses!$D105</f>
        <v>0</v>
      </c>
      <c r="U18" s="71">
        <f>AND(Hypothèses!$D106&gt;=Dettes!T$5,Hypothèses!$D106&lt;=Dettes!U$5)*Hypothèses!$D105</f>
        <v>0</v>
      </c>
      <c r="V18" s="71">
        <f>AND(Hypothèses!$D106&gt;=Dettes!U$5,Hypothèses!$D106&lt;=Dettes!V$5)*Hypothèses!$D105</f>
        <v>0</v>
      </c>
      <c r="W18" s="71">
        <f>AND(Hypothèses!$D106&gt;=Dettes!V$5,Hypothèses!$D106&lt;=Dettes!W$5)*Hypothèses!$D105</f>
        <v>0</v>
      </c>
      <c r="X18" s="71">
        <f>AND(Hypothèses!$D106&gt;=Dettes!W$5,Hypothèses!$D106&lt;=Dettes!X$5)*Hypothèses!$D105</f>
        <v>0</v>
      </c>
      <c r="Y18" s="71">
        <f>AND(Hypothèses!$D106&gt;=Dettes!X$5,Hypothèses!$D106&lt;=Dettes!Y$5)*Hypothèses!$D105</f>
        <v>0</v>
      </c>
      <c r="Z18" s="71">
        <f>AND(Hypothèses!$D106&gt;=Dettes!Y$5,Hypothèses!$D106&lt;=Dettes!Z$5)*Hypothèses!$D105</f>
        <v>0</v>
      </c>
      <c r="AA18" s="71">
        <f>AND(Hypothèses!$D106&gt;=Dettes!Z$5,Hypothèses!$D106&lt;=Dettes!AA$5)*Hypothèses!$D105</f>
        <v>0</v>
      </c>
      <c r="AB18" s="71">
        <f>AND(Hypothèses!$D106&gt;=Dettes!AA$5,Hypothèses!$D106&lt;=Dettes!AB$5)*Hypothèses!$D105</f>
        <v>0</v>
      </c>
      <c r="AC18" s="71">
        <f>AND(Hypothèses!$D106&gt;=Dettes!AB$5,Hypothèses!$D106&lt;=Dettes!AC$5)*Hypothèses!$D105</f>
        <v>0</v>
      </c>
      <c r="AD18" s="71">
        <f>AND(Hypothèses!$D106&gt;=Dettes!AC$5,Hypothèses!$D106&lt;=Dettes!AD$5)*Hypothèses!$D105</f>
        <v>0</v>
      </c>
      <c r="AE18" s="71">
        <f>AND(Hypothèses!$D106&gt;=Dettes!AD$5,Hypothèses!$D106&lt;=Dettes!AE$5)*Hypothèses!$D105</f>
        <v>0</v>
      </c>
      <c r="AF18" s="71">
        <f>AND(Hypothèses!$D106&gt;=Dettes!AE$5,Hypothèses!$D106&lt;=Dettes!AF$5)*Hypothèses!$D105</f>
        <v>0</v>
      </c>
      <c r="AG18" s="71">
        <f>AND(Hypothèses!$D106&gt;=Dettes!AF$5,Hypothèses!$D106&lt;=Dettes!AG$5)*Hypothèses!$D105</f>
        <v>0</v>
      </c>
      <c r="AH18" s="71">
        <f>AND(Hypothèses!$D106&gt;=Dettes!AG$5,Hypothèses!$D106&lt;=Dettes!AH$5)*Hypothèses!$D105</f>
        <v>0</v>
      </c>
      <c r="AI18" s="71">
        <f>AND(Hypothèses!$D106&gt;=Dettes!AH$5,Hypothèses!$D106&lt;=Dettes!AI$5)*Hypothèses!$D105</f>
        <v>0</v>
      </c>
      <c r="AJ18" s="71">
        <f>AND(Hypothèses!$D106&gt;=Dettes!AI$5,Hypothèses!$D106&lt;=Dettes!AJ$5)*Hypothèses!$D105</f>
        <v>0</v>
      </c>
      <c r="AK18" s="71">
        <f>AND(Hypothèses!$D106&gt;=Dettes!AJ$5,Hypothèses!$D106&lt;=Dettes!AK$5)*Hypothèses!$D105</f>
        <v>0</v>
      </c>
      <c r="AL18" s="71">
        <f>AND(Hypothèses!$D106&gt;=Dettes!AK$5,Hypothèses!$D106&lt;=Dettes!AL$5)*Hypothèses!$D105</f>
        <v>0</v>
      </c>
      <c r="AM18" s="71">
        <f>AND(Hypothèses!$D106&gt;=Dettes!AL$5,Hypothèses!$D106&lt;=Dettes!AM$5)*Hypothèses!$D105</f>
        <v>0</v>
      </c>
      <c r="AN18" s="71">
        <f>AND(Hypothèses!$D106&gt;=Dettes!AM$5,Hypothèses!$D106&lt;=Dettes!AN$5)*Hypothèses!$D105</f>
        <v>0</v>
      </c>
      <c r="AO18" s="71">
        <f>AND(Hypothèses!$D106&gt;=Dettes!AN$5,Hypothèses!$D106&lt;=Dettes!AO$5)*Hypothèses!$D105</f>
        <v>0</v>
      </c>
      <c r="AP18" s="71">
        <f>AND(Hypothèses!$D106&gt;=Dettes!AO$5,Hypothèses!$D106&lt;=Dettes!AP$5)*Hypothèses!$D105</f>
        <v>60000</v>
      </c>
      <c r="AQ18" s="71">
        <f>AND(Hypothèses!$D106&gt;=Dettes!AP$5,Hypothèses!$D106&lt;=Dettes!AQ$5)*Hypothèses!$D105</f>
        <v>0</v>
      </c>
      <c r="AR18" s="71">
        <f>AND(Hypothèses!$D106&gt;=Dettes!AQ$5,Hypothèses!$D106&lt;=Dettes!AR$5)*Hypothèses!$D105</f>
        <v>0</v>
      </c>
      <c r="AS18" s="71">
        <f>AND(Hypothèses!$D106&gt;=Dettes!AR$5,Hypothèses!$D106&lt;=Dettes!AS$5)*Hypothèses!$D105</f>
        <v>0</v>
      </c>
      <c r="AT18" s="71">
        <f>AND(Hypothèses!$D106&gt;=Dettes!AS$5,Hypothèses!$D106&lt;=Dettes!AT$5)*Hypothèses!$D105</f>
        <v>0</v>
      </c>
      <c r="AU18" s="71">
        <f>AND(Hypothèses!$D106&gt;=Dettes!AT$5,Hypothèses!$D106&lt;=Dettes!AU$5)*Hypothèses!$D105</f>
        <v>0</v>
      </c>
      <c r="AV18" s="71">
        <f>AND(Hypothèses!$D106&gt;=Dettes!AU$5,Hypothèses!$D106&lt;=Dettes!AV$5)*Hypothèses!$D105</f>
        <v>0</v>
      </c>
      <c r="AW18" s="71">
        <f>AND(Hypothèses!$D106&gt;=Dettes!AV$5,Hypothèses!$D106&lt;=Dettes!AW$5)*Hypothèses!$D105</f>
        <v>0</v>
      </c>
      <c r="AX18" s="71">
        <f>AND(Hypothèses!$D106&gt;=Dettes!AW$5,Hypothèses!$D106&lt;=Dettes!AX$5)*Hypothèses!$D105</f>
        <v>0</v>
      </c>
      <c r="AY18" s="71">
        <f>AND(Hypothèses!$D106&gt;=Dettes!AX$5,Hypothèses!$D106&lt;=Dettes!AY$5)*Hypothèses!$D105</f>
        <v>0</v>
      </c>
      <c r="AZ18" s="71">
        <f>AND(Hypothèses!$D106&gt;=Dettes!AY$5,Hypothèses!$D106&lt;=Dettes!AZ$5)*Hypothèses!$D105</f>
        <v>0</v>
      </c>
      <c r="BA18" s="71">
        <f>AND(Hypothèses!$D106&gt;=Dettes!AZ$5,Hypothèses!$D106&lt;=Dettes!BA$5)*Hypothèses!$D105</f>
        <v>0</v>
      </c>
      <c r="BB18" s="71">
        <f>AND(Hypothèses!$D106&gt;=Dettes!BA$5,Hypothèses!$D106&lt;=Dettes!BB$5)*Hypothèses!$D105</f>
        <v>0</v>
      </c>
      <c r="BC18" s="71">
        <f>AND(Hypothèses!$D106&gt;=Dettes!BB$5,Hypothèses!$D106&lt;=Dettes!BC$5)*Hypothèses!$D105</f>
        <v>0</v>
      </c>
      <c r="BD18" s="71">
        <f>AND(Hypothèses!$D106&gt;=Dettes!BC$5,Hypothèses!$D106&lt;=Dettes!BD$5)*Hypothèses!$D105</f>
        <v>0</v>
      </c>
      <c r="BE18" s="71">
        <f>AND(Hypothèses!$D106&gt;=Dettes!BD$5,Hypothèses!$D106&lt;=Dettes!BE$5)*Hypothèses!$D105</f>
        <v>0</v>
      </c>
      <c r="BF18" s="71">
        <f>AND(Hypothèses!$D106&gt;=Dettes!BE$5,Hypothèses!$D106&lt;=Dettes!BF$5)*Hypothèses!$D105</f>
        <v>0</v>
      </c>
      <c r="BG18" s="71">
        <f>AND(Hypothèses!$D106&gt;=Dettes!BF$5,Hypothèses!$D106&lt;=Dettes!BG$5)*Hypothèses!$D105</f>
        <v>0</v>
      </c>
      <c r="BH18" s="71">
        <f>AND(Hypothèses!$D106&gt;=Dettes!BG$5,Hypothèses!$D106&lt;=Dettes!BH$5)*Hypothèses!$D105</f>
        <v>0</v>
      </c>
      <c r="BI18" s="71">
        <f>AND(Hypothèses!$D106&gt;=Dettes!BH$5,Hypothèses!$D106&lt;=Dettes!BI$5)*Hypothèses!$D105</f>
        <v>0</v>
      </c>
      <c r="BJ18" s="71">
        <f>AND(Hypothèses!$D106&gt;=Dettes!BI$5,Hypothèses!$D106&lt;=Dettes!BJ$5)*Hypothèses!$D105</f>
        <v>0</v>
      </c>
      <c r="BK18" s="71">
        <f>AND(Hypothèses!$D106&gt;=Dettes!BJ$5,Hypothèses!$D106&lt;=Dettes!BK$5)*Hypothèses!$D105</f>
        <v>0</v>
      </c>
      <c r="BL18" s="71">
        <f>AND(Hypothèses!$D106&gt;=Dettes!BK$5,Hypothèses!$D106&lt;=Dettes!BL$5)*Hypothèses!$D105</f>
        <v>0</v>
      </c>
      <c r="BM18" s="71">
        <f>AND(Hypothèses!$D106&gt;=Dettes!BL$5,Hypothèses!$D106&lt;=Dettes!BM$5)*Hypothèses!$D105</f>
        <v>0</v>
      </c>
      <c r="BN18" s="71">
        <f>AND(Hypothèses!$D106&gt;=Dettes!BM$5,Hypothèses!$D106&lt;=Dettes!BN$5)*Hypothèses!$D105</f>
        <v>0</v>
      </c>
      <c r="BO18" s="71">
        <f>AND(Hypothèses!$D106&gt;=Dettes!BN$5,Hypothèses!$D106&lt;=Dettes!BO$5)*Hypothèses!$D105</f>
        <v>0</v>
      </c>
      <c r="BP18" s="71">
        <f>AND(Hypothèses!$D106&gt;=Dettes!BO$5,Hypothèses!$D106&lt;=Dettes!BP$5)*Hypothèses!$D105</f>
        <v>0</v>
      </c>
      <c r="BQ18" s="71">
        <f>AND(Hypothèses!$D106&gt;=Dettes!BP$5,Hypothèses!$D106&lt;=Dettes!BQ$5)*Hypothèses!$D105</f>
        <v>0</v>
      </c>
      <c r="BR18" s="71">
        <f>AND(Hypothèses!$D106&gt;=Dettes!BQ$5,Hypothèses!$D106&lt;=Dettes!BR$5)*Hypothèses!$D105</f>
        <v>0</v>
      </c>
      <c r="BS18" s="71">
        <f>AND(Hypothèses!$D106&gt;=Dettes!BR$5,Hypothèses!$D106&lt;=Dettes!BS$5)*Hypothèses!$D105</f>
        <v>0</v>
      </c>
      <c r="BT18" s="71">
        <f>AND(Hypothèses!$D106&gt;=Dettes!BS$5,Hypothèses!$D106&lt;=Dettes!BT$5)*Hypothèses!$D105</f>
        <v>0</v>
      </c>
      <c r="BU18" s="71">
        <f>AND(Hypothèses!$D106&gt;=Dettes!BT$5,Hypothèses!$D106&lt;=Dettes!BU$5)*Hypothèses!$D105</f>
        <v>0</v>
      </c>
      <c r="BV18" s="71">
        <f>AND(Hypothèses!$D106&gt;=Dettes!BU$5,Hypothèses!$D106&lt;=Dettes!BV$5)*Hypothèses!$D105</f>
        <v>0</v>
      </c>
      <c r="BW18" s="71">
        <f>AND(Hypothèses!$D106&gt;=Dettes!BV$5,Hypothèses!$D106&lt;=Dettes!BW$5)*Hypothèses!$D105</f>
        <v>0</v>
      </c>
      <c r="BX18" s="71">
        <f>AND(Hypothèses!$D106&gt;=Dettes!BW$5,Hypothèses!$D106&lt;=Dettes!BX$5)*Hypothèses!$D105</f>
        <v>0</v>
      </c>
      <c r="BY18" s="71">
        <f>AND(Hypothèses!$D106&gt;=Dettes!BX$5,Hypothèses!$D106&lt;=Dettes!BY$5)*Hypothèses!$D105</f>
        <v>0</v>
      </c>
      <c r="BZ18" s="71">
        <f>AND(Hypothèses!$D106&gt;=Dettes!BY$5,Hypothèses!$D106&lt;=Dettes!BZ$5)*Hypothèses!$D105</f>
        <v>0</v>
      </c>
      <c r="CA18" s="71">
        <f>AND(Hypothèses!$D106&gt;=Dettes!BZ$5,Hypothèses!$D106&lt;=Dettes!CA$5)*Hypothèses!$D105</f>
        <v>0</v>
      </c>
      <c r="CB18" s="71">
        <f>AND(Hypothèses!$D106&gt;=Dettes!CA$5,Hypothèses!$D106&lt;=Dettes!CB$5)*Hypothèses!$D105</f>
        <v>0</v>
      </c>
      <c r="CC18" s="71">
        <f>AND(Hypothèses!$D106&gt;=Dettes!CB$5,Hypothèses!$D106&lt;=Dettes!CC$5)*Hypothèses!$D105</f>
        <v>0</v>
      </c>
      <c r="CD18" s="71">
        <f>AND(Hypothèses!$D106&gt;=Dettes!CC$5,Hypothèses!$D106&lt;=Dettes!CD$5)*Hypothèses!$D105</f>
        <v>0</v>
      </c>
      <c r="CE18" s="71">
        <f>AND(Hypothèses!$D106&gt;=Dettes!CD$5,Hypothèses!$D106&lt;=Dettes!CE$5)*Hypothèses!$D105</f>
        <v>0</v>
      </c>
    </row>
    <row r="19" spans="3:83" x14ac:dyDescent="0.3">
      <c r="C19" s="66" t="s">
        <v>111</v>
      </c>
      <c r="E19" s="71">
        <f t="shared" ref="E19:E21" si="85">SUMIF($L$4:$CE$4,E$4,$L19:$CE19)</f>
        <v>0</v>
      </c>
      <c r="F19" s="71">
        <f t="shared" si="9"/>
        <v>0</v>
      </c>
      <c r="G19" s="71">
        <f t="shared" si="9"/>
        <v>-7500</v>
      </c>
      <c r="H19" s="71">
        <f t="shared" si="9"/>
        <v>-15000</v>
      </c>
      <c r="I19" s="71">
        <f t="shared" si="9"/>
        <v>-15000</v>
      </c>
      <c r="J19" s="71">
        <f t="shared" si="9"/>
        <v>-15000</v>
      </c>
      <c r="L19" s="71">
        <f>-AND(Hypothèses!$D106&lt;=Dettes!L$5,EOMONTH(Hypothèses!$D106,Hypothèses!$D107)&gt;L$5)*(Hypothèses!$D105/Hypothèses!$D107)</f>
        <v>0</v>
      </c>
      <c r="M19" s="71">
        <f>-AND(Hypothèses!$D106&lt;=Dettes!M$5,EOMONTH(Hypothèses!$D106,Hypothèses!$D107)&gt;M$5)*(Hypothèses!$D105/Hypothèses!$D107)</f>
        <v>0</v>
      </c>
      <c r="N19" s="71">
        <f>-AND(Hypothèses!$D106&lt;=Dettes!N$5,EOMONTH(Hypothèses!$D106,Hypothèses!$D107)&gt;N$5)*(Hypothèses!$D105/Hypothèses!$D107)</f>
        <v>0</v>
      </c>
      <c r="O19" s="71">
        <f>-AND(Hypothèses!$D106&lt;=Dettes!O$5,EOMONTH(Hypothèses!$D106,Hypothèses!$D107)&gt;O$5)*(Hypothèses!$D105/Hypothèses!$D107)</f>
        <v>0</v>
      </c>
      <c r="P19" s="71">
        <f>-AND(Hypothèses!$D106&lt;=Dettes!P$5,EOMONTH(Hypothèses!$D106,Hypothèses!$D107)&gt;P$5)*(Hypothèses!$D105/Hypothèses!$D107)</f>
        <v>0</v>
      </c>
      <c r="Q19" s="71">
        <f>-AND(Hypothèses!$D106&lt;=Dettes!Q$5,EOMONTH(Hypothèses!$D106,Hypothèses!$D107)&gt;Q$5)*(Hypothèses!$D105/Hypothèses!$D107)</f>
        <v>0</v>
      </c>
      <c r="R19" s="71">
        <f>-AND(Hypothèses!$D106&lt;=Dettes!R$5,EOMONTH(Hypothèses!$D106,Hypothèses!$D107)&gt;R$5)*(Hypothèses!$D105/Hypothèses!$D107)</f>
        <v>0</v>
      </c>
      <c r="S19" s="71">
        <f>-AND(Hypothèses!$D106&lt;=Dettes!S$5,EOMONTH(Hypothèses!$D106,Hypothèses!$D107)&gt;S$5)*(Hypothèses!$D105/Hypothèses!$D107)</f>
        <v>0</v>
      </c>
      <c r="T19" s="71">
        <f>-AND(Hypothèses!$D106&lt;=Dettes!T$5,EOMONTH(Hypothèses!$D106,Hypothèses!$D107)&gt;T$5)*(Hypothèses!$D105/Hypothèses!$D107)</f>
        <v>0</v>
      </c>
      <c r="U19" s="71">
        <f>-AND(Hypothèses!$D106&lt;=Dettes!U$5,EOMONTH(Hypothèses!$D106,Hypothèses!$D107)&gt;U$5)*(Hypothèses!$D105/Hypothèses!$D107)</f>
        <v>0</v>
      </c>
      <c r="V19" s="71">
        <f>-AND(Hypothèses!$D106&lt;=Dettes!V$5,EOMONTH(Hypothèses!$D106,Hypothèses!$D107)&gt;V$5)*(Hypothèses!$D105/Hypothèses!$D107)</f>
        <v>0</v>
      </c>
      <c r="W19" s="71">
        <f>-AND(Hypothèses!$D106&lt;=Dettes!W$5,EOMONTH(Hypothèses!$D106,Hypothèses!$D107)&gt;W$5)*(Hypothèses!$D105/Hypothèses!$D107)</f>
        <v>0</v>
      </c>
      <c r="X19" s="71">
        <f>-AND(Hypothèses!$D106&lt;=Dettes!X$5,EOMONTH(Hypothèses!$D106,Hypothèses!$D107)&gt;X$5)*(Hypothèses!$D105/Hypothèses!$D107)</f>
        <v>0</v>
      </c>
      <c r="Y19" s="71">
        <f>-AND(Hypothèses!$D106&lt;=Dettes!Y$5,EOMONTH(Hypothèses!$D106,Hypothèses!$D107)&gt;Y$5)*(Hypothèses!$D105/Hypothèses!$D107)</f>
        <v>0</v>
      </c>
      <c r="Z19" s="71">
        <f>-AND(Hypothèses!$D106&lt;=Dettes!Z$5,EOMONTH(Hypothèses!$D106,Hypothèses!$D107)&gt;Z$5)*(Hypothèses!$D105/Hypothèses!$D107)</f>
        <v>0</v>
      </c>
      <c r="AA19" s="71">
        <f>-AND(Hypothèses!$D106&lt;=Dettes!AA$5,EOMONTH(Hypothèses!$D106,Hypothèses!$D107)&gt;AA$5)*(Hypothèses!$D105/Hypothèses!$D107)</f>
        <v>0</v>
      </c>
      <c r="AB19" s="71">
        <f>-AND(Hypothèses!$D106&lt;=Dettes!AB$5,EOMONTH(Hypothèses!$D106,Hypothèses!$D107)&gt;AB$5)*(Hypothèses!$D105/Hypothèses!$D107)</f>
        <v>0</v>
      </c>
      <c r="AC19" s="71">
        <f>-AND(Hypothèses!$D106&lt;=Dettes!AC$5,EOMONTH(Hypothèses!$D106,Hypothèses!$D107)&gt;AC$5)*(Hypothèses!$D105/Hypothèses!$D107)</f>
        <v>0</v>
      </c>
      <c r="AD19" s="71">
        <f>-AND(Hypothèses!$D106&lt;=Dettes!AD$5,EOMONTH(Hypothèses!$D106,Hypothèses!$D107)&gt;AD$5)*(Hypothèses!$D105/Hypothèses!$D107)</f>
        <v>0</v>
      </c>
      <c r="AE19" s="71">
        <f>-AND(Hypothèses!$D106&lt;=Dettes!AE$5,EOMONTH(Hypothèses!$D106,Hypothèses!$D107)&gt;AE$5)*(Hypothèses!$D105/Hypothèses!$D107)</f>
        <v>0</v>
      </c>
      <c r="AF19" s="71">
        <f>-AND(Hypothèses!$D106&lt;=Dettes!AF$5,EOMONTH(Hypothèses!$D106,Hypothèses!$D107)&gt;AF$5)*(Hypothèses!$D105/Hypothèses!$D107)</f>
        <v>0</v>
      </c>
      <c r="AG19" s="71">
        <f>-AND(Hypothèses!$D106&lt;=Dettes!AG$5,EOMONTH(Hypothèses!$D106,Hypothèses!$D107)&gt;AG$5)*(Hypothèses!$D105/Hypothèses!$D107)</f>
        <v>0</v>
      </c>
      <c r="AH19" s="71">
        <f>-AND(Hypothèses!$D106&lt;=Dettes!AH$5,EOMONTH(Hypothèses!$D106,Hypothèses!$D107)&gt;AH$5)*(Hypothèses!$D105/Hypothèses!$D107)</f>
        <v>0</v>
      </c>
      <c r="AI19" s="71">
        <f>-AND(Hypothèses!$D106&lt;=Dettes!AI$5,EOMONTH(Hypothèses!$D106,Hypothèses!$D107)&gt;AI$5)*(Hypothèses!$D105/Hypothèses!$D107)</f>
        <v>0</v>
      </c>
      <c r="AJ19" s="71">
        <f>-AND(Hypothèses!$D106&lt;=Dettes!AJ$5,EOMONTH(Hypothèses!$D106,Hypothèses!$D107)&gt;AJ$5)*(Hypothèses!$D105/Hypothèses!$D107)</f>
        <v>0</v>
      </c>
      <c r="AK19" s="71">
        <f>-AND(Hypothèses!$D106&lt;=Dettes!AK$5,EOMONTH(Hypothèses!$D106,Hypothèses!$D107)&gt;AK$5)*(Hypothèses!$D105/Hypothèses!$D107)</f>
        <v>0</v>
      </c>
      <c r="AL19" s="71">
        <f>-AND(Hypothèses!$D106&lt;=Dettes!AL$5,EOMONTH(Hypothèses!$D106,Hypothèses!$D107)&gt;AL$5)*(Hypothèses!$D105/Hypothèses!$D107)</f>
        <v>0</v>
      </c>
      <c r="AM19" s="71">
        <f>-AND(Hypothèses!$D106&lt;=Dettes!AM$5,EOMONTH(Hypothèses!$D106,Hypothèses!$D107)&gt;AM$5)*(Hypothèses!$D105/Hypothèses!$D107)</f>
        <v>0</v>
      </c>
      <c r="AN19" s="71">
        <f>-AND(Hypothèses!$D106&lt;=Dettes!AN$5,EOMONTH(Hypothèses!$D106,Hypothèses!$D107)&gt;AN$5)*(Hypothèses!$D105/Hypothèses!$D107)</f>
        <v>0</v>
      </c>
      <c r="AO19" s="71">
        <f>-AND(Hypothèses!$D106&lt;=Dettes!AO$5,EOMONTH(Hypothèses!$D106,Hypothèses!$D107)&gt;AO$5)*(Hypothèses!$D105/Hypothèses!$D107)</f>
        <v>0</v>
      </c>
      <c r="AP19" s="71">
        <f>-AND(Hypothèses!$D106&lt;=Dettes!AP$5,EOMONTH(Hypothèses!$D106,Hypothèses!$D107)&gt;AP$5)*(Hypothèses!$D105/Hypothèses!$D107)</f>
        <v>-1250</v>
      </c>
      <c r="AQ19" s="71">
        <f>-AND(Hypothèses!$D106&lt;=Dettes!AQ$5,EOMONTH(Hypothèses!$D106,Hypothèses!$D107)&gt;AQ$5)*(Hypothèses!$D105/Hypothèses!$D107)</f>
        <v>-1250</v>
      </c>
      <c r="AR19" s="71">
        <f>-AND(Hypothèses!$D106&lt;=Dettes!AR$5,EOMONTH(Hypothèses!$D106,Hypothèses!$D107)&gt;AR$5)*(Hypothèses!$D105/Hypothèses!$D107)</f>
        <v>-1250</v>
      </c>
      <c r="AS19" s="71">
        <f>-AND(Hypothèses!$D106&lt;=Dettes!AS$5,EOMONTH(Hypothèses!$D106,Hypothèses!$D107)&gt;AS$5)*(Hypothèses!$D105/Hypothèses!$D107)</f>
        <v>-1250</v>
      </c>
      <c r="AT19" s="71">
        <f>-AND(Hypothèses!$D106&lt;=Dettes!AT$5,EOMONTH(Hypothèses!$D106,Hypothèses!$D107)&gt;AT$5)*(Hypothèses!$D105/Hypothèses!$D107)</f>
        <v>-1250</v>
      </c>
      <c r="AU19" s="71">
        <f>-AND(Hypothèses!$D106&lt;=Dettes!AU$5,EOMONTH(Hypothèses!$D106,Hypothèses!$D107)&gt;AU$5)*(Hypothèses!$D105/Hypothèses!$D107)</f>
        <v>-1250</v>
      </c>
      <c r="AV19" s="71">
        <f>-AND(Hypothèses!$D106&lt;=Dettes!AV$5,EOMONTH(Hypothèses!$D106,Hypothèses!$D107)&gt;AV$5)*(Hypothèses!$D105/Hypothèses!$D107)</f>
        <v>-1250</v>
      </c>
      <c r="AW19" s="71">
        <f>-AND(Hypothèses!$D106&lt;=Dettes!AW$5,EOMONTH(Hypothèses!$D106,Hypothèses!$D107)&gt;AW$5)*(Hypothèses!$D105/Hypothèses!$D107)</f>
        <v>-1250</v>
      </c>
      <c r="AX19" s="71">
        <f>-AND(Hypothèses!$D106&lt;=Dettes!AX$5,EOMONTH(Hypothèses!$D106,Hypothèses!$D107)&gt;AX$5)*(Hypothèses!$D105/Hypothèses!$D107)</f>
        <v>-1250</v>
      </c>
      <c r="AY19" s="71">
        <f>-AND(Hypothèses!$D106&lt;=Dettes!AY$5,EOMONTH(Hypothèses!$D106,Hypothèses!$D107)&gt;AY$5)*(Hypothèses!$D105/Hypothèses!$D107)</f>
        <v>-1250</v>
      </c>
      <c r="AZ19" s="71">
        <f>-AND(Hypothèses!$D106&lt;=Dettes!AZ$5,EOMONTH(Hypothèses!$D106,Hypothèses!$D107)&gt;AZ$5)*(Hypothèses!$D105/Hypothèses!$D107)</f>
        <v>-1250</v>
      </c>
      <c r="BA19" s="71">
        <f>-AND(Hypothèses!$D106&lt;=Dettes!BA$5,EOMONTH(Hypothèses!$D106,Hypothèses!$D107)&gt;BA$5)*(Hypothèses!$D105/Hypothèses!$D107)</f>
        <v>-1250</v>
      </c>
      <c r="BB19" s="71">
        <f>-AND(Hypothèses!$D106&lt;=Dettes!BB$5,EOMONTH(Hypothèses!$D106,Hypothèses!$D107)&gt;BB$5)*(Hypothèses!$D105/Hypothèses!$D107)</f>
        <v>-1250</v>
      </c>
      <c r="BC19" s="71">
        <f>-AND(Hypothèses!$D106&lt;=Dettes!BC$5,EOMONTH(Hypothèses!$D106,Hypothèses!$D107)&gt;BC$5)*(Hypothèses!$D105/Hypothèses!$D107)</f>
        <v>-1250</v>
      </c>
      <c r="BD19" s="71">
        <f>-AND(Hypothèses!$D106&lt;=Dettes!BD$5,EOMONTH(Hypothèses!$D106,Hypothèses!$D107)&gt;BD$5)*(Hypothèses!$D105/Hypothèses!$D107)</f>
        <v>-1250</v>
      </c>
      <c r="BE19" s="71">
        <f>-AND(Hypothèses!$D106&lt;=Dettes!BE$5,EOMONTH(Hypothèses!$D106,Hypothèses!$D107)&gt;BE$5)*(Hypothèses!$D105/Hypothèses!$D107)</f>
        <v>-1250</v>
      </c>
      <c r="BF19" s="71">
        <f>-AND(Hypothèses!$D106&lt;=Dettes!BF$5,EOMONTH(Hypothèses!$D106,Hypothèses!$D107)&gt;BF$5)*(Hypothèses!$D105/Hypothèses!$D107)</f>
        <v>-1250</v>
      </c>
      <c r="BG19" s="71">
        <f>-AND(Hypothèses!$D106&lt;=Dettes!BG$5,EOMONTH(Hypothèses!$D106,Hypothèses!$D107)&gt;BG$5)*(Hypothèses!$D105/Hypothèses!$D107)</f>
        <v>-1250</v>
      </c>
      <c r="BH19" s="71">
        <f>-AND(Hypothèses!$D106&lt;=Dettes!BH$5,EOMONTH(Hypothèses!$D106,Hypothèses!$D107)&gt;BH$5)*(Hypothèses!$D105/Hypothèses!$D107)</f>
        <v>-1250</v>
      </c>
      <c r="BI19" s="71">
        <f>-AND(Hypothèses!$D106&lt;=Dettes!BI$5,EOMONTH(Hypothèses!$D106,Hypothèses!$D107)&gt;BI$5)*(Hypothèses!$D105/Hypothèses!$D107)</f>
        <v>-1250</v>
      </c>
      <c r="BJ19" s="71">
        <f>-AND(Hypothèses!$D106&lt;=Dettes!BJ$5,EOMONTH(Hypothèses!$D106,Hypothèses!$D107)&gt;BJ$5)*(Hypothèses!$D105/Hypothèses!$D107)</f>
        <v>-1250</v>
      </c>
      <c r="BK19" s="71">
        <f>-AND(Hypothèses!$D106&lt;=Dettes!BK$5,EOMONTH(Hypothèses!$D106,Hypothèses!$D107)&gt;BK$5)*(Hypothèses!$D105/Hypothèses!$D107)</f>
        <v>-1250</v>
      </c>
      <c r="BL19" s="71">
        <f>-AND(Hypothèses!$D106&lt;=Dettes!BL$5,EOMONTH(Hypothèses!$D106,Hypothèses!$D107)&gt;BL$5)*(Hypothèses!$D105/Hypothèses!$D107)</f>
        <v>-1250</v>
      </c>
      <c r="BM19" s="71">
        <f>-AND(Hypothèses!$D106&lt;=Dettes!BM$5,EOMONTH(Hypothèses!$D106,Hypothèses!$D107)&gt;BM$5)*(Hypothèses!$D105/Hypothèses!$D107)</f>
        <v>-1250</v>
      </c>
      <c r="BN19" s="71">
        <f>-AND(Hypothèses!$D106&lt;=Dettes!BN$5,EOMONTH(Hypothèses!$D106,Hypothèses!$D107)&gt;BN$5)*(Hypothèses!$D105/Hypothèses!$D107)</f>
        <v>-1250</v>
      </c>
      <c r="BO19" s="71">
        <f>-AND(Hypothèses!$D106&lt;=Dettes!BO$5,EOMONTH(Hypothèses!$D106,Hypothèses!$D107)&gt;BO$5)*(Hypothèses!$D105/Hypothèses!$D107)</f>
        <v>-1250</v>
      </c>
      <c r="BP19" s="71">
        <f>-AND(Hypothèses!$D106&lt;=Dettes!BP$5,EOMONTH(Hypothèses!$D106,Hypothèses!$D107)&gt;BP$5)*(Hypothèses!$D105/Hypothèses!$D107)</f>
        <v>-1250</v>
      </c>
      <c r="BQ19" s="71">
        <f>-AND(Hypothèses!$D106&lt;=Dettes!BQ$5,EOMONTH(Hypothèses!$D106,Hypothèses!$D107)&gt;BQ$5)*(Hypothèses!$D105/Hypothèses!$D107)</f>
        <v>-1250</v>
      </c>
      <c r="BR19" s="71">
        <f>-AND(Hypothèses!$D106&lt;=Dettes!BR$5,EOMONTH(Hypothèses!$D106,Hypothèses!$D107)&gt;BR$5)*(Hypothèses!$D105/Hypothèses!$D107)</f>
        <v>-1250</v>
      </c>
      <c r="BS19" s="71">
        <f>-AND(Hypothèses!$D106&lt;=Dettes!BS$5,EOMONTH(Hypothèses!$D106,Hypothèses!$D107)&gt;BS$5)*(Hypothèses!$D105/Hypothèses!$D107)</f>
        <v>-1250</v>
      </c>
      <c r="BT19" s="71">
        <f>-AND(Hypothèses!$D106&lt;=Dettes!BT$5,EOMONTH(Hypothèses!$D106,Hypothèses!$D107)&gt;BT$5)*(Hypothèses!$D105/Hypothèses!$D107)</f>
        <v>-1250</v>
      </c>
      <c r="BU19" s="71">
        <f>-AND(Hypothèses!$D106&lt;=Dettes!BU$5,EOMONTH(Hypothèses!$D106,Hypothèses!$D107)&gt;BU$5)*(Hypothèses!$D105/Hypothèses!$D107)</f>
        <v>-1250</v>
      </c>
      <c r="BV19" s="71">
        <f>-AND(Hypothèses!$D106&lt;=Dettes!BV$5,EOMONTH(Hypothèses!$D106,Hypothèses!$D107)&gt;BV$5)*(Hypothèses!$D105/Hypothèses!$D107)</f>
        <v>-1250</v>
      </c>
      <c r="BW19" s="71">
        <f>-AND(Hypothèses!$D106&lt;=Dettes!BW$5,EOMONTH(Hypothèses!$D106,Hypothèses!$D107)&gt;BW$5)*(Hypothèses!$D105/Hypothèses!$D107)</f>
        <v>-1250</v>
      </c>
      <c r="BX19" s="71">
        <f>-AND(Hypothèses!$D106&lt;=Dettes!BX$5,EOMONTH(Hypothèses!$D106,Hypothèses!$D107)&gt;BX$5)*(Hypothèses!$D105/Hypothèses!$D107)</f>
        <v>-1250</v>
      </c>
      <c r="BY19" s="71">
        <f>-AND(Hypothèses!$D106&lt;=Dettes!BY$5,EOMONTH(Hypothèses!$D106,Hypothèses!$D107)&gt;BY$5)*(Hypothèses!$D105/Hypothèses!$D107)</f>
        <v>-1250</v>
      </c>
      <c r="BZ19" s="71">
        <f>-AND(Hypothèses!$D106&lt;=Dettes!BZ$5,EOMONTH(Hypothèses!$D106,Hypothèses!$D107)&gt;BZ$5)*(Hypothèses!$D105/Hypothèses!$D107)</f>
        <v>-1250</v>
      </c>
      <c r="CA19" s="71">
        <f>-AND(Hypothèses!$D106&lt;=Dettes!CA$5,EOMONTH(Hypothèses!$D106,Hypothèses!$D107)&gt;CA$5)*(Hypothèses!$D105/Hypothèses!$D107)</f>
        <v>-1250</v>
      </c>
      <c r="CB19" s="71">
        <f>-AND(Hypothèses!$D106&lt;=Dettes!CB$5,EOMONTH(Hypothèses!$D106,Hypothèses!$D107)&gt;CB$5)*(Hypothèses!$D105/Hypothèses!$D107)</f>
        <v>-1250</v>
      </c>
      <c r="CC19" s="71">
        <f>-AND(Hypothèses!$D106&lt;=Dettes!CC$5,EOMONTH(Hypothèses!$D106,Hypothèses!$D107)&gt;CC$5)*(Hypothèses!$D105/Hypothèses!$D107)</f>
        <v>-1250</v>
      </c>
      <c r="CD19" s="71">
        <f>-AND(Hypothèses!$D106&lt;=Dettes!CD$5,EOMONTH(Hypothèses!$D106,Hypothèses!$D107)&gt;CD$5)*(Hypothèses!$D105/Hypothèses!$D107)</f>
        <v>-1250</v>
      </c>
      <c r="CE19" s="71">
        <f>-AND(Hypothèses!$D106&lt;=Dettes!CE$5,EOMONTH(Hypothèses!$D106,Hypothèses!$D107)&gt;CE$5)*(Hypothèses!$D105/Hypothèses!$D107)</f>
        <v>-1250</v>
      </c>
    </row>
    <row r="20" spans="3:83" x14ac:dyDescent="0.3">
      <c r="C20" s="66" t="s">
        <v>112</v>
      </c>
      <c r="E20" s="71">
        <f>W20</f>
        <v>0</v>
      </c>
      <c r="F20" s="71">
        <f>AI20</f>
        <v>0</v>
      </c>
      <c r="G20" s="71">
        <f>AU20</f>
        <v>52500</v>
      </c>
      <c r="H20" s="71">
        <f>BG20</f>
        <v>37500</v>
      </c>
      <c r="I20" s="71">
        <f>BS20</f>
        <v>22500</v>
      </c>
      <c r="J20" s="71">
        <f>CE20</f>
        <v>7500</v>
      </c>
      <c r="L20" s="71">
        <f t="shared" ref="L20" si="86">IF(L18+L19+K20&gt;=0,L18+L19+K20,0)</f>
        <v>0</v>
      </c>
      <c r="M20" s="71">
        <f t="shared" ref="M20" si="87">IF(M18+M19+L20&gt;=0,M18+M19+L20,0)</f>
        <v>0</v>
      </c>
      <c r="N20" s="71">
        <f t="shared" ref="N20" si="88">IF(N18+N19+M20&gt;=0,N18+N19+M20,0)</f>
        <v>0</v>
      </c>
      <c r="O20" s="71">
        <f t="shared" ref="O20" si="89">IF(O18+O19+N20&gt;=0,O18+O19+N20,0)</f>
        <v>0</v>
      </c>
      <c r="P20" s="71">
        <f t="shared" ref="P20" si="90">IF(P18+P19+O20&gt;=0,P18+P19+O20,0)</f>
        <v>0</v>
      </c>
      <c r="Q20" s="71">
        <f t="shared" ref="Q20" si="91">IF(Q18+Q19+P20&gt;=0,Q18+Q19+P20,0)</f>
        <v>0</v>
      </c>
      <c r="R20" s="71">
        <f t="shared" ref="R20" si="92">IF(R18+R19+Q20&gt;=0,R18+R19+Q20,0)</f>
        <v>0</v>
      </c>
      <c r="S20" s="71">
        <f t="shared" ref="S20" si="93">IF(S18+S19+R20&gt;=0,S18+S19+R20,0)</f>
        <v>0</v>
      </c>
      <c r="T20" s="71">
        <f t="shared" ref="T20" si="94">IF(T18+T19+S20&gt;=0,T18+T19+S20,0)</f>
        <v>0</v>
      </c>
      <c r="U20" s="71">
        <f t="shared" ref="U20" si="95">IF(U18+U19+T20&gt;=0,U18+U19+T20,0)</f>
        <v>0</v>
      </c>
      <c r="V20" s="71">
        <f t="shared" ref="V20" si="96">IF(V18+V19+U20&gt;=0,V18+V19+U20,0)</f>
        <v>0</v>
      </c>
      <c r="W20" s="71">
        <f t="shared" ref="W20" si="97">IF(W18+W19+V20&gt;=0,W18+W19+V20,0)</f>
        <v>0</v>
      </c>
      <c r="X20" s="71">
        <f t="shared" ref="X20" si="98">IF(X18+X19+W20&gt;=0,X18+X19+W20,0)</f>
        <v>0</v>
      </c>
      <c r="Y20" s="71">
        <f t="shared" ref="Y20" si="99">IF(Y18+Y19+X20&gt;=0,Y18+Y19+X20,0)</f>
        <v>0</v>
      </c>
      <c r="Z20" s="71">
        <f t="shared" ref="Z20" si="100">IF(Z18+Z19+Y20&gt;=0,Z18+Z19+Y20,0)</f>
        <v>0</v>
      </c>
      <c r="AA20" s="71">
        <f t="shared" ref="AA20" si="101">IF(AA18+AA19+Z20&gt;=0,AA18+AA19+Z20,0)</f>
        <v>0</v>
      </c>
      <c r="AB20" s="71">
        <f t="shared" ref="AB20" si="102">IF(AB18+AB19+AA20&gt;=0,AB18+AB19+AA20,0)</f>
        <v>0</v>
      </c>
      <c r="AC20" s="71">
        <f t="shared" ref="AC20" si="103">IF(AC18+AC19+AB20&gt;=0,AC18+AC19+AB20,0)</f>
        <v>0</v>
      </c>
      <c r="AD20" s="71">
        <f t="shared" ref="AD20" si="104">IF(AD18+AD19+AC20&gt;=0,AD18+AD19+AC20,0)</f>
        <v>0</v>
      </c>
      <c r="AE20" s="71">
        <f t="shared" ref="AE20" si="105">IF(AE18+AE19+AD20&gt;=0,AE18+AE19+AD20,0)</f>
        <v>0</v>
      </c>
      <c r="AF20" s="71">
        <f t="shared" ref="AF20" si="106">IF(AF18+AF19+AE20&gt;=0,AF18+AF19+AE20,0)</f>
        <v>0</v>
      </c>
      <c r="AG20" s="71">
        <f t="shared" ref="AG20" si="107">IF(AG18+AG19+AF20&gt;=0,AG18+AG19+AF20,0)</f>
        <v>0</v>
      </c>
      <c r="AH20" s="71">
        <f t="shared" ref="AH20" si="108">IF(AH18+AH19+AG20&gt;=0,AH18+AH19+AG20,0)</f>
        <v>0</v>
      </c>
      <c r="AI20" s="71">
        <f t="shared" ref="AI20" si="109">IF(AI18+AI19+AH20&gt;=0,AI18+AI19+AH20,0)</f>
        <v>0</v>
      </c>
      <c r="AJ20" s="71">
        <f t="shared" ref="AJ20" si="110">IF(AJ18+AJ19+AI20&gt;=0,AJ18+AJ19+AI20,0)</f>
        <v>0</v>
      </c>
      <c r="AK20" s="71">
        <f t="shared" ref="AK20" si="111">IF(AK18+AK19+AJ20&gt;=0,AK18+AK19+AJ20,0)</f>
        <v>0</v>
      </c>
      <c r="AL20" s="71">
        <f t="shared" ref="AL20" si="112">IF(AL18+AL19+AK20&gt;=0,AL18+AL19+AK20,0)</f>
        <v>0</v>
      </c>
      <c r="AM20" s="71">
        <f t="shared" ref="AM20" si="113">IF(AM18+AM19+AL20&gt;=0,AM18+AM19+AL20,0)</f>
        <v>0</v>
      </c>
      <c r="AN20" s="71">
        <f t="shared" ref="AN20" si="114">IF(AN18+AN19+AM20&gt;=0,AN18+AN19+AM20,0)</f>
        <v>0</v>
      </c>
      <c r="AO20" s="71">
        <f t="shared" ref="AO20" si="115">IF(AO18+AO19+AN20&gt;=0,AO18+AO19+AN20,0)</f>
        <v>0</v>
      </c>
      <c r="AP20" s="71">
        <f t="shared" ref="AP20" si="116">IF(AP18+AP19+AO20&gt;=0,AP18+AP19+AO20,0)</f>
        <v>58750</v>
      </c>
      <c r="AQ20" s="71">
        <f t="shared" ref="AQ20" si="117">IF(AQ18+AQ19+AP20&gt;=0,AQ18+AQ19+AP20,0)</f>
        <v>57500</v>
      </c>
      <c r="AR20" s="71">
        <f t="shared" ref="AR20" si="118">IF(AR18+AR19+AQ20&gt;=0,AR18+AR19+AQ20,0)</f>
        <v>56250</v>
      </c>
      <c r="AS20" s="71">
        <f t="shared" ref="AS20" si="119">IF(AS18+AS19+AR20&gt;=0,AS18+AS19+AR20,0)</f>
        <v>55000</v>
      </c>
      <c r="AT20" s="71">
        <f t="shared" ref="AT20" si="120">IF(AT18+AT19+AS20&gt;=0,AT18+AT19+AS20,0)</f>
        <v>53750</v>
      </c>
      <c r="AU20" s="71">
        <f t="shared" ref="AU20" si="121">IF(AU18+AU19+AT20&gt;=0,AU18+AU19+AT20,0)</f>
        <v>52500</v>
      </c>
      <c r="AV20" s="71">
        <f t="shared" ref="AV20" si="122">IF(AV18+AV19+AU20&gt;=0,AV18+AV19+AU20,0)</f>
        <v>51250</v>
      </c>
      <c r="AW20" s="71">
        <f t="shared" ref="AW20" si="123">IF(AW18+AW19+AV20&gt;=0,AW18+AW19+AV20,0)</f>
        <v>50000</v>
      </c>
      <c r="AX20" s="71">
        <f t="shared" ref="AX20" si="124">IF(AX18+AX19+AW20&gt;=0,AX18+AX19+AW20,0)</f>
        <v>48750</v>
      </c>
      <c r="AY20" s="71">
        <f t="shared" ref="AY20" si="125">IF(AY18+AY19+AX20&gt;=0,AY18+AY19+AX20,0)</f>
        <v>47500</v>
      </c>
      <c r="AZ20" s="71">
        <f t="shared" ref="AZ20" si="126">IF(AZ18+AZ19+AY20&gt;=0,AZ18+AZ19+AY20,0)</f>
        <v>46250</v>
      </c>
      <c r="BA20" s="71">
        <f t="shared" ref="BA20" si="127">IF(BA18+BA19+AZ20&gt;=0,BA18+BA19+AZ20,0)</f>
        <v>45000</v>
      </c>
      <c r="BB20" s="71">
        <f t="shared" ref="BB20" si="128">IF(BB18+BB19+BA20&gt;=0,BB18+BB19+BA20,0)</f>
        <v>43750</v>
      </c>
      <c r="BC20" s="71">
        <f t="shared" ref="BC20" si="129">IF(BC18+BC19+BB20&gt;=0,BC18+BC19+BB20,0)</f>
        <v>42500</v>
      </c>
      <c r="BD20" s="71">
        <f t="shared" ref="BD20" si="130">IF(BD18+BD19+BC20&gt;=0,BD18+BD19+BC20,0)</f>
        <v>41250</v>
      </c>
      <c r="BE20" s="71">
        <f t="shared" ref="BE20" si="131">IF(BE18+BE19+BD20&gt;=0,BE18+BE19+BD20,0)</f>
        <v>40000</v>
      </c>
      <c r="BF20" s="71">
        <f t="shared" ref="BF20" si="132">IF(BF18+BF19+BE20&gt;=0,BF18+BF19+BE20,0)</f>
        <v>38750</v>
      </c>
      <c r="BG20" s="71">
        <f t="shared" ref="BG20" si="133">IF(BG18+BG19+BF20&gt;=0,BG18+BG19+BF20,0)</f>
        <v>37500</v>
      </c>
      <c r="BH20" s="71">
        <f t="shared" ref="BH20" si="134">IF(BH18+BH19+BG20&gt;=0,BH18+BH19+BG20,0)</f>
        <v>36250</v>
      </c>
      <c r="BI20" s="71">
        <f t="shared" ref="BI20" si="135">IF(BI18+BI19+BH20&gt;=0,BI18+BI19+BH20,0)</f>
        <v>35000</v>
      </c>
      <c r="BJ20" s="71">
        <f t="shared" ref="BJ20" si="136">IF(BJ18+BJ19+BI20&gt;=0,BJ18+BJ19+BI20,0)</f>
        <v>33750</v>
      </c>
      <c r="BK20" s="71">
        <f t="shared" ref="BK20" si="137">IF(BK18+BK19+BJ20&gt;=0,BK18+BK19+BJ20,0)</f>
        <v>32500</v>
      </c>
      <c r="BL20" s="71">
        <f t="shared" ref="BL20" si="138">IF(BL18+BL19+BK20&gt;=0,BL18+BL19+BK20,0)</f>
        <v>31250</v>
      </c>
      <c r="BM20" s="71">
        <f t="shared" ref="BM20" si="139">IF(BM18+BM19+BL20&gt;=0,BM18+BM19+BL20,0)</f>
        <v>30000</v>
      </c>
      <c r="BN20" s="71">
        <f t="shared" ref="BN20" si="140">IF(BN18+BN19+BM20&gt;=0,BN18+BN19+BM20,0)</f>
        <v>28750</v>
      </c>
      <c r="BO20" s="71">
        <f t="shared" ref="BO20" si="141">IF(BO18+BO19+BN20&gt;=0,BO18+BO19+BN20,0)</f>
        <v>27500</v>
      </c>
      <c r="BP20" s="71">
        <f t="shared" ref="BP20" si="142">IF(BP18+BP19+BO20&gt;=0,BP18+BP19+BO20,0)</f>
        <v>26250</v>
      </c>
      <c r="BQ20" s="71">
        <f t="shared" ref="BQ20" si="143">IF(BQ18+BQ19+BP20&gt;=0,BQ18+BQ19+BP20,0)</f>
        <v>25000</v>
      </c>
      <c r="BR20" s="71">
        <f t="shared" ref="BR20" si="144">IF(BR18+BR19+BQ20&gt;=0,BR18+BR19+BQ20,0)</f>
        <v>23750</v>
      </c>
      <c r="BS20" s="71">
        <f t="shared" ref="BS20" si="145">IF(BS18+BS19+BR20&gt;=0,BS18+BS19+BR20,0)</f>
        <v>22500</v>
      </c>
      <c r="BT20" s="71">
        <f t="shared" ref="BT20" si="146">IF(BT18+BT19+BS20&gt;=0,BT18+BT19+BS20,0)</f>
        <v>21250</v>
      </c>
      <c r="BU20" s="71">
        <f t="shared" ref="BU20" si="147">IF(BU18+BU19+BT20&gt;=0,BU18+BU19+BT20,0)</f>
        <v>20000</v>
      </c>
      <c r="BV20" s="71">
        <f t="shared" ref="BV20" si="148">IF(BV18+BV19+BU20&gt;=0,BV18+BV19+BU20,0)</f>
        <v>18750</v>
      </c>
      <c r="BW20" s="71">
        <f t="shared" ref="BW20" si="149">IF(BW18+BW19+BV20&gt;=0,BW18+BW19+BV20,0)</f>
        <v>17500</v>
      </c>
      <c r="BX20" s="71">
        <f>IF(BX18+BX19+BW20&gt;=0,BX18+BX19+BW20,0)</f>
        <v>16250</v>
      </c>
      <c r="BY20" s="71">
        <f t="shared" ref="BY20" si="150">IF(BY18+BY19+BX20&gt;=0,BY18+BY19+BX20,0)</f>
        <v>15000</v>
      </c>
      <c r="BZ20" s="71">
        <f t="shared" ref="BZ20" si="151">IF(BZ18+BZ19+BY20&gt;=0,BZ18+BZ19+BY20,0)</f>
        <v>13750</v>
      </c>
      <c r="CA20" s="71">
        <f t="shared" ref="CA20" si="152">IF(CA18+CA19+BZ20&gt;=0,CA18+CA19+BZ20,0)</f>
        <v>12500</v>
      </c>
      <c r="CB20" s="71">
        <f t="shared" ref="CB20" si="153">IF(CB18+CB19+CA20&gt;=0,CB18+CB19+CA20,0)</f>
        <v>11250</v>
      </c>
      <c r="CC20" s="71">
        <f t="shared" ref="CC20" si="154">IF(CC18+CC19+CB20&gt;=0,CC18+CC19+CB20,0)</f>
        <v>10000</v>
      </c>
      <c r="CD20" s="71">
        <f t="shared" ref="CD20" si="155">IF(CD18+CD19+CC20&gt;=0,CD18+CD19+CC20,0)</f>
        <v>8750</v>
      </c>
      <c r="CE20" s="71">
        <f t="shared" ref="CE20" si="156">IF(CE18+CE19+CD20&gt;=0,CE18+CE19+CD20,0)</f>
        <v>7500</v>
      </c>
    </row>
    <row r="21" spans="3:83" x14ac:dyDescent="0.3">
      <c r="C21" s="66" t="s">
        <v>55</v>
      </c>
      <c r="E21" s="71">
        <f t="shared" si="85"/>
        <v>0</v>
      </c>
      <c r="F21" s="71">
        <f t="shared" si="9"/>
        <v>0</v>
      </c>
      <c r="G21" s="71">
        <f t="shared" si="9"/>
        <v>-1390.625</v>
      </c>
      <c r="H21" s="71">
        <f t="shared" si="9"/>
        <v>-2218.75</v>
      </c>
      <c r="I21" s="71">
        <f t="shared" si="9"/>
        <v>-1468.75</v>
      </c>
      <c r="J21" s="71">
        <f t="shared" si="9"/>
        <v>-718.75</v>
      </c>
      <c r="L21" s="71">
        <f>-Hypothèses!$D108*Dettes!L20/12</f>
        <v>0</v>
      </c>
      <c r="M21" s="71">
        <f>-Hypothèses!$D108*Dettes!M20/12</f>
        <v>0</v>
      </c>
      <c r="N21" s="71">
        <f>-Hypothèses!$D108*Dettes!N20/12</f>
        <v>0</v>
      </c>
      <c r="O21" s="71">
        <f>-Hypothèses!$D108*Dettes!O20/12</f>
        <v>0</v>
      </c>
      <c r="P21" s="71">
        <f>-Hypothèses!$D108*Dettes!P20/12</f>
        <v>0</v>
      </c>
      <c r="Q21" s="71">
        <f>-Hypothèses!$D108*Dettes!Q20/12</f>
        <v>0</v>
      </c>
      <c r="R21" s="71">
        <f>-Hypothèses!$D108*Dettes!R20/12</f>
        <v>0</v>
      </c>
      <c r="S21" s="71">
        <f>-Hypothèses!$D108*Dettes!S20/12</f>
        <v>0</v>
      </c>
      <c r="T21" s="71">
        <f>-Hypothèses!$D108*Dettes!T20/12</f>
        <v>0</v>
      </c>
      <c r="U21" s="71">
        <f>-Hypothèses!$D108*Dettes!U20/12</f>
        <v>0</v>
      </c>
      <c r="V21" s="71">
        <f>-Hypothèses!$D108*Dettes!V20/12</f>
        <v>0</v>
      </c>
      <c r="W21" s="71">
        <f>-Hypothèses!$D108*Dettes!W20/12</f>
        <v>0</v>
      </c>
      <c r="X21" s="71">
        <f>-Hypothèses!$D108*Dettes!X20/12</f>
        <v>0</v>
      </c>
      <c r="Y21" s="71">
        <f>-Hypothèses!$D108*Dettes!Y20/12</f>
        <v>0</v>
      </c>
      <c r="Z21" s="71">
        <f>-Hypothèses!$D108*Dettes!Z20/12</f>
        <v>0</v>
      </c>
      <c r="AA21" s="71">
        <f>-Hypothèses!$D108*Dettes!AA20/12</f>
        <v>0</v>
      </c>
      <c r="AB21" s="71">
        <f>-Hypothèses!$D108*Dettes!AB20/12</f>
        <v>0</v>
      </c>
      <c r="AC21" s="71">
        <f>-Hypothèses!$D108*Dettes!AC20/12</f>
        <v>0</v>
      </c>
      <c r="AD21" s="71">
        <f>-Hypothèses!$D108*Dettes!AD20/12</f>
        <v>0</v>
      </c>
      <c r="AE21" s="71">
        <f>-Hypothèses!$D108*Dettes!AE20/12</f>
        <v>0</v>
      </c>
      <c r="AF21" s="71">
        <f>-Hypothèses!$D108*Dettes!AF20/12</f>
        <v>0</v>
      </c>
      <c r="AG21" s="71">
        <f>-Hypothèses!$D108*Dettes!AG20/12</f>
        <v>0</v>
      </c>
      <c r="AH21" s="71">
        <f>-Hypothèses!$D108*Dettes!AH20/12</f>
        <v>0</v>
      </c>
      <c r="AI21" s="71">
        <f>-Hypothèses!$D108*Dettes!AI20/12</f>
        <v>0</v>
      </c>
      <c r="AJ21" s="71">
        <f>-Hypothèses!$D108*Dettes!AJ20/12</f>
        <v>0</v>
      </c>
      <c r="AK21" s="71">
        <f>-Hypothèses!$D108*Dettes!AK20/12</f>
        <v>0</v>
      </c>
      <c r="AL21" s="71">
        <f>-Hypothèses!$D108*Dettes!AL20/12</f>
        <v>0</v>
      </c>
      <c r="AM21" s="71">
        <f>-Hypothèses!$D108*Dettes!AM20/12</f>
        <v>0</v>
      </c>
      <c r="AN21" s="71">
        <f>-Hypothèses!$D108*Dettes!AN20/12</f>
        <v>0</v>
      </c>
      <c r="AO21" s="71">
        <f>-Hypothèses!$D108*Dettes!AO20/12</f>
        <v>0</v>
      </c>
      <c r="AP21" s="71">
        <f>-Hypothèses!$D108*Dettes!AP20/12</f>
        <v>-244.79166666666666</v>
      </c>
      <c r="AQ21" s="71">
        <f>-Hypothèses!$D108*Dettes!AQ20/12</f>
        <v>-239.58333333333334</v>
      </c>
      <c r="AR21" s="71">
        <f>-Hypothèses!$D108*Dettes!AR20/12</f>
        <v>-234.375</v>
      </c>
      <c r="AS21" s="71">
        <f>-Hypothèses!$D108*Dettes!AS20/12</f>
        <v>-229.16666666666666</v>
      </c>
      <c r="AT21" s="71">
        <f>-Hypothèses!$D108*Dettes!AT20/12</f>
        <v>-223.95833333333334</v>
      </c>
      <c r="AU21" s="71">
        <f>-Hypothèses!$D108*Dettes!AU20/12</f>
        <v>-218.75</v>
      </c>
      <c r="AV21" s="71">
        <f>-Hypothèses!$D108*Dettes!AV20/12</f>
        <v>-213.54166666666666</v>
      </c>
      <c r="AW21" s="71">
        <f>-Hypothèses!$D108*Dettes!AW20/12</f>
        <v>-208.33333333333334</v>
      </c>
      <c r="AX21" s="71">
        <f>-Hypothèses!$D108*Dettes!AX20/12</f>
        <v>-203.125</v>
      </c>
      <c r="AY21" s="71">
        <f>-Hypothèses!$D108*Dettes!AY20/12</f>
        <v>-197.91666666666666</v>
      </c>
      <c r="AZ21" s="71">
        <f>-Hypothèses!$D108*Dettes!AZ20/12</f>
        <v>-192.70833333333334</v>
      </c>
      <c r="BA21" s="71">
        <f>-Hypothèses!$D108*Dettes!BA20/12</f>
        <v>-187.5</v>
      </c>
      <c r="BB21" s="71">
        <f>-Hypothèses!$D108*Dettes!BB20/12</f>
        <v>-182.29166666666666</v>
      </c>
      <c r="BC21" s="71">
        <f>-Hypothèses!$D108*Dettes!BC20/12</f>
        <v>-177.08333333333334</v>
      </c>
      <c r="BD21" s="71">
        <f>-Hypothèses!$D108*Dettes!BD20/12</f>
        <v>-171.875</v>
      </c>
      <c r="BE21" s="71">
        <f>-Hypothèses!$D108*Dettes!BE20/12</f>
        <v>-166.66666666666666</v>
      </c>
      <c r="BF21" s="71">
        <f>-Hypothèses!$D108*Dettes!BF20/12</f>
        <v>-161.45833333333334</v>
      </c>
      <c r="BG21" s="71">
        <f>-Hypothèses!$D108*Dettes!BG20/12</f>
        <v>-156.25</v>
      </c>
      <c r="BH21" s="71">
        <f>-Hypothèses!$D108*Dettes!BH20/12</f>
        <v>-151.04166666666666</v>
      </c>
      <c r="BI21" s="71">
        <f>-Hypothèses!$D108*Dettes!BI20/12</f>
        <v>-145.83333333333334</v>
      </c>
      <c r="BJ21" s="71">
        <f>-Hypothèses!$D108*Dettes!BJ20/12</f>
        <v>-140.625</v>
      </c>
      <c r="BK21" s="71">
        <f>-Hypothèses!$D108*Dettes!BK20/12</f>
        <v>-135.41666666666666</v>
      </c>
      <c r="BL21" s="71">
        <f>-Hypothèses!$D108*Dettes!BL20/12</f>
        <v>-130.20833333333334</v>
      </c>
      <c r="BM21" s="71">
        <f>-Hypothèses!$D108*Dettes!BM20/12</f>
        <v>-125</v>
      </c>
      <c r="BN21" s="71">
        <f>-Hypothèses!$D108*Dettes!BN20/12</f>
        <v>-119.79166666666667</v>
      </c>
      <c r="BO21" s="71">
        <f>-Hypothèses!$D108*Dettes!BO20/12</f>
        <v>-114.58333333333333</v>
      </c>
      <c r="BP21" s="71">
        <f>-Hypothèses!$D108*Dettes!BP20/12</f>
        <v>-109.375</v>
      </c>
      <c r="BQ21" s="71">
        <f>-Hypothèses!$D108*Dettes!BQ20/12</f>
        <v>-104.16666666666667</v>
      </c>
      <c r="BR21" s="71">
        <f>-Hypothèses!$D108*Dettes!BR20/12</f>
        <v>-98.958333333333329</v>
      </c>
      <c r="BS21" s="71">
        <f>-Hypothèses!$D108*Dettes!BS20/12</f>
        <v>-93.75</v>
      </c>
      <c r="BT21" s="71">
        <f>-Hypothèses!$D108*Dettes!BT20/12</f>
        <v>-88.541666666666671</v>
      </c>
      <c r="BU21" s="71">
        <f>-Hypothèses!$D108*Dettes!BU20/12</f>
        <v>-83.333333333333329</v>
      </c>
      <c r="BV21" s="71">
        <f>-Hypothèses!$D108*Dettes!BV20/12</f>
        <v>-78.125</v>
      </c>
      <c r="BW21" s="71">
        <f>-Hypothèses!$D108*Dettes!BW20/12</f>
        <v>-72.916666666666671</v>
      </c>
      <c r="BX21" s="71">
        <f>-Hypothèses!$D108*Dettes!BX20/12</f>
        <v>-67.708333333333329</v>
      </c>
      <c r="BY21" s="71">
        <f>-Hypothèses!$D108*Dettes!BY20/12</f>
        <v>-62.5</v>
      </c>
      <c r="BZ21" s="71">
        <f>-Hypothèses!$D108*Dettes!BZ20/12</f>
        <v>-57.291666666666664</v>
      </c>
      <c r="CA21" s="71">
        <f>-Hypothèses!$D108*Dettes!CA20/12</f>
        <v>-52.083333333333336</v>
      </c>
      <c r="CB21" s="71">
        <f>-Hypothèses!$D108*Dettes!CB20/12</f>
        <v>-46.875</v>
      </c>
      <c r="CC21" s="71">
        <f>-Hypothèses!$D108*Dettes!CC20/12</f>
        <v>-41.666666666666664</v>
      </c>
      <c r="CD21" s="71">
        <f>-Hypothèses!$D108*Dettes!CD20/12</f>
        <v>-36.458333333333336</v>
      </c>
      <c r="CE21" s="71">
        <f>-Hypothèses!$D108*Dettes!CE20/12</f>
        <v>-31.25</v>
      </c>
    </row>
    <row r="22" spans="3:83" ht="6" customHeight="1" x14ac:dyDescent="0.3"/>
    <row r="23" spans="3:83" s="15" customFormat="1" x14ac:dyDescent="0.3">
      <c r="C23" s="11" t="s">
        <v>97</v>
      </c>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row>
    <row r="24" spans="3:83" x14ac:dyDescent="0.3">
      <c r="C24" s="66" t="s">
        <v>110</v>
      </c>
      <c r="E24" s="71">
        <f>E8+E13+E18</f>
        <v>30000</v>
      </c>
      <c r="F24" s="71">
        <f t="shared" ref="F24:J24" si="157">F8+F13+F18</f>
        <v>50000</v>
      </c>
      <c r="G24" s="71">
        <f t="shared" si="157"/>
        <v>60000</v>
      </c>
      <c r="H24" s="71">
        <f t="shared" si="157"/>
        <v>0</v>
      </c>
      <c r="I24" s="71">
        <f t="shared" si="157"/>
        <v>0</v>
      </c>
      <c r="J24" s="71">
        <f t="shared" si="157"/>
        <v>0</v>
      </c>
      <c r="L24" s="71">
        <f t="shared" ref="L24:BW24" si="158">L8+L13+L18</f>
        <v>30000</v>
      </c>
      <c r="M24" s="71">
        <f t="shared" si="158"/>
        <v>0</v>
      </c>
      <c r="N24" s="71">
        <f t="shared" si="158"/>
        <v>0</v>
      </c>
      <c r="O24" s="71">
        <f t="shared" si="158"/>
        <v>0</v>
      </c>
      <c r="P24" s="71">
        <f t="shared" si="158"/>
        <v>0</v>
      </c>
      <c r="Q24" s="71">
        <f t="shared" si="158"/>
        <v>0</v>
      </c>
      <c r="R24" s="71">
        <f t="shared" si="158"/>
        <v>0</v>
      </c>
      <c r="S24" s="71">
        <f t="shared" si="158"/>
        <v>0</v>
      </c>
      <c r="T24" s="71">
        <f t="shared" si="158"/>
        <v>0</v>
      </c>
      <c r="U24" s="71">
        <f t="shared" si="158"/>
        <v>0</v>
      </c>
      <c r="V24" s="71">
        <f t="shared" si="158"/>
        <v>0</v>
      </c>
      <c r="W24" s="71">
        <f t="shared" si="158"/>
        <v>0</v>
      </c>
      <c r="X24" s="71">
        <f t="shared" si="158"/>
        <v>0</v>
      </c>
      <c r="Y24" s="71">
        <f t="shared" si="158"/>
        <v>0</v>
      </c>
      <c r="Z24" s="71">
        <f t="shared" si="158"/>
        <v>0</v>
      </c>
      <c r="AA24" s="71">
        <f t="shared" si="158"/>
        <v>0</v>
      </c>
      <c r="AB24" s="71">
        <f t="shared" si="158"/>
        <v>0</v>
      </c>
      <c r="AC24" s="71">
        <f t="shared" si="158"/>
        <v>0</v>
      </c>
      <c r="AD24" s="71">
        <f t="shared" si="158"/>
        <v>50000</v>
      </c>
      <c r="AE24" s="71">
        <f t="shared" si="158"/>
        <v>0</v>
      </c>
      <c r="AF24" s="71">
        <f t="shared" si="158"/>
        <v>0</v>
      </c>
      <c r="AG24" s="71">
        <f t="shared" si="158"/>
        <v>0</v>
      </c>
      <c r="AH24" s="71">
        <f t="shared" si="158"/>
        <v>0</v>
      </c>
      <c r="AI24" s="71">
        <f t="shared" si="158"/>
        <v>0</v>
      </c>
      <c r="AJ24" s="71">
        <f t="shared" si="158"/>
        <v>0</v>
      </c>
      <c r="AK24" s="71">
        <f t="shared" si="158"/>
        <v>0</v>
      </c>
      <c r="AL24" s="71">
        <f t="shared" si="158"/>
        <v>0</v>
      </c>
      <c r="AM24" s="71">
        <f t="shared" si="158"/>
        <v>0</v>
      </c>
      <c r="AN24" s="71">
        <f t="shared" si="158"/>
        <v>0</v>
      </c>
      <c r="AO24" s="71">
        <f t="shared" si="158"/>
        <v>0</v>
      </c>
      <c r="AP24" s="71">
        <f t="shared" si="158"/>
        <v>60000</v>
      </c>
      <c r="AQ24" s="71">
        <f t="shared" si="158"/>
        <v>0</v>
      </c>
      <c r="AR24" s="71">
        <f t="shared" si="158"/>
        <v>0</v>
      </c>
      <c r="AS24" s="71">
        <f t="shared" si="158"/>
        <v>0</v>
      </c>
      <c r="AT24" s="71">
        <f t="shared" si="158"/>
        <v>0</v>
      </c>
      <c r="AU24" s="71">
        <f t="shared" si="158"/>
        <v>0</v>
      </c>
      <c r="AV24" s="71">
        <f t="shared" si="158"/>
        <v>0</v>
      </c>
      <c r="AW24" s="71">
        <f t="shared" si="158"/>
        <v>0</v>
      </c>
      <c r="AX24" s="71">
        <f t="shared" si="158"/>
        <v>0</v>
      </c>
      <c r="AY24" s="71">
        <f t="shared" si="158"/>
        <v>0</v>
      </c>
      <c r="AZ24" s="71">
        <f t="shared" si="158"/>
        <v>0</v>
      </c>
      <c r="BA24" s="71">
        <f t="shared" si="158"/>
        <v>0</v>
      </c>
      <c r="BB24" s="71">
        <f t="shared" si="158"/>
        <v>0</v>
      </c>
      <c r="BC24" s="71">
        <f t="shared" si="158"/>
        <v>0</v>
      </c>
      <c r="BD24" s="71">
        <f t="shared" si="158"/>
        <v>0</v>
      </c>
      <c r="BE24" s="71">
        <f t="shared" si="158"/>
        <v>0</v>
      </c>
      <c r="BF24" s="71">
        <f t="shared" si="158"/>
        <v>0</v>
      </c>
      <c r="BG24" s="71">
        <f t="shared" si="158"/>
        <v>0</v>
      </c>
      <c r="BH24" s="71">
        <f t="shared" si="158"/>
        <v>0</v>
      </c>
      <c r="BI24" s="71">
        <f t="shared" si="158"/>
        <v>0</v>
      </c>
      <c r="BJ24" s="71">
        <f t="shared" si="158"/>
        <v>0</v>
      </c>
      <c r="BK24" s="71">
        <f t="shared" si="158"/>
        <v>0</v>
      </c>
      <c r="BL24" s="71">
        <f t="shared" si="158"/>
        <v>0</v>
      </c>
      <c r="BM24" s="71">
        <f t="shared" si="158"/>
        <v>0</v>
      </c>
      <c r="BN24" s="71">
        <f t="shared" si="158"/>
        <v>0</v>
      </c>
      <c r="BO24" s="71">
        <f t="shared" si="158"/>
        <v>0</v>
      </c>
      <c r="BP24" s="71">
        <f t="shared" si="158"/>
        <v>0</v>
      </c>
      <c r="BQ24" s="71">
        <f t="shared" si="158"/>
        <v>0</v>
      </c>
      <c r="BR24" s="71">
        <f t="shared" si="158"/>
        <v>0</v>
      </c>
      <c r="BS24" s="71">
        <f t="shared" si="158"/>
        <v>0</v>
      </c>
      <c r="BT24" s="71">
        <f t="shared" si="158"/>
        <v>0</v>
      </c>
      <c r="BU24" s="71">
        <f t="shared" si="158"/>
        <v>0</v>
      </c>
      <c r="BV24" s="71">
        <f t="shared" si="158"/>
        <v>0</v>
      </c>
      <c r="BW24" s="71">
        <f t="shared" si="158"/>
        <v>0</v>
      </c>
      <c r="BX24" s="71">
        <f t="shared" ref="BX24:CE27" si="159">BX8+BX13+BX18</f>
        <v>0</v>
      </c>
      <c r="BY24" s="71">
        <f t="shared" si="159"/>
        <v>0</v>
      </c>
      <c r="BZ24" s="71">
        <f t="shared" si="159"/>
        <v>0</v>
      </c>
      <c r="CA24" s="71">
        <f t="shared" si="159"/>
        <v>0</v>
      </c>
      <c r="CB24" s="71">
        <f t="shared" si="159"/>
        <v>0</v>
      </c>
      <c r="CC24" s="71">
        <f t="shared" si="159"/>
        <v>0</v>
      </c>
      <c r="CD24" s="71">
        <f t="shared" si="159"/>
        <v>0</v>
      </c>
      <c r="CE24" s="71">
        <f t="shared" si="159"/>
        <v>0</v>
      </c>
    </row>
    <row r="25" spans="3:83" x14ac:dyDescent="0.3">
      <c r="C25" s="66" t="s">
        <v>111</v>
      </c>
      <c r="E25" s="71">
        <f t="shared" ref="E25:J27" si="160">E9+E14+E19</f>
        <v>-6000</v>
      </c>
      <c r="F25" s="71">
        <f t="shared" si="160"/>
        <v>-18500</v>
      </c>
      <c r="G25" s="71">
        <f t="shared" si="160"/>
        <v>-38500</v>
      </c>
      <c r="H25" s="71">
        <f t="shared" si="160"/>
        <v>-33500</v>
      </c>
      <c r="I25" s="71">
        <f t="shared" si="160"/>
        <v>-21000</v>
      </c>
      <c r="J25" s="71">
        <f t="shared" si="160"/>
        <v>-15000</v>
      </c>
      <c r="L25" s="71">
        <f t="shared" ref="L25:BW25" si="161">L9+L14+L19</f>
        <v>-500</v>
      </c>
      <c r="M25" s="71">
        <f t="shared" si="161"/>
        <v>-500</v>
      </c>
      <c r="N25" s="71">
        <f t="shared" si="161"/>
        <v>-500</v>
      </c>
      <c r="O25" s="71">
        <f t="shared" si="161"/>
        <v>-500</v>
      </c>
      <c r="P25" s="71">
        <f t="shared" si="161"/>
        <v>-500</v>
      </c>
      <c r="Q25" s="71">
        <f t="shared" si="161"/>
        <v>-500</v>
      </c>
      <c r="R25" s="71">
        <f t="shared" si="161"/>
        <v>-500</v>
      </c>
      <c r="S25" s="71">
        <f t="shared" si="161"/>
        <v>-500</v>
      </c>
      <c r="T25" s="71">
        <f t="shared" si="161"/>
        <v>-500</v>
      </c>
      <c r="U25" s="71">
        <f t="shared" si="161"/>
        <v>-500</v>
      </c>
      <c r="V25" s="71">
        <f t="shared" si="161"/>
        <v>-500</v>
      </c>
      <c r="W25" s="71">
        <f t="shared" si="161"/>
        <v>-500</v>
      </c>
      <c r="X25" s="71">
        <f t="shared" si="161"/>
        <v>-500</v>
      </c>
      <c r="Y25" s="71">
        <f t="shared" si="161"/>
        <v>-500</v>
      </c>
      <c r="Z25" s="71">
        <f t="shared" si="161"/>
        <v>-500</v>
      </c>
      <c r="AA25" s="71">
        <f t="shared" si="161"/>
        <v>-500</v>
      </c>
      <c r="AB25" s="71">
        <f t="shared" si="161"/>
        <v>-500</v>
      </c>
      <c r="AC25" s="71">
        <f t="shared" si="161"/>
        <v>-500</v>
      </c>
      <c r="AD25" s="71">
        <f t="shared" si="161"/>
        <v>-2583.3333333333335</v>
      </c>
      <c r="AE25" s="71">
        <f t="shared" si="161"/>
        <v>-2583.3333333333335</v>
      </c>
      <c r="AF25" s="71">
        <f t="shared" si="161"/>
        <v>-2583.3333333333335</v>
      </c>
      <c r="AG25" s="71">
        <f t="shared" si="161"/>
        <v>-2583.3333333333335</v>
      </c>
      <c r="AH25" s="71">
        <f t="shared" si="161"/>
        <v>-2583.3333333333335</v>
      </c>
      <c r="AI25" s="71">
        <f t="shared" si="161"/>
        <v>-2583.3333333333335</v>
      </c>
      <c r="AJ25" s="71">
        <f t="shared" si="161"/>
        <v>-2583.3333333333335</v>
      </c>
      <c r="AK25" s="71">
        <f t="shared" si="161"/>
        <v>-2583.3333333333335</v>
      </c>
      <c r="AL25" s="71">
        <f t="shared" si="161"/>
        <v>-2583.3333333333335</v>
      </c>
      <c r="AM25" s="71">
        <f t="shared" si="161"/>
        <v>-2583.3333333333335</v>
      </c>
      <c r="AN25" s="71">
        <f t="shared" si="161"/>
        <v>-2583.3333333333335</v>
      </c>
      <c r="AO25" s="71">
        <f t="shared" si="161"/>
        <v>-2583.3333333333335</v>
      </c>
      <c r="AP25" s="71">
        <f t="shared" si="161"/>
        <v>-3833.3333333333335</v>
      </c>
      <c r="AQ25" s="71">
        <f t="shared" si="161"/>
        <v>-3833.3333333333335</v>
      </c>
      <c r="AR25" s="71">
        <f t="shared" si="161"/>
        <v>-3833.3333333333335</v>
      </c>
      <c r="AS25" s="71">
        <f t="shared" si="161"/>
        <v>-3833.3333333333335</v>
      </c>
      <c r="AT25" s="71">
        <f t="shared" si="161"/>
        <v>-3833.3333333333335</v>
      </c>
      <c r="AU25" s="71">
        <f t="shared" si="161"/>
        <v>-3833.3333333333335</v>
      </c>
      <c r="AV25" s="71">
        <f t="shared" si="161"/>
        <v>-3833.3333333333335</v>
      </c>
      <c r="AW25" s="71">
        <f t="shared" si="161"/>
        <v>-3833.3333333333335</v>
      </c>
      <c r="AX25" s="71">
        <f t="shared" si="161"/>
        <v>-3833.3333333333335</v>
      </c>
      <c r="AY25" s="71">
        <f t="shared" si="161"/>
        <v>-3833.3333333333335</v>
      </c>
      <c r="AZ25" s="71">
        <f t="shared" si="161"/>
        <v>-3833.3333333333335</v>
      </c>
      <c r="BA25" s="71">
        <f t="shared" si="161"/>
        <v>-3833.3333333333335</v>
      </c>
      <c r="BB25" s="71">
        <f t="shared" si="161"/>
        <v>-1750</v>
      </c>
      <c r="BC25" s="71">
        <f t="shared" si="161"/>
        <v>-1750</v>
      </c>
      <c r="BD25" s="71">
        <f t="shared" si="161"/>
        <v>-1750</v>
      </c>
      <c r="BE25" s="71">
        <f t="shared" si="161"/>
        <v>-1750</v>
      </c>
      <c r="BF25" s="71">
        <f t="shared" si="161"/>
        <v>-1750</v>
      </c>
      <c r="BG25" s="71">
        <f t="shared" si="161"/>
        <v>-1750</v>
      </c>
      <c r="BH25" s="71">
        <f t="shared" si="161"/>
        <v>-1750</v>
      </c>
      <c r="BI25" s="71">
        <f t="shared" si="161"/>
        <v>-1750</v>
      </c>
      <c r="BJ25" s="71">
        <f t="shared" si="161"/>
        <v>-1750</v>
      </c>
      <c r="BK25" s="71">
        <f t="shared" si="161"/>
        <v>-1750</v>
      </c>
      <c r="BL25" s="71">
        <f t="shared" si="161"/>
        <v>-1750</v>
      </c>
      <c r="BM25" s="71">
        <f t="shared" si="161"/>
        <v>-1750</v>
      </c>
      <c r="BN25" s="71">
        <f t="shared" si="161"/>
        <v>-1750</v>
      </c>
      <c r="BO25" s="71">
        <f t="shared" si="161"/>
        <v>-1750</v>
      </c>
      <c r="BP25" s="71">
        <f t="shared" si="161"/>
        <v>-1750</v>
      </c>
      <c r="BQ25" s="71">
        <f t="shared" si="161"/>
        <v>-1750</v>
      </c>
      <c r="BR25" s="71">
        <f t="shared" si="161"/>
        <v>-1750</v>
      </c>
      <c r="BS25" s="71">
        <f t="shared" si="161"/>
        <v>-1750</v>
      </c>
      <c r="BT25" s="71">
        <f t="shared" si="161"/>
        <v>-1250</v>
      </c>
      <c r="BU25" s="71">
        <f t="shared" si="161"/>
        <v>-1250</v>
      </c>
      <c r="BV25" s="71">
        <f t="shared" si="161"/>
        <v>-1250</v>
      </c>
      <c r="BW25" s="71">
        <f t="shared" si="161"/>
        <v>-1250</v>
      </c>
      <c r="BX25" s="71">
        <f t="shared" si="159"/>
        <v>-1250</v>
      </c>
      <c r="BY25" s="71">
        <f t="shared" si="159"/>
        <v>-1250</v>
      </c>
      <c r="BZ25" s="71">
        <f t="shared" si="159"/>
        <v>-1250</v>
      </c>
      <c r="CA25" s="71">
        <f t="shared" si="159"/>
        <v>-1250</v>
      </c>
      <c r="CB25" s="71">
        <f t="shared" si="159"/>
        <v>-1250</v>
      </c>
      <c r="CC25" s="71">
        <f t="shared" si="159"/>
        <v>-1250</v>
      </c>
      <c r="CD25" s="71">
        <f t="shared" si="159"/>
        <v>-1250</v>
      </c>
      <c r="CE25" s="71">
        <f t="shared" si="159"/>
        <v>-1250</v>
      </c>
    </row>
    <row r="26" spans="3:83" x14ac:dyDescent="0.3">
      <c r="C26" s="66" t="s">
        <v>112</v>
      </c>
      <c r="E26" s="71">
        <f t="shared" si="160"/>
        <v>24000</v>
      </c>
      <c r="F26" s="71">
        <f t="shared" si="160"/>
        <v>55499.999999999985</v>
      </c>
      <c r="G26" s="71">
        <f t="shared" si="160"/>
        <v>76999.999999999985</v>
      </c>
      <c r="H26" s="71">
        <f t="shared" si="160"/>
        <v>43500</v>
      </c>
      <c r="I26" s="71">
        <f t="shared" si="160"/>
        <v>22500</v>
      </c>
      <c r="J26" s="71">
        <f t="shared" si="160"/>
        <v>7500</v>
      </c>
      <c r="L26" s="71">
        <f t="shared" ref="L26:BW26" si="162">L10+L15+L20</f>
        <v>29500</v>
      </c>
      <c r="M26" s="71">
        <f t="shared" si="162"/>
        <v>29000</v>
      </c>
      <c r="N26" s="71">
        <f t="shared" si="162"/>
        <v>28500</v>
      </c>
      <c r="O26" s="71">
        <f t="shared" si="162"/>
        <v>28000</v>
      </c>
      <c r="P26" s="71">
        <f t="shared" si="162"/>
        <v>27500</v>
      </c>
      <c r="Q26" s="71">
        <f t="shared" si="162"/>
        <v>27000</v>
      </c>
      <c r="R26" s="71">
        <f t="shared" si="162"/>
        <v>26500</v>
      </c>
      <c r="S26" s="71">
        <f t="shared" si="162"/>
        <v>26000</v>
      </c>
      <c r="T26" s="71">
        <f t="shared" si="162"/>
        <v>25500</v>
      </c>
      <c r="U26" s="71">
        <f t="shared" si="162"/>
        <v>25000</v>
      </c>
      <c r="V26" s="71">
        <f t="shared" si="162"/>
        <v>24500</v>
      </c>
      <c r="W26" s="71">
        <f t="shared" si="162"/>
        <v>24000</v>
      </c>
      <c r="X26" s="71">
        <f t="shared" si="162"/>
        <v>23500</v>
      </c>
      <c r="Y26" s="71">
        <f t="shared" si="162"/>
        <v>23000</v>
      </c>
      <c r="Z26" s="71">
        <f t="shared" si="162"/>
        <v>22500</v>
      </c>
      <c r="AA26" s="71">
        <f t="shared" si="162"/>
        <v>22000</v>
      </c>
      <c r="AB26" s="71">
        <f t="shared" si="162"/>
        <v>21500</v>
      </c>
      <c r="AC26" s="71">
        <f t="shared" si="162"/>
        <v>21000</v>
      </c>
      <c r="AD26" s="71">
        <f t="shared" si="162"/>
        <v>68416.666666666657</v>
      </c>
      <c r="AE26" s="71">
        <f t="shared" si="162"/>
        <v>65833.333333333328</v>
      </c>
      <c r="AF26" s="71">
        <f t="shared" si="162"/>
        <v>63249.999999999993</v>
      </c>
      <c r="AG26" s="71">
        <f t="shared" si="162"/>
        <v>60666.666666666657</v>
      </c>
      <c r="AH26" s="71">
        <f t="shared" si="162"/>
        <v>58083.333333333321</v>
      </c>
      <c r="AI26" s="71">
        <f t="shared" si="162"/>
        <v>55499.999999999985</v>
      </c>
      <c r="AJ26" s="71">
        <f t="shared" si="162"/>
        <v>52916.66666666665</v>
      </c>
      <c r="AK26" s="71">
        <f t="shared" si="162"/>
        <v>50333.333333333314</v>
      </c>
      <c r="AL26" s="71">
        <f t="shared" si="162"/>
        <v>47749.999999999985</v>
      </c>
      <c r="AM26" s="71">
        <f t="shared" si="162"/>
        <v>45166.66666666665</v>
      </c>
      <c r="AN26" s="71">
        <f t="shared" si="162"/>
        <v>42583.333333333314</v>
      </c>
      <c r="AO26" s="71">
        <f t="shared" si="162"/>
        <v>39999.999999999985</v>
      </c>
      <c r="AP26" s="71">
        <f t="shared" si="162"/>
        <v>96166.666666666657</v>
      </c>
      <c r="AQ26" s="71">
        <f t="shared" si="162"/>
        <v>92333.333333333314</v>
      </c>
      <c r="AR26" s="71">
        <f t="shared" si="162"/>
        <v>88499.999999999985</v>
      </c>
      <c r="AS26" s="71">
        <f t="shared" si="162"/>
        <v>84666.666666666657</v>
      </c>
      <c r="AT26" s="71">
        <f t="shared" si="162"/>
        <v>80833.333333333314</v>
      </c>
      <c r="AU26" s="71">
        <f t="shared" si="162"/>
        <v>76999.999999999985</v>
      </c>
      <c r="AV26" s="71">
        <f t="shared" si="162"/>
        <v>73166.666666666657</v>
      </c>
      <c r="AW26" s="71">
        <f t="shared" si="162"/>
        <v>69333.333333333314</v>
      </c>
      <c r="AX26" s="71">
        <f t="shared" si="162"/>
        <v>65499.999999999985</v>
      </c>
      <c r="AY26" s="71">
        <f t="shared" si="162"/>
        <v>61666.666666666657</v>
      </c>
      <c r="AZ26" s="71">
        <f t="shared" si="162"/>
        <v>57833.333333333321</v>
      </c>
      <c r="BA26" s="71">
        <f t="shared" si="162"/>
        <v>54000</v>
      </c>
      <c r="BB26" s="71">
        <f t="shared" si="162"/>
        <v>52250</v>
      </c>
      <c r="BC26" s="71">
        <f t="shared" si="162"/>
        <v>50500</v>
      </c>
      <c r="BD26" s="71">
        <f t="shared" si="162"/>
        <v>48750</v>
      </c>
      <c r="BE26" s="71">
        <f t="shared" si="162"/>
        <v>47000</v>
      </c>
      <c r="BF26" s="71">
        <f t="shared" si="162"/>
        <v>45250</v>
      </c>
      <c r="BG26" s="71">
        <f t="shared" si="162"/>
        <v>43500</v>
      </c>
      <c r="BH26" s="71">
        <f t="shared" si="162"/>
        <v>41750</v>
      </c>
      <c r="BI26" s="71">
        <f t="shared" si="162"/>
        <v>40000</v>
      </c>
      <c r="BJ26" s="71">
        <f t="shared" si="162"/>
        <v>38250</v>
      </c>
      <c r="BK26" s="71">
        <f t="shared" si="162"/>
        <v>36500</v>
      </c>
      <c r="BL26" s="71">
        <f t="shared" si="162"/>
        <v>34750</v>
      </c>
      <c r="BM26" s="71">
        <f t="shared" si="162"/>
        <v>33000</v>
      </c>
      <c r="BN26" s="71">
        <f t="shared" si="162"/>
        <v>31250</v>
      </c>
      <c r="BO26" s="71">
        <f t="shared" si="162"/>
        <v>29500</v>
      </c>
      <c r="BP26" s="71">
        <f t="shared" si="162"/>
        <v>27750</v>
      </c>
      <c r="BQ26" s="71">
        <f t="shared" si="162"/>
        <v>26000</v>
      </c>
      <c r="BR26" s="71">
        <f t="shared" si="162"/>
        <v>24250</v>
      </c>
      <c r="BS26" s="71">
        <f t="shared" si="162"/>
        <v>22500</v>
      </c>
      <c r="BT26" s="71">
        <f t="shared" si="162"/>
        <v>21250</v>
      </c>
      <c r="BU26" s="71">
        <f t="shared" si="162"/>
        <v>20000</v>
      </c>
      <c r="BV26" s="71">
        <f t="shared" si="162"/>
        <v>18750</v>
      </c>
      <c r="BW26" s="71">
        <f t="shared" si="162"/>
        <v>17500</v>
      </c>
      <c r="BX26" s="71">
        <f t="shared" si="159"/>
        <v>16250</v>
      </c>
      <c r="BY26" s="71">
        <f t="shared" si="159"/>
        <v>15000</v>
      </c>
      <c r="BZ26" s="71">
        <f t="shared" si="159"/>
        <v>13750</v>
      </c>
      <c r="CA26" s="71">
        <f t="shared" si="159"/>
        <v>12500</v>
      </c>
      <c r="CB26" s="71">
        <f t="shared" si="159"/>
        <v>11250</v>
      </c>
      <c r="CC26" s="71">
        <f t="shared" si="159"/>
        <v>10000</v>
      </c>
      <c r="CD26" s="71">
        <f t="shared" si="159"/>
        <v>8750</v>
      </c>
      <c r="CE26" s="71">
        <f t="shared" si="159"/>
        <v>7500</v>
      </c>
    </row>
    <row r="27" spans="3:83" x14ac:dyDescent="0.3">
      <c r="C27" s="66" t="s">
        <v>55</v>
      </c>
      <c r="E27" s="71">
        <f t="shared" si="160"/>
        <v>-615.25</v>
      </c>
      <c r="F27" s="71">
        <f t="shared" si="160"/>
        <v>-1972.0416666666665</v>
      </c>
      <c r="G27" s="71">
        <f t="shared" si="160"/>
        <v>-3406.9583333333326</v>
      </c>
      <c r="H27" s="71">
        <f t="shared" si="160"/>
        <v>-2602.2916666666665</v>
      </c>
      <c r="I27" s="71">
        <f t="shared" si="160"/>
        <v>-1532</v>
      </c>
      <c r="J27" s="71">
        <f t="shared" si="160"/>
        <v>-718.75</v>
      </c>
      <c r="L27" s="71">
        <f t="shared" ref="L27:BW27" si="163">L11+L16+L21</f>
        <v>-56.541666666666664</v>
      </c>
      <c r="M27" s="71">
        <f t="shared" si="163"/>
        <v>-55.583333333333336</v>
      </c>
      <c r="N27" s="71">
        <f t="shared" si="163"/>
        <v>-54.625</v>
      </c>
      <c r="O27" s="71">
        <f t="shared" si="163"/>
        <v>-53.666666666666664</v>
      </c>
      <c r="P27" s="71">
        <f t="shared" si="163"/>
        <v>-52.708333333333336</v>
      </c>
      <c r="Q27" s="71">
        <f t="shared" si="163"/>
        <v>-51.75</v>
      </c>
      <c r="R27" s="71">
        <f t="shared" si="163"/>
        <v>-50.791666666666664</v>
      </c>
      <c r="S27" s="71">
        <f t="shared" si="163"/>
        <v>-49.833333333333336</v>
      </c>
      <c r="T27" s="71">
        <f t="shared" si="163"/>
        <v>-48.875</v>
      </c>
      <c r="U27" s="71">
        <f t="shared" si="163"/>
        <v>-47.916666666666664</v>
      </c>
      <c r="V27" s="71">
        <f t="shared" si="163"/>
        <v>-46.958333333333336</v>
      </c>
      <c r="W27" s="71">
        <f t="shared" si="163"/>
        <v>-46</v>
      </c>
      <c r="X27" s="71">
        <f t="shared" si="163"/>
        <v>-45.041666666666664</v>
      </c>
      <c r="Y27" s="71">
        <f t="shared" si="163"/>
        <v>-44.083333333333336</v>
      </c>
      <c r="Z27" s="71">
        <f t="shared" si="163"/>
        <v>-43.125</v>
      </c>
      <c r="AA27" s="71">
        <f t="shared" si="163"/>
        <v>-42.166666666666664</v>
      </c>
      <c r="AB27" s="71">
        <f t="shared" si="163"/>
        <v>-41.208333333333336</v>
      </c>
      <c r="AC27" s="71">
        <f t="shared" si="163"/>
        <v>-40.25</v>
      </c>
      <c r="AD27" s="71">
        <f t="shared" si="163"/>
        <v>-318.8055555555556</v>
      </c>
      <c r="AE27" s="71">
        <f t="shared" si="163"/>
        <v>-305.69444444444446</v>
      </c>
      <c r="AF27" s="71">
        <f t="shared" si="163"/>
        <v>-292.58333333333337</v>
      </c>
      <c r="AG27" s="71">
        <f t="shared" si="163"/>
        <v>-279.47222222222217</v>
      </c>
      <c r="AH27" s="71">
        <f t="shared" si="163"/>
        <v>-266.36111111111103</v>
      </c>
      <c r="AI27" s="71">
        <f t="shared" si="163"/>
        <v>-253.24999999999991</v>
      </c>
      <c r="AJ27" s="71">
        <f t="shared" si="163"/>
        <v>-240.1388888888888</v>
      </c>
      <c r="AK27" s="71">
        <f t="shared" si="163"/>
        <v>-227.02777777777769</v>
      </c>
      <c r="AL27" s="71">
        <f t="shared" si="163"/>
        <v>-213.9166666666666</v>
      </c>
      <c r="AM27" s="71">
        <f t="shared" si="163"/>
        <v>-200.80555555555546</v>
      </c>
      <c r="AN27" s="71">
        <f t="shared" si="163"/>
        <v>-187.69444444444437</v>
      </c>
      <c r="AO27" s="71">
        <f t="shared" si="163"/>
        <v>-174.58333333333326</v>
      </c>
      <c r="AP27" s="71">
        <f t="shared" si="163"/>
        <v>-406.2638888888888</v>
      </c>
      <c r="AQ27" s="71">
        <f t="shared" si="163"/>
        <v>-387.9444444444444</v>
      </c>
      <c r="AR27" s="71">
        <f t="shared" si="163"/>
        <v>-369.62499999999994</v>
      </c>
      <c r="AS27" s="71">
        <f t="shared" si="163"/>
        <v>-351.30555555555549</v>
      </c>
      <c r="AT27" s="71">
        <f t="shared" si="163"/>
        <v>-332.98611111111109</v>
      </c>
      <c r="AU27" s="71">
        <f t="shared" si="163"/>
        <v>-314.66666666666663</v>
      </c>
      <c r="AV27" s="71">
        <f t="shared" si="163"/>
        <v>-296.34722222222217</v>
      </c>
      <c r="AW27" s="71">
        <f t="shared" si="163"/>
        <v>-278.02777777777771</v>
      </c>
      <c r="AX27" s="71">
        <f t="shared" si="163"/>
        <v>-259.70833333333326</v>
      </c>
      <c r="AY27" s="71">
        <f t="shared" si="163"/>
        <v>-241.3888888888888</v>
      </c>
      <c r="AZ27" s="71">
        <f t="shared" si="163"/>
        <v>-223.06944444444437</v>
      </c>
      <c r="BA27" s="71">
        <f t="shared" si="163"/>
        <v>-204.75</v>
      </c>
      <c r="BB27" s="71">
        <f t="shared" si="163"/>
        <v>-198.58333333333331</v>
      </c>
      <c r="BC27" s="71">
        <f t="shared" si="163"/>
        <v>-192.41666666666669</v>
      </c>
      <c r="BD27" s="71">
        <f t="shared" si="163"/>
        <v>-186.25</v>
      </c>
      <c r="BE27" s="71">
        <f t="shared" si="163"/>
        <v>-180.08333333333331</v>
      </c>
      <c r="BF27" s="71">
        <f t="shared" si="163"/>
        <v>-173.91666666666669</v>
      </c>
      <c r="BG27" s="71">
        <f t="shared" si="163"/>
        <v>-167.75</v>
      </c>
      <c r="BH27" s="71">
        <f t="shared" si="163"/>
        <v>-161.58333333333331</v>
      </c>
      <c r="BI27" s="71">
        <f t="shared" si="163"/>
        <v>-155.41666666666669</v>
      </c>
      <c r="BJ27" s="71">
        <f t="shared" si="163"/>
        <v>-149.25</v>
      </c>
      <c r="BK27" s="71">
        <f t="shared" si="163"/>
        <v>-143.08333333333331</v>
      </c>
      <c r="BL27" s="71">
        <f t="shared" si="163"/>
        <v>-136.91666666666669</v>
      </c>
      <c r="BM27" s="71">
        <f t="shared" si="163"/>
        <v>-130.75</v>
      </c>
      <c r="BN27" s="71">
        <f t="shared" si="163"/>
        <v>-124.58333333333334</v>
      </c>
      <c r="BO27" s="71">
        <f t="shared" si="163"/>
        <v>-118.41666666666666</v>
      </c>
      <c r="BP27" s="71">
        <f t="shared" si="163"/>
        <v>-112.25</v>
      </c>
      <c r="BQ27" s="71">
        <f t="shared" si="163"/>
        <v>-106.08333333333334</v>
      </c>
      <c r="BR27" s="71">
        <f t="shared" si="163"/>
        <v>-99.916666666666657</v>
      </c>
      <c r="BS27" s="71">
        <f t="shared" si="163"/>
        <v>-93.75</v>
      </c>
      <c r="BT27" s="71">
        <f t="shared" si="163"/>
        <v>-88.541666666666671</v>
      </c>
      <c r="BU27" s="71">
        <f t="shared" si="163"/>
        <v>-83.333333333333329</v>
      </c>
      <c r="BV27" s="71">
        <f t="shared" si="163"/>
        <v>-78.125</v>
      </c>
      <c r="BW27" s="71">
        <f t="shared" si="163"/>
        <v>-72.916666666666671</v>
      </c>
      <c r="BX27" s="71">
        <f t="shared" si="159"/>
        <v>-67.708333333333329</v>
      </c>
      <c r="BY27" s="71">
        <f t="shared" si="159"/>
        <v>-62.5</v>
      </c>
      <c r="BZ27" s="71">
        <f t="shared" si="159"/>
        <v>-57.291666666666664</v>
      </c>
      <c r="CA27" s="71">
        <f t="shared" si="159"/>
        <v>-52.083333333333336</v>
      </c>
      <c r="CB27" s="71">
        <f t="shared" si="159"/>
        <v>-46.875</v>
      </c>
      <c r="CC27" s="71">
        <f t="shared" si="159"/>
        <v>-41.666666666666664</v>
      </c>
      <c r="CD27" s="71">
        <f t="shared" si="159"/>
        <v>-36.458333333333336</v>
      </c>
      <c r="CE27" s="71">
        <f t="shared" si="159"/>
        <v>-31.25</v>
      </c>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Guide d'utilisation</vt:lpstr>
      <vt:lpstr>Graphiques</vt:lpstr>
      <vt:lpstr>Compte de résultat</vt:lpstr>
      <vt:lpstr>Trésorerie</vt:lpstr>
      <vt:lpstr>Hypothèses</vt:lpstr>
      <vt:lpstr>Plan de recrutement</vt:lpstr>
      <vt:lpstr>Dettes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François Menjaud</dc:creator>
  <cp:lastModifiedBy>François Menjaud</cp:lastModifiedBy>
  <dcterms:created xsi:type="dcterms:W3CDTF">2021-03-24T19:24:35Z</dcterms:created>
  <dcterms:modified xsi:type="dcterms:W3CDTF">2022-01-24T08:29:49Z</dcterms:modified>
</cp:coreProperties>
</file>