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ohnston\Documents\"/>
    </mc:Choice>
  </mc:AlternateContent>
  <xr:revisionPtr revIDLastSave="0" documentId="8_{64D58538-32FE-4866-98D3-0A8F7FB3EDAD}" xr6:coauthVersionLast="44" xr6:coauthVersionMax="44" xr10:uidLastSave="{00000000-0000-0000-0000-000000000000}"/>
  <bookViews>
    <workbookView xWindow="-120" yWindow="-120" windowWidth="29040" windowHeight="15840" activeTab="2" xr2:uid="{00000000-000D-0000-FFFF-FFFF00000000}"/>
  </bookViews>
  <sheets>
    <sheet name="DED Rev3 (02_20)" sheetId="1" r:id="rId1"/>
    <sheet name="DED Rev4 (03_20)" sheetId="2" r:id="rId2"/>
    <sheet name="Press Release" sheetId="3" r:id="rId3"/>
  </sheets>
  <definedNames>
    <definedName name="_xlnm.Print_Area" localSheetId="0">'DED Rev3 (02_20)'!$A$1:$AD$149</definedName>
    <definedName name="_xlnm.Print_Area" localSheetId="1">'DED Rev4 (03_20)'!$A$1:$AD$149</definedName>
    <definedName name="_xlnm.Print_Area" localSheetId="2">'Press Release'!$A$1:$E$103</definedName>
    <definedName name="_xlnm.Print_Titles" localSheetId="0">'DED Rev3 (02_20)'!$1:$5</definedName>
    <definedName name="_xlnm.Print_Titles" localSheetId="1">'DED Rev4 (03_20)'!$1:$5</definedName>
    <definedName name="_xlnm.Print_Titles" localSheetId="2">'Press Release'!$1:$5</definedName>
    <definedName name="Z_391A5F92_02BD_4CB5_A83B_72304C62047E_.wvu.Cols" localSheetId="0" hidden="1">'DED Rev3 (02_20)'!$A:$A,'DED Rev3 (02_20)'!$E:$E,'DED Rev3 (02_20)'!$I:$Y,'DED Rev3 (02_20)'!$AC:$BB</definedName>
    <definedName name="Z_391A5F92_02BD_4CB5_A83B_72304C62047E_.wvu.Cols" localSheetId="1" hidden="1">'DED Rev4 (03_20)'!$A:$A,'DED Rev4 (03_20)'!$E:$E,'DED Rev4 (03_20)'!$I:$Y,'DED Rev4 (03_20)'!$AC:$BB</definedName>
    <definedName name="Z_391A5F92_02BD_4CB5_A83B_72304C62047E_.wvu.Cols" localSheetId="2" hidden="1">'Press Release'!#REF!,'Press Release'!#REF!,'Press Release'!#REF!,'Press Release'!$E:$AC</definedName>
    <definedName name="Z_391A5F92_02BD_4CB5_A83B_72304C62047E_.wvu.PrintArea" localSheetId="0" hidden="1">'DED Rev3 (02_20)'!$A$1:$AB$150</definedName>
    <definedName name="Z_391A5F92_02BD_4CB5_A83B_72304C62047E_.wvu.PrintArea" localSheetId="1" hidden="1">'DED Rev4 (03_20)'!$A$1:$AB$150</definedName>
    <definedName name="Z_391A5F92_02BD_4CB5_A83B_72304C62047E_.wvu.PrintArea" localSheetId="2" hidden="1">'Press Release'!$A$1:$D$104</definedName>
    <definedName name="Z_391A5F92_02BD_4CB5_A83B_72304C62047E_.wvu.PrintTitles" localSheetId="0" hidden="1">'DED Rev3 (02_20)'!$1:$5</definedName>
    <definedName name="Z_391A5F92_02BD_4CB5_A83B_72304C62047E_.wvu.PrintTitles" localSheetId="1" hidden="1">'DED Rev4 (03_20)'!$1:$5</definedName>
    <definedName name="Z_391A5F92_02BD_4CB5_A83B_72304C62047E_.wvu.PrintTitles" localSheetId="2" hidden="1">'Press Release'!$1:$5</definedName>
    <definedName name="Z_391A5F92_02BD_4CB5_A83B_72304C62047E_.wvu.Rows" localSheetId="0" hidden="1">'DED Rev3 (02_20)'!$6:$29,'DED Rev3 (02_20)'!$49:$49,'DED Rev3 (02_20)'!#REF!,'DED Rev3 (02_20)'!$124:$125</definedName>
    <definedName name="Z_391A5F92_02BD_4CB5_A83B_72304C62047E_.wvu.Rows" localSheetId="1" hidden="1">'DED Rev4 (03_20)'!$6:$29,'DED Rev4 (03_20)'!$49:$49,'DED Rev4 (03_20)'!#REF!,'DED Rev4 (03_20)'!$124:$125</definedName>
    <definedName name="Z_391A5F92_02BD_4CB5_A83B_72304C62047E_.wvu.Rows" localSheetId="2" hidden="1">'Press Release'!#REF!,'Press Release'!#REF!,'Press Release'!#REF!,'Press Release'!$83:$83</definedName>
    <definedName name="Z_5EB86CF8_A5DF_4657_B6A6_FF632A962075_.wvu.Cols" localSheetId="0" hidden="1">'DED Rev3 (02_20)'!$A:$A,'DED Rev3 (02_20)'!$E:$E,'DED Rev3 (02_20)'!$I:$Y,'DED Rev3 (02_20)'!$AC:$AC</definedName>
    <definedName name="Z_5EB86CF8_A5DF_4657_B6A6_FF632A962075_.wvu.Cols" localSheetId="1" hidden="1">'DED Rev4 (03_20)'!$A:$A,'DED Rev4 (03_20)'!$E:$E,'DED Rev4 (03_20)'!$I:$Y,'DED Rev4 (03_20)'!$AC:$AC</definedName>
    <definedName name="Z_5EB86CF8_A5DF_4657_B6A6_FF632A962075_.wvu.Cols" localSheetId="2" hidden="1">'Press Release'!#REF!,'Press Release'!#REF!,'Press Release'!#REF!,'Press Release'!#REF!</definedName>
    <definedName name="Z_5EB86CF8_A5DF_4657_B6A6_FF632A962075_.wvu.PrintTitles" localSheetId="0" hidden="1">'DED Rev3 (02_20)'!$1:$5</definedName>
    <definedName name="Z_5EB86CF8_A5DF_4657_B6A6_FF632A962075_.wvu.PrintTitles" localSheetId="1" hidden="1">'DED Rev4 (03_20)'!$1:$5</definedName>
    <definedName name="Z_5EB86CF8_A5DF_4657_B6A6_FF632A962075_.wvu.PrintTitles" localSheetId="2" hidden="1">'Press Release'!$1:$5</definedName>
    <definedName name="Z_5EB86CF8_A5DF_4657_B6A6_FF632A962075_.wvu.Rows" localSheetId="0" hidden="1">'DED Rev3 (02_20)'!$6:$29</definedName>
    <definedName name="Z_5EB86CF8_A5DF_4657_B6A6_FF632A962075_.wvu.Rows" localSheetId="1" hidden="1">'DED Rev4 (03_20)'!$6:$29</definedName>
    <definedName name="Z_5EB86CF8_A5DF_4657_B6A6_FF632A962075_.wvu.Rows" localSheetId="2" hidden="1">'Press Release'!#REF!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3" l="1"/>
  <c r="AE38" i="2"/>
  <c r="AB132" i="2" l="1"/>
  <c r="Z108" i="2"/>
  <c r="AA108" i="2"/>
  <c r="AB107" i="2"/>
  <c r="AA7" i="2"/>
  <c r="AB7" i="2" s="1"/>
  <c r="AB8" i="2"/>
  <c r="AB9" i="2"/>
  <c r="AB10" i="2"/>
  <c r="AB11" i="2"/>
  <c r="AA12" i="2"/>
  <c r="AB12" i="2" s="1"/>
  <c r="AA13" i="2"/>
  <c r="AB13" i="2" s="1"/>
  <c r="AA14" i="2"/>
  <c r="AB14" i="2" s="1"/>
  <c r="AB15" i="2"/>
  <c r="AB16" i="2"/>
  <c r="AB17" i="2"/>
  <c r="AA18" i="2"/>
  <c r="AB18" i="2" s="1"/>
  <c r="AB19" i="2"/>
  <c r="AA21" i="2"/>
  <c r="AB21" i="2" s="1"/>
  <c r="AB22" i="2"/>
  <c r="AB23" i="2"/>
  <c r="Z24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Z48" i="2"/>
  <c r="AA48" i="2"/>
  <c r="AB53" i="2"/>
  <c r="AB54" i="2"/>
  <c r="AB55" i="2"/>
  <c r="AB56" i="2"/>
  <c r="AB57" i="2"/>
  <c r="H58" i="2"/>
  <c r="AB58" i="2"/>
  <c r="AB59" i="2"/>
  <c r="AB60" i="2"/>
  <c r="AB61" i="2"/>
  <c r="AB62" i="2"/>
  <c r="AB63" i="2"/>
  <c r="AB64" i="2"/>
  <c r="AB65" i="2"/>
  <c r="Z66" i="2"/>
  <c r="AA66" i="2"/>
  <c r="AB86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13" i="2"/>
  <c r="AB114" i="2"/>
  <c r="AB115" i="2"/>
  <c r="AB116" i="2"/>
  <c r="AB117" i="2"/>
  <c r="AB118" i="2"/>
  <c r="AB119" i="2"/>
  <c r="AB120" i="2"/>
  <c r="AB121" i="2"/>
  <c r="AB122" i="2"/>
  <c r="AB123" i="2"/>
  <c r="Z124" i="2"/>
  <c r="AA124" i="2"/>
  <c r="AB124" i="2"/>
  <c r="AB127" i="2" s="1"/>
  <c r="AB130" i="2"/>
  <c r="AB131" i="2"/>
  <c r="AB133" i="2"/>
  <c r="Z134" i="2"/>
  <c r="AA134" i="2"/>
  <c r="AB139" i="2"/>
  <c r="AB146" i="2" s="1"/>
  <c r="AB149" i="2" s="1"/>
  <c r="AB140" i="2"/>
  <c r="AB141" i="2"/>
  <c r="AB142" i="2"/>
  <c r="AB143" i="2"/>
  <c r="AB144" i="2"/>
  <c r="AB145" i="2"/>
  <c r="Z146" i="2"/>
  <c r="AA146" i="2"/>
  <c r="AB89" i="1"/>
  <c r="AB48" i="2" l="1"/>
  <c r="AB50" i="2" s="1"/>
  <c r="AB108" i="2"/>
  <c r="AB110" i="2" s="1"/>
  <c r="AA24" i="2"/>
  <c r="AB134" i="2"/>
  <c r="AB136" i="2" s="1"/>
  <c r="AB66" i="2"/>
  <c r="AB68" i="2" s="1"/>
  <c r="AB24" i="2"/>
  <c r="AB28" i="2" s="1"/>
  <c r="AA146" i="1"/>
  <c r="Z146" i="1"/>
  <c r="AB145" i="1"/>
  <c r="AB144" i="1"/>
  <c r="AB143" i="1"/>
  <c r="AB142" i="1"/>
  <c r="AB141" i="1"/>
  <c r="AB140" i="1"/>
  <c r="AB139" i="1"/>
  <c r="AA134" i="1"/>
  <c r="Z134" i="1"/>
  <c r="AB133" i="1"/>
  <c r="AB132" i="1"/>
  <c r="AB131" i="1"/>
  <c r="AB130" i="1"/>
  <c r="AA124" i="1"/>
  <c r="Z124" i="1"/>
  <c r="AB123" i="1"/>
  <c r="AB122" i="1"/>
  <c r="AB121" i="1"/>
  <c r="AB120" i="1"/>
  <c r="AB119" i="1"/>
  <c r="AB118" i="1"/>
  <c r="AB117" i="1"/>
  <c r="AB116" i="1"/>
  <c r="AB115" i="1"/>
  <c r="AB114" i="1"/>
  <c r="AB124" i="1" s="1"/>
  <c r="AB127" i="1" s="1"/>
  <c r="AA109" i="1"/>
  <c r="Z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A69" i="1"/>
  <c r="Z69" i="1"/>
  <c r="AB68" i="1"/>
  <c r="AB67" i="1"/>
  <c r="AB66" i="1"/>
  <c r="AB65" i="1"/>
  <c r="AB64" i="1"/>
  <c r="AB63" i="1"/>
  <c r="AB62" i="1"/>
  <c r="AB61" i="1"/>
  <c r="AB60" i="1"/>
  <c r="AB59" i="1"/>
  <c r="H59" i="1"/>
  <c r="AB58" i="1"/>
  <c r="AB57" i="1"/>
  <c r="AB56" i="1"/>
  <c r="AB55" i="1"/>
  <c r="AB54" i="1"/>
  <c r="AB53" i="1"/>
  <c r="AB69" i="1" s="1"/>
  <c r="AB71" i="1" s="1"/>
  <c r="AA48" i="1"/>
  <c r="Z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Z24" i="1"/>
  <c r="AB23" i="1"/>
  <c r="AB22" i="1"/>
  <c r="AA21" i="1"/>
  <c r="AB21" i="1" s="1"/>
  <c r="AB19" i="1"/>
  <c r="AA18" i="1"/>
  <c r="AB18" i="1" s="1"/>
  <c r="AB17" i="1"/>
  <c r="AB16" i="1"/>
  <c r="AB15" i="1"/>
  <c r="AA14" i="1"/>
  <c r="AB14" i="1" s="1"/>
  <c r="AA13" i="1"/>
  <c r="AB13" i="1" s="1"/>
  <c r="AA12" i="1"/>
  <c r="AB12" i="1" s="1"/>
  <c r="AB11" i="1"/>
  <c r="AB10" i="1"/>
  <c r="AB9" i="1"/>
  <c r="AB8" i="1"/>
  <c r="AA7" i="1"/>
  <c r="AB134" i="1" l="1"/>
  <c r="AB136" i="1" s="1"/>
  <c r="AB146" i="1"/>
  <c r="AB149" i="1" s="1"/>
  <c r="AA24" i="1"/>
  <c r="AB48" i="1"/>
  <c r="AB50" i="1" s="1"/>
  <c r="AB109" i="1"/>
  <c r="AB111" i="1" s="1"/>
  <c r="AB7" i="1"/>
  <c r="AB24" i="1" s="1"/>
  <c r="AB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ddamico</author>
  </authors>
  <commentList>
    <comment ref="Z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ddamico:</t>
        </r>
        <r>
          <rPr>
            <sz val="9"/>
            <color indexed="81"/>
            <rFont val="Tahoma"/>
            <family val="2"/>
          </rPr>
          <t xml:space="preserve">
10% escalation on roads &amp; sidewalks.  Another 10% on sidewalks after that.  YR 3,4,5,6,7
</t>
        </r>
      </text>
    </comment>
    <comment ref="AA5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ddamico:</t>
        </r>
        <r>
          <rPr>
            <sz val="9"/>
            <color indexed="81"/>
            <rFont val="Tahoma"/>
            <family val="2"/>
          </rPr>
          <t xml:space="preserve">
10% escalation on roads &amp; sidewalks.  Another 10% on sidewalks after that.  YR 3,4,5,6,7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ddamico</author>
  </authors>
  <commentList>
    <comment ref="Z5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ddamico:</t>
        </r>
        <r>
          <rPr>
            <sz val="9"/>
            <color indexed="81"/>
            <rFont val="Tahoma"/>
            <family val="2"/>
          </rPr>
          <t xml:space="preserve">
10% escalation on roads &amp; sidewalks.  Another 10% on sidewalks after that.  YR 3,4,5,6,7
</t>
        </r>
      </text>
    </comment>
    <comment ref="AA5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ddamico:</t>
        </r>
        <r>
          <rPr>
            <sz val="9"/>
            <color indexed="81"/>
            <rFont val="Tahoma"/>
            <family val="2"/>
          </rPr>
          <t xml:space="preserve">
10% escalation on roads &amp; sidewalks.  Another 10% on sidewalks after that.  YR 3,4,5,6,7
</t>
        </r>
      </text>
    </comment>
  </commentList>
</comments>
</file>

<file path=xl/sharedStrings.xml><?xml version="1.0" encoding="utf-8"?>
<sst xmlns="http://schemas.openxmlformats.org/spreadsheetml/2006/main" count="2524" uniqueCount="224">
  <si>
    <t>2019-2024</t>
  </si>
  <si>
    <t>Town of Medway</t>
  </si>
  <si>
    <t>YEAR</t>
  </si>
  <si>
    <t>USE CODE</t>
  </si>
  <si>
    <t>Type</t>
  </si>
  <si>
    <t>STREET_NAME</t>
  </si>
  <si>
    <t>PAV_SCORE</t>
  </si>
  <si>
    <t>PVT Cond.</t>
  </si>
  <si>
    <t>SW Cond.</t>
  </si>
  <si>
    <t>LENGTH Ft</t>
  </si>
  <si>
    <t>AREA</t>
  </si>
  <si>
    <t>MILL_SET</t>
  </si>
  <si>
    <t>RECLAIM_SET</t>
  </si>
  <si>
    <t>BIT_BASE_COST_SET</t>
  </si>
  <si>
    <t>LIQ_ASPH_BASE_COST_SET</t>
  </si>
  <si>
    <t>LIQ_ASPH_CUR_COST_SET</t>
  </si>
  <si>
    <t>MILL_COST_SET</t>
  </si>
  <si>
    <t>SIDEWALK_COST_SET</t>
  </si>
  <si>
    <t>BERM_SET</t>
  </si>
  <si>
    <t>BERM_COST</t>
  </si>
  <si>
    <t>BITUM_CUR_PRICE</t>
  </si>
  <si>
    <t>STRUCT_ADJ_COST_SET</t>
  </si>
  <si>
    <t>SURFACE_COST</t>
  </si>
  <si>
    <t>STRUCTURE_COST</t>
  </si>
  <si>
    <t>MILL_RECL_COST</t>
  </si>
  <si>
    <t>POLICE_DETAILS</t>
  </si>
  <si>
    <t>CONTINGENCY_COST</t>
  </si>
  <si>
    <t>ROAD COST</t>
  </si>
  <si>
    <t>SIDEWALK COST</t>
  </si>
  <si>
    <t>TOTAL COST</t>
  </si>
  <si>
    <t xml:space="preserve"> </t>
  </si>
  <si>
    <t>YEAR 1</t>
  </si>
  <si>
    <t>CONNECTOR</t>
  </si>
  <si>
    <t>ACPT</t>
  </si>
  <si>
    <t>HIGH STREET</t>
  </si>
  <si>
    <t>Good</t>
  </si>
  <si>
    <t>Poor</t>
  </si>
  <si>
    <t>55</t>
  </si>
  <si>
    <t>25</t>
  </si>
  <si>
    <t>65.75</t>
  </si>
  <si>
    <t>395</t>
  </si>
  <si>
    <t>410</t>
  </si>
  <si>
    <t>2</t>
  </si>
  <si>
    <t>80</t>
  </si>
  <si>
    <t>6.75</t>
  </si>
  <si>
    <t>500</t>
  </si>
  <si>
    <t>SECONDARY</t>
  </si>
  <si>
    <t>HENRY STREET</t>
  </si>
  <si>
    <t>Mill</t>
  </si>
  <si>
    <t/>
  </si>
  <si>
    <t>MALLOY STREET</t>
  </si>
  <si>
    <t>Add</t>
  </si>
  <si>
    <t>CLARK STREET</t>
  </si>
  <si>
    <t>Move from year 2</t>
  </si>
  <si>
    <t>WATERVIEW CIRCLE</t>
  </si>
  <si>
    <t>WELLINGTON STREET</t>
  </si>
  <si>
    <t>CENTER STREET</t>
  </si>
  <si>
    <t>LINCOLN STREET</t>
  </si>
  <si>
    <t>NORTH STREET</t>
  </si>
  <si>
    <t>KELLEY STREET</t>
  </si>
  <si>
    <t>KNOWLTON STREET</t>
  </si>
  <si>
    <t>CHURCH STREET</t>
  </si>
  <si>
    <t>PEACH STREET</t>
  </si>
  <si>
    <t>Move from Year 4</t>
  </si>
  <si>
    <t>DOGWOOD LANE</t>
  </si>
  <si>
    <t>BARBER STREET</t>
  </si>
  <si>
    <t>Main Street (Village St. to Bellingham Line)</t>
  </si>
  <si>
    <t>Wait for Excelon; May move to Year 2</t>
  </si>
  <si>
    <t>BRIDGE</t>
  </si>
  <si>
    <t>Walker Street Bridge</t>
  </si>
  <si>
    <t>MOVE TO YEAR 2</t>
  </si>
  <si>
    <t>R&amp;S TOTAL FOR YEAR</t>
  </si>
  <si>
    <t>Engineering (Main St. Highland to Summer SW)</t>
  </si>
  <si>
    <t>Engineering (Milford St. Highland to Summer SW)</t>
  </si>
  <si>
    <r>
      <t xml:space="preserve">Annual </t>
    </r>
    <r>
      <rPr>
        <sz val="11"/>
        <color rgb="FFFF0000"/>
        <rFont val="Calibri"/>
        <family val="2"/>
      </rPr>
      <t>Chip Seal</t>
    </r>
    <r>
      <rPr>
        <sz val="11"/>
        <rFont val="Calibri"/>
        <family val="2"/>
      </rPr>
      <t xml:space="preserve">/Crack Seal - </t>
    </r>
    <r>
      <rPr>
        <sz val="11"/>
        <color rgb="FFFF0000"/>
        <rFont val="Calibri"/>
        <family val="2"/>
      </rPr>
      <t>Quail, Hooksett, Bayberry, Queens, Dean, Villa</t>
    </r>
  </si>
  <si>
    <t>Dean is unaccepted.  Proceed?</t>
  </si>
  <si>
    <t>ANNUAL TOTAL</t>
  </si>
  <si>
    <t>TOTAL:</t>
  </si>
  <si>
    <t>YEAR #2 - FISCAL YEAR 2020</t>
  </si>
  <si>
    <t>CALENDAR YEAR 2019 (YEAR 2 OF PLAN)</t>
  </si>
  <si>
    <t>LOVERING STREET-Winthrop to Summer</t>
  </si>
  <si>
    <t>FISHER STREET - West to Milford</t>
  </si>
  <si>
    <t>ROCKWOOD ROAD</t>
  </si>
  <si>
    <t>MAIN STREET-Highland to Summer</t>
  </si>
  <si>
    <t>PADDOCK LANE</t>
  </si>
  <si>
    <t>STALL BROOK ROAD</t>
  </si>
  <si>
    <t>NO SIDEWALK</t>
  </si>
  <si>
    <t>STONEY RIDGE ROAD</t>
  </si>
  <si>
    <t>Winthrop Street (Lovering to Holliston Line)</t>
  </si>
  <si>
    <t>ADD</t>
  </si>
  <si>
    <t>LEDGEWOOD ROAD</t>
  </si>
  <si>
    <t>PARTRIDGE STREET</t>
  </si>
  <si>
    <t>MOVE FROM YEAR 3</t>
  </si>
  <si>
    <t>WARDS LANE</t>
  </si>
  <si>
    <t>Reclaim</t>
  </si>
  <si>
    <t>WILDWOOD ROAD</t>
  </si>
  <si>
    <t>BLUE RIBBON LANE</t>
  </si>
  <si>
    <t>HAWTHORNE ROAD</t>
  </si>
  <si>
    <t>New</t>
  </si>
  <si>
    <t>$40K FROM EXELON</t>
  </si>
  <si>
    <t>SIDEWALK</t>
  </si>
  <si>
    <t>Milford St. Highland to Summer SW</t>
  </si>
  <si>
    <t>POSSIBLE DEFER</t>
  </si>
  <si>
    <t>Annual Chip Seal/Crack Seal</t>
  </si>
  <si>
    <t>YEAR #3 - FISCAL YEAR 2021</t>
  </si>
  <si>
    <t>CALENDAR YEAR 2020 (YEAR 3 OF PLAN)</t>
  </si>
  <si>
    <t>ALEXANDRIA DRIVE</t>
  </si>
  <si>
    <t>AUTUMN ROAD</t>
  </si>
  <si>
    <t>MOVED FROM YEAR 5</t>
  </si>
  <si>
    <t>ALGONQUIN AVENUE</t>
  </si>
  <si>
    <t>BIRCH BARK ROAD</t>
  </si>
  <si>
    <t>BRIDLE PATH WAY</t>
  </si>
  <si>
    <t>YR 3</t>
  </si>
  <si>
    <t>BROKEN TREE ROAD</t>
  </si>
  <si>
    <t>CAUSEWAY STREET</t>
  </si>
  <si>
    <t>CIDER MILL ROAD</t>
  </si>
  <si>
    <t>FLORENCE CIRCLE</t>
  </si>
  <si>
    <t>FRANKLIN STREET</t>
  </si>
  <si>
    <t>GRACE TERRACE</t>
  </si>
  <si>
    <t>HILL STREET</t>
  </si>
  <si>
    <t>HILLVIEW TERRACE</t>
  </si>
  <si>
    <t>HOMESTEAD DRIVE</t>
  </si>
  <si>
    <t>INDIAN CREEK ROAD</t>
  </si>
  <si>
    <t>MAPLE LEAF LANE</t>
  </si>
  <si>
    <t>MEADOW ROAD</t>
  </si>
  <si>
    <t>PINE NEEDLE DRIVE</t>
  </si>
  <si>
    <t>SUN VALLEY DRIVE</t>
  </si>
  <si>
    <t>SUNSET DRIVE</t>
  </si>
  <si>
    <t>PRIMARY</t>
  </si>
  <si>
    <t>VILLAGE STREET - Walker to Millis Line</t>
  </si>
  <si>
    <t>WOODLAND ROAD</t>
  </si>
  <si>
    <t>YEAR #4 - FISCAL YEAR 2022</t>
  </si>
  <si>
    <t>CALENDAR YEAR 2020 - 2021 (WATER PROJECTS)</t>
  </si>
  <si>
    <t>BEATRICE LANE</t>
  </si>
  <si>
    <t>CAROLE LANE</t>
  </si>
  <si>
    <t>COFFEE STREET</t>
  </si>
  <si>
    <t>DOUGLAS STREET</t>
  </si>
  <si>
    <t xml:space="preserve">ELLIS STREET </t>
  </si>
  <si>
    <t xml:space="preserve">GORWIN DRIVE </t>
  </si>
  <si>
    <t>KAREN AVE</t>
  </si>
  <si>
    <t xml:space="preserve">LEE LANE </t>
  </si>
  <si>
    <t>LOVERING STREET-Holliston to Pond</t>
  </si>
  <si>
    <t>MAPLE STREET</t>
  </si>
  <si>
    <t xml:space="preserve">MERYL STREET </t>
  </si>
  <si>
    <t>RICHARD ROAD</t>
  </si>
  <si>
    <t>ROBIN CIRCLE</t>
  </si>
  <si>
    <t>VIRGINIA ROAD</t>
  </si>
  <si>
    <t>CALENDAR YEAR 2021 (YEAR 4 OF PLAN)</t>
  </si>
  <si>
    <t>MOVED FROM YEAR 3</t>
  </si>
  <si>
    <t>BROAD STREET</t>
  </si>
  <si>
    <t>CYNTHIA CIRCLE</t>
  </si>
  <si>
    <t>FARM STREET</t>
  </si>
  <si>
    <t>LAKESHORE DRIVE</t>
  </si>
  <si>
    <t>MANSION STREET</t>
  </si>
  <si>
    <t>POPULATIC STREET</t>
  </si>
  <si>
    <t>RIVER STREET</t>
  </si>
  <si>
    <t>SANDERSON STREET</t>
  </si>
  <si>
    <t>SCHOOL STREET</t>
  </si>
  <si>
    <t>VILLAGE STREET-Legion to Millis</t>
  </si>
  <si>
    <t>CALENDAR YEAR 2022 (YEAR 5 OF PLAN)</t>
  </si>
  <si>
    <t>AZALEA DRIVE</t>
  </si>
  <si>
    <t>BUTTERCUP LANE</t>
  </si>
  <si>
    <t>CLOVER LANE</t>
  </si>
  <si>
    <t>DAFFODIL LANE (SW one side only)</t>
  </si>
  <si>
    <t>HEMLOCK DRIVE</t>
  </si>
  <si>
    <t>LAURELWOOD LANE</t>
  </si>
  <si>
    <t>MILFORD STREET - Highland to Fisher</t>
  </si>
  <si>
    <t>QUAIL DRIVE</t>
  </si>
  <si>
    <t>TULIP WAY</t>
  </si>
  <si>
    <t>VILLAGE STREET (Legion to High SW Cottage to High)</t>
  </si>
  <si>
    <t>Engineering (Main St. Walgreens to Coffee SW)</t>
  </si>
  <si>
    <t>YEAR #5 - FISCAL YEAR 2023</t>
  </si>
  <si>
    <t>CALENDAR YEAR 2023 (YEAR 6 OF PLAN)</t>
  </si>
  <si>
    <t>MOVED TO YEAR 3</t>
  </si>
  <si>
    <t>MALLARD DRIVE</t>
  </si>
  <si>
    <t>SPRING STREET</t>
  </si>
  <si>
    <t>STANLEY ROAD</t>
  </si>
  <si>
    <t xml:space="preserve">YEAR #6- FISCAL YEAR 2024 </t>
  </si>
  <si>
    <t>CALENDAR YEAR 2024 (YEAR 7 OF PLAN)</t>
  </si>
  <si>
    <t>ELM STREET</t>
  </si>
  <si>
    <t>EVERGREEN STREET</t>
  </si>
  <si>
    <t>MAIN STREET (Richard to Coffee SW Richard to Lee)</t>
  </si>
  <si>
    <t>UNAC</t>
  </si>
  <si>
    <t>MARC ROAD</t>
  </si>
  <si>
    <t>OAKLAND STREET (Pave All, SW Main to Senior Ctr.)</t>
  </si>
  <si>
    <t>NEW</t>
  </si>
  <si>
    <t>OAKVIEW CIRCLE</t>
  </si>
  <si>
    <t>WAMESIT STREET</t>
  </si>
  <si>
    <t>Engineering (Oak Street Culvert &amp; SW at Choate Park)</t>
  </si>
  <si>
    <t>SEVEN YEAR ROAD &amp; SIDEWALK PLAN</t>
  </si>
  <si>
    <t>HOLLISTON STREET-Main to Ellis</t>
  </si>
  <si>
    <t>OAKLAND STREET (Pave All, SW Main to Senior Ctr.) { Part Water $$}</t>
  </si>
  <si>
    <t>VILLAGE STREET (Oakland to High SW Legion to Holliston)</t>
  </si>
  <si>
    <t>VILLAGE STREET SW (Holliston to School - two sides granite)</t>
  </si>
  <si>
    <t>CALENDAR YEAR 2021 (WATER PROJECTS)</t>
  </si>
  <si>
    <t>VILLAGE STREET - Walker to Millis Line (SW Walker to Island Rd)</t>
  </si>
  <si>
    <t>PINE NEEDLE DRIVE (SW 482 ft)</t>
  </si>
  <si>
    <t>MAPLE LEAF LANE (SW 320ft)</t>
  </si>
  <si>
    <t>INDIAN CREEK ROAD (SW 240 ft)</t>
  </si>
  <si>
    <t>BRIDLE PATH WAY (SW one side)</t>
  </si>
  <si>
    <t>2020-2024</t>
  </si>
  <si>
    <t>VILLAGE STREET - SW Walker to Island Rd</t>
  </si>
  <si>
    <t>sidewalk projects</t>
  </si>
  <si>
    <t>main</t>
  </si>
  <si>
    <t>wildwood</t>
  </si>
  <si>
    <t>milford</t>
  </si>
  <si>
    <t>franklin</t>
  </si>
  <si>
    <t>Road Work Planned</t>
  </si>
  <si>
    <t>Sidewalk Work Planned</t>
  </si>
  <si>
    <t>Yes</t>
  </si>
  <si>
    <t>No</t>
  </si>
  <si>
    <t xml:space="preserve">VILLAGE STREET - Walker to Millis Line </t>
  </si>
  <si>
    <t>Estimated Total Cost</t>
  </si>
  <si>
    <t>Water main replacements planned in 2020; Full road repairs in 2021</t>
  </si>
  <si>
    <t>Yes-New</t>
  </si>
  <si>
    <t>LOVERING HEIGHTS SIDEWALK</t>
  </si>
  <si>
    <t>MAIN STREET (VILLAGE ST. TO BELLINGHAM LINE) - DEFER FROM YR 2</t>
  </si>
  <si>
    <t>MAIN ST. HIGHLAND TO SUMMER INCL. SW</t>
  </si>
  <si>
    <t>MILFORD ST. HIGHLAND TO SUMMER SW (EITHER SIDE OF CULVERT)</t>
  </si>
  <si>
    <t>MILFORD ST. FOOTBRIDGE (ACROSS CULVERT)</t>
  </si>
  <si>
    <t>WEST STREET CULVERT REPAIR</t>
  </si>
  <si>
    <t>WEST STREET SIDEWALK DESIGN - GLEN BROOK TO MAIN</t>
  </si>
  <si>
    <t>Grand Total Planned in 2020:</t>
  </si>
  <si>
    <t>Grand Total Planned: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</si>
</sst>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$&quot;#,##0.00;\(&quot;$&quot;#,##0.00\)"/>
    <numFmt numFmtId="166" formatCode="&quot;$&quot;#,##0;\(&quot;$&quot;#,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</font>
    <font>
      <sz val="10"/>
      <name val="Arial"/>
      <family val="2"/>
    </font>
    <font>
      <strike/>
      <sz val="11"/>
      <color rgb="FFFF0000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trike/>
      <sz val="11"/>
      <color theme="1"/>
      <name val="Calibri"/>
      <family val="2"/>
    </font>
    <font>
      <b/>
      <u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 style="thin">
        <color indexed="22"/>
      </bottom>
      <diagonal/>
    </border>
    <border>
      <left style="thick">
        <color indexed="8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indexed="22"/>
      </top>
      <bottom style="thin">
        <color indexed="22"/>
      </bottom>
      <diagonal/>
    </border>
    <border>
      <left style="thick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ck">
        <color auto="1"/>
      </right>
      <top style="thin">
        <color indexed="22"/>
      </top>
      <bottom style="thin">
        <color indexed="22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8"/>
      </left>
      <right/>
      <top style="thin">
        <color indexed="22"/>
      </top>
      <bottom style="thick">
        <color auto="1"/>
      </bottom>
      <diagonal/>
    </border>
    <border>
      <left/>
      <right/>
      <top style="thin">
        <color indexed="22"/>
      </top>
      <bottom style="thick">
        <color auto="1"/>
      </bottom>
      <diagonal/>
    </border>
    <border>
      <left/>
      <right style="thick">
        <color auto="1"/>
      </right>
      <top style="thin">
        <color indexed="22"/>
      </top>
      <bottom style="thick">
        <color auto="1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auto="1"/>
      </right>
      <top style="dashed">
        <color indexed="64"/>
      </top>
      <bottom style="dashed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theme="1"/>
      </left>
      <right/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ck">
        <color auto="1"/>
      </right>
      <top style="dashed">
        <color indexed="64"/>
      </top>
      <bottom/>
      <diagonal/>
    </border>
    <border>
      <left style="thick">
        <color auto="1"/>
      </left>
      <right/>
      <top/>
      <bottom style="thin">
        <color indexed="22"/>
      </bottom>
      <diagonal/>
    </border>
    <border>
      <left style="thick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auto="1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dashed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22"/>
      </bottom>
      <diagonal/>
    </border>
    <border>
      <left/>
      <right style="thick">
        <color auto="1"/>
      </right>
      <top/>
      <bottom style="dashed">
        <color indexed="64"/>
      </bottom>
      <diagonal/>
    </border>
    <border>
      <left style="thick">
        <color auto="1"/>
      </left>
      <right/>
      <top style="thin">
        <color indexed="22"/>
      </top>
      <bottom style="thick">
        <color auto="1"/>
      </bottom>
      <diagonal/>
    </border>
    <border>
      <left/>
      <right style="thick">
        <color auto="1"/>
      </right>
      <top style="dashed">
        <color indexed="64"/>
      </top>
      <bottom style="dashed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9" fillId="0" borderId="0"/>
    <xf numFmtId="0" fontId="9" fillId="0" borderId="0"/>
  </cellStyleXfs>
  <cellXfs count="21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7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0" fillId="4" borderId="2" xfId="4" applyFont="1" applyFill="1" applyBorder="1" applyAlignment="1">
      <alignment horizontal="center" wrapText="1"/>
    </xf>
    <xf numFmtId="0" fontId="10" fillId="4" borderId="3" xfId="4" applyFont="1" applyFill="1" applyBorder="1" applyAlignment="1">
      <alignment horizontal="center" wrapText="1"/>
    </xf>
    <xf numFmtId="0" fontId="10" fillId="4" borderId="4" xfId="4" applyFont="1" applyFill="1" applyBorder="1" applyAlignment="1">
      <alignment horizontal="center" wrapText="1"/>
    </xf>
    <xf numFmtId="0" fontId="10" fillId="4" borderId="5" xfId="4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wrapText="1"/>
    </xf>
    <xf numFmtId="0" fontId="11" fillId="5" borderId="6" xfId="4" applyFont="1" applyFill="1" applyBorder="1" applyAlignment="1"/>
    <xf numFmtId="0" fontId="12" fillId="5" borderId="7" xfId="0" applyFont="1" applyFill="1" applyBorder="1" applyAlignment="1"/>
    <xf numFmtId="0" fontId="13" fillId="5" borderId="8" xfId="0" applyFont="1" applyFill="1" applyBorder="1" applyAlignment="1"/>
    <xf numFmtId="0" fontId="10" fillId="5" borderId="0" xfId="4" applyFont="1" applyFill="1" applyBorder="1" applyAlignment="1">
      <alignment horizontal="center"/>
    </xf>
    <xf numFmtId="0" fontId="10" fillId="5" borderId="0" xfId="4" applyFont="1" applyFill="1" applyBorder="1" applyAlignment="1">
      <alignment horizontal="center" wrapText="1"/>
    </xf>
    <xf numFmtId="0" fontId="10" fillId="5" borderId="9" xfId="4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10" fillId="0" borderId="10" xfId="4" applyFont="1" applyFill="1" applyBorder="1" applyAlignment="1" applyProtection="1">
      <alignment horizontal="right"/>
      <protection locked="0"/>
    </xf>
    <xf numFmtId="0" fontId="10" fillId="0" borderId="11" xfId="4" applyFont="1" applyFill="1" applyBorder="1" applyAlignment="1"/>
    <xf numFmtId="0" fontId="10" fillId="0" borderId="12" xfId="4" applyFont="1" applyFill="1" applyBorder="1" applyAlignment="1"/>
    <xf numFmtId="0" fontId="10" fillId="0" borderId="12" xfId="4" applyFont="1" applyFill="1" applyBorder="1" applyAlignment="1">
      <alignment horizontal="right"/>
    </xf>
    <xf numFmtId="164" fontId="10" fillId="0" borderId="12" xfId="1" applyNumberFormat="1" applyFont="1" applyFill="1" applyBorder="1" applyAlignment="1">
      <alignment horizontal="right"/>
    </xf>
    <xf numFmtId="165" fontId="10" fillId="0" borderId="12" xfId="4" applyNumberFormat="1" applyFont="1" applyFill="1" applyBorder="1" applyAlignment="1">
      <alignment horizontal="right"/>
    </xf>
    <xf numFmtId="166" fontId="10" fillId="0" borderId="12" xfId="4" applyNumberFormat="1" applyFont="1" applyFill="1" applyBorder="1" applyAlignment="1">
      <alignment horizontal="right"/>
    </xf>
    <xf numFmtId="166" fontId="10" fillId="0" borderId="13" xfId="4" applyNumberFormat="1" applyFont="1" applyFill="1" applyBorder="1" applyAlignment="1">
      <alignment horizontal="right"/>
    </xf>
    <xf numFmtId="0" fontId="10" fillId="0" borderId="10" xfId="4" applyFont="1" applyFill="1" applyBorder="1" applyAlignment="1">
      <alignment horizontal="right"/>
    </xf>
    <xf numFmtId="0" fontId="14" fillId="0" borderId="11" xfId="4" applyFont="1" applyFill="1" applyBorder="1" applyAlignment="1"/>
    <xf numFmtId="0" fontId="14" fillId="0" borderId="12" xfId="4" applyFont="1" applyFill="1" applyBorder="1" applyAlignment="1"/>
    <xf numFmtId="0" fontId="14" fillId="0" borderId="12" xfId="4" applyFont="1" applyFill="1" applyBorder="1" applyAlignment="1">
      <alignment horizontal="right"/>
    </xf>
    <xf numFmtId="164" fontId="14" fillId="0" borderId="12" xfId="1" applyNumberFormat="1" applyFont="1" applyFill="1" applyBorder="1" applyAlignment="1">
      <alignment horizontal="right"/>
    </xf>
    <xf numFmtId="165" fontId="14" fillId="0" borderId="12" xfId="4" applyNumberFormat="1" applyFont="1" applyFill="1" applyBorder="1" applyAlignment="1">
      <alignment horizontal="right"/>
    </xf>
    <xf numFmtId="166" fontId="14" fillId="0" borderId="12" xfId="4" applyNumberFormat="1" applyFont="1" applyFill="1" applyBorder="1" applyAlignment="1">
      <alignment horizontal="right"/>
    </xf>
    <xf numFmtId="166" fontId="14" fillId="0" borderId="13" xfId="4" applyNumberFormat="1" applyFont="1" applyFill="1" applyBorder="1" applyAlignment="1">
      <alignment horizontal="right"/>
    </xf>
    <xf numFmtId="0" fontId="4" fillId="0" borderId="0" xfId="0" applyFont="1" applyBorder="1"/>
    <xf numFmtId="0" fontId="15" fillId="0" borderId="14" xfId="4" applyFont="1" applyBorder="1" applyAlignment="1"/>
    <xf numFmtId="0" fontId="4" fillId="0" borderId="0" xfId="0" applyFont="1"/>
    <xf numFmtId="166" fontId="5" fillId="0" borderId="12" xfId="2" applyNumberFormat="1" applyFont="1" applyFill="1" applyBorder="1" applyAlignment="1">
      <alignment horizontal="right"/>
    </xf>
    <xf numFmtId="0" fontId="1" fillId="0" borderId="0" xfId="0" applyFont="1" applyBorder="1"/>
    <xf numFmtId="0" fontId="16" fillId="0" borderId="11" xfId="4" applyFont="1" applyFill="1" applyBorder="1" applyAlignment="1"/>
    <xf numFmtId="0" fontId="16" fillId="0" borderId="12" xfId="4" applyFont="1" applyFill="1" applyBorder="1" applyAlignment="1"/>
    <xf numFmtId="0" fontId="16" fillId="0" borderId="12" xfId="4" applyFont="1" applyFill="1" applyBorder="1" applyAlignment="1">
      <alignment horizontal="right"/>
    </xf>
    <xf numFmtId="164" fontId="16" fillId="0" borderId="12" xfId="1" applyNumberFormat="1" applyFont="1" applyFill="1" applyBorder="1" applyAlignment="1">
      <alignment horizontal="right"/>
    </xf>
    <xf numFmtId="165" fontId="16" fillId="0" borderId="12" xfId="4" applyNumberFormat="1" applyFont="1" applyFill="1" applyBorder="1" applyAlignment="1">
      <alignment horizontal="right"/>
    </xf>
    <xf numFmtId="166" fontId="16" fillId="0" borderId="12" xfId="4" applyNumberFormat="1" applyFont="1" applyFill="1" applyBorder="1" applyAlignment="1">
      <alignment horizontal="right"/>
    </xf>
    <xf numFmtId="166" fontId="16" fillId="0" borderId="13" xfId="4" applyNumberFormat="1" applyFont="1" applyFill="1" applyBorder="1" applyAlignment="1">
      <alignment horizontal="right"/>
    </xf>
    <xf numFmtId="0" fontId="10" fillId="6" borderId="10" xfId="4" applyFont="1" applyFill="1" applyBorder="1" applyAlignment="1">
      <alignment horizontal="right"/>
    </xf>
    <xf numFmtId="0" fontId="10" fillId="6" borderId="11" xfId="4" applyFont="1" applyFill="1" applyBorder="1" applyAlignment="1"/>
    <xf numFmtId="0" fontId="10" fillId="6" borderId="12" xfId="4" applyFont="1" applyFill="1" applyBorder="1" applyAlignment="1"/>
    <xf numFmtId="0" fontId="10" fillId="6" borderId="12" xfId="4" applyFont="1" applyFill="1" applyBorder="1" applyAlignment="1">
      <alignment horizontal="right"/>
    </xf>
    <xf numFmtId="164" fontId="10" fillId="6" borderId="12" xfId="1" applyNumberFormat="1" applyFont="1" applyFill="1" applyBorder="1" applyAlignment="1">
      <alignment horizontal="right"/>
    </xf>
    <xf numFmtId="165" fontId="10" fillId="6" borderId="12" xfId="4" applyNumberFormat="1" applyFont="1" applyFill="1" applyBorder="1" applyAlignment="1">
      <alignment horizontal="right"/>
    </xf>
    <xf numFmtId="166" fontId="10" fillId="6" borderId="12" xfId="4" applyNumberFormat="1" applyFont="1" applyFill="1" applyBorder="1" applyAlignment="1">
      <alignment horizontal="right"/>
    </xf>
    <xf numFmtId="166" fontId="10" fillId="6" borderId="13" xfId="4" applyNumberFormat="1" applyFont="1" applyFill="1" applyBorder="1" applyAlignment="1">
      <alignment horizontal="right"/>
    </xf>
    <xf numFmtId="0" fontId="10" fillId="7" borderId="14" xfId="4" applyFont="1" applyFill="1" applyBorder="1" applyAlignment="1">
      <alignment horizontal="right"/>
    </xf>
    <xf numFmtId="0" fontId="10" fillId="7" borderId="11" xfId="4" applyFont="1" applyFill="1" applyBorder="1" applyAlignment="1"/>
    <xf numFmtId="0" fontId="10" fillId="7" borderId="12" xfId="4" applyFont="1" applyFill="1" applyBorder="1" applyAlignment="1"/>
    <xf numFmtId="0" fontId="10" fillId="7" borderId="12" xfId="4" applyFont="1" applyFill="1" applyBorder="1" applyAlignment="1">
      <alignment horizontal="right"/>
    </xf>
    <xf numFmtId="164" fontId="10" fillId="7" borderId="12" xfId="1" applyNumberFormat="1" applyFont="1" applyFill="1" applyBorder="1" applyAlignment="1">
      <alignment horizontal="right"/>
    </xf>
    <xf numFmtId="165" fontId="10" fillId="7" borderId="12" xfId="4" applyNumberFormat="1" applyFont="1" applyFill="1" applyBorder="1" applyAlignment="1">
      <alignment horizontal="right"/>
    </xf>
    <xf numFmtId="166" fontId="10" fillId="7" borderId="12" xfId="4" applyNumberFormat="1" applyFont="1" applyFill="1" applyBorder="1" applyAlignment="1">
      <alignment horizontal="right"/>
    </xf>
    <xf numFmtId="166" fontId="10" fillId="7" borderId="13" xfId="4" applyNumberFormat="1" applyFont="1" applyFill="1" applyBorder="1" applyAlignment="1">
      <alignment horizontal="right"/>
    </xf>
    <xf numFmtId="0" fontId="17" fillId="5" borderId="15" xfId="4" applyFont="1" applyFill="1" applyBorder="1" applyAlignment="1">
      <alignment horizontal="right"/>
    </xf>
    <xf numFmtId="0" fontId="17" fillId="5" borderId="16" xfId="4" applyFont="1" applyFill="1" applyBorder="1" applyAlignment="1"/>
    <xf numFmtId="0" fontId="17" fillId="5" borderId="17" xfId="4" applyFont="1" applyFill="1" applyBorder="1" applyAlignment="1"/>
    <xf numFmtId="0" fontId="17" fillId="5" borderId="17" xfId="4" applyFont="1" applyFill="1" applyBorder="1" applyAlignment="1">
      <alignment horizontal="right"/>
    </xf>
    <xf numFmtId="164" fontId="17" fillId="5" borderId="17" xfId="1" applyNumberFormat="1" applyFont="1" applyFill="1" applyBorder="1" applyAlignment="1">
      <alignment horizontal="right"/>
    </xf>
    <xf numFmtId="165" fontId="17" fillId="5" borderId="17" xfId="4" applyNumberFormat="1" applyFont="1" applyFill="1" applyBorder="1" applyAlignment="1">
      <alignment horizontal="right"/>
    </xf>
    <xf numFmtId="166" fontId="17" fillId="5" borderId="17" xfId="4" applyNumberFormat="1" applyFont="1" applyFill="1" applyBorder="1" applyAlignment="1">
      <alignment horizontal="right"/>
    </xf>
    <xf numFmtId="166" fontId="18" fillId="5" borderId="17" xfId="4" applyNumberFormat="1" applyFont="1" applyFill="1" applyBorder="1" applyAlignment="1">
      <alignment horizontal="right"/>
    </xf>
    <xf numFmtId="166" fontId="18" fillId="5" borderId="18" xfId="4" applyNumberFormat="1" applyFont="1" applyFill="1" applyBorder="1" applyAlignment="1">
      <alignment horizontal="right"/>
    </xf>
    <xf numFmtId="0" fontId="0" fillId="0" borderId="19" xfId="0" applyBorder="1"/>
    <xf numFmtId="0" fontId="12" fillId="5" borderId="20" xfId="0" applyFont="1" applyFill="1" applyBorder="1" applyAlignment="1"/>
    <xf numFmtId="0" fontId="13" fillId="5" borderId="21" xfId="0" applyFont="1" applyFill="1" applyBorder="1" applyAlignment="1"/>
    <xf numFmtId="0" fontId="10" fillId="5" borderId="21" xfId="4" applyFont="1" applyFill="1" applyBorder="1" applyAlignment="1">
      <alignment horizontal="center"/>
    </xf>
    <xf numFmtId="0" fontId="10" fillId="5" borderId="21" xfId="4" applyFont="1" applyFill="1" applyBorder="1" applyAlignment="1">
      <alignment horizontal="center" wrapText="1"/>
    </xf>
    <xf numFmtId="0" fontId="10" fillId="5" borderId="22" xfId="4" applyFont="1" applyFill="1" applyBorder="1" applyAlignment="1">
      <alignment horizontal="center"/>
    </xf>
    <xf numFmtId="0" fontId="19" fillId="0" borderId="10" xfId="4" applyFont="1" applyFill="1" applyBorder="1" applyAlignment="1">
      <alignment horizontal="right"/>
    </xf>
    <xf numFmtId="0" fontId="19" fillId="0" borderId="23" xfId="4" applyFont="1" applyFill="1" applyBorder="1" applyAlignment="1"/>
    <xf numFmtId="0" fontId="19" fillId="0" borderId="24" xfId="4" applyFont="1" applyFill="1" applyBorder="1" applyAlignment="1"/>
    <xf numFmtId="0" fontId="19" fillId="0" borderId="24" xfId="4" applyFont="1" applyFill="1" applyBorder="1" applyAlignment="1">
      <alignment horizontal="right"/>
    </xf>
    <xf numFmtId="164" fontId="19" fillId="0" borderId="24" xfId="1" applyNumberFormat="1" applyFont="1" applyFill="1" applyBorder="1" applyAlignment="1">
      <alignment horizontal="right"/>
    </xf>
    <xf numFmtId="0" fontId="19" fillId="0" borderId="24" xfId="4" applyFont="1" applyFill="1" applyBorder="1" applyAlignment="1">
      <alignment horizontal="left"/>
    </xf>
    <xf numFmtId="165" fontId="19" fillId="0" borderId="24" xfId="4" applyNumberFormat="1" applyFont="1" applyFill="1" applyBorder="1" applyAlignment="1">
      <alignment horizontal="right"/>
    </xf>
    <xf numFmtId="166" fontId="19" fillId="0" borderId="24" xfId="4" applyNumberFormat="1" applyFont="1" applyFill="1" applyBorder="1" applyAlignment="1">
      <alignment horizontal="right"/>
    </xf>
    <xf numFmtId="166" fontId="19" fillId="0" borderId="25" xfId="4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Fill="1" applyBorder="1"/>
    <xf numFmtId="166" fontId="1" fillId="0" borderId="24" xfId="3" applyNumberFormat="1" applyFont="1" applyFill="1" applyBorder="1" applyAlignment="1">
      <alignment horizontal="right"/>
    </xf>
    <xf numFmtId="0" fontId="19" fillId="0" borderId="26" xfId="5" applyFont="1" applyFill="1" applyBorder="1" applyAlignment="1">
      <alignment horizontal="right"/>
    </xf>
    <xf numFmtId="0" fontId="19" fillId="0" borderId="24" xfId="5" applyFont="1" applyFill="1" applyBorder="1" applyAlignment="1"/>
    <xf numFmtId="0" fontId="19" fillId="0" borderId="24" xfId="5" applyFont="1" applyFill="1" applyBorder="1" applyAlignment="1">
      <alignment horizontal="right"/>
    </xf>
    <xf numFmtId="0" fontId="20" fillId="0" borderId="24" xfId="4" applyFont="1" applyFill="1" applyBorder="1" applyAlignment="1"/>
    <xf numFmtId="2" fontId="19" fillId="0" borderId="24" xfId="5" applyNumberFormat="1" applyFont="1" applyFill="1" applyBorder="1" applyAlignment="1">
      <alignment horizontal="right"/>
    </xf>
    <xf numFmtId="165" fontId="19" fillId="0" borderId="24" xfId="5" applyNumberFormat="1" applyFont="1" applyFill="1" applyBorder="1" applyAlignment="1">
      <alignment horizontal="right"/>
    </xf>
    <xf numFmtId="166" fontId="19" fillId="0" borderId="24" xfId="5" applyNumberFormat="1" applyFont="1" applyFill="1" applyBorder="1" applyAlignment="1">
      <alignment horizontal="right"/>
    </xf>
    <xf numFmtId="0" fontId="19" fillId="0" borderId="27" xfId="4" applyFont="1" applyFill="1" applyBorder="1" applyAlignment="1"/>
    <xf numFmtId="0" fontId="19" fillId="0" borderId="0" xfId="4" applyFont="1" applyFill="1" applyBorder="1" applyAlignment="1"/>
    <xf numFmtId="0" fontId="19" fillId="0" borderId="0" xfId="4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0" fontId="19" fillId="0" borderId="28" xfId="4" applyFont="1" applyFill="1" applyBorder="1" applyAlignment="1">
      <alignment horizontal="left"/>
    </xf>
    <xf numFmtId="0" fontId="19" fillId="0" borderId="12" xfId="4" applyFont="1" applyFill="1" applyBorder="1" applyAlignment="1">
      <alignment horizontal="left"/>
    </xf>
    <xf numFmtId="0" fontId="19" fillId="0" borderId="12" xfId="4" applyFont="1" applyFill="1" applyBorder="1" applyAlignment="1">
      <alignment horizontal="right"/>
    </xf>
    <xf numFmtId="165" fontId="19" fillId="0" borderId="12" xfId="4" applyNumberFormat="1" applyFont="1" applyFill="1" applyBorder="1" applyAlignment="1">
      <alignment horizontal="right"/>
    </xf>
    <xf numFmtId="166" fontId="19" fillId="0" borderId="12" xfId="4" applyNumberFormat="1" applyFont="1" applyFill="1" applyBorder="1" applyAlignment="1">
      <alignment horizontal="right"/>
    </xf>
    <xf numFmtId="166" fontId="19" fillId="0" borderId="13" xfId="4" applyNumberFormat="1" applyFont="1" applyFill="1" applyBorder="1" applyAlignment="1">
      <alignment horizontal="right"/>
    </xf>
    <xf numFmtId="0" fontId="1" fillId="0" borderId="0" xfId="0" applyFont="1" applyFill="1"/>
    <xf numFmtId="0" fontId="19" fillId="0" borderId="0" xfId="4" applyFont="1" applyFill="1" applyBorder="1" applyAlignment="1">
      <alignment horizontal="left"/>
    </xf>
    <xf numFmtId="0" fontId="19" fillId="0" borderId="28" xfId="4" applyFont="1" applyFill="1" applyBorder="1" applyAlignment="1">
      <alignment horizontal="right"/>
    </xf>
    <xf numFmtId="166" fontId="19" fillId="0" borderId="12" xfId="5" applyNumberFormat="1" applyFont="1" applyFill="1" applyBorder="1" applyAlignment="1">
      <alignment horizontal="right"/>
    </xf>
    <xf numFmtId="0" fontId="19" fillId="0" borderId="29" xfId="4" applyFont="1" applyFill="1" applyBorder="1" applyAlignment="1"/>
    <xf numFmtId="0" fontId="10" fillId="6" borderId="30" xfId="4" applyFont="1" applyFill="1" applyBorder="1" applyAlignment="1"/>
    <xf numFmtId="0" fontId="10" fillId="6" borderId="0" xfId="4" applyFont="1" applyFill="1" applyBorder="1" applyAlignment="1"/>
    <xf numFmtId="0" fontId="10" fillId="6" borderId="0" xfId="4" applyFont="1" applyFill="1" applyBorder="1" applyAlignment="1">
      <alignment horizontal="right"/>
    </xf>
    <xf numFmtId="164" fontId="10" fillId="6" borderId="0" xfId="1" applyNumberFormat="1" applyFont="1" applyFill="1" applyBorder="1" applyAlignment="1">
      <alignment horizontal="right"/>
    </xf>
    <xf numFmtId="0" fontId="10" fillId="6" borderId="31" xfId="4" applyFont="1" applyFill="1" applyBorder="1" applyAlignment="1">
      <alignment horizontal="right"/>
    </xf>
    <xf numFmtId="0" fontId="10" fillId="6" borderId="32" xfId="4" applyFont="1" applyFill="1" applyBorder="1" applyAlignment="1"/>
    <xf numFmtId="0" fontId="10" fillId="6" borderId="32" xfId="4" applyFont="1" applyFill="1" applyBorder="1" applyAlignment="1">
      <alignment horizontal="right"/>
    </xf>
    <xf numFmtId="165" fontId="10" fillId="6" borderId="32" xfId="4" applyNumberFormat="1" applyFont="1" applyFill="1" applyBorder="1" applyAlignment="1">
      <alignment horizontal="right"/>
    </xf>
    <xf numFmtId="166" fontId="10" fillId="6" borderId="24" xfId="4" applyNumberFormat="1" applyFont="1" applyFill="1" applyBorder="1" applyAlignment="1">
      <alignment horizontal="right"/>
    </xf>
    <xf numFmtId="166" fontId="10" fillId="6" borderId="25" xfId="4" applyNumberFormat="1" applyFont="1" applyFill="1" applyBorder="1" applyAlignment="1">
      <alignment horizontal="right"/>
    </xf>
    <xf numFmtId="0" fontId="10" fillId="7" borderId="19" xfId="4" applyFont="1" applyFill="1" applyBorder="1" applyAlignment="1"/>
    <xf numFmtId="0" fontId="10" fillId="7" borderId="0" xfId="4" applyFont="1" applyFill="1" applyBorder="1" applyAlignment="1"/>
    <xf numFmtId="0" fontId="10" fillId="7" borderId="0" xfId="4" applyFont="1" applyFill="1" applyBorder="1" applyAlignment="1">
      <alignment horizontal="right"/>
    </xf>
    <xf numFmtId="164" fontId="10" fillId="7" borderId="0" xfId="1" applyNumberFormat="1" applyFont="1" applyFill="1" applyBorder="1" applyAlignment="1">
      <alignment horizontal="right"/>
    </xf>
    <xf numFmtId="165" fontId="10" fillId="7" borderId="0" xfId="4" applyNumberFormat="1" applyFont="1" applyFill="1" applyBorder="1" applyAlignment="1">
      <alignment horizontal="right"/>
    </xf>
    <xf numFmtId="166" fontId="10" fillId="7" borderId="0" xfId="4" applyNumberFormat="1" applyFont="1" applyFill="1" applyBorder="1" applyAlignment="1">
      <alignment horizontal="right"/>
    </xf>
    <xf numFmtId="166" fontId="10" fillId="7" borderId="33" xfId="4" applyNumberFormat="1" applyFont="1" applyFill="1" applyBorder="1" applyAlignment="1">
      <alignment horizontal="right"/>
    </xf>
    <xf numFmtId="0" fontId="17" fillId="5" borderId="14" xfId="4" applyFont="1" applyFill="1" applyBorder="1" applyAlignment="1">
      <alignment horizontal="right"/>
    </xf>
    <xf numFmtId="0" fontId="17" fillId="5" borderId="19" xfId="4" applyFont="1" applyFill="1" applyBorder="1" applyAlignment="1"/>
    <xf numFmtId="0" fontId="17" fillId="5" borderId="0" xfId="4" applyFont="1" applyFill="1" applyBorder="1" applyAlignment="1"/>
    <xf numFmtId="0" fontId="17" fillId="5" borderId="0" xfId="4" applyFont="1" applyFill="1" applyBorder="1" applyAlignment="1">
      <alignment horizontal="right"/>
    </xf>
    <xf numFmtId="164" fontId="17" fillId="5" borderId="0" xfId="1" applyNumberFormat="1" applyFont="1" applyFill="1" applyBorder="1" applyAlignment="1">
      <alignment horizontal="right"/>
    </xf>
    <xf numFmtId="165" fontId="17" fillId="5" borderId="0" xfId="4" applyNumberFormat="1" applyFont="1" applyFill="1" applyBorder="1" applyAlignment="1">
      <alignment horizontal="right"/>
    </xf>
    <xf numFmtId="166" fontId="17" fillId="5" borderId="0" xfId="4" applyNumberFormat="1" applyFont="1" applyFill="1" applyBorder="1" applyAlignment="1">
      <alignment horizontal="right"/>
    </xf>
    <xf numFmtId="166" fontId="18" fillId="5" borderId="0" xfId="4" applyNumberFormat="1" applyFont="1" applyFill="1" applyBorder="1" applyAlignment="1">
      <alignment horizontal="right"/>
    </xf>
    <xf numFmtId="166" fontId="18" fillId="5" borderId="9" xfId="4" applyNumberFormat="1" applyFont="1" applyFill="1" applyBorder="1" applyAlignment="1">
      <alignment horizontal="right"/>
    </xf>
    <xf numFmtId="0" fontId="11" fillId="5" borderId="34" xfId="4" applyFont="1" applyFill="1" applyBorder="1" applyAlignment="1"/>
    <xf numFmtId="0" fontId="12" fillId="5" borderId="34" xfId="0" applyFont="1" applyFill="1" applyBorder="1" applyAlignment="1"/>
    <xf numFmtId="0" fontId="11" fillId="5" borderId="8" xfId="4" applyFont="1" applyFill="1" applyBorder="1" applyAlignment="1"/>
    <xf numFmtId="0" fontId="19" fillId="0" borderId="35" xfId="4" applyFont="1" applyFill="1" applyBorder="1" applyAlignment="1">
      <alignment horizontal="right"/>
    </xf>
    <xf numFmtId="0" fontId="16" fillId="0" borderId="36" xfId="4" applyFont="1" applyFill="1" applyBorder="1" applyAlignment="1"/>
    <xf numFmtId="0" fontId="16" fillId="0" borderId="24" xfId="4" applyFont="1" applyFill="1" applyBorder="1" applyAlignment="1"/>
    <xf numFmtId="0" fontId="16" fillId="0" borderId="24" xfId="4" applyFont="1" applyFill="1" applyBorder="1" applyAlignment="1">
      <alignment horizontal="right"/>
    </xf>
    <xf numFmtId="164" fontId="16" fillId="0" borderId="24" xfId="1" applyNumberFormat="1" applyFont="1" applyFill="1" applyBorder="1" applyAlignment="1">
      <alignment horizontal="right"/>
    </xf>
    <xf numFmtId="0" fontId="16" fillId="0" borderId="24" xfId="4" applyFont="1" applyFill="1" applyBorder="1" applyAlignment="1">
      <alignment horizontal="left"/>
    </xf>
    <xf numFmtId="165" fontId="16" fillId="0" borderId="24" xfId="4" applyNumberFormat="1" applyFont="1" applyFill="1" applyBorder="1" applyAlignment="1">
      <alignment horizontal="right"/>
    </xf>
    <xf numFmtId="166" fontId="16" fillId="0" borderId="24" xfId="4" applyNumberFormat="1" applyFont="1" applyFill="1" applyBorder="1" applyAlignment="1">
      <alignment horizontal="right"/>
    </xf>
    <xf numFmtId="166" fontId="16" fillId="0" borderId="25" xfId="4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Border="1"/>
    <xf numFmtId="0" fontId="19" fillId="0" borderId="36" xfId="4" applyFont="1" applyFill="1" applyBorder="1" applyAlignment="1"/>
    <xf numFmtId="0" fontId="10" fillId="0" borderId="35" xfId="4" applyFont="1" applyFill="1" applyBorder="1" applyAlignment="1">
      <alignment horizontal="right"/>
    </xf>
    <xf numFmtId="0" fontId="10" fillId="6" borderId="37" xfId="4" applyFont="1" applyFill="1" applyBorder="1" applyAlignment="1"/>
    <xf numFmtId="0" fontId="10" fillId="7" borderId="15" xfId="4" applyFont="1" applyFill="1" applyBorder="1" applyAlignment="1"/>
    <xf numFmtId="0" fontId="10" fillId="7" borderId="38" xfId="4" applyFont="1" applyFill="1" applyBorder="1" applyAlignment="1"/>
    <xf numFmtId="0" fontId="10" fillId="7" borderId="38" xfId="4" applyFont="1" applyFill="1" applyBorder="1" applyAlignment="1">
      <alignment horizontal="right"/>
    </xf>
    <xf numFmtId="164" fontId="10" fillId="7" borderId="38" xfId="1" applyNumberFormat="1" applyFont="1" applyFill="1" applyBorder="1" applyAlignment="1">
      <alignment horizontal="right"/>
    </xf>
    <xf numFmtId="165" fontId="10" fillId="7" borderId="38" xfId="4" applyNumberFormat="1" applyFont="1" applyFill="1" applyBorder="1" applyAlignment="1">
      <alignment horizontal="right"/>
    </xf>
    <xf numFmtId="166" fontId="10" fillId="7" borderId="38" xfId="4" applyNumberFormat="1" applyFont="1" applyFill="1" applyBorder="1" applyAlignment="1">
      <alignment horizontal="right"/>
    </xf>
    <xf numFmtId="166" fontId="10" fillId="7" borderId="39" xfId="4" applyNumberFormat="1" applyFont="1" applyFill="1" applyBorder="1" applyAlignment="1">
      <alignment horizontal="right"/>
    </xf>
    <xf numFmtId="0" fontId="17" fillId="5" borderId="15" xfId="4" applyFont="1" applyFill="1" applyBorder="1" applyAlignment="1"/>
    <xf numFmtId="0" fontId="17" fillId="5" borderId="38" xfId="4" applyFont="1" applyFill="1" applyBorder="1" applyAlignment="1"/>
    <xf numFmtId="0" fontId="17" fillId="5" borderId="38" xfId="4" applyFont="1" applyFill="1" applyBorder="1" applyAlignment="1">
      <alignment horizontal="right"/>
    </xf>
    <xf numFmtId="164" fontId="17" fillId="5" borderId="38" xfId="1" applyNumberFormat="1" applyFont="1" applyFill="1" applyBorder="1" applyAlignment="1">
      <alignment horizontal="right"/>
    </xf>
    <xf numFmtId="165" fontId="17" fillId="5" borderId="38" xfId="4" applyNumberFormat="1" applyFont="1" applyFill="1" applyBorder="1" applyAlignment="1">
      <alignment horizontal="right"/>
    </xf>
    <xf numFmtId="166" fontId="17" fillId="5" borderId="38" xfId="4" applyNumberFormat="1" applyFont="1" applyFill="1" applyBorder="1" applyAlignment="1">
      <alignment horizontal="right"/>
    </xf>
    <xf numFmtId="166" fontId="18" fillId="5" borderId="38" xfId="4" applyNumberFormat="1" applyFont="1" applyFill="1" applyBorder="1" applyAlignment="1">
      <alignment horizontal="right"/>
    </xf>
    <xf numFmtId="166" fontId="18" fillId="5" borderId="40" xfId="4" applyNumberFormat="1" applyFont="1" applyFill="1" applyBorder="1" applyAlignment="1">
      <alignment horizontal="right"/>
    </xf>
    <xf numFmtId="0" fontId="12" fillId="5" borderId="6" xfId="0" applyFont="1" applyFill="1" applyBorder="1" applyAlignment="1"/>
    <xf numFmtId="0" fontId="13" fillId="5" borderId="41" xfId="0" applyFont="1" applyFill="1" applyBorder="1" applyAlignment="1"/>
    <xf numFmtId="0" fontId="14" fillId="0" borderId="36" xfId="4" applyFont="1" applyFill="1" applyBorder="1" applyAlignment="1"/>
    <xf numFmtId="0" fontId="14" fillId="0" borderId="24" xfId="4" applyFont="1" applyFill="1" applyBorder="1" applyAlignment="1"/>
    <xf numFmtId="0" fontId="14" fillId="0" borderId="24" xfId="4" applyFont="1" applyFill="1" applyBorder="1" applyAlignment="1">
      <alignment horizontal="right"/>
    </xf>
    <xf numFmtId="164" fontId="14" fillId="0" borderId="24" xfId="1" applyNumberFormat="1" applyFont="1" applyFill="1" applyBorder="1" applyAlignment="1">
      <alignment horizontal="right"/>
    </xf>
    <xf numFmtId="0" fontId="14" fillId="0" borderId="24" xfId="4" applyFont="1" applyFill="1" applyBorder="1" applyAlignment="1">
      <alignment horizontal="left"/>
    </xf>
    <xf numFmtId="165" fontId="14" fillId="0" borderId="24" xfId="4" applyNumberFormat="1" applyFont="1" applyFill="1" applyBorder="1" applyAlignment="1">
      <alignment horizontal="right"/>
    </xf>
    <xf numFmtId="166" fontId="14" fillId="0" borderId="24" xfId="4" applyNumberFormat="1" applyFont="1" applyFill="1" applyBorder="1" applyAlignment="1">
      <alignment horizontal="right"/>
    </xf>
    <xf numFmtId="166" fontId="14" fillId="0" borderId="25" xfId="4" applyNumberFormat="1" applyFont="1" applyFill="1" applyBorder="1" applyAlignment="1">
      <alignment horizontal="right"/>
    </xf>
    <xf numFmtId="0" fontId="10" fillId="8" borderId="10" xfId="4" applyFont="1" applyFill="1" applyBorder="1" applyAlignment="1">
      <alignment horizontal="right"/>
    </xf>
    <xf numFmtId="0" fontId="10" fillId="7" borderId="14" xfId="4" applyFont="1" applyFill="1" applyBorder="1" applyAlignment="1"/>
    <xf numFmtId="0" fontId="10" fillId="6" borderId="14" xfId="4" applyFont="1" applyFill="1" applyBorder="1" applyAlignment="1"/>
    <xf numFmtId="166" fontId="10" fillId="7" borderId="42" xfId="4" applyNumberFormat="1" applyFont="1" applyFill="1" applyBorder="1" applyAlignment="1">
      <alignment horizontal="right"/>
    </xf>
    <xf numFmtId="0" fontId="17" fillId="5" borderId="43" xfId="4" applyFont="1" applyFill="1" applyBorder="1" applyAlignment="1"/>
    <xf numFmtId="166" fontId="10" fillId="7" borderId="44" xfId="4" applyNumberFormat="1" applyFont="1" applyFill="1" applyBorder="1" applyAlignment="1">
      <alignment horizontal="right"/>
    </xf>
    <xf numFmtId="0" fontId="21" fillId="0" borderId="0" xfId="0" applyFont="1"/>
    <xf numFmtId="166" fontId="10" fillId="0" borderId="25" xfId="4" applyNumberFormat="1" applyFont="1" applyFill="1" applyBorder="1" applyAlignment="1">
      <alignment horizontal="right"/>
    </xf>
    <xf numFmtId="166" fontId="10" fillId="0" borderId="24" xfId="4" applyNumberFormat="1" applyFont="1" applyFill="1" applyBorder="1" applyAlignment="1">
      <alignment horizontal="right"/>
    </xf>
    <xf numFmtId="165" fontId="10" fillId="0" borderId="24" xfId="4" applyNumberFormat="1" applyFont="1" applyFill="1" applyBorder="1" applyAlignment="1">
      <alignment horizontal="right"/>
    </xf>
    <xf numFmtId="0" fontId="10" fillId="0" borderId="24" xfId="4" applyFont="1" applyFill="1" applyBorder="1" applyAlignment="1">
      <alignment horizontal="right"/>
    </xf>
    <xf numFmtId="0" fontId="10" fillId="0" borderId="24" xfId="4" applyFont="1" applyFill="1" applyBorder="1" applyAlignment="1">
      <alignment horizontal="left"/>
    </xf>
    <xf numFmtId="0" fontId="10" fillId="0" borderId="24" xfId="4" applyFont="1" applyFill="1" applyBorder="1" applyAlignment="1"/>
    <xf numFmtId="164" fontId="10" fillId="0" borderId="24" xfId="1" applyNumberFormat="1" applyFont="1" applyFill="1" applyBorder="1" applyAlignment="1">
      <alignment horizontal="right"/>
    </xf>
    <xf numFmtId="0" fontId="10" fillId="0" borderId="36" xfId="4" applyFont="1" applyFill="1" applyBorder="1" applyAlignment="1"/>
    <xf numFmtId="166" fontId="19" fillId="0" borderId="0" xfId="4" applyNumberFormat="1" applyFont="1" applyFill="1" applyBorder="1" applyAlignment="1">
      <alignment horizontal="right"/>
    </xf>
    <xf numFmtId="0" fontId="19" fillId="9" borderId="24" xfId="4" applyFont="1" applyFill="1" applyBorder="1" applyAlignment="1">
      <alignment horizontal="right"/>
    </xf>
    <xf numFmtId="0" fontId="19" fillId="9" borderId="24" xfId="4" applyFont="1" applyFill="1" applyBorder="1" applyAlignment="1"/>
    <xf numFmtId="164" fontId="19" fillId="9" borderId="24" xfId="1" applyNumberFormat="1" applyFont="1" applyFill="1" applyBorder="1" applyAlignment="1">
      <alignment horizontal="right"/>
    </xf>
    <xf numFmtId="0" fontId="19" fillId="9" borderId="24" xfId="4" applyFont="1" applyFill="1" applyBorder="1" applyAlignment="1">
      <alignment horizontal="left"/>
    </xf>
    <xf numFmtId="165" fontId="19" fillId="9" borderId="24" xfId="4" applyNumberFormat="1" applyFont="1" applyFill="1" applyBorder="1" applyAlignment="1">
      <alignment horizontal="right"/>
    </xf>
    <xf numFmtId="166" fontId="19" fillId="9" borderId="24" xfId="4" applyNumberFormat="1" applyFont="1" applyFill="1" applyBorder="1" applyAlignment="1">
      <alignment horizontal="right"/>
    </xf>
    <xf numFmtId="166" fontId="1" fillId="9" borderId="24" xfId="3" applyNumberFormat="1" applyFont="1" applyFill="1" applyBorder="1" applyAlignment="1">
      <alignment horizontal="right"/>
    </xf>
    <xf numFmtId="166" fontId="19" fillId="9" borderId="25" xfId="4" applyNumberFormat="1" applyFont="1" applyFill="1" applyBorder="1" applyAlignment="1">
      <alignment horizontal="right"/>
    </xf>
    <xf numFmtId="166" fontId="19" fillId="9" borderId="0" xfId="4" applyNumberFormat="1" applyFont="1" applyFill="1" applyBorder="1" applyAlignment="1">
      <alignment horizontal="right"/>
    </xf>
    <xf numFmtId="0" fontId="1" fillId="9" borderId="0" xfId="0" applyFont="1" applyFill="1" applyBorder="1"/>
    <xf numFmtId="0" fontId="19" fillId="0" borderId="24" xfId="4" applyFont="1" applyFill="1" applyBorder="1" applyAlignment="1">
      <alignment horizontal="center"/>
    </xf>
    <xf numFmtId="0" fontId="0" fillId="0" borderId="0" xfId="0" applyFill="1"/>
    <xf numFmtId="0" fontId="24" fillId="5" borderId="0" xfId="0" applyFont="1" applyFill="1" applyBorder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Bad" xfId="2" builtinId="27"/>
    <cellStyle name="Comma" xfId="1" builtinId="3"/>
    <cellStyle name="Input" xfId="3" builtinId="20"/>
    <cellStyle name="Normal" xfId="0" builtinId="0"/>
    <cellStyle name="Normal_Sheet1" xfId="4" xr:uid="{00000000-0005-0000-0000-000004000000}"/>
    <cellStyle name="Normal_Shee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67"/>
  <sheetViews>
    <sheetView topLeftCell="B1" zoomScaleNormal="100" workbookViewId="0">
      <selection activeCell="D56" sqref="D56"/>
    </sheetView>
  </sheetViews>
  <sheetFormatPr defaultColWidth="8.85546875" defaultRowHeight="15" x14ac:dyDescent="0.25"/>
  <cols>
    <col min="1" max="1" width="5.85546875" style="1" hidden="1" customWidth="1"/>
    <col min="2" max="2" width="16.140625" style="1" customWidth="1"/>
    <col min="3" max="3" width="7.140625" style="1" bestFit="1" customWidth="1"/>
    <col min="4" max="4" width="57.28515625" style="1" bestFit="1" customWidth="1"/>
    <col min="5" max="5" width="11.42578125" style="1" hidden="1" customWidth="1"/>
    <col min="6" max="6" width="7.7109375" style="1" customWidth="1"/>
    <col min="7" max="7" width="7.5703125" style="1" customWidth="1"/>
    <col min="8" max="8" width="13.42578125" style="1" customWidth="1"/>
    <col min="9" max="12" width="9.140625" style="1" hidden="1" customWidth="1"/>
    <col min="13" max="13" width="10.85546875" style="1" hidden="1" customWidth="1"/>
    <col min="14" max="14" width="10" style="1" hidden="1" customWidth="1"/>
    <col min="15" max="15" width="9.140625" style="1" hidden="1" customWidth="1"/>
    <col min="16" max="16" width="10.85546875" style="1" hidden="1" customWidth="1"/>
    <col min="17" max="17" width="11.5703125" style="1" hidden="1" customWidth="1"/>
    <col min="18" max="18" width="11.28515625" style="1" hidden="1" customWidth="1"/>
    <col min="19" max="19" width="11" style="1" hidden="1" customWidth="1"/>
    <col min="20" max="20" width="12.28515625" style="1" hidden="1" customWidth="1"/>
    <col min="21" max="21" width="14.85546875" style="1" hidden="1" customWidth="1"/>
    <col min="22" max="22" width="12.140625" style="1" hidden="1" customWidth="1"/>
    <col min="23" max="23" width="10.42578125" style="1" hidden="1" customWidth="1"/>
    <col min="24" max="24" width="15" style="1" hidden="1" customWidth="1"/>
    <col min="25" max="25" width="14.85546875" style="1" hidden="1" customWidth="1"/>
    <col min="26" max="26" width="11.42578125" style="1" customWidth="1"/>
    <col min="27" max="27" width="12.7109375" style="1" bestFit="1" customWidth="1"/>
    <col min="28" max="28" width="13.7109375" style="1" customWidth="1"/>
    <col min="29" max="29" width="12.140625" style="1" hidden="1" customWidth="1"/>
    <col min="30" max="30" width="25.85546875" style="3" customWidth="1"/>
    <col min="31" max="33" width="8.85546875" style="3" customWidth="1"/>
    <col min="34" max="34" width="12" style="3" customWidth="1"/>
    <col min="35" max="35" width="8.85546875" style="4" customWidth="1"/>
    <col min="36" max="54" width="8.85546875" style="1" customWidth="1"/>
    <col min="55" max="16384" width="8.85546875" style="1"/>
  </cols>
  <sheetData>
    <row r="1" spans="1:35" ht="23.25" x14ac:dyDescent="0.35">
      <c r="F1" s="2" t="s">
        <v>189</v>
      </c>
    </row>
    <row r="2" spans="1:35" ht="18.75" x14ac:dyDescent="0.3">
      <c r="F2" s="5" t="s">
        <v>0</v>
      </c>
    </row>
    <row r="3" spans="1:35" x14ac:dyDescent="0.25">
      <c r="B3" s="6">
        <v>43873</v>
      </c>
      <c r="F3" s="7" t="s">
        <v>1</v>
      </c>
    </row>
    <row r="4" spans="1:35" ht="6.75" customHeight="1" thickBot="1" x14ac:dyDescent="0.3"/>
    <row r="5" spans="1:35" s="12" customFormat="1" ht="46.5" thickTop="1" thickBot="1" x14ac:dyDescent="0.3">
      <c r="A5" s="8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  <c r="R5" s="10" t="s">
        <v>19</v>
      </c>
      <c r="S5" s="10" t="s">
        <v>20</v>
      </c>
      <c r="T5" s="10" t="s">
        <v>21</v>
      </c>
      <c r="U5" s="10" t="s">
        <v>22</v>
      </c>
      <c r="V5" s="10" t="s">
        <v>23</v>
      </c>
      <c r="W5" s="10" t="s">
        <v>24</v>
      </c>
      <c r="X5" s="10" t="s">
        <v>25</v>
      </c>
      <c r="Y5" s="10" t="s">
        <v>26</v>
      </c>
      <c r="Z5" s="10" t="s">
        <v>27</v>
      </c>
      <c r="AA5" s="10" t="s">
        <v>28</v>
      </c>
      <c r="AB5" s="11" t="s">
        <v>29</v>
      </c>
      <c r="AD5" s="13"/>
      <c r="AE5" s="13"/>
      <c r="AF5" s="13"/>
      <c r="AG5" s="13"/>
      <c r="AH5" s="13"/>
      <c r="AI5" s="14"/>
    </row>
    <row r="6" spans="1:35" s="21" customFormat="1" ht="19.5" hidden="1" thickTop="1" x14ac:dyDescent="0.3">
      <c r="A6" s="15" t="s">
        <v>30</v>
      </c>
      <c r="B6" s="16" t="s">
        <v>31</v>
      </c>
      <c r="C6" s="17"/>
      <c r="D6" s="17"/>
      <c r="E6" s="18"/>
      <c r="F6" s="19"/>
      <c r="G6" s="19"/>
      <c r="H6" s="19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9"/>
      <c r="AA6" s="19"/>
      <c r="AB6" s="20"/>
      <c r="AD6" s="3"/>
      <c r="AE6" s="3"/>
      <c r="AF6" s="3"/>
      <c r="AG6" s="3"/>
      <c r="AH6" s="3"/>
      <c r="AI6" s="22"/>
    </row>
    <row r="7" spans="1:35" hidden="1" x14ac:dyDescent="0.25">
      <c r="A7" s="23">
        <v>1</v>
      </c>
      <c r="B7" s="24" t="s">
        <v>32</v>
      </c>
      <c r="C7" s="25" t="s">
        <v>33</v>
      </c>
      <c r="D7" s="26" t="s">
        <v>34</v>
      </c>
      <c r="E7" s="26">
        <v>96</v>
      </c>
      <c r="F7" s="25" t="s">
        <v>35</v>
      </c>
      <c r="G7" s="25" t="s">
        <v>36</v>
      </c>
      <c r="H7" s="27">
        <v>1831.4237999999996</v>
      </c>
      <c r="I7" s="26">
        <v>5290.7798666666658</v>
      </c>
      <c r="J7" s="25" t="s">
        <v>37</v>
      </c>
      <c r="K7" s="25" t="s">
        <v>38</v>
      </c>
      <c r="L7" s="25" t="s">
        <v>39</v>
      </c>
      <c r="M7" s="25" t="s">
        <v>40</v>
      </c>
      <c r="N7" s="25" t="s">
        <v>41</v>
      </c>
      <c r="O7" s="26" t="s">
        <v>42</v>
      </c>
      <c r="P7" s="26" t="s">
        <v>43</v>
      </c>
      <c r="Q7" s="26" t="s">
        <v>44</v>
      </c>
      <c r="R7" s="28">
        <v>0</v>
      </c>
      <c r="S7" s="28">
        <v>66.575000000000003</v>
      </c>
      <c r="T7" s="26" t="s">
        <v>45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9">
        <v>0</v>
      </c>
      <c r="AA7" s="29">
        <f>146513.904*0.85</f>
        <v>124536.8184</v>
      </c>
      <c r="AB7" s="30">
        <f>Z7+AA7</f>
        <v>124536.8184</v>
      </c>
      <c r="AC7" s="1">
        <v>3</v>
      </c>
    </row>
    <row r="8" spans="1:35" hidden="1" x14ac:dyDescent="0.25">
      <c r="A8" s="31">
        <v>1</v>
      </c>
      <c r="B8" s="24" t="s">
        <v>46</v>
      </c>
      <c r="C8" s="25" t="s">
        <v>33</v>
      </c>
      <c r="D8" s="26" t="s">
        <v>47</v>
      </c>
      <c r="E8" s="26">
        <v>43</v>
      </c>
      <c r="F8" s="25" t="s">
        <v>48</v>
      </c>
      <c r="G8" s="25" t="s">
        <v>49</v>
      </c>
      <c r="H8" s="27">
        <v>1492.32</v>
      </c>
      <c r="I8" s="26">
        <v>3813.7066666666669</v>
      </c>
      <c r="J8" s="25" t="s">
        <v>37</v>
      </c>
      <c r="K8" s="25" t="s">
        <v>38</v>
      </c>
      <c r="L8" s="25" t="s">
        <v>39</v>
      </c>
      <c r="M8" s="25" t="s">
        <v>40</v>
      </c>
      <c r="N8" s="25" t="s">
        <v>41</v>
      </c>
      <c r="O8" s="26" t="s">
        <v>42</v>
      </c>
      <c r="P8" s="26" t="s">
        <v>43</v>
      </c>
      <c r="Q8" s="26" t="s">
        <v>44</v>
      </c>
      <c r="R8" s="28">
        <v>10073.16</v>
      </c>
      <c r="S8" s="28">
        <v>66.575000000000003</v>
      </c>
      <c r="T8" s="26" t="s">
        <v>45</v>
      </c>
      <c r="U8" s="28">
        <v>35263.544629629694</v>
      </c>
      <c r="V8" s="28">
        <v>3500</v>
      </c>
      <c r="W8" s="28">
        <v>7627.4133333333339</v>
      </c>
      <c r="X8" s="28">
        <v>6958.643694444454</v>
      </c>
      <c r="Y8" s="28">
        <v>5334.9601657407484</v>
      </c>
      <c r="Z8" s="29">
        <v>58684.561823148229</v>
      </c>
      <c r="AA8" s="29">
        <v>0</v>
      </c>
      <c r="AB8" s="30">
        <f t="shared" ref="AB8:AB23" si="0">Z8+AA8</f>
        <v>58684.561823148229</v>
      </c>
      <c r="AC8" s="1">
        <v>1</v>
      </c>
    </row>
    <row r="9" spans="1:35" hidden="1" x14ac:dyDescent="0.25">
      <c r="A9" s="31"/>
      <c r="B9" s="32" t="s">
        <v>46</v>
      </c>
      <c r="C9" s="33" t="s">
        <v>33</v>
      </c>
      <c r="D9" s="34" t="s">
        <v>50</v>
      </c>
      <c r="E9" s="34"/>
      <c r="F9" s="33" t="s">
        <v>48</v>
      </c>
      <c r="G9" s="33"/>
      <c r="H9" s="35"/>
      <c r="I9" s="34"/>
      <c r="J9" s="33"/>
      <c r="K9" s="33"/>
      <c r="L9" s="33"/>
      <c r="M9" s="33"/>
      <c r="N9" s="33"/>
      <c r="O9" s="34"/>
      <c r="P9" s="34"/>
      <c r="Q9" s="34"/>
      <c r="R9" s="36"/>
      <c r="S9" s="36"/>
      <c r="T9" s="34"/>
      <c r="U9" s="36"/>
      <c r="V9" s="36"/>
      <c r="W9" s="36"/>
      <c r="X9" s="36"/>
      <c r="Y9" s="36"/>
      <c r="Z9" s="37">
        <v>60000</v>
      </c>
      <c r="AA9" s="37">
        <v>0</v>
      </c>
      <c r="AB9" s="38">
        <f t="shared" si="0"/>
        <v>60000</v>
      </c>
      <c r="AD9" s="39" t="s">
        <v>51</v>
      </c>
    </row>
    <row r="10" spans="1:35" hidden="1" x14ac:dyDescent="0.25">
      <c r="A10" s="40">
        <v>2</v>
      </c>
      <c r="B10" s="32" t="s">
        <v>32</v>
      </c>
      <c r="C10" s="33" t="s">
        <v>33</v>
      </c>
      <c r="D10" s="34" t="s">
        <v>52</v>
      </c>
      <c r="E10" s="34">
        <v>63.5</v>
      </c>
      <c r="F10" s="33" t="s">
        <v>48</v>
      </c>
      <c r="G10" s="33"/>
      <c r="H10" s="35">
        <v>3847.4070000000002</v>
      </c>
      <c r="I10" s="34">
        <v>6839.8346666666666</v>
      </c>
      <c r="J10" s="33" t="s">
        <v>37</v>
      </c>
      <c r="K10" s="33" t="s">
        <v>38</v>
      </c>
      <c r="L10" s="33" t="s">
        <v>39</v>
      </c>
      <c r="M10" s="33" t="s">
        <v>40</v>
      </c>
      <c r="N10" s="33" t="s">
        <v>41</v>
      </c>
      <c r="O10" s="34" t="s">
        <v>42</v>
      </c>
      <c r="P10" s="34" t="s">
        <v>43</v>
      </c>
      <c r="Q10" s="34" t="s">
        <v>44</v>
      </c>
      <c r="R10" s="36">
        <v>25969.99725</v>
      </c>
      <c r="S10" s="36">
        <v>66.575000000000003</v>
      </c>
      <c r="T10" s="34" t="s">
        <v>45</v>
      </c>
      <c r="U10" s="36">
        <v>63244.721240740779</v>
      </c>
      <c r="V10" s="36">
        <v>9500</v>
      </c>
      <c r="W10" s="36">
        <v>13679.669333333333</v>
      </c>
      <c r="X10" s="36">
        <v>12963.658586111109</v>
      </c>
      <c r="Y10" s="36">
        <v>9938.8049160185183</v>
      </c>
      <c r="Z10" s="37">
        <v>109326.8540762037</v>
      </c>
      <c r="AA10" s="37">
        <v>0</v>
      </c>
      <c r="AB10" s="38">
        <f t="shared" si="0"/>
        <v>109326.8540762037</v>
      </c>
      <c r="AC10" s="41">
        <v>6</v>
      </c>
      <c r="AD10" s="39" t="s">
        <v>53</v>
      </c>
    </row>
    <row r="11" spans="1:35" ht="16.899999999999999" hidden="1" customHeight="1" x14ac:dyDescent="0.25">
      <c r="A11" s="31">
        <v>1</v>
      </c>
      <c r="B11" s="24" t="s">
        <v>46</v>
      </c>
      <c r="C11" s="25" t="s">
        <v>33</v>
      </c>
      <c r="D11" s="26" t="s">
        <v>54</v>
      </c>
      <c r="E11" s="26">
        <v>63</v>
      </c>
      <c r="F11" s="25" t="s">
        <v>48</v>
      </c>
      <c r="G11" s="25" t="s">
        <v>49</v>
      </c>
      <c r="H11" s="27">
        <v>262.63979999999998</v>
      </c>
      <c r="I11" s="26">
        <v>875.46599999999989</v>
      </c>
      <c r="J11" s="25" t="s">
        <v>37</v>
      </c>
      <c r="K11" s="25" t="s">
        <v>38</v>
      </c>
      <c r="L11" s="25" t="s">
        <v>39</v>
      </c>
      <c r="M11" s="25" t="s">
        <v>40</v>
      </c>
      <c r="N11" s="25" t="s">
        <v>41</v>
      </c>
      <c r="O11" s="26" t="s">
        <v>42</v>
      </c>
      <c r="P11" s="26" t="s">
        <v>43</v>
      </c>
      <c r="Q11" s="26" t="s">
        <v>44</v>
      </c>
      <c r="R11" s="28">
        <v>1772.8186499999999</v>
      </c>
      <c r="S11" s="28">
        <v>66.575000000000003</v>
      </c>
      <c r="T11" s="26" t="s">
        <v>45</v>
      </c>
      <c r="U11" s="28">
        <v>8095.0206875000003</v>
      </c>
      <c r="V11" s="28">
        <v>500</v>
      </c>
      <c r="W11" s="28">
        <v>1750.9319999999998</v>
      </c>
      <c r="X11" s="28">
        <v>1551.892903125</v>
      </c>
      <c r="Y11" s="28">
        <v>1189.7845590625</v>
      </c>
      <c r="Z11" s="29">
        <v>13087.6301496875</v>
      </c>
      <c r="AA11" s="29">
        <v>0</v>
      </c>
      <c r="AB11" s="30">
        <f t="shared" si="0"/>
        <v>13087.6301496875</v>
      </c>
      <c r="AC11" s="1">
        <v>3</v>
      </c>
    </row>
    <row r="12" spans="1:35" hidden="1" x14ac:dyDescent="0.25">
      <c r="A12" s="31">
        <v>1</v>
      </c>
      <c r="B12" s="24" t="s">
        <v>46</v>
      </c>
      <c r="C12" s="25" t="s">
        <v>33</v>
      </c>
      <c r="D12" s="26" t="s">
        <v>55</v>
      </c>
      <c r="E12" s="26">
        <v>76</v>
      </c>
      <c r="F12" s="25" t="s">
        <v>35</v>
      </c>
      <c r="G12" s="25" t="s">
        <v>36</v>
      </c>
      <c r="H12" s="27">
        <v>1991.0610999999999</v>
      </c>
      <c r="I12" s="26">
        <v>4867.038244444444</v>
      </c>
      <c r="J12" s="25" t="s">
        <v>37</v>
      </c>
      <c r="K12" s="25" t="s">
        <v>38</v>
      </c>
      <c r="L12" s="25" t="s">
        <v>39</v>
      </c>
      <c r="M12" s="25" t="s">
        <v>40</v>
      </c>
      <c r="N12" s="25" t="s">
        <v>41</v>
      </c>
      <c r="O12" s="26" t="s">
        <v>42</v>
      </c>
      <c r="P12" s="26" t="s">
        <v>43</v>
      </c>
      <c r="Q12" s="26" t="s">
        <v>44</v>
      </c>
      <c r="R12" s="28">
        <v>0</v>
      </c>
      <c r="S12" s="28">
        <v>66.575000000000003</v>
      </c>
      <c r="T12" s="26" t="s">
        <v>45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9">
        <v>0</v>
      </c>
      <c r="AA12" s="29">
        <f>159284.888*0.85</f>
        <v>135392.15479999999</v>
      </c>
      <c r="AB12" s="30">
        <f t="shared" si="0"/>
        <v>135392.15479999999</v>
      </c>
      <c r="AC12" s="1">
        <v>3</v>
      </c>
    </row>
    <row r="13" spans="1:35" hidden="1" x14ac:dyDescent="0.25">
      <c r="A13" s="31">
        <v>1</v>
      </c>
      <c r="B13" s="24" t="s">
        <v>46</v>
      </c>
      <c r="C13" s="25" t="s">
        <v>33</v>
      </c>
      <c r="D13" s="26" t="s">
        <v>56</v>
      </c>
      <c r="E13" s="26">
        <v>47</v>
      </c>
      <c r="F13" s="25" t="s">
        <v>48</v>
      </c>
      <c r="G13" s="25" t="s">
        <v>36</v>
      </c>
      <c r="H13" s="27">
        <v>1053.45</v>
      </c>
      <c r="I13" s="26">
        <v>1989.8500000000001</v>
      </c>
      <c r="J13" s="25" t="s">
        <v>37</v>
      </c>
      <c r="K13" s="25" t="s">
        <v>38</v>
      </c>
      <c r="L13" s="25" t="s">
        <v>39</v>
      </c>
      <c r="M13" s="25" t="s">
        <v>40</v>
      </c>
      <c r="N13" s="25" t="s">
        <v>41</v>
      </c>
      <c r="O13" s="26" t="s">
        <v>42</v>
      </c>
      <c r="P13" s="26" t="s">
        <v>43</v>
      </c>
      <c r="Q13" s="26" t="s">
        <v>44</v>
      </c>
      <c r="R13" s="28">
        <v>7110.7875000000004</v>
      </c>
      <c r="S13" s="28">
        <v>66.575000000000003</v>
      </c>
      <c r="T13" s="26" t="s">
        <v>45</v>
      </c>
      <c r="U13" s="28">
        <v>18399.203298611075</v>
      </c>
      <c r="V13" s="28">
        <v>2500</v>
      </c>
      <c r="W13" s="28">
        <v>3979.7000000000003</v>
      </c>
      <c r="X13" s="28">
        <v>3731.8354947916609</v>
      </c>
      <c r="Y13" s="28">
        <v>2861.0738793402734</v>
      </c>
      <c r="Z13" s="29">
        <v>31471.81267274301</v>
      </c>
      <c r="AA13" s="29">
        <f>63200*0.85</f>
        <v>53720</v>
      </c>
      <c r="AB13" s="30">
        <f t="shared" si="0"/>
        <v>85191.812672743006</v>
      </c>
      <c r="AC13" s="1">
        <v>1</v>
      </c>
    </row>
    <row r="14" spans="1:35" hidden="1" x14ac:dyDescent="0.25">
      <c r="A14" s="31">
        <v>1</v>
      </c>
      <c r="B14" s="24" t="s">
        <v>46</v>
      </c>
      <c r="C14" s="25" t="s">
        <v>33</v>
      </c>
      <c r="D14" s="26" t="s">
        <v>57</v>
      </c>
      <c r="E14" s="26">
        <v>82.4</v>
      </c>
      <c r="F14" s="25" t="s">
        <v>35</v>
      </c>
      <c r="G14" s="25" t="s">
        <v>36</v>
      </c>
      <c r="H14" s="27">
        <v>2150.0871000000002</v>
      </c>
      <c r="I14" s="26">
        <v>6211.3627333333334</v>
      </c>
      <c r="J14" s="25" t="s">
        <v>37</v>
      </c>
      <c r="K14" s="25" t="s">
        <v>38</v>
      </c>
      <c r="L14" s="25" t="s">
        <v>39</v>
      </c>
      <c r="M14" s="25" t="s">
        <v>40</v>
      </c>
      <c r="N14" s="25" t="s">
        <v>41</v>
      </c>
      <c r="O14" s="26" t="s">
        <v>42</v>
      </c>
      <c r="P14" s="26" t="s">
        <v>43</v>
      </c>
      <c r="Q14" s="26" t="s">
        <v>44</v>
      </c>
      <c r="R14" s="28">
        <v>0</v>
      </c>
      <c r="S14" s="28">
        <v>66.575000000000003</v>
      </c>
      <c r="T14" s="26" t="s">
        <v>45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9">
        <v>0</v>
      </c>
      <c r="AA14" s="29">
        <f>172006.968*0.85</f>
        <v>146205.9228</v>
      </c>
      <c r="AB14" s="30">
        <f t="shared" si="0"/>
        <v>146205.9228</v>
      </c>
      <c r="AC14" s="1">
        <v>3</v>
      </c>
    </row>
    <row r="15" spans="1:35" hidden="1" x14ac:dyDescent="0.25">
      <c r="A15" s="31">
        <v>1</v>
      </c>
      <c r="B15" s="24" t="s">
        <v>46</v>
      </c>
      <c r="C15" s="25" t="s">
        <v>33</v>
      </c>
      <c r="D15" s="26" t="s">
        <v>58</v>
      </c>
      <c r="E15" s="26">
        <v>75.111111111111114</v>
      </c>
      <c r="F15" s="25" t="s">
        <v>48</v>
      </c>
      <c r="G15" s="25" t="s">
        <v>36</v>
      </c>
      <c r="H15" s="27">
        <v>2290.3247999999999</v>
      </c>
      <c r="I15" s="26">
        <v>6327.7474666666667</v>
      </c>
      <c r="J15" s="25" t="s">
        <v>37</v>
      </c>
      <c r="K15" s="25" t="s">
        <v>38</v>
      </c>
      <c r="L15" s="25" t="s">
        <v>39</v>
      </c>
      <c r="M15" s="25" t="s">
        <v>40</v>
      </c>
      <c r="N15" s="25" t="s">
        <v>41</v>
      </c>
      <c r="O15" s="26" t="s">
        <v>42</v>
      </c>
      <c r="P15" s="26" t="s">
        <v>43</v>
      </c>
      <c r="Q15" s="26" t="s">
        <v>44</v>
      </c>
      <c r="R15" s="28">
        <v>0</v>
      </c>
      <c r="S15" s="28">
        <v>66.575000000000003</v>
      </c>
      <c r="T15" s="26" t="s">
        <v>45</v>
      </c>
      <c r="U15" s="28">
        <v>58509.692721296313</v>
      </c>
      <c r="V15" s="28">
        <v>5500</v>
      </c>
      <c r="W15" s="28">
        <v>12655.494933333333</v>
      </c>
      <c r="X15" s="28">
        <v>11499.778148194442</v>
      </c>
      <c r="Y15" s="28">
        <v>8816.4965802824063</v>
      </c>
      <c r="Z15" s="29">
        <v>96981.462383106453</v>
      </c>
      <c r="AA15" s="29">
        <v>143086.39999999999</v>
      </c>
      <c r="AB15" s="30">
        <f t="shared" si="0"/>
        <v>240067.86238310643</v>
      </c>
      <c r="AC15" s="1">
        <v>1</v>
      </c>
    </row>
    <row r="16" spans="1:35" hidden="1" x14ac:dyDescent="0.25">
      <c r="A16" s="31">
        <v>1</v>
      </c>
      <c r="B16" s="24" t="s">
        <v>46</v>
      </c>
      <c r="C16" s="25" t="s">
        <v>33</v>
      </c>
      <c r="D16" s="26" t="s">
        <v>59</v>
      </c>
      <c r="E16" s="26">
        <v>62</v>
      </c>
      <c r="F16" s="25" t="s">
        <v>48</v>
      </c>
      <c r="G16" s="25" t="s">
        <v>49</v>
      </c>
      <c r="H16" s="27">
        <v>1688.4619</v>
      </c>
      <c r="I16" s="26">
        <v>3376.9238</v>
      </c>
      <c r="J16" s="25" t="s">
        <v>37</v>
      </c>
      <c r="K16" s="25" t="s">
        <v>38</v>
      </c>
      <c r="L16" s="25" t="s">
        <v>39</v>
      </c>
      <c r="M16" s="25" t="s">
        <v>40</v>
      </c>
      <c r="N16" s="25" t="s">
        <v>41</v>
      </c>
      <c r="O16" s="26" t="s">
        <v>42</v>
      </c>
      <c r="P16" s="26" t="s">
        <v>43</v>
      </c>
      <c r="Q16" s="26" t="s">
        <v>44</v>
      </c>
      <c r="R16" s="28">
        <v>11397.117824999999</v>
      </c>
      <c r="S16" s="28">
        <v>66.575000000000003</v>
      </c>
      <c r="T16" s="26" t="s">
        <v>45</v>
      </c>
      <c r="U16" s="28">
        <v>31224.81972013893</v>
      </c>
      <c r="V16" s="28">
        <v>4000</v>
      </c>
      <c r="W16" s="28">
        <v>6753.8476000000001</v>
      </c>
      <c r="X16" s="28">
        <v>6296.800098020839</v>
      </c>
      <c r="Y16" s="28">
        <v>4827.5467418159769</v>
      </c>
      <c r="Z16" s="29">
        <v>53103.014159975741</v>
      </c>
      <c r="AA16" s="29">
        <v>0</v>
      </c>
      <c r="AB16" s="30">
        <f t="shared" si="0"/>
        <v>53103.014159975741</v>
      </c>
      <c r="AC16" s="1">
        <v>1</v>
      </c>
    </row>
    <row r="17" spans="1:35" hidden="1" x14ac:dyDescent="0.25">
      <c r="A17" s="31">
        <v>1</v>
      </c>
      <c r="B17" s="24" t="s">
        <v>46</v>
      </c>
      <c r="C17" s="25" t="s">
        <v>33</v>
      </c>
      <c r="D17" s="26" t="s">
        <v>60</v>
      </c>
      <c r="E17" s="26">
        <v>84</v>
      </c>
      <c r="F17" s="25" t="s">
        <v>48</v>
      </c>
      <c r="G17" s="25" t="s">
        <v>49</v>
      </c>
      <c r="H17" s="27">
        <v>241.607</v>
      </c>
      <c r="I17" s="26">
        <v>536.90444444444449</v>
      </c>
      <c r="J17" s="25" t="s">
        <v>37</v>
      </c>
      <c r="K17" s="25" t="s">
        <v>38</v>
      </c>
      <c r="L17" s="25" t="s">
        <v>39</v>
      </c>
      <c r="M17" s="25" t="s">
        <v>40</v>
      </c>
      <c r="N17" s="25" t="s">
        <v>41</v>
      </c>
      <c r="O17" s="26" t="s">
        <v>42</v>
      </c>
      <c r="P17" s="26" t="s">
        <v>43</v>
      </c>
      <c r="Q17" s="26" t="s">
        <v>44</v>
      </c>
      <c r="R17" s="28">
        <v>1630.84725</v>
      </c>
      <c r="S17" s="28">
        <v>66.575000000000003</v>
      </c>
      <c r="T17" s="26" t="s">
        <v>45</v>
      </c>
      <c r="U17" s="28">
        <v>4964.5018595678966</v>
      </c>
      <c r="V17" s="28">
        <v>500</v>
      </c>
      <c r="W17" s="28">
        <v>1073.808888888889</v>
      </c>
      <c r="X17" s="28">
        <v>980.74661226851811</v>
      </c>
      <c r="Y17" s="28">
        <v>751.90573607253054</v>
      </c>
      <c r="Z17" s="29">
        <v>8270.9630967978355</v>
      </c>
      <c r="AA17" s="29">
        <v>0</v>
      </c>
      <c r="AB17" s="30">
        <f t="shared" si="0"/>
        <v>8270.9630967978355</v>
      </c>
      <c r="AC17" s="1">
        <v>1</v>
      </c>
    </row>
    <row r="18" spans="1:35" hidden="1" x14ac:dyDescent="0.25">
      <c r="A18" s="31">
        <v>4</v>
      </c>
      <c r="B18" s="24" t="s">
        <v>46</v>
      </c>
      <c r="C18" s="25" t="s">
        <v>33</v>
      </c>
      <c r="D18" s="26" t="s">
        <v>61</v>
      </c>
      <c r="E18" s="26">
        <v>52</v>
      </c>
      <c r="F18" s="25" t="s">
        <v>48</v>
      </c>
      <c r="G18" s="25" t="s">
        <v>36</v>
      </c>
      <c r="H18" s="27">
        <v>138.3827</v>
      </c>
      <c r="I18" s="26">
        <v>215.26197777777779</v>
      </c>
      <c r="J18" s="25" t="s">
        <v>37</v>
      </c>
      <c r="K18" s="25" t="s">
        <v>38</v>
      </c>
      <c r="L18" s="25" t="s">
        <v>39</v>
      </c>
      <c r="M18" s="25" t="s">
        <v>40</v>
      </c>
      <c r="N18" s="25" t="s">
        <v>41</v>
      </c>
      <c r="O18" s="26" t="s">
        <v>42</v>
      </c>
      <c r="P18" s="26" t="s">
        <v>43</v>
      </c>
      <c r="Q18" s="26" t="s">
        <v>44</v>
      </c>
      <c r="R18" s="28">
        <v>934.08322499999997</v>
      </c>
      <c r="S18" s="28">
        <v>66.575000000000003</v>
      </c>
      <c r="T18" s="26" t="s">
        <v>45</v>
      </c>
      <c r="U18" s="28">
        <v>1990.425857021605</v>
      </c>
      <c r="V18" s="28">
        <v>500</v>
      </c>
      <c r="W18" s="28">
        <v>430.52395555555557</v>
      </c>
      <c r="X18" s="28">
        <v>438.14247188657419</v>
      </c>
      <c r="Y18" s="28">
        <v>335.90922844637356</v>
      </c>
      <c r="Z18" s="29">
        <v>3695.0015129101084</v>
      </c>
      <c r="AA18" s="42">
        <f>15200*0.85</f>
        <v>12920</v>
      </c>
      <c r="AB18" s="30">
        <f>Z18+AA18</f>
        <v>16615.001512910108</v>
      </c>
      <c r="AC18" s="1">
        <v>1</v>
      </c>
    </row>
    <row r="19" spans="1:35" hidden="1" x14ac:dyDescent="0.25">
      <c r="A19" s="31">
        <v>4</v>
      </c>
      <c r="B19" s="32" t="s">
        <v>46</v>
      </c>
      <c r="C19" s="33" t="s">
        <v>33</v>
      </c>
      <c r="D19" s="34" t="s">
        <v>62</v>
      </c>
      <c r="E19" s="34">
        <v>52</v>
      </c>
      <c r="F19" s="33" t="s">
        <v>48</v>
      </c>
      <c r="G19" s="33" t="s">
        <v>49</v>
      </c>
      <c r="H19" s="35">
        <v>756.62010000000009</v>
      </c>
      <c r="I19" s="34">
        <v>1681.3780000000002</v>
      </c>
      <c r="J19" s="33" t="s">
        <v>37</v>
      </c>
      <c r="K19" s="33" t="s">
        <v>38</v>
      </c>
      <c r="L19" s="33" t="s">
        <v>39</v>
      </c>
      <c r="M19" s="33" t="s">
        <v>40</v>
      </c>
      <c r="N19" s="33" t="s">
        <v>41</v>
      </c>
      <c r="O19" s="34" t="s">
        <v>42</v>
      </c>
      <c r="P19" s="34" t="s">
        <v>43</v>
      </c>
      <c r="Q19" s="34" t="s">
        <v>44</v>
      </c>
      <c r="R19" s="36">
        <v>5107.1856750000006</v>
      </c>
      <c r="S19" s="36">
        <v>66.575000000000003</v>
      </c>
      <c r="T19" s="34" t="s">
        <v>45</v>
      </c>
      <c r="U19" s="36">
        <v>15546.908381944446</v>
      </c>
      <c r="V19" s="36">
        <v>2000</v>
      </c>
      <c r="W19" s="36">
        <v>3362.7560000000003</v>
      </c>
      <c r="X19" s="36">
        <v>3136.4496572916669</v>
      </c>
      <c r="Y19" s="36">
        <v>2404.6114039236113</v>
      </c>
      <c r="Z19" s="37">
        <v>26450.725443159725</v>
      </c>
      <c r="AA19" s="37">
        <v>0</v>
      </c>
      <c r="AB19" s="38">
        <f>Z19+AA19</f>
        <v>26450.725443159725</v>
      </c>
      <c r="AC19" s="41">
        <v>13</v>
      </c>
      <c r="AD19" s="39" t="s">
        <v>63</v>
      </c>
      <c r="AE19" s="43"/>
      <c r="AF19" s="43"/>
      <c r="AG19" s="43"/>
      <c r="AH19" s="43"/>
    </row>
    <row r="20" spans="1:35" hidden="1" x14ac:dyDescent="0.25">
      <c r="A20" s="31"/>
      <c r="B20" s="32" t="s">
        <v>46</v>
      </c>
      <c r="C20" s="33" t="s">
        <v>33</v>
      </c>
      <c r="D20" s="34" t="s">
        <v>64</v>
      </c>
      <c r="E20" s="34"/>
      <c r="F20" s="33" t="s">
        <v>48</v>
      </c>
      <c r="G20" s="33"/>
      <c r="H20" s="35">
        <v>3500</v>
      </c>
      <c r="I20" s="34">
        <v>10890</v>
      </c>
      <c r="J20" s="33"/>
      <c r="K20" s="33"/>
      <c r="L20" s="33"/>
      <c r="M20" s="33"/>
      <c r="N20" s="33"/>
      <c r="O20" s="34"/>
      <c r="P20" s="34"/>
      <c r="Q20" s="34"/>
      <c r="R20" s="36"/>
      <c r="S20" s="36"/>
      <c r="T20" s="34"/>
      <c r="U20" s="36"/>
      <c r="V20" s="36"/>
      <c r="W20" s="36"/>
      <c r="X20" s="36"/>
      <c r="Y20" s="36"/>
      <c r="Z20" s="37"/>
      <c r="AA20" s="37"/>
      <c r="AB20" s="38">
        <v>130000</v>
      </c>
      <c r="AC20" s="41"/>
      <c r="AD20" s="39"/>
      <c r="AE20" s="43"/>
      <c r="AF20" s="43"/>
      <c r="AG20" s="43"/>
      <c r="AH20" s="43"/>
    </row>
    <row r="21" spans="1:35" hidden="1" x14ac:dyDescent="0.25">
      <c r="A21" s="31">
        <v>4</v>
      </c>
      <c r="B21" s="24" t="s">
        <v>46</v>
      </c>
      <c r="C21" s="25" t="s">
        <v>33</v>
      </c>
      <c r="D21" s="26" t="s">
        <v>65</v>
      </c>
      <c r="E21" s="26">
        <v>75.2</v>
      </c>
      <c r="F21" s="25" t="s">
        <v>48</v>
      </c>
      <c r="G21" s="25" t="s">
        <v>36</v>
      </c>
      <c r="H21" s="27">
        <v>1499.1902299999999</v>
      </c>
      <c r="I21" s="26">
        <v>3997.8406133333337</v>
      </c>
      <c r="J21" s="25" t="s">
        <v>37</v>
      </c>
      <c r="K21" s="25" t="s">
        <v>38</v>
      </c>
      <c r="L21" s="25" t="s">
        <v>39</v>
      </c>
      <c r="M21" s="25" t="s">
        <v>40</v>
      </c>
      <c r="N21" s="25" t="s">
        <v>41</v>
      </c>
      <c r="O21" s="26" t="s">
        <v>42</v>
      </c>
      <c r="P21" s="26" t="s">
        <v>43</v>
      </c>
      <c r="Q21" s="26" t="s">
        <v>44</v>
      </c>
      <c r="R21" s="28">
        <v>0</v>
      </c>
      <c r="S21" s="28">
        <v>66.575000000000003</v>
      </c>
      <c r="T21" s="26" t="s">
        <v>45</v>
      </c>
      <c r="U21" s="28">
        <v>36966.144282314766</v>
      </c>
      <c r="V21" s="28">
        <v>3500</v>
      </c>
      <c r="W21" s="28">
        <v>7995.6812266666675</v>
      </c>
      <c r="X21" s="28">
        <v>7269.2738263472156</v>
      </c>
      <c r="Y21" s="28">
        <v>5573.1099335328654</v>
      </c>
      <c r="Z21" s="29">
        <v>61304.209268861516</v>
      </c>
      <c r="AA21" s="29">
        <f>119935.2184*0.85</f>
        <v>101944.93564</v>
      </c>
      <c r="AB21" s="30">
        <f>Z21+AA21</f>
        <v>163249.14490886152</v>
      </c>
      <c r="AC21" s="1">
        <v>1</v>
      </c>
    </row>
    <row r="22" spans="1:35" hidden="1" x14ac:dyDescent="0.25">
      <c r="A22" s="31">
        <v>1</v>
      </c>
      <c r="B22" s="44" t="s">
        <v>32</v>
      </c>
      <c r="C22" s="45"/>
      <c r="D22" s="46" t="s">
        <v>66</v>
      </c>
      <c r="E22" s="46"/>
      <c r="F22" s="45" t="s">
        <v>48</v>
      </c>
      <c r="G22" s="45"/>
      <c r="H22" s="47">
        <v>745</v>
      </c>
      <c r="I22" s="46"/>
      <c r="J22" s="45"/>
      <c r="K22" s="45"/>
      <c r="L22" s="45"/>
      <c r="M22" s="45"/>
      <c r="N22" s="45"/>
      <c r="O22" s="46"/>
      <c r="P22" s="46"/>
      <c r="Q22" s="46"/>
      <c r="R22" s="48"/>
      <c r="S22" s="48"/>
      <c r="T22" s="46"/>
      <c r="U22" s="48"/>
      <c r="V22" s="48"/>
      <c r="W22" s="48"/>
      <c r="X22" s="48"/>
      <c r="Y22" s="48"/>
      <c r="Z22" s="49">
        <v>59000</v>
      </c>
      <c r="AA22" s="49">
        <v>50000</v>
      </c>
      <c r="AB22" s="50">
        <f t="shared" si="0"/>
        <v>109000</v>
      </c>
      <c r="AC22" s="41"/>
      <c r="AD22" s="39" t="s">
        <v>67</v>
      </c>
    </row>
    <row r="23" spans="1:35" hidden="1" x14ac:dyDescent="0.25">
      <c r="A23" s="31">
        <v>1</v>
      </c>
      <c r="B23" s="44" t="s">
        <v>68</v>
      </c>
      <c r="C23" s="45"/>
      <c r="D23" s="46" t="s">
        <v>69</v>
      </c>
      <c r="E23" s="46"/>
      <c r="F23" s="45"/>
      <c r="G23" s="45"/>
      <c r="H23" s="47"/>
      <c r="I23" s="46"/>
      <c r="J23" s="45"/>
      <c r="K23" s="45"/>
      <c r="L23" s="45"/>
      <c r="M23" s="45"/>
      <c r="N23" s="45"/>
      <c r="O23" s="46"/>
      <c r="P23" s="46"/>
      <c r="Q23" s="46"/>
      <c r="R23" s="48"/>
      <c r="S23" s="48"/>
      <c r="T23" s="46"/>
      <c r="U23" s="48"/>
      <c r="V23" s="48"/>
      <c r="W23" s="48"/>
      <c r="X23" s="48"/>
      <c r="Y23" s="48"/>
      <c r="Z23" s="49">
        <v>150000</v>
      </c>
      <c r="AA23" s="49"/>
      <c r="AB23" s="50">
        <f t="shared" si="0"/>
        <v>150000</v>
      </c>
      <c r="AC23" s="41"/>
      <c r="AD23" s="39" t="s">
        <v>70</v>
      </c>
    </row>
    <row r="24" spans="1:35" hidden="1" x14ac:dyDescent="0.25">
      <c r="A24" s="51"/>
      <c r="B24" s="52" t="s">
        <v>71</v>
      </c>
      <c r="C24" s="53"/>
      <c r="D24" s="54"/>
      <c r="E24" s="54"/>
      <c r="F24" s="53"/>
      <c r="G24" s="53"/>
      <c r="H24" s="55"/>
      <c r="I24" s="54"/>
      <c r="J24" s="53"/>
      <c r="K24" s="53"/>
      <c r="L24" s="53"/>
      <c r="M24" s="53"/>
      <c r="N24" s="53"/>
      <c r="O24" s="54"/>
      <c r="P24" s="54"/>
      <c r="Q24" s="54"/>
      <c r="R24" s="56"/>
      <c r="S24" s="56"/>
      <c r="T24" s="54"/>
      <c r="U24" s="56"/>
      <c r="V24" s="56"/>
      <c r="W24" s="56"/>
      <c r="X24" s="56"/>
      <c r="Y24" s="56"/>
      <c r="Z24" s="57">
        <f>SUM(Z7:Z23)</f>
        <v>731376.23458659393</v>
      </c>
      <c r="AA24" s="57">
        <f>SUM(AA7:AA23)</f>
        <v>767806.23164000001</v>
      </c>
      <c r="AB24" s="58">
        <f>SUM(AB7:AB23)</f>
        <v>1629182.4662265936</v>
      </c>
    </row>
    <row r="25" spans="1:35" s="21" customFormat="1" hidden="1" x14ac:dyDescent="0.25">
      <c r="A25" s="59"/>
      <c r="B25" s="60" t="s">
        <v>72</v>
      </c>
      <c r="C25" s="61"/>
      <c r="D25" s="62"/>
      <c r="E25" s="62"/>
      <c r="F25" s="61"/>
      <c r="G25" s="61"/>
      <c r="H25" s="63"/>
      <c r="I25" s="62"/>
      <c r="J25" s="61"/>
      <c r="K25" s="61"/>
      <c r="L25" s="61"/>
      <c r="M25" s="61"/>
      <c r="N25" s="61"/>
      <c r="O25" s="62"/>
      <c r="P25" s="62"/>
      <c r="Q25" s="62"/>
      <c r="R25" s="64"/>
      <c r="S25" s="64"/>
      <c r="T25" s="62"/>
      <c r="U25" s="64"/>
      <c r="V25" s="64"/>
      <c r="W25" s="64"/>
      <c r="X25" s="64"/>
      <c r="Y25" s="64"/>
      <c r="Z25" s="65"/>
      <c r="AA25" s="65"/>
      <c r="AB25" s="66">
        <v>45000</v>
      </c>
      <c r="AD25" s="3"/>
      <c r="AE25" s="3"/>
      <c r="AF25" s="3"/>
      <c r="AG25" s="3"/>
      <c r="AH25" s="3"/>
      <c r="AI25" s="22"/>
    </row>
    <row r="26" spans="1:35" s="21" customFormat="1" hidden="1" x14ac:dyDescent="0.25">
      <c r="A26" s="59"/>
      <c r="B26" s="60" t="s">
        <v>73</v>
      </c>
      <c r="C26" s="61"/>
      <c r="D26" s="62"/>
      <c r="E26" s="62"/>
      <c r="F26" s="61"/>
      <c r="G26" s="61"/>
      <c r="H26" s="63"/>
      <c r="I26" s="62"/>
      <c r="J26" s="61"/>
      <c r="K26" s="61"/>
      <c r="L26" s="61"/>
      <c r="M26" s="61"/>
      <c r="N26" s="61"/>
      <c r="O26" s="62"/>
      <c r="P26" s="62"/>
      <c r="Q26" s="62"/>
      <c r="R26" s="64"/>
      <c r="S26" s="64"/>
      <c r="T26" s="62"/>
      <c r="U26" s="64"/>
      <c r="V26" s="64"/>
      <c r="W26" s="64"/>
      <c r="X26" s="64"/>
      <c r="Y26" s="64"/>
      <c r="Z26" s="65"/>
      <c r="AA26" s="65"/>
      <c r="AB26" s="66">
        <v>25000</v>
      </c>
      <c r="AD26" s="3"/>
      <c r="AE26" s="3"/>
      <c r="AF26" s="3"/>
      <c r="AG26" s="3"/>
      <c r="AH26" s="3"/>
      <c r="AI26" s="22"/>
    </row>
    <row r="27" spans="1:35" s="21" customFormat="1" hidden="1" x14ac:dyDescent="0.25">
      <c r="A27" s="59"/>
      <c r="B27" s="60" t="s">
        <v>74</v>
      </c>
      <c r="C27" s="61"/>
      <c r="D27" s="62"/>
      <c r="E27" s="62"/>
      <c r="F27" s="61"/>
      <c r="G27" s="61"/>
      <c r="H27" s="63"/>
      <c r="I27" s="62"/>
      <c r="J27" s="61"/>
      <c r="K27" s="61"/>
      <c r="L27" s="61"/>
      <c r="M27" s="61"/>
      <c r="N27" s="61"/>
      <c r="O27" s="62"/>
      <c r="P27" s="62"/>
      <c r="Q27" s="62"/>
      <c r="R27" s="64"/>
      <c r="S27" s="64"/>
      <c r="T27" s="62"/>
      <c r="U27" s="64"/>
      <c r="V27" s="64"/>
      <c r="W27" s="64"/>
      <c r="X27" s="64"/>
      <c r="Y27" s="64"/>
      <c r="Z27" s="65"/>
      <c r="AA27" s="65"/>
      <c r="AB27" s="66">
        <v>200000</v>
      </c>
      <c r="AD27" s="3" t="s">
        <v>75</v>
      </c>
      <c r="AE27" s="3"/>
      <c r="AF27" s="3"/>
      <c r="AG27" s="3"/>
      <c r="AH27" s="3"/>
      <c r="AI27" s="22"/>
    </row>
    <row r="28" spans="1:35" s="21" customFormat="1" ht="16.5" hidden="1" thickBot="1" x14ac:dyDescent="0.3">
      <c r="A28" s="67"/>
      <c r="B28" s="68" t="s">
        <v>76</v>
      </c>
      <c r="C28" s="69"/>
      <c r="D28" s="70"/>
      <c r="E28" s="70"/>
      <c r="F28" s="69"/>
      <c r="G28" s="69"/>
      <c r="H28" s="71"/>
      <c r="I28" s="70"/>
      <c r="J28" s="69"/>
      <c r="K28" s="69"/>
      <c r="L28" s="69"/>
      <c r="M28" s="69"/>
      <c r="N28" s="69"/>
      <c r="O28" s="70"/>
      <c r="P28" s="70"/>
      <c r="Q28" s="70"/>
      <c r="R28" s="72"/>
      <c r="S28" s="72"/>
      <c r="T28" s="70"/>
      <c r="U28" s="72"/>
      <c r="V28" s="72"/>
      <c r="W28" s="72"/>
      <c r="X28" s="72"/>
      <c r="Y28" s="72"/>
      <c r="Z28" s="73"/>
      <c r="AA28" s="74" t="s">
        <v>77</v>
      </c>
      <c r="AB28" s="75">
        <f>SUM(AB24:AB27)</f>
        <v>1899182.4662265936</v>
      </c>
      <c r="AD28" s="3"/>
      <c r="AE28" s="3"/>
      <c r="AF28" s="3"/>
      <c r="AG28" s="3"/>
      <c r="AH28" s="3"/>
      <c r="AI28" s="22"/>
    </row>
    <row r="29" spans="1:35" customFormat="1" ht="16.5" hidden="1" thickTop="1" thickBot="1" x14ac:dyDescent="0.3">
      <c r="B29" s="76"/>
      <c r="C29" s="3"/>
      <c r="AD29" s="3"/>
      <c r="AE29" s="3"/>
      <c r="AF29" s="3"/>
      <c r="AG29" s="3"/>
      <c r="AH29" s="3"/>
      <c r="AI29" s="3"/>
    </row>
    <row r="30" spans="1:35" s="21" customFormat="1" ht="19.5" hidden="1" thickTop="1" x14ac:dyDescent="0.3">
      <c r="A30" s="15" t="s">
        <v>78</v>
      </c>
      <c r="B30" s="77" t="s">
        <v>79</v>
      </c>
      <c r="C30" s="78"/>
      <c r="D30" s="78"/>
      <c r="E30" s="79"/>
      <c r="F30" s="80"/>
      <c r="G30" s="80"/>
      <c r="H30" s="80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  <c r="AA30" s="80"/>
      <c r="AB30" s="81"/>
      <c r="AD30" s="3"/>
      <c r="AE30" s="3"/>
      <c r="AF30" s="3"/>
      <c r="AG30" s="3"/>
      <c r="AH30" s="3"/>
      <c r="AI30" s="22"/>
    </row>
    <row r="31" spans="1:35" s="91" customFormat="1" hidden="1" x14ac:dyDescent="0.25">
      <c r="A31" s="82">
        <v>3</v>
      </c>
      <c r="B31" s="83" t="s">
        <v>32</v>
      </c>
      <c r="C31" s="84" t="s">
        <v>33</v>
      </c>
      <c r="D31" s="85" t="s">
        <v>80</v>
      </c>
      <c r="E31" s="85">
        <v>38.6</v>
      </c>
      <c r="F31" s="84" t="s">
        <v>48</v>
      </c>
      <c r="G31" s="84" t="s">
        <v>49</v>
      </c>
      <c r="H31" s="86">
        <v>4665.9008000000003</v>
      </c>
      <c r="I31" s="85">
        <v>9331.8016000000007</v>
      </c>
      <c r="J31" s="84" t="s">
        <v>37</v>
      </c>
      <c r="K31" s="84" t="s">
        <v>38</v>
      </c>
      <c r="L31" s="87">
        <v>75.77</v>
      </c>
      <c r="M31" s="87">
        <v>527</v>
      </c>
      <c r="N31" s="87">
        <v>550</v>
      </c>
      <c r="O31" s="85" t="s">
        <v>42</v>
      </c>
      <c r="P31" s="85">
        <v>85</v>
      </c>
      <c r="Q31" s="85" t="s">
        <v>44</v>
      </c>
      <c r="R31" s="88">
        <v>31494.830400000003</v>
      </c>
      <c r="S31" s="88">
        <v>66.575000000000003</v>
      </c>
      <c r="T31" s="85" t="s">
        <v>45</v>
      </c>
      <c r="U31" s="88">
        <v>86286.762711111078</v>
      </c>
      <c r="V31" s="88">
        <v>11500</v>
      </c>
      <c r="W31" s="88">
        <v>18663.603200000001</v>
      </c>
      <c r="X31" s="88">
        <v>17727</v>
      </c>
      <c r="Y31" s="88">
        <v>13591</v>
      </c>
      <c r="Z31" s="89">
        <v>170114</v>
      </c>
      <c r="AA31" s="89">
        <v>0</v>
      </c>
      <c r="AB31" s="90">
        <f t="shared" ref="AB31:AB43" si="1">Z31+AA31</f>
        <v>170114</v>
      </c>
      <c r="AC31" s="91">
        <v>9</v>
      </c>
      <c r="AD31" s="92"/>
      <c r="AE31" s="43"/>
      <c r="AF31" s="43"/>
      <c r="AG31" s="43"/>
      <c r="AH31" s="43"/>
      <c r="AI31" s="43"/>
    </row>
    <row r="32" spans="1:35" s="91" customFormat="1" hidden="1" x14ac:dyDescent="0.25">
      <c r="A32" s="82">
        <v>2</v>
      </c>
      <c r="B32" s="83" t="s">
        <v>46</v>
      </c>
      <c r="C32" s="84" t="s">
        <v>33</v>
      </c>
      <c r="D32" s="85" t="s">
        <v>81</v>
      </c>
      <c r="E32" s="85"/>
      <c r="F32" s="84" t="s">
        <v>48</v>
      </c>
      <c r="G32" s="84" t="s">
        <v>49</v>
      </c>
      <c r="H32" s="86">
        <v>1580</v>
      </c>
      <c r="I32" s="85">
        <v>3932.9142222222226</v>
      </c>
      <c r="J32" s="84" t="s">
        <v>37</v>
      </c>
      <c r="K32" s="84" t="s">
        <v>38</v>
      </c>
      <c r="L32" s="87">
        <v>75.77</v>
      </c>
      <c r="M32" s="87">
        <v>527</v>
      </c>
      <c r="N32" s="87">
        <v>550</v>
      </c>
      <c r="O32" s="85" t="s">
        <v>42</v>
      </c>
      <c r="P32" s="85">
        <v>85</v>
      </c>
      <c r="Q32" s="85" t="s">
        <v>44</v>
      </c>
      <c r="R32" s="88">
        <v>8533.0192500000012</v>
      </c>
      <c r="S32" s="88">
        <v>66.575000000000003</v>
      </c>
      <c r="T32" s="85" t="s">
        <v>45</v>
      </c>
      <c r="U32" s="88">
        <v>36365.800603395022</v>
      </c>
      <c r="V32" s="88">
        <v>3000</v>
      </c>
      <c r="W32" s="88">
        <v>7865.8284444444453</v>
      </c>
      <c r="X32" s="88">
        <v>8995</v>
      </c>
      <c r="Y32" s="88">
        <v>6896</v>
      </c>
      <c r="Z32" s="89">
        <v>75855</v>
      </c>
      <c r="AA32" s="89">
        <v>0</v>
      </c>
      <c r="AB32" s="90">
        <f t="shared" si="1"/>
        <v>75855</v>
      </c>
      <c r="AC32" s="91">
        <v>6</v>
      </c>
      <c r="AD32" s="43"/>
      <c r="AE32" s="43"/>
      <c r="AF32" s="43"/>
      <c r="AG32" s="43"/>
      <c r="AH32" s="43"/>
      <c r="AI32" s="43"/>
    </row>
    <row r="33" spans="1:53" s="91" customFormat="1" hidden="1" x14ac:dyDescent="0.25">
      <c r="A33" s="82">
        <v>2</v>
      </c>
      <c r="B33" s="83" t="s">
        <v>46</v>
      </c>
      <c r="C33" s="84" t="s">
        <v>33</v>
      </c>
      <c r="D33" s="85" t="s">
        <v>82</v>
      </c>
      <c r="E33" s="85">
        <v>26</v>
      </c>
      <c r="F33" s="84" t="s">
        <v>48</v>
      </c>
      <c r="G33" s="84" t="s">
        <v>49</v>
      </c>
      <c r="H33" s="86">
        <v>1264.1510000000001</v>
      </c>
      <c r="I33" s="85">
        <v>3932.9142222222226</v>
      </c>
      <c r="J33" s="84" t="s">
        <v>37</v>
      </c>
      <c r="K33" s="84" t="s">
        <v>38</v>
      </c>
      <c r="L33" s="87">
        <v>75.77</v>
      </c>
      <c r="M33" s="87">
        <v>527</v>
      </c>
      <c r="N33" s="87">
        <v>550</v>
      </c>
      <c r="O33" s="85" t="s">
        <v>42</v>
      </c>
      <c r="P33" s="85">
        <v>85</v>
      </c>
      <c r="Q33" s="85" t="s">
        <v>44</v>
      </c>
      <c r="R33" s="88">
        <v>8533.0192500000012</v>
      </c>
      <c r="S33" s="88">
        <v>66.575000000000003</v>
      </c>
      <c r="T33" s="85" t="s">
        <v>45</v>
      </c>
      <c r="U33" s="88">
        <v>36365.800603395022</v>
      </c>
      <c r="V33" s="88">
        <v>3000</v>
      </c>
      <c r="W33" s="88">
        <v>7865.8284444444453</v>
      </c>
      <c r="X33" s="88">
        <v>6387</v>
      </c>
      <c r="Y33" s="88">
        <v>4897</v>
      </c>
      <c r="Z33" s="89">
        <v>59748.010745516935</v>
      </c>
      <c r="AA33" s="89">
        <v>0</v>
      </c>
      <c r="AB33" s="90">
        <f t="shared" si="1"/>
        <v>59748.010745516935</v>
      </c>
      <c r="AC33" s="91">
        <v>6</v>
      </c>
      <c r="AD33" s="43"/>
      <c r="AE33" s="43"/>
      <c r="AF33" s="43"/>
      <c r="AG33" s="43"/>
      <c r="AH33" s="43"/>
      <c r="AI33" s="43"/>
    </row>
    <row r="34" spans="1:53" s="91" customFormat="1" hidden="1" x14ac:dyDescent="0.25">
      <c r="A34" s="82">
        <v>2</v>
      </c>
      <c r="B34" s="83" t="s">
        <v>32</v>
      </c>
      <c r="C34" s="84" t="s">
        <v>33</v>
      </c>
      <c r="D34" s="85" t="s">
        <v>83</v>
      </c>
      <c r="E34" s="85">
        <v>48</v>
      </c>
      <c r="F34" s="84" t="s">
        <v>48</v>
      </c>
      <c r="G34" s="84"/>
      <c r="H34" s="86">
        <v>4052.7075399999999</v>
      </c>
      <c r="I34" s="85">
        <v>13509.025133333333</v>
      </c>
      <c r="J34" s="84" t="s">
        <v>37</v>
      </c>
      <c r="K34" s="84" t="s">
        <v>38</v>
      </c>
      <c r="L34" s="87">
        <v>75.77</v>
      </c>
      <c r="M34" s="87">
        <v>527</v>
      </c>
      <c r="N34" s="87">
        <v>550</v>
      </c>
      <c r="O34" s="85" t="s">
        <v>42</v>
      </c>
      <c r="P34" s="85">
        <v>85</v>
      </c>
      <c r="Q34" s="85" t="s">
        <v>44</v>
      </c>
      <c r="R34" s="88">
        <v>27355.775894999999</v>
      </c>
      <c r="S34" s="88">
        <v>66.575000000000003</v>
      </c>
      <c r="T34" s="85" t="s">
        <v>45</v>
      </c>
      <c r="U34" s="88">
        <v>124911.57614606476</v>
      </c>
      <c r="V34" s="88">
        <v>10000</v>
      </c>
      <c r="W34" s="88">
        <v>27018.050266666665</v>
      </c>
      <c r="X34" s="88">
        <v>24289.443961909717</v>
      </c>
      <c r="Y34" s="88">
        <v>18621.90703746412</v>
      </c>
      <c r="Z34" s="89">
        <v>216000</v>
      </c>
      <c r="AA34" s="93">
        <v>312500</v>
      </c>
      <c r="AB34" s="90">
        <f t="shared" si="1"/>
        <v>528500</v>
      </c>
      <c r="AC34" s="91">
        <v>8</v>
      </c>
      <c r="AD34" s="43"/>
      <c r="AE34" s="43"/>
      <c r="AF34" s="43"/>
      <c r="AG34" s="43"/>
      <c r="AH34" s="43"/>
      <c r="AI34" s="43"/>
    </row>
    <row r="35" spans="1:53" s="91" customFormat="1" hidden="1" x14ac:dyDescent="0.25">
      <c r="A35" s="82">
        <v>2</v>
      </c>
      <c r="B35" s="83" t="s">
        <v>46</v>
      </c>
      <c r="C35" s="84" t="s">
        <v>33</v>
      </c>
      <c r="D35" s="85" t="s">
        <v>84</v>
      </c>
      <c r="E35" s="85">
        <v>51</v>
      </c>
      <c r="F35" s="84" t="s">
        <v>48</v>
      </c>
      <c r="G35" s="84" t="s">
        <v>49</v>
      </c>
      <c r="H35" s="86">
        <v>611.37509999999997</v>
      </c>
      <c r="I35" s="85">
        <v>1766.1947333333333</v>
      </c>
      <c r="J35" s="84" t="s">
        <v>37</v>
      </c>
      <c r="K35" s="84" t="s">
        <v>38</v>
      </c>
      <c r="L35" s="87">
        <v>75.77</v>
      </c>
      <c r="M35" s="87">
        <v>527</v>
      </c>
      <c r="N35" s="87">
        <v>550</v>
      </c>
      <c r="O35" s="85" t="s">
        <v>42</v>
      </c>
      <c r="P35" s="85">
        <v>85</v>
      </c>
      <c r="Q35" s="85" t="s">
        <v>44</v>
      </c>
      <c r="R35" s="88">
        <v>4126.7819250000002</v>
      </c>
      <c r="S35" s="88">
        <v>66.575000000000003</v>
      </c>
      <c r="T35" s="85" t="s">
        <v>45</v>
      </c>
      <c r="U35" s="88">
        <v>16331.168662731476</v>
      </c>
      <c r="V35" s="88">
        <v>1500</v>
      </c>
      <c r="W35" s="88">
        <v>3532.3894666666665</v>
      </c>
      <c r="X35" s="88">
        <v>4136</v>
      </c>
      <c r="Y35" s="88">
        <v>3171</v>
      </c>
      <c r="Z35" s="89">
        <v>34881</v>
      </c>
      <c r="AA35" s="89">
        <v>0</v>
      </c>
      <c r="AB35" s="90">
        <f t="shared" si="1"/>
        <v>34881</v>
      </c>
      <c r="AC35" s="91">
        <v>7</v>
      </c>
      <c r="AD35" s="43"/>
      <c r="AE35" s="43"/>
      <c r="AF35" s="43"/>
      <c r="AG35" s="43"/>
      <c r="AH35" s="43"/>
      <c r="AI35" s="43"/>
    </row>
    <row r="36" spans="1:53" s="91" customFormat="1" hidden="1" x14ac:dyDescent="0.25">
      <c r="A36" s="94">
        <v>2</v>
      </c>
      <c r="B36" s="83" t="s">
        <v>46</v>
      </c>
      <c r="C36" s="95" t="s">
        <v>33</v>
      </c>
      <c r="D36" s="96" t="s">
        <v>85</v>
      </c>
      <c r="E36" s="96">
        <v>86.5</v>
      </c>
      <c r="F36" s="95" t="s">
        <v>48</v>
      </c>
      <c r="G36" s="97"/>
      <c r="H36" s="98">
        <v>1254.4398000000001</v>
      </c>
      <c r="I36" s="96">
        <v>3484.5550000000003</v>
      </c>
      <c r="J36" s="95" t="s">
        <v>37</v>
      </c>
      <c r="K36" s="95" t="s">
        <v>38</v>
      </c>
      <c r="L36" s="87">
        <v>75.77</v>
      </c>
      <c r="M36" s="87">
        <v>527</v>
      </c>
      <c r="N36" s="87">
        <v>550</v>
      </c>
      <c r="O36" s="96" t="s">
        <v>42</v>
      </c>
      <c r="P36" s="85">
        <v>85</v>
      </c>
      <c r="Q36" s="96" t="s">
        <v>44</v>
      </c>
      <c r="R36" s="99">
        <v>0</v>
      </c>
      <c r="S36" s="99">
        <v>66.575000000000003</v>
      </c>
      <c r="T36" s="96" t="s">
        <v>45</v>
      </c>
      <c r="U36" s="99">
        <v>32220.03460069446</v>
      </c>
      <c r="V36" s="99">
        <v>3000</v>
      </c>
      <c r="W36" s="99">
        <v>6969.1100000000006</v>
      </c>
      <c r="X36" s="99">
        <v>6328.3716901041698</v>
      </c>
      <c r="Y36" s="99">
        <v>4851.7516290798631</v>
      </c>
      <c r="Z36" s="100">
        <v>53369.267919878497</v>
      </c>
      <c r="AA36" s="89">
        <v>0</v>
      </c>
      <c r="AB36" s="90">
        <f t="shared" si="1"/>
        <v>53369.267919878497</v>
      </c>
      <c r="AC36" s="101">
        <v>7</v>
      </c>
      <c r="AD36" s="102" t="s">
        <v>86</v>
      </c>
      <c r="AE36" s="103"/>
      <c r="AF36" s="102"/>
      <c r="AG36" s="102"/>
      <c r="AH36" s="104"/>
      <c r="AI36" s="102"/>
      <c r="AJ36" s="105"/>
      <c r="AK36" s="106"/>
      <c r="AL36" s="106"/>
      <c r="AM36" s="107"/>
      <c r="AN36" s="107"/>
      <c r="AO36" s="107"/>
      <c r="AP36" s="108"/>
      <c r="AQ36" s="108"/>
      <c r="AR36" s="107"/>
      <c r="AS36" s="108"/>
      <c r="AT36" s="108"/>
      <c r="AU36" s="108"/>
      <c r="AV36" s="108"/>
      <c r="AW36" s="108"/>
      <c r="AX36" s="109"/>
      <c r="AY36" s="109"/>
      <c r="AZ36" s="110"/>
      <c r="BA36" s="111"/>
    </row>
    <row r="37" spans="1:53" s="91" customFormat="1" hidden="1" x14ac:dyDescent="0.25">
      <c r="A37" s="94">
        <v>2</v>
      </c>
      <c r="B37" s="83" t="s">
        <v>46</v>
      </c>
      <c r="C37" s="95" t="s">
        <v>33</v>
      </c>
      <c r="D37" s="96" t="s">
        <v>87</v>
      </c>
      <c r="E37" s="96">
        <v>66</v>
      </c>
      <c r="F37" s="95" t="s">
        <v>48</v>
      </c>
      <c r="G37" s="97"/>
      <c r="H37" s="98">
        <v>410.00200000000001</v>
      </c>
      <c r="I37" s="96">
        <v>1138.8944444444446</v>
      </c>
      <c r="J37" s="95" t="s">
        <v>37</v>
      </c>
      <c r="K37" s="95" t="s">
        <v>38</v>
      </c>
      <c r="L37" s="87">
        <v>75.77</v>
      </c>
      <c r="M37" s="87">
        <v>527</v>
      </c>
      <c r="N37" s="87">
        <v>550</v>
      </c>
      <c r="O37" s="96" t="s">
        <v>42</v>
      </c>
      <c r="P37" s="85">
        <v>85</v>
      </c>
      <c r="Q37" s="96" t="s">
        <v>44</v>
      </c>
      <c r="R37" s="99">
        <v>0</v>
      </c>
      <c r="S37" s="99">
        <v>66.575000000000003</v>
      </c>
      <c r="T37" s="96" t="s">
        <v>45</v>
      </c>
      <c r="U37" s="99">
        <v>10530.819116512343</v>
      </c>
      <c r="V37" s="99">
        <v>1000</v>
      </c>
      <c r="W37" s="99">
        <v>2277.7888888888892</v>
      </c>
      <c r="X37" s="99">
        <v>2071.2912008101853</v>
      </c>
      <c r="Y37" s="99">
        <v>1587.9899206211419</v>
      </c>
      <c r="Z37" s="100">
        <v>17467.889126832561</v>
      </c>
      <c r="AA37" s="89">
        <v>0</v>
      </c>
      <c r="AB37" s="90">
        <f t="shared" si="1"/>
        <v>17467.889126832561</v>
      </c>
      <c r="AC37" s="101">
        <v>7</v>
      </c>
      <c r="AD37" s="102" t="s">
        <v>86</v>
      </c>
      <c r="AE37" s="104"/>
      <c r="AF37" s="103"/>
      <c r="AG37" s="102"/>
      <c r="AH37" s="102"/>
      <c r="AI37" s="112"/>
      <c r="AJ37" s="113"/>
      <c r="AK37" s="107"/>
      <c r="AL37" s="107"/>
      <c r="AM37" s="108"/>
      <c r="AN37" s="108"/>
      <c r="AO37" s="107"/>
      <c r="AP37" s="108"/>
      <c r="AQ37" s="108"/>
      <c r="AR37" s="108"/>
      <c r="AS37" s="108"/>
      <c r="AT37" s="108"/>
      <c r="AU37" s="109"/>
      <c r="AV37" s="109"/>
      <c r="AW37" s="110"/>
      <c r="AX37" s="114"/>
      <c r="AY37" s="114"/>
      <c r="AZ37" s="110"/>
      <c r="BA37" s="111"/>
    </row>
    <row r="38" spans="1:53" s="91" customFormat="1" hidden="1" x14ac:dyDescent="0.25">
      <c r="A38" s="82">
        <v>1</v>
      </c>
      <c r="B38" s="83" t="s">
        <v>68</v>
      </c>
      <c r="C38" s="95" t="s">
        <v>33</v>
      </c>
      <c r="D38" s="85" t="s">
        <v>69</v>
      </c>
      <c r="E38" s="85"/>
      <c r="F38" s="84"/>
      <c r="G38" s="84"/>
      <c r="H38" s="86"/>
      <c r="I38" s="85"/>
      <c r="J38" s="84"/>
      <c r="K38" s="84"/>
      <c r="L38" s="84"/>
      <c r="M38" s="84"/>
      <c r="N38" s="84"/>
      <c r="O38" s="85"/>
      <c r="P38" s="85"/>
      <c r="Q38" s="85"/>
      <c r="R38" s="88"/>
      <c r="S38" s="88"/>
      <c r="T38" s="85"/>
      <c r="U38" s="88"/>
      <c r="V38" s="88"/>
      <c r="W38" s="88"/>
      <c r="X38" s="88"/>
      <c r="Y38" s="88"/>
      <c r="Z38" s="89">
        <v>175000</v>
      </c>
      <c r="AA38" s="89">
        <v>0</v>
      </c>
      <c r="AB38" s="90">
        <f t="shared" si="1"/>
        <v>175000</v>
      </c>
      <c r="AD38" s="43"/>
      <c r="AE38" s="43"/>
      <c r="AF38" s="43"/>
      <c r="AG38" s="43"/>
      <c r="AH38" s="43"/>
      <c r="AI38" s="43"/>
    </row>
    <row r="39" spans="1:53" s="91" customFormat="1" hidden="1" x14ac:dyDescent="0.25">
      <c r="A39" s="82">
        <v>1</v>
      </c>
      <c r="B39" s="83" t="s">
        <v>32</v>
      </c>
      <c r="C39" s="95" t="s">
        <v>33</v>
      </c>
      <c r="D39" s="85" t="s">
        <v>88</v>
      </c>
      <c r="E39" s="85"/>
      <c r="F39" s="84" t="s">
        <v>48</v>
      </c>
      <c r="G39" s="84"/>
      <c r="H39" s="86">
        <v>5275</v>
      </c>
      <c r="I39" s="85"/>
      <c r="J39" s="84"/>
      <c r="K39" s="84"/>
      <c r="L39" s="84"/>
      <c r="M39" s="84"/>
      <c r="N39" s="84"/>
      <c r="O39" s="85"/>
      <c r="P39" s="85"/>
      <c r="Q39" s="85"/>
      <c r="R39" s="88"/>
      <c r="S39" s="88"/>
      <c r="T39" s="85"/>
      <c r="U39" s="88"/>
      <c r="V39" s="88"/>
      <c r="W39" s="88"/>
      <c r="X39" s="88"/>
      <c r="Y39" s="88"/>
      <c r="Z39" s="89">
        <v>230000</v>
      </c>
      <c r="AA39" s="89">
        <v>0</v>
      </c>
      <c r="AB39" s="90">
        <f t="shared" si="1"/>
        <v>230000</v>
      </c>
      <c r="AD39" s="43" t="s">
        <v>89</v>
      </c>
      <c r="AE39" s="43"/>
      <c r="AF39" s="43"/>
      <c r="AG39" s="43"/>
      <c r="AH39" s="43"/>
      <c r="AI39" s="43"/>
    </row>
    <row r="40" spans="1:53" s="91" customFormat="1" hidden="1" x14ac:dyDescent="0.25">
      <c r="A40" s="82">
        <v>2</v>
      </c>
      <c r="B40" s="83" t="s">
        <v>46</v>
      </c>
      <c r="C40" s="95" t="s">
        <v>33</v>
      </c>
      <c r="D40" s="85" t="s">
        <v>90</v>
      </c>
      <c r="E40" s="85">
        <v>26</v>
      </c>
      <c r="F40" s="84" t="s">
        <v>48</v>
      </c>
      <c r="G40" s="84" t="s">
        <v>49</v>
      </c>
      <c r="H40" s="86">
        <v>1116</v>
      </c>
      <c r="I40" s="85">
        <v>4712</v>
      </c>
      <c r="J40" s="84" t="s">
        <v>37</v>
      </c>
      <c r="K40" s="84" t="s">
        <v>38</v>
      </c>
      <c r="L40" s="87">
        <v>75.77</v>
      </c>
      <c r="M40" s="87">
        <v>527</v>
      </c>
      <c r="N40" s="87">
        <v>550</v>
      </c>
      <c r="O40" s="85" t="s">
        <v>42</v>
      </c>
      <c r="P40" s="85">
        <v>85</v>
      </c>
      <c r="Q40" s="85" t="s">
        <v>44</v>
      </c>
      <c r="R40" s="88">
        <v>8533.0192500000012</v>
      </c>
      <c r="S40" s="88">
        <v>66.575000000000003</v>
      </c>
      <c r="T40" s="85" t="s">
        <v>45</v>
      </c>
      <c r="U40" s="88">
        <v>36365.800603395022</v>
      </c>
      <c r="V40" s="88">
        <v>3000</v>
      </c>
      <c r="W40" s="88">
        <v>7865.8284444444453</v>
      </c>
      <c r="X40" s="88">
        <v>7438</v>
      </c>
      <c r="Y40" s="88">
        <v>5702</v>
      </c>
      <c r="Z40" s="89">
        <v>62724</v>
      </c>
      <c r="AA40" s="89">
        <v>0</v>
      </c>
      <c r="AB40" s="90">
        <f t="shared" si="1"/>
        <v>62724</v>
      </c>
      <c r="AC40" s="91">
        <v>6</v>
      </c>
      <c r="AD40" s="43" t="s">
        <v>89</v>
      </c>
      <c r="AE40" s="43"/>
      <c r="AF40" s="43"/>
      <c r="AG40" s="43"/>
      <c r="AH40" s="43"/>
      <c r="AI40" s="43"/>
    </row>
    <row r="41" spans="1:53" s="91" customFormat="1" hidden="1" x14ac:dyDescent="0.25">
      <c r="A41" s="82">
        <v>3</v>
      </c>
      <c r="B41" s="83" t="s">
        <v>46</v>
      </c>
      <c r="C41" s="95" t="s">
        <v>33</v>
      </c>
      <c r="D41" s="85" t="s">
        <v>91</v>
      </c>
      <c r="E41" s="85">
        <v>46.5</v>
      </c>
      <c r="F41" s="84" t="s">
        <v>48</v>
      </c>
      <c r="G41" s="84" t="s">
        <v>49</v>
      </c>
      <c r="H41" s="86">
        <v>1302.9229</v>
      </c>
      <c r="I41" s="85">
        <v>1158.1536888888888</v>
      </c>
      <c r="J41" s="84" t="s">
        <v>37</v>
      </c>
      <c r="K41" s="84" t="s">
        <v>38</v>
      </c>
      <c r="L41" s="87">
        <v>75.77</v>
      </c>
      <c r="M41" s="87">
        <v>527</v>
      </c>
      <c r="N41" s="87">
        <v>550</v>
      </c>
      <c r="O41" s="85" t="s">
        <v>42</v>
      </c>
      <c r="P41" s="85">
        <v>85</v>
      </c>
      <c r="Q41" s="85" t="s">
        <v>44</v>
      </c>
      <c r="R41" s="88">
        <v>8794.7295749999994</v>
      </c>
      <c r="S41" s="88">
        <v>66.575000000000003</v>
      </c>
      <c r="T41" s="85" t="s">
        <v>45</v>
      </c>
      <c r="U41" s="88">
        <v>10708.900255246919</v>
      </c>
      <c r="V41" s="88">
        <v>3500</v>
      </c>
      <c r="W41" s="88">
        <v>2316.3073777777777</v>
      </c>
      <c r="X41" s="88">
        <v>4293</v>
      </c>
      <c r="Y41" s="88">
        <v>3292</v>
      </c>
      <c r="Z41" s="89">
        <v>36208</v>
      </c>
      <c r="AA41" s="89">
        <v>0</v>
      </c>
      <c r="AB41" s="90">
        <f t="shared" si="1"/>
        <v>36208</v>
      </c>
      <c r="AC41" s="91">
        <v>9</v>
      </c>
      <c r="AD41" s="43" t="s">
        <v>92</v>
      </c>
      <c r="AE41" s="43"/>
      <c r="AF41" s="43"/>
      <c r="AG41" s="43"/>
      <c r="AH41" s="43"/>
      <c r="AI41" s="43"/>
    </row>
    <row r="42" spans="1:53" s="91" customFormat="1" hidden="1" x14ac:dyDescent="0.25">
      <c r="A42" s="82">
        <v>3</v>
      </c>
      <c r="B42" s="83" t="s">
        <v>46</v>
      </c>
      <c r="C42" s="95" t="s">
        <v>33</v>
      </c>
      <c r="D42" s="85" t="s">
        <v>93</v>
      </c>
      <c r="E42" s="85">
        <v>47</v>
      </c>
      <c r="F42" s="84" t="s">
        <v>94</v>
      </c>
      <c r="G42" s="84"/>
      <c r="H42" s="86">
        <v>981.96950000000004</v>
      </c>
      <c r="I42" s="85">
        <v>1091.0772222222222</v>
      </c>
      <c r="J42" s="84" t="s">
        <v>37</v>
      </c>
      <c r="K42" s="84" t="s">
        <v>38</v>
      </c>
      <c r="L42" s="87">
        <v>75.77</v>
      </c>
      <c r="M42" s="87">
        <v>527</v>
      </c>
      <c r="N42" s="87">
        <v>550</v>
      </c>
      <c r="O42" s="85" t="s">
        <v>42</v>
      </c>
      <c r="P42" s="85">
        <v>85</v>
      </c>
      <c r="Q42" s="85" t="s">
        <v>44</v>
      </c>
      <c r="R42" s="88">
        <v>6628.2941250000003</v>
      </c>
      <c r="S42" s="88">
        <v>66.575000000000003</v>
      </c>
      <c r="T42" s="85" t="s">
        <v>45</v>
      </c>
      <c r="U42" s="88">
        <v>20177.351685956823</v>
      </c>
      <c r="V42" s="88">
        <v>2500</v>
      </c>
      <c r="W42" s="88">
        <v>2182.1544444444444</v>
      </c>
      <c r="X42" s="88">
        <v>3728.9259195601894</v>
      </c>
      <c r="Y42" s="88">
        <v>2858.8432049961452</v>
      </c>
      <c r="Z42" s="89">
        <v>43207</v>
      </c>
      <c r="AA42" s="89">
        <v>0</v>
      </c>
      <c r="AB42" s="90">
        <f t="shared" si="1"/>
        <v>43207</v>
      </c>
      <c r="AC42" s="91">
        <v>9</v>
      </c>
      <c r="AD42" s="43" t="s">
        <v>92</v>
      </c>
      <c r="AE42" s="43"/>
      <c r="AF42" s="43"/>
      <c r="AG42" s="43"/>
      <c r="AH42" s="43"/>
      <c r="AI42" s="43"/>
    </row>
    <row r="43" spans="1:53" s="91" customFormat="1" hidden="1" x14ac:dyDescent="0.25">
      <c r="A43" s="82">
        <v>3</v>
      </c>
      <c r="B43" s="83" t="s">
        <v>46</v>
      </c>
      <c r="C43" s="95" t="s">
        <v>33</v>
      </c>
      <c r="D43" s="85" t="s">
        <v>95</v>
      </c>
      <c r="E43" s="85">
        <v>47</v>
      </c>
      <c r="F43" s="84" t="s">
        <v>94</v>
      </c>
      <c r="G43" s="84"/>
      <c r="H43" s="86">
        <v>892</v>
      </c>
      <c r="I43" s="85">
        <v>1091.0772222222222</v>
      </c>
      <c r="J43" s="84" t="s">
        <v>37</v>
      </c>
      <c r="K43" s="84" t="s">
        <v>38</v>
      </c>
      <c r="L43" s="87">
        <v>75.77</v>
      </c>
      <c r="M43" s="87">
        <v>527</v>
      </c>
      <c r="N43" s="87">
        <v>550</v>
      </c>
      <c r="O43" s="85" t="s">
        <v>42</v>
      </c>
      <c r="P43" s="85">
        <v>85</v>
      </c>
      <c r="Q43" s="85" t="s">
        <v>44</v>
      </c>
      <c r="R43" s="88">
        <v>6628.2941250000003</v>
      </c>
      <c r="S43" s="88">
        <v>66.575000000000003</v>
      </c>
      <c r="T43" s="85" t="s">
        <v>45</v>
      </c>
      <c r="U43" s="88">
        <v>20177.351685956823</v>
      </c>
      <c r="V43" s="88">
        <v>2500</v>
      </c>
      <c r="W43" s="88">
        <v>2182.1544444444444</v>
      </c>
      <c r="X43" s="88">
        <v>11536</v>
      </c>
      <c r="Y43" s="88">
        <v>8844</v>
      </c>
      <c r="Z43" s="89">
        <v>97286</v>
      </c>
      <c r="AA43" s="89">
        <v>0</v>
      </c>
      <c r="AB43" s="90">
        <f t="shared" si="1"/>
        <v>97286</v>
      </c>
      <c r="AC43" s="91">
        <v>9</v>
      </c>
      <c r="AD43" s="43" t="s">
        <v>92</v>
      </c>
      <c r="AE43" s="43"/>
      <c r="AF43" s="43"/>
      <c r="AG43" s="43"/>
      <c r="AH43" s="43"/>
      <c r="AI43" s="43"/>
    </row>
    <row r="44" spans="1:53" s="91" customFormat="1" hidden="1" x14ac:dyDescent="0.25">
      <c r="A44" s="94">
        <v>2</v>
      </c>
      <c r="B44" s="83" t="s">
        <v>46</v>
      </c>
      <c r="C44" s="95" t="s">
        <v>33</v>
      </c>
      <c r="D44" s="96" t="s">
        <v>96</v>
      </c>
      <c r="E44" s="96">
        <v>66</v>
      </c>
      <c r="F44" s="95" t="s">
        <v>48</v>
      </c>
      <c r="G44" s="95"/>
      <c r="H44" s="98">
        <v>686</v>
      </c>
      <c r="I44" s="96">
        <v>2668</v>
      </c>
      <c r="J44" s="95" t="s">
        <v>37</v>
      </c>
      <c r="K44" s="95" t="s">
        <v>38</v>
      </c>
      <c r="L44" s="87">
        <v>75.77</v>
      </c>
      <c r="M44" s="87">
        <v>527</v>
      </c>
      <c r="N44" s="87">
        <v>550</v>
      </c>
      <c r="O44" s="96" t="s">
        <v>42</v>
      </c>
      <c r="P44" s="85">
        <v>85</v>
      </c>
      <c r="Q44" s="96" t="s">
        <v>44</v>
      </c>
      <c r="R44" s="99">
        <v>0</v>
      </c>
      <c r="S44" s="99">
        <v>66.575000000000003</v>
      </c>
      <c r="T44" s="96" t="s">
        <v>45</v>
      </c>
      <c r="U44" s="99">
        <v>10530.819116512343</v>
      </c>
      <c r="V44" s="99">
        <v>1000</v>
      </c>
      <c r="W44" s="99">
        <v>2277.7888888888892</v>
      </c>
      <c r="X44" s="99">
        <v>7923</v>
      </c>
      <c r="Y44" s="99">
        <v>6075</v>
      </c>
      <c r="Z44" s="100">
        <v>66821</v>
      </c>
      <c r="AA44" s="100">
        <v>0</v>
      </c>
      <c r="AB44" s="90">
        <f>Z44+AA44</f>
        <v>66821</v>
      </c>
      <c r="AC44" s="91">
        <v>7</v>
      </c>
      <c r="AD44" s="43" t="s">
        <v>89</v>
      </c>
      <c r="AE44" s="43"/>
      <c r="AF44" s="43"/>
      <c r="AG44" s="43"/>
      <c r="AH44" s="43"/>
      <c r="AI44" s="43"/>
    </row>
    <row r="45" spans="1:53" s="91" customFormat="1" hidden="1" x14ac:dyDescent="0.25">
      <c r="A45" s="94">
        <v>2</v>
      </c>
      <c r="B45" s="83" t="s">
        <v>46</v>
      </c>
      <c r="C45" s="95" t="s">
        <v>33</v>
      </c>
      <c r="D45" s="96" t="s">
        <v>97</v>
      </c>
      <c r="E45" s="96">
        <v>66</v>
      </c>
      <c r="F45" s="95" t="s">
        <v>48</v>
      </c>
      <c r="G45" s="95"/>
      <c r="H45" s="98">
        <v>400</v>
      </c>
      <c r="I45" s="96">
        <v>1689</v>
      </c>
      <c r="J45" s="95" t="s">
        <v>37</v>
      </c>
      <c r="K45" s="95" t="s">
        <v>38</v>
      </c>
      <c r="L45" s="87">
        <v>75.77</v>
      </c>
      <c r="M45" s="87">
        <v>527</v>
      </c>
      <c r="N45" s="87">
        <v>550</v>
      </c>
      <c r="O45" s="96" t="s">
        <v>42</v>
      </c>
      <c r="P45" s="85">
        <v>85</v>
      </c>
      <c r="Q45" s="96" t="s">
        <v>44</v>
      </c>
      <c r="R45" s="99">
        <v>0</v>
      </c>
      <c r="S45" s="99">
        <v>66.575000000000003</v>
      </c>
      <c r="T45" s="96" t="s">
        <v>45</v>
      </c>
      <c r="U45" s="99">
        <v>10530.819116512343</v>
      </c>
      <c r="V45" s="99">
        <v>1000</v>
      </c>
      <c r="W45" s="99">
        <v>2277.7888888888892</v>
      </c>
      <c r="X45" s="99">
        <v>2846</v>
      </c>
      <c r="Y45" s="99">
        <v>2182</v>
      </c>
      <c r="Z45" s="100">
        <v>24000</v>
      </c>
      <c r="AA45" s="100">
        <v>0</v>
      </c>
      <c r="AB45" s="90">
        <f>Z45+AA45</f>
        <v>24000</v>
      </c>
      <c r="AC45" s="91">
        <v>7</v>
      </c>
      <c r="AD45" s="43" t="s">
        <v>89</v>
      </c>
      <c r="AE45" s="43"/>
      <c r="AF45" s="43"/>
      <c r="AG45" s="43"/>
      <c r="AH45" s="43"/>
      <c r="AI45" s="43"/>
    </row>
    <row r="46" spans="1:53" s="91" customFormat="1" hidden="1" x14ac:dyDescent="0.25">
      <c r="A46" s="82">
        <v>1</v>
      </c>
      <c r="B46" s="83" t="s">
        <v>32</v>
      </c>
      <c r="C46" s="95" t="s">
        <v>33</v>
      </c>
      <c r="D46" s="85" t="s">
        <v>66</v>
      </c>
      <c r="E46" s="85"/>
      <c r="F46" s="84" t="s">
        <v>48</v>
      </c>
      <c r="G46" s="84" t="s">
        <v>98</v>
      </c>
      <c r="H46" s="86">
        <v>745</v>
      </c>
      <c r="I46" s="85"/>
      <c r="J46" s="84"/>
      <c r="K46" s="84"/>
      <c r="L46" s="84"/>
      <c r="M46" s="84"/>
      <c r="N46" s="84"/>
      <c r="O46" s="85"/>
      <c r="P46" s="85"/>
      <c r="Q46" s="85"/>
      <c r="R46" s="88"/>
      <c r="S46" s="88"/>
      <c r="T46" s="85"/>
      <c r="U46" s="88"/>
      <c r="V46" s="88"/>
      <c r="W46" s="88"/>
      <c r="X46" s="88"/>
      <c r="Y46" s="88"/>
      <c r="Z46" s="89">
        <v>150000</v>
      </c>
      <c r="AA46" s="89">
        <v>200000</v>
      </c>
      <c r="AB46" s="90">
        <f t="shared" ref="AB46:AB47" si="2">Z46+AA46</f>
        <v>350000</v>
      </c>
      <c r="AD46" s="43" t="s">
        <v>99</v>
      </c>
      <c r="AE46" s="43"/>
      <c r="AF46" s="43"/>
      <c r="AG46" s="43"/>
      <c r="AH46" s="43"/>
      <c r="AI46" s="43"/>
    </row>
    <row r="47" spans="1:53" s="111" customFormat="1" hidden="1" x14ac:dyDescent="0.25">
      <c r="A47" s="115"/>
      <c r="B47" s="83" t="s">
        <v>100</v>
      </c>
      <c r="C47" s="95" t="s">
        <v>33</v>
      </c>
      <c r="D47" s="85" t="s">
        <v>101</v>
      </c>
      <c r="E47" s="84"/>
      <c r="F47" s="84"/>
      <c r="G47" s="84" t="s">
        <v>98</v>
      </c>
      <c r="H47" s="85"/>
      <c r="I47" s="84"/>
      <c r="J47" s="84"/>
      <c r="K47" s="84"/>
      <c r="L47" s="84"/>
      <c r="M47" s="84"/>
      <c r="N47" s="85"/>
      <c r="O47" s="85"/>
      <c r="P47" s="85"/>
      <c r="Q47" s="88"/>
      <c r="R47" s="88"/>
      <c r="S47" s="85"/>
      <c r="T47" s="88"/>
      <c r="U47" s="88"/>
      <c r="V47" s="88"/>
      <c r="W47" s="88"/>
      <c r="X47" s="88"/>
      <c r="Y47" s="89"/>
      <c r="Z47" s="89"/>
      <c r="AA47" s="89">
        <v>330000</v>
      </c>
      <c r="AB47" s="90">
        <f t="shared" si="2"/>
        <v>330000</v>
      </c>
      <c r="AC47" s="91"/>
      <c r="AD47" s="43" t="s">
        <v>102</v>
      </c>
      <c r="AE47" s="43"/>
      <c r="AF47" s="43"/>
      <c r="AG47" s="43"/>
      <c r="AH47" s="43"/>
      <c r="AI47" s="92"/>
    </row>
    <row r="48" spans="1:53" hidden="1" x14ac:dyDescent="0.25">
      <c r="A48" s="51"/>
      <c r="B48" s="116" t="s">
        <v>71</v>
      </c>
      <c r="C48" s="117"/>
      <c r="D48" s="118"/>
      <c r="E48" s="118"/>
      <c r="F48" s="117"/>
      <c r="G48" s="117"/>
      <c r="H48" s="119"/>
      <c r="I48" s="120"/>
      <c r="J48" s="121"/>
      <c r="K48" s="121"/>
      <c r="L48" s="121"/>
      <c r="M48" s="121"/>
      <c r="N48" s="121"/>
      <c r="O48" s="122"/>
      <c r="P48" s="122"/>
      <c r="Q48" s="122"/>
      <c r="R48" s="123"/>
      <c r="S48" s="123"/>
      <c r="T48" s="122"/>
      <c r="U48" s="123"/>
      <c r="V48" s="123"/>
      <c r="W48" s="123"/>
      <c r="X48" s="123"/>
      <c r="Y48" s="123"/>
      <c r="Z48" s="124">
        <f>SUM(Z31:Z47)</f>
        <v>1512681.1677922281</v>
      </c>
      <c r="AA48" s="124">
        <f>SUM(AA31:AA47)</f>
        <v>842500</v>
      </c>
      <c r="AB48" s="125">
        <f>SUM(AB31:AB47)</f>
        <v>2355181.1677922281</v>
      </c>
    </row>
    <row r="49" spans="1:35" s="21" customFormat="1" ht="15" hidden="1" customHeight="1" x14ac:dyDescent="0.25">
      <c r="A49" s="59"/>
      <c r="B49" s="126" t="s">
        <v>103</v>
      </c>
      <c r="C49" s="127"/>
      <c r="D49" s="128"/>
      <c r="E49" s="128"/>
      <c r="F49" s="127"/>
      <c r="G49" s="127"/>
      <c r="H49" s="129"/>
      <c r="I49" s="128"/>
      <c r="J49" s="127"/>
      <c r="K49" s="127"/>
      <c r="L49" s="127"/>
      <c r="M49" s="127"/>
      <c r="N49" s="127"/>
      <c r="O49" s="128"/>
      <c r="P49" s="128"/>
      <c r="Q49" s="128"/>
      <c r="R49" s="130"/>
      <c r="S49" s="130"/>
      <c r="T49" s="128"/>
      <c r="U49" s="130"/>
      <c r="V49" s="130"/>
      <c r="W49" s="130"/>
      <c r="X49" s="130"/>
      <c r="Y49" s="130"/>
      <c r="Z49" s="131"/>
      <c r="AA49" s="131"/>
      <c r="AB49" s="132">
        <v>0</v>
      </c>
      <c r="AD49" s="43"/>
      <c r="AE49" s="3"/>
      <c r="AF49" s="3"/>
      <c r="AG49" s="3"/>
      <c r="AH49" s="3"/>
      <c r="AI49" s="22"/>
    </row>
    <row r="50" spans="1:35" s="22" customFormat="1" ht="15" hidden="1" customHeight="1" x14ac:dyDescent="0.25">
      <c r="A50" s="133"/>
      <c r="B50" s="134" t="s">
        <v>76</v>
      </c>
      <c r="C50" s="135"/>
      <c r="D50" s="136"/>
      <c r="E50" s="136"/>
      <c r="F50" s="135"/>
      <c r="G50" s="135"/>
      <c r="H50" s="137"/>
      <c r="I50" s="136"/>
      <c r="J50" s="135"/>
      <c r="K50" s="135"/>
      <c r="L50" s="135"/>
      <c r="M50" s="135"/>
      <c r="N50" s="135"/>
      <c r="O50" s="136"/>
      <c r="P50" s="136"/>
      <c r="Q50" s="136"/>
      <c r="R50" s="138"/>
      <c r="S50" s="138"/>
      <c r="T50" s="136"/>
      <c r="U50" s="138"/>
      <c r="V50" s="138"/>
      <c r="W50" s="138"/>
      <c r="X50" s="138"/>
      <c r="Y50" s="138"/>
      <c r="Z50" s="139"/>
      <c r="AA50" s="140" t="s">
        <v>77</v>
      </c>
      <c r="AB50" s="141">
        <f>SUM(AB48:AB49)</f>
        <v>2355181.1677922281</v>
      </c>
      <c r="AD50" s="3"/>
      <c r="AE50" s="3"/>
      <c r="AF50" s="3"/>
      <c r="AG50" s="3"/>
      <c r="AH50" s="3"/>
    </row>
    <row r="51" spans="1:35" customFormat="1" ht="7.15" customHeight="1" thickTop="1" x14ac:dyDescent="0.25">
      <c r="AD51" s="3"/>
      <c r="AE51" s="3"/>
      <c r="AF51" s="3"/>
      <c r="AG51" s="3"/>
      <c r="AH51" s="3"/>
      <c r="AI51" s="3"/>
    </row>
    <row r="52" spans="1:35" s="22" customFormat="1" ht="14.45" customHeight="1" x14ac:dyDescent="0.3">
      <c r="A52" s="142" t="s">
        <v>104</v>
      </c>
      <c r="B52" s="143" t="s">
        <v>105</v>
      </c>
      <c r="C52" s="144"/>
      <c r="D52" s="144"/>
      <c r="E52" s="18"/>
      <c r="F52" s="19"/>
      <c r="G52" s="19"/>
      <c r="H52" s="19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  <c r="AA52" s="19"/>
      <c r="AB52" s="20"/>
      <c r="AD52" s="3"/>
      <c r="AE52" s="3"/>
      <c r="AF52" s="3"/>
      <c r="AG52" s="3"/>
      <c r="AH52" s="3"/>
    </row>
    <row r="53" spans="1:35" s="154" customFormat="1" x14ac:dyDescent="0.25">
      <c r="A53" s="145"/>
      <c r="B53" s="156" t="s">
        <v>46</v>
      </c>
      <c r="C53" s="84" t="s">
        <v>33</v>
      </c>
      <c r="D53" s="85" t="s">
        <v>107</v>
      </c>
      <c r="E53" s="85">
        <v>36</v>
      </c>
      <c r="F53" s="84" t="s">
        <v>94</v>
      </c>
      <c r="G53" s="84" t="s">
        <v>36</v>
      </c>
      <c r="H53" s="86">
        <v>2260</v>
      </c>
      <c r="I53" s="85">
        <v>7190.2288888888888</v>
      </c>
      <c r="J53" s="84" t="s">
        <v>37</v>
      </c>
      <c r="K53" s="84" t="s">
        <v>38</v>
      </c>
      <c r="L53" s="87" t="s">
        <v>39</v>
      </c>
      <c r="M53" s="87" t="s">
        <v>40</v>
      </c>
      <c r="N53" s="87" t="s">
        <v>41</v>
      </c>
      <c r="O53" s="85" t="s">
        <v>42</v>
      </c>
      <c r="P53" s="85" t="s">
        <v>43</v>
      </c>
      <c r="Q53" s="85" t="s">
        <v>44</v>
      </c>
      <c r="R53" s="88">
        <v>0</v>
      </c>
      <c r="S53" s="88">
        <v>66.575000000000003</v>
      </c>
      <c r="T53" s="85" t="s">
        <v>45</v>
      </c>
      <c r="U53" s="88">
        <v>66484.65114969133</v>
      </c>
      <c r="V53" s="88">
        <v>6000</v>
      </c>
      <c r="W53" s="88">
        <v>14380.457777777778</v>
      </c>
      <c r="X53" s="88">
        <v>13029.766339120371</v>
      </c>
      <c r="Y53" s="88">
        <v>9989.4875266589497</v>
      </c>
      <c r="Z53" s="89">
        <v>236522</v>
      </c>
      <c r="AA53" s="89">
        <v>146900</v>
      </c>
      <c r="AB53" s="90">
        <f>Z53+AA53</f>
        <v>383422</v>
      </c>
      <c r="AD53" s="155" t="s">
        <v>108</v>
      </c>
      <c r="AE53" s="155"/>
      <c r="AF53" s="155"/>
      <c r="AG53" s="155"/>
      <c r="AH53" s="155"/>
      <c r="AI53" s="155"/>
    </row>
    <row r="54" spans="1:35" s="154" customFormat="1" x14ac:dyDescent="0.25">
      <c r="A54" s="145">
        <v>2</v>
      </c>
      <c r="B54" s="156" t="s">
        <v>46</v>
      </c>
      <c r="C54" s="84" t="s">
        <v>33</v>
      </c>
      <c r="D54" s="85" t="s">
        <v>109</v>
      </c>
      <c r="E54" s="85">
        <v>57</v>
      </c>
      <c r="F54" s="84" t="s">
        <v>94</v>
      </c>
      <c r="G54" s="84" t="s">
        <v>49</v>
      </c>
      <c r="H54" s="86">
        <v>369.56079999999997</v>
      </c>
      <c r="I54" s="85">
        <v>1067.6200888888889</v>
      </c>
      <c r="J54" s="84">
        <v>55</v>
      </c>
      <c r="K54" s="84">
        <v>25</v>
      </c>
      <c r="L54" s="87">
        <v>65.75</v>
      </c>
      <c r="M54" s="87">
        <v>395</v>
      </c>
      <c r="N54" s="87">
        <v>410</v>
      </c>
      <c r="O54" s="85">
        <v>2</v>
      </c>
      <c r="P54" s="85">
        <v>80</v>
      </c>
      <c r="Q54" s="85">
        <v>6.75</v>
      </c>
      <c r="R54" s="88">
        <v>2494.5353999999998</v>
      </c>
      <c r="S54" s="88">
        <v>66.575000000000003</v>
      </c>
      <c r="T54" s="85">
        <v>500</v>
      </c>
      <c r="U54" s="88">
        <v>9871.7788080246864</v>
      </c>
      <c r="V54" s="88">
        <v>1000</v>
      </c>
      <c r="W54" s="88">
        <v>2135.2401777777777</v>
      </c>
      <c r="X54" s="88">
        <v>1951.05284787037</v>
      </c>
      <c r="Y54" s="88">
        <v>1495.8071833672836</v>
      </c>
      <c r="Z54" s="89">
        <v>36405</v>
      </c>
      <c r="AA54" s="89">
        <v>0</v>
      </c>
      <c r="AB54" s="90">
        <f t="shared" ref="AB54:AB68" si="3">Z54+AA54</f>
        <v>36405</v>
      </c>
      <c r="AC54" s="154">
        <v>6</v>
      </c>
      <c r="AD54" s="155"/>
      <c r="AE54" s="155"/>
      <c r="AF54" s="155"/>
      <c r="AG54" s="155"/>
      <c r="AH54" s="155"/>
      <c r="AI54" s="155"/>
    </row>
    <row r="55" spans="1:35" s="154" customFormat="1" x14ac:dyDescent="0.25">
      <c r="A55" s="145">
        <v>3</v>
      </c>
      <c r="B55" s="156" t="s">
        <v>46</v>
      </c>
      <c r="C55" s="84" t="s">
        <v>33</v>
      </c>
      <c r="D55" s="85" t="s">
        <v>110</v>
      </c>
      <c r="E55" s="85">
        <v>80.5</v>
      </c>
      <c r="F55" s="84" t="s">
        <v>48</v>
      </c>
      <c r="G55" s="84" t="s">
        <v>36</v>
      </c>
      <c r="H55" s="86">
        <v>840</v>
      </c>
      <c r="I55" s="85">
        <v>2934.0476666666664</v>
      </c>
      <c r="J55" s="84">
        <v>55</v>
      </c>
      <c r="K55" s="84">
        <v>25</v>
      </c>
      <c r="L55" s="87">
        <v>65.75</v>
      </c>
      <c r="M55" s="87">
        <v>395</v>
      </c>
      <c r="N55" s="87">
        <v>410</v>
      </c>
      <c r="O55" s="85">
        <v>2</v>
      </c>
      <c r="P55" s="85">
        <v>80</v>
      </c>
      <c r="Q55" s="85">
        <v>6.75</v>
      </c>
      <c r="R55" s="88">
        <v>0</v>
      </c>
      <c r="S55" s="88">
        <v>66.575000000000003</v>
      </c>
      <c r="T55" s="85">
        <v>500</v>
      </c>
      <c r="U55" s="88">
        <v>27129.753251157385</v>
      </c>
      <c r="V55" s="88">
        <v>2000</v>
      </c>
      <c r="W55" s="88">
        <v>5868.0953333333327</v>
      </c>
      <c r="X55" s="88">
        <v>5249.6772876736077</v>
      </c>
      <c r="Y55" s="88">
        <v>4024.7525872164319</v>
      </c>
      <c r="Z55" s="89">
        <v>58274</v>
      </c>
      <c r="AA55" s="89">
        <v>54600</v>
      </c>
      <c r="AB55" s="90">
        <f t="shared" si="3"/>
        <v>112874</v>
      </c>
      <c r="AC55" s="154">
        <v>7</v>
      </c>
      <c r="AD55" s="155"/>
      <c r="AE55" s="155"/>
      <c r="AF55" s="155"/>
      <c r="AG55" s="155"/>
      <c r="AH55" s="155"/>
      <c r="AI55" s="155"/>
    </row>
    <row r="56" spans="1:35" s="154" customFormat="1" x14ac:dyDescent="0.25">
      <c r="A56" s="145">
        <v>3</v>
      </c>
      <c r="B56" s="156" t="s">
        <v>46</v>
      </c>
      <c r="C56" s="84" t="s">
        <v>33</v>
      </c>
      <c r="D56" s="85" t="s">
        <v>111</v>
      </c>
      <c r="E56" s="85">
        <v>39</v>
      </c>
      <c r="F56" s="84" t="s">
        <v>48</v>
      </c>
      <c r="G56" s="84" t="s">
        <v>36</v>
      </c>
      <c r="H56" s="86">
        <v>620</v>
      </c>
      <c r="I56" s="85">
        <v>1685.9928</v>
      </c>
      <c r="J56" s="84" t="s">
        <v>37</v>
      </c>
      <c r="K56" s="84" t="s">
        <v>38</v>
      </c>
      <c r="L56" s="87" t="s">
        <v>39</v>
      </c>
      <c r="M56" s="87" t="s">
        <v>40</v>
      </c>
      <c r="N56" s="87" t="s">
        <v>41</v>
      </c>
      <c r="O56" s="85" t="s">
        <v>42</v>
      </c>
      <c r="P56" s="85" t="s">
        <v>43</v>
      </c>
      <c r="Q56" s="85" t="s">
        <v>44</v>
      </c>
      <c r="R56" s="88">
        <v>4267.6692750000002</v>
      </c>
      <c r="S56" s="88">
        <v>66.575000000000003</v>
      </c>
      <c r="T56" s="85" t="s">
        <v>45</v>
      </c>
      <c r="U56" s="88">
        <v>15589.579258333339</v>
      </c>
      <c r="V56" s="88">
        <v>1500</v>
      </c>
      <c r="W56" s="88">
        <v>3371.9856</v>
      </c>
      <c r="X56" s="88">
        <v>3069.2347287500011</v>
      </c>
      <c r="Y56" s="88">
        <v>2353.0799587083338</v>
      </c>
      <c r="Z56" s="89">
        <v>42124</v>
      </c>
      <c r="AA56" s="89">
        <v>68900</v>
      </c>
      <c r="AB56" s="90">
        <f t="shared" si="3"/>
        <v>111024</v>
      </c>
      <c r="AC56" s="154">
        <v>7</v>
      </c>
      <c r="AD56" s="155"/>
      <c r="AE56" s="155"/>
      <c r="AF56" s="155"/>
      <c r="AG56" s="155"/>
      <c r="AH56" s="155"/>
      <c r="AI56" s="155"/>
    </row>
    <row r="57" spans="1:35" customFormat="1" x14ac:dyDescent="0.25">
      <c r="A57" s="145" t="s">
        <v>112</v>
      </c>
      <c r="B57" s="156" t="s">
        <v>46</v>
      </c>
      <c r="C57" s="84" t="s">
        <v>33</v>
      </c>
      <c r="D57" s="85" t="s">
        <v>114</v>
      </c>
      <c r="E57" s="85">
        <v>67</v>
      </c>
      <c r="F57" s="84" t="s">
        <v>48</v>
      </c>
      <c r="G57" s="84" t="s">
        <v>49</v>
      </c>
      <c r="H57" s="86">
        <v>3210</v>
      </c>
      <c r="I57" s="85">
        <v>5370.5233333333344</v>
      </c>
      <c r="J57" s="84">
        <v>55</v>
      </c>
      <c r="K57" s="84">
        <v>25</v>
      </c>
      <c r="L57" s="87">
        <v>65.75</v>
      </c>
      <c r="M57" s="87">
        <v>395</v>
      </c>
      <c r="N57" s="87">
        <v>410</v>
      </c>
      <c r="O57" s="85">
        <v>2</v>
      </c>
      <c r="P57" s="85">
        <v>80</v>
      </c>
      <c r="Q57" s="85">
        <v>6.75</v>
      </c>
      <c r="R57" s="88">
        <v>21750.619500000001</v>
      </c>
      <c r="S57" s="88">
        <v>66.575000000000003</v>
      </c>
      <c r="T57" s="85">
        <v>500</v>
      </c>
      <c r="U57" s="88">
        <v>49658.693182870302</v>
      </c>
      <c r="V57" s="88">
        <v>8000</v>
      </c>
      <c r="W57" s="88">
        <v>10741.046666666669</v>
      </c>
      <c r="X57" s="88">
        <v>10259.96097743055</v>
      </c>
      <c r="Y57" s="88">
        <v>7865.9700826967546</v>
      </c>
      <c r="Z57" s="89">
        <v>119960</v>
      </c>
      <c r="AA57" s="89">
        <v>0</v>
      </c>
      <c r="AB57" s="90">
        <f t="shared" si="3"/>
        <v>119960</v>
      </c>
      <c r="AC57" s="1">
        <v>11</v>
      </c>
      <c r="AD57" s="3"/>
      <c r="AE57" s="3"/>
      <c r="AF57" s="3"/>
      <c r="AG57" s="3"/>
      <c r="AH57" s="3"/>
      <c r="AI57" s="4"/>
    </row>
    <row r="58" spans="1:35" customFormat="1" x14ac:dyDescent="0.25">
      <c r="A58" s="145" t="s">
        <v>112</v>
      </c>
      <c r="B58" s="156" t="s">
        <v>46</v>
      </c>
      <c r="C58" s="84" t="s">
        <v>33</v>
      </c>
      <c r="D58" s="85" t="s">
        <v>115</v>
      </c>
      <c r="E58" s="85">
        <v>67</v>
      </c>
      <c r="F58" s="84" t="s">
        <v>48</v>
      </c>
      <c r="G58" s="84" t="s">
        <v>49</v>
      </c>
      <c r="H58" s="86">
        <v>1167</v>
      </c>
      <c r="I58" s="85">
        <v>3669.5244444444447</v>
      </c>
      <c r="J58" s="84" t="s">
        <v>37</v>
      </c>
      <c r="K58" s="84" t="s">
        <v>38</v>
      </c>
      <c r="L58" s="87" t="s">
        <v>39</v>
      </c>
      <c r="M58" s="87" t="s">
        <v>40</v>
      </c>
      <c r="N58" s="87" t="s">
        <v>41</v>
      </c>
      <c r="O58" s="85" t="s">
        <v>42</v>
      </c>
      <c r="P58" s="85" t="s">
        <v>43</v>
      </c>
      <c r="Q58" s="85" t="s">
        <v>44</v>
      </c>
      <c r="R58" s="88">
        <v>8573.9850000000006</v>
      </c>
      <c r="S58" s="88">
        <v>66.575000000000003</v>
      </c>
      <c r="T58" s="85" t="s">
        <v>45</v>
      </c>
      <c r="U58" s="88">
        <v>33930.359706790048</v>
      </c>
      <c r="V58" s="88">
        <v>3000</v>
      </c>
      <c r="W58" s="88">
        <v>7339.0488888888895</v>
      </c>
      <c r="X58" s="88">
        <v>6640.4112893518395</v>
      </c>
      <c r="Y58" s="88">
        <v>5090.9819885030774</v>
      </c>
      <c r="Z58" s="89">
        <v>54039</v>
      </c>
      <c r="AA58" s="89">
        <v>0</v>
      </c>
      <c r="AB58" s="90">
        <f t="shared" si="3"/>
        <v>54039</v>
      </c>
      <c r="AC58" s="1"/>
      <c r="AD58" s="3"/>
      <c r="AE58" s="3"/>
      <c r="AF58" s="3"/>
      <c r="AG58" s="3"/>
      <c r="AH58" s="3"/>
      <c r="AI58" s="4"/>
    </row>
    <row r="59" spans="1:35" customFormat="1" x14ac:dyDescent="0.25">
      <c r="A59" s="145">
        <v>4</v>
      </c>
      <c r="B59" s="156" t="s">
        <v>32</v>
      </c>
      <c r="C59" s="84" t="s">
        <v>33</v>
      </c>
      <c r="D59" s="85" t="s">
        <v>117</v>
      </c>
      <c r="E59" s="85">
        <v>64.666666666666671</v>
      </c>
      <c r="F59" s="84" t="s">
        <v>48</v>
      </c>
      <c r="G59" s="84" t="s">
        <v>36</v>
      </c>
      <c r="H59" s="86">
        <f>1480+700</f>
        <v>2180</v>
      </c>
      <c r="I59" s="85">
        <v>5073.4879555555563</v>
      </c>
      <c r="J59" s="84" t="s">
        <v>37</v>
      </c>
      <c r="K59" s="84" t="s">
        <v>38</v>
      </c>
      <c r="L59" s="87" t="s">
        <v>39</v>
      </c>
      <c r="M59" s="87" t="s">
        <v>40</v>
      </c>
      <c r="N59" s="87" t="s">
        <v>41</v>
      </c>
      <c r="O59" s="85" t="s">
        <v>42</v>
      </c>
      <c r="P59" s="85" t="s">
        <v>43</v>
      </c>
      <c r="Q59" s="85" t="s">
        <v>44</v>
      </c>
      <c r="R59" s="88">
        <v>0</v>
      </c>
      <c r="S59" s="88">
        <v>66.575000000000003</v>
      </c>
      <c r="T59" s="85" t="s">
        <v>45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9">
        <v>156421</v>
      </c>
      <c r="AA59" s="89">
        <v>218000</v>
      </c>
      <c r="AB59" s="90">
        <f t="shared" si="3"/>
        <v>374421</v>
      </c>
      <c r="AC59" s="1"/>
      <c r="AD59" s="3"/>
      <c r="AE59" s="3"/>
      <c r="AF59" s="3"/>
      <c r="AG59" s="3"/>
      <c r="AH59" s="3"/>
      <c r="AI59" s="4"/>
    </row>
    <row r="60" spans="1:35" customFormat="1" x14ac:dyDescent="0.25">
      <c r="A60" s="145">
        <v>4</v>
      </c>
      <c r="B60" s="156" t="s">
        <v>46</v>
      </c>
      <c r="C60" s="84" t="s">
        <v>33</v>
      </c>
      <c r="D60" s="85" t="s">
        <v>119</v>
      </c>
      <c r="E60" s="85">
        <v>82.8</v>
      </c>
      <c r="F60" s="84" t="s">
        <v>48</v>
      </c>
      <c r="G60" s="84" t="s">
        <v>49</v>
      </c>
      <c r="H60" s="86">
        <v>1728.9083000000001</v>
      </c>
      <c r="I60" s="85">
        <v>3073.6147555555553</v>
      </c>
      <c r="J60" s="84" t="s">
        <v>37</v>
      </c>
      <c r="K60" s="84" t="s">
        <v>38</v>
      </c>
      <c r="L60" s="87" t="s">
        <v>39</v>
      </c>
      <c r="M60" s="87" t="s">
        <v>40</v>
      </c>
      <c r="N60" s="87" t="s">
        <v>41</v>
      </c>
      <c r="O60" s="85" t="s">
        <v>42</v>
      </c>
      <c r="P60" s="85" t="s">
        <v>43</v>
      </c>
      <c r="Q60" s="85" t="s">
        <v>44</v>
      </c>
      <c r="R60" s="88">
        <v>11670.131025000001</v>
      </c>
      <c r="S60" s="88">
        <v>66.575000000000003</v>
      </c>
      <c r="T60" s="85" t="s">
        <v>45</v>
      </c>
      <c r="U60" s="88">
        <v>28420.2642154321</v>
      </c>
      <c r="V60" s="88">
        <v>4500</v>
      </c>
      <c r="W60" s="88">
        <v>6147.2295111111107</v>
      </c>
      <c r="X60" s="88">
        <v>5860.1240589814824</v>
      </c>
      <c r="Y60" s="88">
        <v>4492.7617785524699</v>
      </c>
      <c r="Z60" s="89">
        <v>92019</v>
      </c>
      <c r="AA60" s="89">
        <v>0</v>
      </c>
      <c r="AB60" s="90">
        <f t="shared" si="3"/>
        <v>92019</v>
      </c>
      <c r="AC60" s="1"/>
      <c r="AD60" s="3"/>
      <c r="AE60" s="3"/>
      <c r="AF60" s="3"/>
      <c r="AG60" s="3"/>
      <c r="AH60" s="3"/>
      <c r="AI60" s="4"/>
    </row>
    <row r="61" spans="1:35" customFormat="1" x14ac:dyDescent="0.25">
      <c r="A61" s="145">
        <v>4</v>
      </c>
      <c r="B61" s="156" t="s">
        <v>46</v>
      </c>
      <c r="C61" s="84" t="s">
        <v>33</v>
      </c>
      <c r="D61" s="85" t="s">
        <v>120</v>
      </c>
      <c r="E61" s="85">
        <v>43</v>
      </c>
      <c r="F61" s="84" t="s">
        <v>94</v>
      </c>
      <c r="G61" s="84" t="s">
        <v>36</v>
      </c>
      <c r="H61" s="86">
        <v>1017.153</v>
      </c>
      <c r="I61" s="85">
        <v>3164.4760000000001</v>
      </c>
      <c r="J61" s="84" t="s">
        <v>37</v>
      </c>
      <c r="K61" s="84" t="s">
        <v>38</v>
      </c>
      <c r="L61" s="87" t="s">
        <v>39</v>
      </c>
      <c r="M61" s="87" t="s">
        <v>40</v>
      </c>
      <c r="N61" s="87" t="s">
        <v>41</v>
      </c>
      <c r="O61" s="85" t="s">
        <v>42</v>
      </c>
      <c r="P61" s="85" t="s">
        <v>43</v>
      </c>
      <c r="Q61" s="85" t="s">
        <v>44</v>
      </c>
      <c r="R61" s="88">
        <v>6865.7827500000003</v>
      </c>
      <c r="S61" s="88">
        <v>66.575000000000003</v>
      </c>
      <c r="T61" s="85" t="s">
        <v>45</v>
      </c>
      <c r="U61" s="88">
        <v>29260.415236111072</v>
      </c>
      <c r="V61" s="88">
        <v>2500</v>
      </c>
      <c r="W61" s="88">
        <v>6328.9520000000002</v>
      </c>
      <c r="X61" s="88">
        <v>5713.4050854166617</v>
      </c>
      <c r="Y61" s="88">
        <v>4380.2772321527727</v>
      </c>
      <c r="Z61" s="89">
        <v>101684</v>
      </c>
      <c r="AA61" s="89">
        <v>59800</v>
      </c>
      <c r="AB61" s="90">
        <f t="shared" si="3"/>
        <v>161484</v>
      </c>
      <c r="AC61" s="1"/>
      <c r="AD61" s="3"/>
      <c r="AE61" s="3"/>
      <c r="AF61" s="3"/>
      <c r="AG61" s="3"/>
      <c r="AH61" s="3"/>
      <c r="AI61" s="4"/>
    </row>
    <row r="62" spans="1:35" customFormat="1" x14ac:dyDescent="0.25">
      <c r="A62" s="145">
        <v>5</v>
      </c>
      <c r="B62" s="156" t="s">
        <v>46</v>
      </c>
      <c r="C62" s="84" t="s">
        <v>33</v>
      </c>
      <c r="D62" s="85" t="s">
        <v>121</v>
      </c>
      <c r="E62" s="85">
        <v>71</v>
      </c>
      <c r="F62" s="84" t="s">
        <v>48</v>
      </c>
      <c r="G62" s="84" t="s">
        <v>49</v>
      </c>
      <c r="H62" s="86">
        <v>922.68010000000004</v>
      </c>
      <c r="I62" s="85">
        <v>2665.5202888888889</v>
      </c>
      <c r="J62" s="84">
        <v>55</v>
      </c>
      <c r="K62" s="84">
        <v>25</v>
      </c>
      <c r="L62" s="87">
        <v>65.75</v>
      </c>
      <c r="M62" s="87">
        <v>395</v>
      </c>
      <c r="N62" s="87">
        <v>410</v>
      </c>
      <c r="O62" s="85">
        <v>2</v>
      </c>
      <c r="P62" s="85">
        <v>80</v>
      </c>
      <c r="Q62" s="85">
        <v>6.75</v>
      </c>
      <c r="R62" s="88">
        <v>6228.0906750000004</v>
      </c>
      <c r="S62" s="88">
        <v>66.575000000000003</v>
      </c>
      <c r="T62" s="85">
        <v>500</v>
      </c>
      <c r="U62" s="88">
        <v>24646.80739344133</v>
      </c>
      <c r="V62" s="88">
        <v>2500</v>
      </c>
      <c r="W62" s="88">
        <v>5331.0405777777778</v>
      </c>
      <c r="X62" s="88">
        <v>4871.677195682867</v>
      </c>
      <c r="Y62" s="88">
        <v>3734.9525166901981</v>
      </c>
      <c r="Z62" s="89">
        <v>71738</v>
      </c>
      <c r="AA62" s="89">
        <v>0</v>
      </c>
      <c r="AB62" s="90">
        <f t="shared" si="3"/>
        <v>71738</v>
      </c>
      <c r="AC62" s="1">
        <v>11</v>
      </c>
      <c r="AD62" s="3"/>
      <c r="AE62" s="3"/>
      <c r="AF62" s="3"/>
      <c r="AG62" s="3"/>
      <c r="AH62" s="3"/>
      <c r="AI62" s="4"/>
    </row>
    <row r="63" spans="1:35" customFormat="1" x14ac:dyDescent="0.25">
      <c r="A63" s="145">
        <v>5</v>
      </c>
      <c r="B63" s="156" t="s">
        <v>46</v>
      </c>
      <c r="C63" s="84" t="s">
        <v>33</v>
      </c>
      <c r="D63" s="85" t="s">
        <v>122</v>
      </c>
      <c r="E63" s="85">
        <v>63.5</v>
      </c>
      <c r="F63" s="84" t="s">
        <v>94</v>
      </c>
      <c r="G63" s="84" t="s">
        <v>36</v>
      </c>
      <c r="H63" s="86">
        <v>488.54430000000002</v>
      </c>
      <c r="I63" s="85">
        <v>1411.3501999999999</v>
      </c>
      <c r="J63" s="84" t="s">
        <v>37</v>
      </c>
      <c r="K63" s="84" t="s">
        <v>38</v>
      </c>
      <c r="L63" s="87" t="s">
        <v>39</v>
      </c>
      <c r="M63" s="87" t="s">
        <v>40</v>
      </c>
      <c r="N63" s="87" t="s">
        <v>41</v>
      </c>
      <c r="O63" s="85" t="s">
        <v>42</v>
      </c>
      <c r="P63" s="85" t="s">
        <v>43</v>
      </c>
      <c r="Q63" s="85" t="s">
        <v>44</v>
      </c>
      <c r="R63" s="88">
        <v>3297.6740250000003</v>
      </c>
      <c r="S63" s="88">
        <v>66.575000000000003</v>
      </c>
      <c r="T63" s="85" t="s">
        <v>45</v>
      </c>
      <c r="U63" s="88">
        <v>13050.088828472215</v>
      </c>
      <c r="V63" s="88">
        <v>1000</v>
      </c>
      <c r="W63" s="88">
        <v>2822.7003999999997</v>
      </c>
      <c r="X63" s="88">
        <v>2530.9183842708326</v>
      </c>
      <c r="Y63" s="88">
        <v>1940.3707612743049</v>
      </c>
      <c r="Z63" s="89">
        <v>41732</v>
      </c>
      <c r="AA63" s="89">
        <v>15600</v>
      </c>
      <c r="AB63" s="90">
        <f t="shared" si="3"/>
        <v>57332</v>
      </c>
      <c r="AC63" s="1">
        <v>11</v>
      </c>
      <c r="AD63" s="3"/>
      <c r="AE63" s="3"/>
      <c r="AF63" s="3"/>
      <c r="AG63" s="3"/>
      <c r="AH63" s="3"/>
      <c r="AI63" s="4"/>
    </row>
    <row r="64" spans="1:35" customFormat="1" x14ac:dyDescent="0.25">
      <c r="A64" s="145">
        <v>3</v>
      </c>
      <c r="B64" s="156" t="s">
        <v>46</v>
      </c>
      <c r="C64" s="84" t="s">
        <v>33</v>
      </c>
      <c r="D64" s="85" t="s">
        <v>123</v>
      </c>
      <c r="E64" s="85">
        <v>76.5</v>
      </c>
      <c r="F64" s="84" t="s">
        <v>94</v>
      </c>
      <c r="G64" s="84" t="s">
        <v>36</v>
      </c>
      <c r="H64" s="86">
        <v>580.27909999999997</v>
      </c>
      <c r="I64" s="85">
        <v>1740.8372999999999</v>
      </c>
      <c r="J64" s="84">
        <v>55</v>
      </c>
      <c r="K64" s="84">
        <v>25</v>
      </c>
      <c r="L64" s="87">
        <v>65.75</v>
      </c>
      <c r="M64" s="87">
        <v>395</v>
      </c>
      <c r="N64" s="87">
        <v>410</v>
      </c>
      <c r="O64" s="85">
        <v>2</v>
      </c>
      <c r="P64" s="85">
        <v>80</v>
      </c>
      <c r="Q64" s="85">
        <v>6.75</v>
      </c>
      <c r="R64" s="88">
        <v>3916.8839249999996</v>
      </c>
      <c r="S64" s="88">
        <v>66.575000000000003</v>
      </c>
      <c r="T64" s="85">
        <v>500</v>
      </c>
      <c r="U64" s="88">
        <v>16096.700451041661</v>
      </c>
      <c r="V64" s="88">
        <v>1500</v>
      </c>
      <c r="W64" s="88">
        <v>3481.6745999999998</v>
      </c>
      <c r="X64" s="88">
        <v>3161.7562576562491</v>
      </c>
      <c r="Y64" s="88">
        <v>2424.013130869791</v>
      </c>
      <c r="Z64" s="89">
        <v>37018</v>
      </c>
      <c r="AA64" s="89">
        <v>20800</v>
      </c>
      <c r="AB64" s="90">
        <f t="shared" si="3"/>
        <v>57818</v>
      </c>
      <c r="AC64" s="1">
        <v>11</v>
      </c>
      <c r="AD64" s="3"/>
      <c r="AE64" s="3"/>
      <c r="AF64" s="3"/>
      <c r="AG64" s="3"/>
      <c r="AH64" s="3"/>
      <c r="AI64" s="4"/>
    </row>
    <row r="65" spans="1:35" x14ac:dyDescent="0.25">
      <c r="A65" s="157">
        <v>4</v>
      </c>
      <c r="B65" s="156" t="s">
        <v>46</v>
      </c>
      <c r="C65" s="84" t="s">
        <v>33</v>
      </c>
      <c r="D65" s="85" t="s">
        <v>125</v>
      </c>
      <c r="E65" s="85">
        <v>38.5</v>
      </c>
      <c r="F65" s="84" t="s">
        <v>94</v>
      </c>
      <c r="G65" s="84" t="s">
        <v>36</v>
      </c>
      <c r="H65" s="86">
        <v>731.01049999999998</v>
      </c>
      <c r="I65" s="85">
        <v>2030.5847222222221</v>
      </c>
      <c r="J65" s="84" t="s">
        <v>37</v>
      </c>
      <c r="K65" s="84" t="s">
        <v>38</v>
      </c>
      <c r="L65" s="87" t="s">
        <v>39</v>
      </c>
      <c r="M65" s="87" t="s">
        <v>40</v>
      </c>
      <c r="N65" s="87" t="s">
        <v>41</v>
      </c>
      <c r="O65" s="85" t="s">
        <v>42</v>
      </c>
      <c r="P65" s="85" t="s">
        <v>43</v>
      </c>
      <c r="Q65" s="85" t="s">
        <v>44</v>
      </c>
      <c r="R65" s="88">
        <v>4934.3208749999994</v>
      </c>
      <c r="S65" s="88">
        <v>66.575000000000003</v>
      </c>
      <c r="T65" s="85" t="s">
        <v>45</v>
      </c>
      <c r="U65" s="88">
        <v>18775.858039158949</v>
      </c>
      <c r="V65" s="88">
        <v>2000</v>
      </c>
      <c r="W65" s="88">
        <v>4061.1694444444443</v>
      </c>
      <c r="X65" s="88">
        <v>3725.5541225405086</v>
      </c>
      <c r="Y65" s="88">
        <v>2856.2581606143899</v>
      </c>
      <c r="Z65" s="89">
        <v>48825</v>
      </c>
      <c r="AA65" s="89">
        <v>27625</v>
      </c>
      <c r="AB65" s="90">
        <f t="shared" si="3"/>
        <v>76450</v>
      </c>
      <c r="AC65" s="1">
        <v>11</v>
      </c>
    </row>
    <row r="66" spans="1:35" x14ac:dyDescent="0.25">
      <c r="A66" s="157"/>
      <c r="B66" s="156" t="s">
        <v>128</v>
      </c>
      <c r="C66" s="84" t="s">
        <v>33</v>
      </c>
      <c r="D66" s="85" t="s">
        <v>129</v>
      </c>
      <c r="E66" s="85"/>
      <c r="F66" s="84" t="s">
        <v>48</v>
      </c>
      <c r="G66" s="84"/>
      <c r="H66" s="86">
        <v>3600</v>
      </c>
      <c r="I66" s="85"/>
      <c r="J66" s="84"/>
      <c r="K66" s="84"/>
      <c r="L66" s="87"/>
      <c r="M66" s="87"/>
      <c r="N66" s="87"/>
      <c r="O66" s="85"/>
      <c r="P66" s="85"/>
      <c r="Q66" s="85"/>
      <c r="R66" s="88"/>
      <c r="S66" s="88"/>
      <c r="T66" s="85"/>
      <c r="U66" s="88"/>
      <c r="V66" s="88"/>
      <c r="W66" s="88"/>
      <c r="X66" s="88"/>
      <c r="Y66" s="88"/>
      <c r="Z66" s="89">
        <v>270552</v>
      </c>
      <c r="AA66" s="89">
        <v>0</v>
      </c>
      <c r="AB66" s="90">
        <f t="shared" si="3"/>
        <v>270552</v>
      </c>
    </row>
    <row r="67" spans="1:35" x14ac:dyDescent="0.25">
      <c r="A67" s="157">
        <v>6</v>
      </c>
      <c r="B67" s="156" t="s">
        <v>46</v>
      </c>
      <c r="C67" s="84" t="s">
        <v>33</v>
      </c>
      <c r="D67" s="85" t="s">
        <v>130</v>
      </c>
      <c r="E67" s="85">
        <v>76</v>
      </c>
      <c r="F67" s="84" t="s">
        <v>94</v>
      </c>
      <c r="G67" s="84" t="s">
        <v>36</v>
      </c>
      <c r="H67" s="86">
        <v>781.72059999999999</v>
      </c>
      <c r="I67" s="85">
        <v>2605.7353333333335</v>
      </c>
      <c r="J67" s="84">
        <v>55</v>
      </c>
      <c r="K67" s="84">
        <v>25</v>
      </c>
      <c r="L67" s="87">
        <v>65.75</v>
      </c>
      <c r="M67" s="87">
        <v>395</v>
      </c>
      <c r="N67" s="87">
        <v>410</v>
      </c>
      <c r="O67" s="85">
        <v>2</v>
      </c>
      <c r="P67" s="85">
        <v>80</v>
      </c>
      <c r="Q67" s="85">
        <v>6.75</v>
      </c>
      <c r="R67" s="88">
        <v>0</v>
      </c>
      <c r="S67" s="88">
        <v>66.575000000000003</v>
      </c>
      <c r="T67" s="85">
        <v>500</v>
      </c>
      <c r="U67" s="88">
        <v>24094.004141203692</v>
      </c>
      <c r="V67" s="88">
        <v>2000</v>
      </c>
      <c r="W67" s="88">
        <v>5211.4706666666671</v>
      </c>
      <c r="X67" s="88">
        <v>4695.8212211805539</v>
      </c>
      <c r="Y67" s="88">
        <v>3600.1296029050918</v>
      </c>
      <c r="Z67" s="89">
        <v>80529</v>
      </c>
      <c r="AA67" s="89">
        <v>50050</v>
      </c>
      <c r="AB67" s="90">
        <f t="shared" si="3"/>
        <v>130579</v>
      </c>
      <c r="AC67" s="1">
        <v>11</v>
      </c>
    </row>
    <row r="68" spans="1:35" x14ac:dyDescent="0.25">
      <c r="A68" s="157">
        <v>6</v>
      </c>
      <c r="B68" s="156" t="s">
        <v>46</v>
      </c>
      <c r="C68" s="84" t="s">
        <v>33</v>
      </c>
      <c r="D68" s="85" t="s">
        <v>95</v>
      </c>
      <c r="E68" s="85">
        <v>76</v>
      </c>
      <c r="F68" s="84"/>
      <c r="G68" s="84" t="s">
        <v>36</v>
      </c>
      <c r="H68" s="86">
        <v>892</v>
      </c>
      <c r="I68" s="85">
        <v>2605.7353333333335</v>
      </c>
      <c r="J68" s="84">
        <v>55</v>
      </c>
      <c r="K68" s="84">
        <v>25</v>
      </c>
      <c r="L68" s="87">
        <v>65.75</v>
      </c>
      <c r="M68" s="87">
        <v>395</v>
      </c>
      <c r="N68" s="87">
        <v>410</v>
      </c>
      <c r="O68" s="85">
        <v>2</v>
      </c>
      <c r="P68" s="85">
        <v>80</v>
      </c>
      <c r="Q68" s="85">
        <v>6.75</v>
      </c>
      <c r="R68" s="88">
        <v>0</v>
      </c>
      <c r="S68" s="88">
        <v>66.575000000000003</v>
      </c>
      <c r="T68" s="85">
        <v>500</v>
      </c>
      <c r="U68" s="88">
        <v>24094.004141203692</v>
      </c>
      <c r="V68" s="88">
        <v>2000</v>
      </c>
      <c r="W68" s="88">
        <v>5211.4706666666671</v>
      </c>
      <c r="X68" s="88">
        <v>4695.8212211805539</v>
      </c>
      <c r="Y68" s="88">
        <v>3600.1296029050918</v>
      </c>
      <c r="Z68" s="89"/>
      <c r="AA68" s="89">
        <v>57980</v>
      </c>
      <c r="AB68" s="90">
        <f t="shared" si="3"/>
        <v>57980</v>
      </c>
      <c r="AC68" s="1">
        <v>11</v>
      </c>
    </row>
    <row r="69" spans="1:35" x14ac:dyDescent="0.25">
      <c r="A69" s="51"/>
      <c r="B69" s="158" t="s">
        <v>71</v>
      </c>
      <c r="C69" s="117"/>
      <c r="D69" s="118"/>
      <c r="E69" s="118"/>
      <c r="F69" s="117"/>
      <c r="G69" s="117"/>
      <c r="H69" s="119"/>
      <c r="I69" s="120"/>
      <c r="J69" s="121"/>
      <c r="K69" s="121"/>
      <c r="L69" s="121"/>
      <c r="M69" s="121"/>
      <c r="N69" s="121"/>
      <c r="O69" s="122"/>
      <c r="P69" s="122"/>
      <c r="Q69" s="122"/>
      <c r="R69" s="123"/>
      <c r="S69" s="123"/>
      <c r="T69" s="122"/>
      <c r="U69" s="123"/>
      <c r="V69" s="123"/>
      <c r="W69" s="123"/>
      <c r="X69" s="123"/>
      <c r="Y69" s="123"/>
      <c r="Z69" s="125">
        <f>SUM(Z53:Z56,Z57,Z58,Z59,Z60:Z63,Z64,Z65,Z66,Z67)</f>
        <v>1447842</v>
      </c>
      <c r="AA69" s="125">
        <f>SUM(AA53:AA56,AA57,AA58,AA59,AA60:AA63,AA64,AA65,AA67,AA68)</f>
        <v>720255</v>
      </c>
      <c r="AB69" s="125">
        <f>SUM(AB53:AB56,AB57,AB58,AB59,AB60:AB63,AB64,AB65,AB67,AB66,AB68)</f>
        <v>2168097</v>
      </c>
    </row>
    <row r="70" spans="1:35" ht="15.75" thickBot="1" x14ac:dyDescent="0.3">
      <c r="A70" s="59"/>
      <c r="B70" s="159" t="s">
        <v>103</v>
      </c>
      <c r="C70" s="160"/>
      <c r="D70" s="161"/>
      <c r="E70" s="161"/>
      <c r="F70" s="160"/>
      <c r="G70" s="160"/>
      <c r="H70" s="162"/>
      <c r="I70" s="161"/>
      <c r="J70" s="160"/>
      <c r="K70" s="160"/>
      <c r="L70" s="160"/>
      <c r="M70" s="160"/>
      <c r="N70" s="160"/>
      <c r="O70" s="161"/>
      <c r="P70" s="161"/>
      <c r="Q70" s="161"/>
      <c r="R70" s="163"/>
      <c r="S70" s="163"/>
      <c r="T70" s="161"/>
      <c r="U70" s="163"/>
      <c r="V70" s="163"/>
      <c r="W70" s="163"/>
      <c r="X70" s="163"/>
      <c r="Y70" s="163"/>
      <c r="Z70" s="164"/>
      <c r="AA70" s="164"/>
      <c r="AB70" s="165">
        <v>0</v>
      </c>
    </row>
    <row r="71" spans="1:35" s="21" customFormat="1" ht="17.25" thickTop="1" thickBot="1" x14ac:dyDescent="0.3">
      <c r="A71" s="67"/>
      <c r="B71" s="166" t="s">
        <v>76</v>
      </c>
      <c r="C71" s="167"/>
      <c r="D71" s="168"/>
      <c r="E71" s="168"/>
      <c r="F71" s="167"/>
      <c r="G71" s="167"/>
      <c r="H71" s="169"/>
      <c r="I71" s="168"/>
      <c r="J71" s="167"/>
      <c r="K71" s="167"/>
      <c r="L71" s="167"/>
      <c r="M71" s="167"/>
      <c r="N71" s="167"/>
      <c r="O71" s="168"/>
      <c r="P71" s="168"/>
      <c r="Q71" s="168"/>
      <c r="R71" s="170"/>
      <c r="S71" s="170"/>
      <c r="T71" s="168"/>
      <c r="U71" s="170"/>
      <c r="V71" s="170"/>
      <c r="W71" s="170"/>
      <c r="X71" s="170"/>
      <c r="Y71" s="170"/>
      <c r="Z71" s="171"/>
      <c r="AA71" s="172" t="s">
        <v>77</v>
      </c>
      <c r="AB71" s="173">
        <f>SUM(AB69:AB70)</f>
        <v>2168097</v>
      </c>
      <c r="AD71" s="3"/>
      <c r="AE71" s="3"/>
      <c r="AF71" s="3"/>
      <c r="AG71" s="3"/>
      <c r="AH71" s="3"/>
      <c r="AI71" s="4"/>
    </row>
    <row r="72" spans="1:35" customFormat="1" ht="7.15" customHeight="1" thickTop="1" thickBot="1" x14ac:dyDescent="0.3">
      <c r="AD72" s="3"/>
      <c r="AE72" s="3"/>
      <c r="AF72" s="3"/>
      <c r="AG72" s="3"/>
      <c r="AH72" s="3"/>
      <c r="AI72" s="4"/>
    </row>
    <row r="73" spans="1:35" s="21" customFormat="1" ht="19.5" thickTop="1" x14ac:dyDescent="0.3">
      <c r="A73" s="15" t="s">
        <v>131</v>
      </c>
      <c r="B73" s="174" t="s">
        <v>132</v>
      </c>
      <c r="C73" s="175"/>
      <c r="D73" s="175"/>
      <c r="E73" s="79"/>
      <c r="F73" s="80"/>
      <c r="G73" s="80"/>
      <c r="H73" s="80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80"/>
      <c r="AA73" s="80"/>
      <c r="AB73" s="81"/>
      <c r="AD73" s="3"/>
      <c r="AE73" s="3"/>
      <c r="AF73" s="3"/>
      <c r="AG73" s="3"/>
      <c r="AH73" s="3"/>
      <c r="AI73" s="4"/>
    </row>
    <row r="74" spans="1:35" x14ac:dyDescent="0.25">
      <c r="A74" s="157" t="s">
        <v>112</v>
      </c>
      <c r="B74" s="156" t="s">
        <v>46</v>
      </c>
      <c r="C74" s="84" t="s">
        <v>33</v>
      </c>
      <c r="D74" s="85" t="s">
        <v>133</v>
      </c>
      <c r="E74" s="85"/>
      <c r="F74" s="84" t="s">
        <v>94</v>
      </c>
      <c r="G74" s="84"/>
      <c r="H74" s="86">
        <v>580</v>
      </c>
      <c r="I74" s="85"/>
      <c r="J74" s="84"/>
      <c r="K74" s="84"/>
      <c r="L74" s="87"/>
      <c r="M74" s="87"/>
      <c r="N74" s="87"/>
      <c r="O74" s="85"/>
      <c r="P74" s="85"/>
      <c r="Q74" s="85"/>
      <c r="R74" s="88"/>
      <c r="S74" s="88"/>
      <c r="T74" s="85"/>
      <c r="U74" s="88"/>
      <c r="V74" s="88"/>
      <c r="W74" s="88"/>
      <c r="X74" s="88"/>
      <c r="Y74" s="88"/>
      <c r="Z74" s="89"/>
      <c r="AA74" s="89"/>
      <c r="AB74" s="90">
        <v>53907.436203703714</v>
      </c>
      <c r="AC74" s="154">
        <v>3</v>
      </c>
    </row>
    <row r="75" spans="1:35" x14ac:dyDescent="0.25">
      <c r="A75" s="157">
        <v>3</v>
      </c>
      <c r="B75" s="156" t="s">
        <v>46</v>
      </c>
      <c r="C75" s="84" t="s">
        <v>33</v>
      </c>
      <c r="D75" s="85" t="s">
        <v>134</v>
      </c>
      <c r="E75" s="85"/>
      <c r="F75" s="84" t="s">
        <v>94</v>
      </c>
      <c r="G75" s="84"/>
      <c r="H75" s="86">
        <v>500</v>
      </c>
      <c r="I75" s="85"/>
      <c r="J75" s="84"/>
      <c r="K75" s="84"/>
      <c r="L75" s="87"/>
      <c r="M75" s="87"/>
      <c r="N75" s="87"/>
      <c r="O75" s="85"/>
      <c r="P75" s="85"/>
      <c r="Q75" s="85"/>
      <c r="R75" s="88"/>
      <c r="S75" s="88"/>
      <c r="T75" s="85"/>
      <c r="U75" s="88"/>
      <c r="V75" s="88"/>
      <c r="W75" s="88"/>
      <c r="X75" s="88"/>
      <c r="Y75" s="88"/>
      <c r="Z75" s="89"/>
      <c r="AA75" s="89"/>
      <c r="AB75" s="90">
        <v>45904.858796296299</v>
      </c>
      <c r="AC75" s="1">
        <v>12</v>
      </c>
    </row>
    <row r="76" spans="1:35" s="154" customFormat="1" x14ac:dyDescent="0.25">
      <c r="A76" s="145">
        <v>1</v>
      </c>
      <c r="B76" s="156" t="s">
        <v>46</v>
      </c>
      <c r="C76" s="84" t="s">
        <v>33</v>
      </c>
      <c r="D76" s="85" t="s">
        <v>135</v>
      </c>
      <c r="E76" s="85"/>
      <c r="F76" s="84" t="s">
        <v>48</v>
      </c>
      <c r="G76" s="84"/>
      <c r="H76" s="86">
        <v>4000</v>
      </c>
      <c r="I76" s="85"/>
      <c r="J76" s="84"/>
      <c r="K76" s="84"/>
      <c r="L76" s="87"/>
      <c r="M76" s="87"/>
      <c r="N76" s="87"/>
      <c r="O76" s="85"/>
      <c r="P76" s="85"/>
      <c r="Q76" s="85"/>
      <c r="R76" s="88"/>
      <c r="S76" s="88"/>
      <c r="T76" s="85"/>
      <c r="U76" s="88"/>
      <c r="V76" s="88"/>
      <c r="W76" s="88"/>
      <c r="X76" s="88"/>
      <c r="Y76" s="88"/>
      <c r="Z76" s="89"/>
      <c r="AA76" s="89"/>
      <c r="AB76" s="90">
        <v>169525.22685185188</v>
      </c>
      <c r="AC76" s="1">
        <v>10</v>
      </c>
      <c r="AD76" s="3"/>
      <c r="AE76" s="155"/>
      <c r="AF76" s="155"/>
      <c r="AG76" s="155"/>
      <c r="AH76" s="155"/>
      <c r="AI76" s="155"/>
    </row>
    <row r="77" spans="1:35" customFormat="1" x14ac:dyDescent="0.25">
      <c r="A77" s="145" t="s">
        <v>112</v>
      </c>
      <c r="B77" s="156" t="s">
        <v>46</v>
      </c>
      <c r="C77" s="84" t="s">
        <v>33</v>
      </c>
      <c r="D77" s="85" t="s">
        <v>136</v>
      </c>
      <c r="E77" s="85"/>
      <c r="F77" s="84" t="s">
        <v>94</v>
      </c>
      <c r="G77" s="84"/>
      <c r="H77" s="86">
        <v>400</v>
      </c>
      <c r="I77" s="85"/>
      <c r="J77" s="84"/>
      <c r="K77" s="84"/>
      <c r="L77" s="87"/>
      <c r="M77" s="87"/>
      <c r="N77" s="87"/>
      <c r="O77" s="85"/>
      <c r="P77" s="85"/>
      <c r="Q77" s="85"/>
      <c r="R77" s="88"/>
      <c r="S77" s="88"/>
      <c r="T77" s="85"/>
      <c r="U77" s="88"/>
      <c r="V77" s="88"/>
      <c r="W77" s="88"/>
      <c r="X77" s="88"/>
      <c r="Y77" s="88"/>
      <c r="Z77" s="89"/>
      <c r="AA77" s="89"/>
      <c r="AB77" s="90">
        <v>34922.199074074073</v>
      </c>
      <c r="AC77" s="1"/>
      <c r="AD77" s="3"/>
      <c r="AE77" s="3"/>
      <c r="AF77" s="3"/>
      <c r="AG77" s="3"/>
      <c r="AH77" s="3"/>
      <c r="AI77" s="4"/>
    </row>
    <row r="78" spans="1:35" customFormat="1" x14ac:dyDescent="0.25">
      <c r="A78" s="145">
        <v>4</v>
      </c>
      <c r="B78" s="156" t="s">
        <v>46</v>
      </c>
      <c r="C78" s="84" t="s">
        <v>33</v>
      </c>
      <c r="D78" s="85" t="s">
        <v>137</v>
      </c>
      <c r="E78" s="85"/>
      <c r="F78" s="84" t="s">
        <v>94</v>
      </c>
      <c r="G78" s="84"/>
      <c r="H78" s="86">
        <v>1050</v>
      </c>
      <c r="I78" s="85"/>
      <c r="J78" s="84"/>
      <c r="K78" s="84"/>
      <c r="L78" s="87"/>
      <c r="M78" s="87"/>
      <c r="N78" s="87"/>
      <c r="O78" s="85"/>
      <c r="P78" s="85"/>
      <c r="Q78" s="85"/>
      <c r="R78" s="88"/>
      <c r="S78" s="88"/>
      <c r="T78" s="85"/>
      <c r="U78" s="88"/>
      <c r="V78" s="88"/>
      <c r="W78" s="88"/>
      <c r="X78" s="88"/>
      <c r="Y78" s="88"/>
      <c r="Z78" s="89"/>
      <c r="AA78" s="89"/>
      <c r="AB78" s="90">
        <v>73083.618055555562</v>
      </c>
      <c r="AC78" s="1"/>
      <c r="AD78" s="3"/>
      <c r="AE78" s="3"/>
      <c r="AF78" s="3"/>
      <c r="AG78" s="3"/>
      <c r="AH78" s="3"/>
      <c r="AI78" s="4"/>
    </row>
    <row r="79" spans="1:35" customFormat="1" x14ac:dyDescent="0.25">
      <c r="A79" s="145">
        <v>4</v>
      </c>
      <c r="B79" s="156" t="s">
        <v>46</v>
      </c>
      <c r="C79" s="84" t="s">
        <v>33</v>
      </c>
      <c r="D79" s="85" t="s">
        <v>138</v>
      </c>
      <c r="E79" s="85"/>
      <c r="F79" s="84" t="s">
        <v>94</v>
      </c>
      <c r="G79" s="84"/>
      <c r="H79" s="86">
        <v>2800</v>
      </c>
      <c r="I79" s="85"/>
      <c r="J79" s="84"/>
      <c r="K79" s="84"/>
      <c r="L79" s="87"/>
      <c r="M79" s="87"/>
      <c r="N79" s="87"/>
      <c r="O79" s="85"/>
      <c r="P79" s="85"/>
      <c r="Q79" s="85"/>
      <c r="R79" s="88"/>
      <c r="S79" s="88"/>
      <c r="T79" s="85"/>
      <c r="U79" s="88"/>
      <c r="V79" s="88"/>
      <c r="W79" s="88"/>
      <c r="X79" s="88"/>
      <c r="Y79" s="88"/>
      <c r="Z79" s="89"/>
      <c r="AA79" s="89"/>
      <c r="AB79" s="90">
        <v>255005.02499999999</v>
      </c>
      <c r="AC79" s="1"/>
      <c r="AD79" s="3"/>
      <c r="AE79" s="3"/>
      <c r="AF79" s="3"/>
      <c r="AG79" s="3"/>
      <c r="AH79" s="3"/>
      <c r="AI79" s="4"/>
    </row>
    <row r="80" spans="1:35" customFormat="1" x14ac:dyDescent="0.25">
      <c r="A80" s="145">
        <v>3</v>
      </c>
      <c r="B80" s="156" t="s">
        <v>32</v>
      </c>
      <c r="C80" s="84" t="s">
        <v>33</v>
      </c>
      <c r="D80" s="85" t="s">
        <v>190</v>
      </c>
      <c r="E80" s="85"/>
      <c r="F80" s="84" t="s">
        <v>48</v>
      </c>
      <c r="G80" s="84"/>
      <c r="H80" s="86">
        <v>3900</v>
      </c>
      <c r="I80" s="85"/>
      <c r="J80" s="84"/>
      <c r="K80" s="84"/>
      <c r="L80" s="87"/>
      <c r="M80" s="87"/>
      <c r="N80" s="87"/>
      <c r="O80" s="85"/>
      <c r="P80" s="85"/>
      <c r="Q80" s="85"/>
      <c r="R80" s="88"/>
      <c r="S80" s="88"/>
      <c r="T80" s="85"/>
      <c r="U80" s="88"/>
      <c r="V80" s="88"/>
      <c r="W80" s="88"/>
      <c r="X80" s="88"/>
      <c r="Y80" s="88"/>
      <c r="Z80" s="89"/>
      <c r="AA80" s="89"/>
      <c r="AB80" s="90">
        <v>191130.78263888889</v>
      </c>
      <c r="AC80" s="1"/>
      <c r="AD80" s="3"/>
      <c r="AE80" s="3"/>
      <c r="AF80" s="3"/>
      <c r="AG80" s="3"/>
      <c r="AH80" s="3"/>
      <c r="AI80" s="4"/>
    </row>
    <row r="81" spans="1:35" x14ac:dyDescent="0.25">
      <c r="A81" s="157">
        <v>2</v>
      </c>
      <c r="B81" s="156" t="s">
        <v>46</v>
      </c>
      <c r="C81" s="84" t="s">
        <v>33</v>
      </c>
      <c r="D81" s="85" t="s">
        <v>139</v>
      </c>
      <c r="E81" s="85"/>
      <c r="F81" s="84" t="s">
        <v>94</v>
      </c>
      <c r="G81" s="84"/>
      <c r="H81" s="86">
        <v>1600</v>
      </c>
      <c r="I81" s="85"/>
      <c r="J81" s="84"/>
      <c r="K81" s="84"/>
      <c r="L81" s="87"/>
      <c r="M81" s="87"/>
      <c r="N81" s="87"/>
      <c r="O81" s="85"/>
      <c r="P81" s="85"/>
      <c r="Q81" s="85"/>
      <c r="R81" s="88"/>
      <c r="S81" s="88"/>
      <c r="T81" s="85"/>
      <c r="U81" s="88"/>
      <c r="V81" s="88"/>
      <c r="W81" s="88"/>
      <c r="X81" s="88"/>
      <c r="Y81" s="88"/>
      <c r="Z81" s="89"/>
      <c r="AA81" s="89"/>
      <c r="AB81" s="90">
        <v>142341.54814814811</v>
      </c>
    </row>
    <row r="82" spans="1:35" x14ac:dyDescent="0.25">
      <c r="A82" s="157">
        <v>6</v>
      </c>
      <c r="B82" s="156" t="s">
        <v>46</v>
      </c>
      <c r="C82" s="84" t="s">
        <v>33</v>
      </c>
      <c r="D82" s="85" t="s">
        <v>140</v>
      </c>
      <c r="E82" s="85"/>
      <c r="F82" s="84" t="s">
        <v>94</v>
      </c>
      <c r="G82" s="84"/>
      <c r="H82" s="86">
        <v>640</v>
      </c>
      <c r="I82" s="85"/>
      <c r="J82" s="84"/>
      <c r="K82" s="84"/>
      <c r="L82" s="87"/>
      <c r="M82" s="87"/>
      <c r="N82" s="87"/>
      <c r="O82" s="85"/>
      <c r="P82" s="85"/>
      <c r="Q82" s="85"/>
      <c r="R82" s="88"/>
      <c r="S82" s="88"/>
      <c r="T82" s="85"/>
      <c r="U82" s="88"/>
      <c r="V82" s="88"/>
      <c r="W82" s="88"/>
      <c r="X82" s="88"/>
      <c r="Y82" s="88"/>
      <c r="Z82" s="89"/>
      <c r="AA82" s="89"/>
      <c r="AB82" s="90">
        <v>56079.417777777788</v>
      </c>
    </row>
    <row r="83" spans="1:35" x14ac:dyDescent="0.25">
      <c r="A83" s="157">
        <v>4</v>
      </c>
      <c r="B83" s="156" t="s">
        <v>32</v>
      </c>
      <c r="C83" s="84" t="s">
        <v>33</v>
      </c>
      <c r="D83" s="85" t="s">
        <v>141</v>
      </c>
      <c r="E83" s="85"/>
      <c r="F83" s="84" t="s">
        <v>48</v>
      </c>
      <c r="G83" s="84"/>
      <c r="H83" s="86">
        <v>3100</v>
      </c>
      <c r="I83" s="85"/>
      <c r="J83" s="84"/>
      <c r="K83" s="84"/>
      <c r="L83" s="87"/>
      <c r="M83" s="87"/>
      <c r="N83" s="87"/>
      <c r="O83" s="85"/>
      <c r="P83" s="85"/>
      <c r="Q83" s="85"/>
      <c r="R83" s="88"/>
      <c r="S83" s="88"/>
      <c r="T83" s="85"/>
      <c r="U83" s="88"/>
      <c r="V83" s="88"/>
      <c r="W83" s="88"/>
      <c r="X83" s="88"/>
      <c r="Y83" s="88"/>
      <c r="Z83" s="89"/>
      <c r="AA83" s="89"/>
      <c r="AB83" s="90">
        <v>121780.26157407406</v>
      </c>
      <c r="AC83" s="1">
        <v>9</v>
      </c>
    </row>
    <row r="84" spans="1:35" x14ac:dyDescent="0.25">
      <c r="A84" s="157">
        <v>5</v>
      </c>
      <c r="B84" s="156" t="s">
        <v>32</v>
      </c>
      <c r="C84" s="84" t="s">
        <v>33</v>
      </c>
      <c r="D84" s="85" t="s">
        <v>142</v>
      </c>
      <c r="E84" s="85"/>
      <c r="F84" s="84" t="s">
        <v>94</v>
      </c>
      <c r="G84" s="84"/>
      <c r="H84" s="86">
        <v>2500</v>
      </c>
      <c r="I84" s="85"/>
      <c r="J84" s="84"/>
      <c r="K84" s="84"/>
      <c r="L84" s="87"/>
      <c r="M84" s="87"/>
      <c r="N84" s="87"/>
      <c r="O84" s="85"/>
      <c r="P84" s="85"/>
      <c r="Q84" s="85"/>
      <c r="R84" s="88"/>
      <c r="S84" s="88"/>
      <c r="T84" s="85"/>
      <c r="U84" s="88"/>
      <c r="V84" s="88"/>
      <c r="W84" s="88"/>
      <c r="X84" s="88"/>
      <c r="Y84" s="88"/>
      <c r="Z84" s="89"/>
      <c r="AA84" s="89"/>
      <c r="AB84" s="90">
        <v>295324.79166666669</v>
      </c>
    </row>
    <row r="85" spans="1:35" x14ac:dyDescent="0.25">
      <c r="A85" s="157">
        <v>3</v>
      </c>
      <c r="B85" s="156" t="s">
        <v>46</v>
      </c>
      <c r="C85" s="84" t="s">
        <v>33</v>
      </c>
      <c r="D85" s="85" t="s">
        <v>143</v>
      </c>
      <c r="E85" s="85"/>
      <c r="F85" s="84" t="s">
        <v>94</v>
      </c>
      <c r="G85" s="84"/>
      <c r="H85" s="86">
        <v>1800</v>
      </c>
      <c r="I85" s="85"/>
      <c r="J85" s="84"/>
      <c r="K85" s="84"/>
      <c r="L85" s="87"/>
      <c r="M85" s="87"/>
      <c r="N85" s="87"/>
      <c r="O85" s="85"/>
      <c r="P85" s="85"/>
      <c r="Q85" s="85"/>
      <c r="R85" s="88"/>
      <c r="S85" s="88"/>
      <c r="T85" s="85"/>
      <c r="U85" s="88"/>
      <c r="V85" s="88"/>
      <c r="W85" s="88"/>
      <c r="X85" s="88"/>
      <c r="Y85" s="88"/>
      <c r="Z85" s="89"/>
      <c r="AA85" s="89"/>
      <c r="AB85" s="90">
        <v>160450.49166666667</v>
      </c>
    </row>
    <row r="86" spans="1:35" x14ac:dyDescent="0.25">
      <c r="A86" s="157">
        <v>6</v>
      </c>
      <c r="B86" s="156" t="s">
        <v>46</v>
      </c>
      <c r="C86" s="84" t="s">
        <v>33</v>
      </c>
      <c r="D86" s="85" t="s">
        <v>144</v>
      </c>
      <c r="E86" s="85"/>
      <c r="F86" s="84" t="s">
        <v>94</v>
      </c>
      <c r="G86" s="84"/>
      <c r="H86" s="86">
        <v>1050</v>
      </c>
      <c r="I86" s="85"/>
      <c r="J86" s="84"/>
      <c r="K86" s="84"/>
      <c r="L86" s="87"/>
      <c r="M86" s="87"/>
      <c r="N86" s="87"/>
      <c r="O86" s="85"/>
      <c r="P86" s="85"/>
      <c r="Q86" s="85"/>
      <c r="R86" s="88"/>
      <c r="S86" s="88"/>
      <c r="T86" s="85"/>
      <c r="U86" s="88"/>
      <c r="V86" s="88"/>
      <c r="W86" s="88"/>
      <c r="X86" s="88"/>
      <c r="Y86" s="88"/>
      <c r="Z86" s="89"/>
      <c r="AA86" s="89"/>
      <c r="AB86" s="90">
        <v>98550.703472222216</v>
      </c>
    </row>
    <row r="87" spans="1:35" x14ac:dyDescent="0.25">
      <c r="A87" s="157">
        <v>2</v>
      </c>
      <c r="B87" s="156" t="s">
        <v>46</v>
      </c>
      <c r="C87" s="84" t="s">
        <v>33</v>
      </c>
      <c r="D87" s="85" t="s">
        <v>145</v>
      </c>
      <c r="E87" s="85"/>
      <c r="F87" s="84" t="s">
        <v>94</v>
      </c>
      <c r="G87" s="84"/>
      <c r="H87" s="86">
        <v>980</v>
      </c>
      <c r="I87" s="85"/>
      <c r="J87" s="84"/>
      <c r="K87" s="84"/>
      <c r="L87" s="87"/>
      <c r="M87" s="87"/>
      <c r="N87" s="87"/>
      <c r="O87" s="85"/>
      <c r="P87" s="85"/>
      <c r="Q87" s="85"/>
      <c r="R87" s="88"/>
      <c r="S87" s="88"/>
      <c r="T87" s="85"/>
      <c r="U87" s="88"/>
      <c r="V87" s="88"/>
      <c r="W87" s="88"/>
      <c r="X87" s="88"/>
      <c r="Y87" s="88"/>
      <c r="Z87" s="89"/>
      <c r="AA87" s="89"/>
      <c r="AB87" s="90">
        <v>85065.323240740734</v>
      </c>
      <c r="AC87" s="1">
        <v>12</v>
      </c>
    </row>
    <row r="88" spans="1:35" x14ac:dyDescent="0.25">
      <c r="A88" s="157">
        <v>5</v>
      </c>
      <c r="B88" s="156" t="s">
        <v>46</v>
      </c>
      <c r="C88" s="84" t="s">
        <v>33</v>
      </c>
      <c r="D88" s="85" t="s">
        <v>146</v>
      </c>
      <c r="E88" s="85"/>
      <c r="F88" s="84" t="s">
        <v>94</v>
      </c>
      <c r="G88" s="84"/>
      <c r="H88" s="86">
        <v>900</v>
      </c>
      <c r="I88" s="85"/>
      <c r="J88" s="84"/>
      <c r="K88" s="84"/>
      <c r="L88" s="87"/>
      <c r="M88" s="87"/>
      <c r="N88" s="87"/>
      <c r="O88" s="85"/>
      <c r="P88" s="85"/>
      <c r="Q88" s="85"/>
      <c r="R88" s="88"/>
      <c r="S88" s="88"/>
      <c r="T88" s="85"/>
      <c r="U88" s="88"/>
      <c r="V88" s="88"/>
      <c r="W88" s="88"/>
      <c r="X88" s="88"/>
      <c r="Y88" s="88"/>
      <c r="Z88" s="89"/>
      <c r="AA88" s="89"/>
      <c r="AB88" s="90">
        <v>79592.745833333334</v>
      </c>
      <c r="AC88" s="1">
        <v>11</v>
      </c>
    </row>
    <row r="89" spans="1:35" s="21" customFormat="1" ht="15" customHeight="1" thickBot="1" x14ac:dyDescent="0.3">
      <c r="A89" s="67"/>
      <c r="B89" s="166" t="s">
        <v>76</v>
      </c>
      <c r="C89" s="167"/>
      <c r="D89" s="168"/>
      <c r="E89" s="168"/>
      <c r="F89" s="167"/>
      <c r="G89" s="167"/>
      <c r="H89" s="169"/>
      <c r="I89" s="168"/>
      <c r="J89" s="167"/>
      <c r="K89" s="167"/>
      <c r="L89" s="167"/>
      <c r="M89" s="167"/>
      <c r="N89" s="167"/>
      <c r="O89" s="168"/>
      <c r="P89" s="168"/>
      <c r="Q89" s="168"/>
      <c r="R89" s="170"/>
      <c r="S89" s="170"/>
      <c r="T89" s="168"/>
      <c r="U89" s="170"/>
      <c r="V89" s="170"/>
      <c r="W89" s="170"/>
      <c r="X89" s="170"/>
      <c r="Y89" s="170"/>
      <c r="Z89" s="171"/>
      <c r="AA89" s="172"/>
      <c r="AB89" s="172">
        <f>SUM(AB74:AB88)</f>
        <v>1862664.4300000002</v>
      </c>
      <c r="AD89" s="3"/>
      <c r="AE89" s="3"/>
      <c r="AF89" s="3"/>
      <c r="AG89" s="3"/>
      <c r="AH89" s="3"/>
      <c r="AI89" s="4"/>
    </row>
    <row r="90" spans="1:35" customFormat="1" ht="7.15" customHeight="1" thickTop="1" thickBot="1" x14ac:dyDescent="0.3">
      <c r="AD90" s="3"/>
      <c r="AE90" s="3"/>
      <c r="AF90" s="3"/>
      <c r="AG90" s="3"/>
      <c r="AH90" s="3"/>
      <c r="AI90" s="4"/>
    </row>
    <row r="91" spans="1:35" s="21" customFormat="1" ht="19.5" thickTop="1" x14ac:dyDescent="0.3">
      <c r="A91" s="15" t="s">
        <v>131</v>
      </c>
      <c r="B91" s="174" t="s">
        <v>147</v>
      </c>
      <c r="C91" s="175"/>
      <c r="D91" s="175"/>
      <c r="E91" s="79"/>
      <c r="F91" s="80"/>
      <c r="G91" s="80"/>
      <c r="H91" s="80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80"/>
      <c r="AA91" s="80"/>
      <c r="AB91" s="81"/>
      <c r="AD91" s="3"/>
      <c r="AE91" s="3"/>
      <c r="AF91" s="3"/>
      <c r="AG91" s="3"/>
      <c r="AH91" s="3"/>
      <c r="AI91" s="4"/>
    </row>
    <row r="92" spans="1:35" x14ac:dyDescent="0.25">
      <c r="A92" s="157" t="s">
        <v>112</v>
      </c>
      <c r="B92" s="176" t="s">
        <v>46</v>
      </c>
      <c r="C92" s="177" t="s">
        <v>33</v>
      </c>
      <c r="D92" s="178" t="s">
        <v>106</v>
      </c>
      <c r="E92" s="178">
        <v>69</v>
      </c>
      <c r="F92" s="177" t="s">
        <v>48</v>
      </c>
      <c r="G92" s="177" t="s">
        <v>36</v>
      </c>
      <c r="H92" s="179">
        <v>998.15020000000004</v>
      </c>
      <c r="I92" s="178">
        <v>2883.5450222222225</v>
      </c>
      <c r="J92" s="177" t="s">
        <v>37</v>
      </c>
      <c r="K92" s="177" t="s">
        <v>38</v>
      </c>
      <c r="L92" s="180" t="s">
        <v>39</v>
      </c>
      <c r="M92" s="180" t="s">
        <v>40</v>
      </c>
      <c r="N92" s="180" t="s">
        <v>41</v>
      </c>
      <c r="O92" s="178" t="s">
        <v>42</v>
      </c>
      <c r="P92" s="178" t="s">
        <v>43</v>
      </c>
      <c r="Q92" s="178" t="s">
        <v>44</v>
      </c>
      <c r="R92" s="181">
        <v>0</v>
      </c>
      <c r="S92" s="181">
        <v>66.575000000000003</v>
      </c>
      <c r="T92" s="178" t="s">
        <v>45</v>
      </c>
      <c r="U92" s="181">
        <v>26662.779146450561</v>
      </c>
      <c r="V92" s="181">
        <v>2500</v>
      </c>
      <c r="W92" s="181">
        <v>5767.0900444444451</v>
      </c>
      <c r="X92" s="181">
        <v>5239.4803786342518</v>
      </c>
      <c r="Y92" s="181">
        <v>4016.9349569529263</v>
      </c>
      <c r="Z92" s="182">
        <v>48604.912979130408</v>
      </c>
      <c r="AA92" s="182">
        <v>82127.798456000019</v>
      </c>
      <c r="AB92" s="183">
        <f t="shared" ref="AB92:AB108" si="4">Z92+AA92</f>
        <v>130732.71143513042</v>
      </c>
      <c r="AC92" s="154">
        <v>3</v>
      </c>
      <c r="AD92" s="3" t="s">
        <v>148</v>
      </c>
    </row>
    <row r="93" spans="1:35" x14ac:dyDescent="0.25">
      <c r="A93" s="157">
        <v>3</v>
      </c>
      <c r="B93" s="156" t="s">
        <v>46</v>
      </c>
      <c r="C93" s="84" t="s">
        <v>33</v>
      </c>
      <c r="D93" s="85" t="s">
        <v>149</v>
      </c>
      <c r="E93" s="85">
        <v>45.5</v>
      </c>
      <c r="F93" s="84" t="s">
        <v>94</v>
      </c>
      <c r="G93" s="84" t="s">
        <v>36</v>
      </c>
      <c r="H93" s="86">
        <v>2366.0562199999999</v>
      </c>
      <c r="I93" s="85">
        <v>6899.6042400000006</v>
      </c>
      <c r="J93" s="84" t="s">
        <v>37</v>
      </c>
      <c r="K93" s="84" t="s">
        <v>38</v>
      </c>
      <c r="L93" s="87" t="s">
        <v>39</v>
      </c>
      <c r="M93" s="87" t="s">
        <v>40</v>
      </c>
      <c r="N93" s="87" t="s">
        <v>41</v>
      </c>
      <c r="O93" s="85" t="s">
        <v>42</v>
      </c>
      <c r="P93" s="85" t="s">
        <v>43</v>
      </c>
      <c r="Q93" s="85" t="s">
        <v>44</v>
      </c>
      <c r="R93" s="88">
        <v>0</v>
      </c>
      <c r="S93" s="88">
        <v>66.575000000000003</v>
      </c>
      <c r="T93" s="85" t="s">
        <v>45</v>
      </c>
      <c r="U93" s="88">
        <v>127594.76452166661</v>
      </c>
      <c r="V93" s="88">
        <v>6000</v>
      </c>
      <c r="W93" s="88">
        <v>13799.208480000001</v>
      </c>
      <c r="X93" s="88">
        <v>22109.095950249994</v>
      </c>
      <c r="Y93" s="88">
        <v>16950.306895191658</v>
      </c>
      <c r="Z93" s="89">
        <v>205098.71343181911</v>
      </c>
      <c r="AA93" s="89">
        <v>128528.350896</v>
      </c>
      <c r="AB93" s="90">
        <f t="shared" si="4"/>
        <v>333627.0643278191</v>
      </c>
      <c r="AC93" s="1">
        <v>12</v>
      </c>
    </row>
    <row r="94" spans="1:35" s="154" customFormat="1" x14ac:dyDescent="0.25">
      <c r="A94" s="145">
        <v>1</v>
      </c>
      <c r="B94" s="176" t="s">
        <v>46</v>
      </c>
      <c r="C94" s="177" t="s">
        <v>33</v>
      </c>
      <c r="D94" s="178" t="s">
        <v>113</v>
      </c>
      <c r="E94" s="178">
        <v>69.666666666666671</v>
      </c>
      <c r="F94" s="177" t="s">
        <v>48</v>
      </c>
      <c r="G94" s="177" t="s">
        <v>49</v>
      </c>
      <c r="H94" s="179">
        <v>3190.1853000000001</v>
      </c>
      <c r="I94" s="178">
        <v>10279.485966666667</v>
      </c>
      <c r="J94" s="177" t="s">
        <v>37</v>
      </c>
      <c r="K94" s="177" t="s">
        <v>38</v>
      </c>
      <c r="L94" s="180" t="s">
        <v>39</v>
      </c>
      <c r="M94" s="180" t="s">
        <v>40</v>
      </c>
      <c r="N94" s="180" t="s">
        <v>41</v>
      </c>
      <c r="O94" s="178" t="s">
        <v>42</v>
      </c>
      <c r="P94" s="178" t="s">
        <v>43</v>
      </c>
      <c r="Q94" s="178" t="s">
        <v>44</v>
      </c>
      <c r="R94" s="181">
        <v>21533.750775</v>
      </c>
      <c r="S94" s="181">
        <v>66.575000000000003</v>
      </c>
      <c r="T94" s="178" t="s">
        <v>45</v>
      </c>
      <c r="U94" s="181">
        <v>95049.552532060232</v>
      </c>
      <c r="V94" s="181">
        <v>8000</v>
      </c>
      <c r="W94" s="181">
        <v>20558.971933333334</v>
      </c>
      <c r="X94" s="181">
        <v>18541.278669809031</v>
      </c>
      <c r="Y94" s="181">
        <v>14214.980313520256</v>
      </c>
      <c r="Z94" s="182">
        <v>172001.26179359513</v>
      </c>
      <c r="AA94" s="182">
        <v>0</v>
      </c>
      <c r="AB94" s="183">
        <f t="shared" si="4"/>
        <v>172001.26179359513</v>
      </c>
      <c r="AC94" s="1">
        <v>10</v>
      </c>
      <c r="AD94" s="3" t="s">
        <v>148</v>
      </c>
      <c r="AE94" s="155"/>
      <c r="AF94" s="155"/>
      <c r="AG94" s="155"/>
      <c r="AH94" s="155"/>
      <c r="AI94" s="155"/>
    </row>
    <row r="95" spans="1:35" customFormat="1" x14ac:dyDescent="0.25">
      <c r="A95" s="145" t="s">
        <v>112</v>
      </c>
      <c r="B95" s="156" t="s">
        <v>46</v>
      </c>
      <c r="C95" s="84" t="s">
        <v>33</v>
      </c>
      <c r="D95" s="85" t="s">
        <v>150</v>
      </c>
      <c r="E95" s="85">
        <v>99</v>
      </c>
      <c r="F95" s="84" t="s">
        <v>35</v>
      </c>
      <c r="G95" s="84" t="s">
        <v>36</v>
      </c>
      <c r="H95" s="86">
        <v>481.18470000000002</v>
      </c>
      <c r="I95" s="85">
        <v>1336.6241666666667</v>
      </c>
      <c r="J95" s="84" t="s">
        <v>37</v>
      </c>
      <c r="K95" s="84" t="s">
        <v>38</v>
      </c>
      <c r="L95" s="87" t="s">
        <v>39</v>
      </c>
      <c r="M95" s="87" t="s">
        <v>40</v>
      </c>
      <c r="N95" s="87" t="s">
        <v>41</v>
      </c>
      <c r="O95" s="85" t="s">
        <v>42</v>
      </c>
      <c r="P95" s="85" t="s">
        <v>43</v>
      </c>
      <c r="Q95" s="85" t="s">
        <v>44</v>
      </c>
      <c r="R95" s="88">
        <v>0</v>
      </c>
      <c r="S95" s="88">
        <v>66.575000000000003</v>
      </c>
      <c r="T95" s="85" t="s">
        <v>45</v>
      </c>
      <c r="U95" s="88">
        <v>0</v>
      </c>
      <c r="V95" s="88">
        <v>0</v>
      </c>
      <c r="W95" s="88">
        <v>0</v>
      </c>
      <c r="X95" s="88">
        <v>0</v>
      </c>
      <c r="Y95" s="88">
        <v>0</v>
      </c>
      <c r="Z95" s="89">
        <v>0</v>
      </c>
      <c r="AA95" s="89">
        <v>39591.877116000003</v>
      </c>
      <c r="AB95" s="90">
        <f t="shared" si="4"/>
        <v>39591.877116000003</v>
      </c>
      <c r="AC95" s="1"/>
      <c r="AD95" s="3"/>
      <c r="AE95" s="3"/>
      <c r="AF95" s="3"/>
      <c r="AG95" s="3"/>
      <c r="AH95" s="3"/>
      <c r="AI95" s="4"/>
    </row>
    <row r="96" spans="1:35" customFormat="1" x14ac:dyDescent="0.25">
      <c r="A96" s="145">
        <v>4</v>
      </c>
      <c r="B96" s="156" t="s">
        <v>46</v>
      </c>
      <c r="C96" s="84" t="s">
        <v>33</v>
      </c>
      <c r="D96" s="85" t="s">
        <v>151</v>
      </c>
      <c r="E96" s="85">
        <v>8</v>
      </c>
      <c r="F96" s="84" t="s">
        <v>94</v>
      </c>
      <c r="G96" s="84" t="s">
        <v>49</v>
      </c>
      <c r="H96" s="86">
        <v>749.50059999999996</v>
      </c>
      <c r="I96" s="85">
        <v>1998.6682666666666</v>
      </c>
      <c r="J96" s="84" t="s">
        <v>37</v>
      </c>
      <c r="K96" s="84" t="s">
        <v>38</v>
      </c>
      <c r="L96" s="87" t="s">
        <v>39</v>
      </c>
      <c r="M96" s="87" t="s">
        <v>40</v>
      </c>
      <c r="N96" s="87" t="s">
        <v>41</v>
      </c>
      <c r="O96" s="85" t="s">
        <v>42</v>
      </c>
      <c r="P96" s="85" t="s">
        <v>43</v>
      </c>
      <c r="Q96" s="85" t="s">
        <v>44</v>
      </c>
      <c r="R96" s="88">
        <v>5059.1290499999996</v>
      </c>
      <c r="S96" s="88">
        <v>66.575000000000003</v>
      </c>
      <c r="T96" s="85" t="s">
        <v>45</v>
      </c>
      <c r="U96" s="88">
        <v>36961.483292592617</v>
      </c>
      <c r="V96" s="88">
        <v>2000</v>
      </c>
      <c r="W96" s="88">
        <v>3997.3365333333331</v>
      </c>
      <c r="X96" s="88">
        <v>6443.8229738888922</v>
      </c>
      <c r="Y96" s="88">
        <v>4940.2642799814839</v>
      </c>
      <c r="Z96" s="89">
        <v>59777.197787775956</v>
      </c>
      <c r="AA96" s="89">
        <v>0</v>
      </c>
      <c r="AB96" s="90">
        <f t="shared" si="4"/>
        <v>59777.197787775956</v>
      </c>
      <c r="AC96" s="1"/>
      <c r="AD96" s="3"/>
      <c r="AE96" s="3"/>
      <c r="AF96" s="3"/>
      <c r="AG96" s="3"/>
      <c r="AH96" s="3"/>
      <c r="AI96" s="4"/>
    </row>
    <row r="97" spans="1:35" customFormat="1" x14ac:dyDescent="0.25">
      <c r="A97" s="145">
        <v>4</v>
      </c>
      <c r="B97" s="176" t="s">
        <v>46</v>
      </c>
      <c r="C97" s="177" t="s">
        <v>33</v>
      </c>
      <c r="D97" s="178" t="s">
        <v>116</v>
      </c>
      <c r="E97" s="178"/>
      <c r="F97" s="177" t="s">
        <v>48</v>
      </c>
      <c r="G97" s="177" t="s">
        <v>49</v>
      </c>
      <c r="H97" s="179">
        <v>2500</v>
      </c>
      <c r="I97" s="178">
        <v>1411.3501999999999</v>
      </c>
      <c r="J97" s="177" t="s">
        <v>37</v>
      </c>
      <c r="K97" s="177" t="s">
        <v>38</v>
      </c>
      <c r="L97" s="180" t="s">
        <v>39</v>
      </c>
      <c r="M97" s="180" t="s">
        <v>40</v>
      </c>
      <c r="N97" s="180" t="s">
        <v>41</v>
      </c>
      <c r="O97" s="178" t="s">
        <v>42</v>
      </c>
      <c r="P97" s="178" t="s">
        <v>43</v>
      </c>
      <c r="Q97" s="178" t="s">
        <v>44</v>
      </c>
      <c r="R97" s="181">
        <v>3297.6740250000003</v>
      </c>
      <c r="S97" s="181">
        <v>66.575000000000003</v>
      </c>
      <c r="T97" s="178" t="s">
        <v>45</v>
      </c>
      <c r="U97" s="181">
        <v>13050.088828472215</v>
      </c>
      <c r="V97" s="181">
        <v>1000</v>
      </c>
      <c r="W97" s="181">
        <v>2822.7003999999997</v>
      </c>
      <c r="X97" s="181">
        <v>2530.9183842708326</v>
      </c>
      <c r="Y97" s="181">
        <v>1940.3707612743049</v>
      </c>
      <c r="Z97" s="182">
        <v>148500</v>
      </c>
      <c r="AA97" s="182">
        <v>0</v>
      </c>
      <c r="AB97" s="183">
        <f t="shared" si="4"/>
        <v>148500</v>
      </c>
      <c r="AC97" s="1"/>
      <c r="AD97" s="3" t="s">
        <v>148</v>
      </c>
      <c r="AE97" s="3"/>
      <c r="AF97" s="3"/>
      <c r="AG97" s="3"/>
      <c r="AH97" s="3"/>
      <c r="AI97" s="4"/>
    </row>
    <row r="98" spans="1:35" customFormat="1" x14ac:dyDescent="0.25">
      <c r="A98" s="145">
        <v>3</v>
      </c>
      <c r="B98" s="176" t="s">
        <v>46</v>
      </c>
      <c r="C98" s="177" t="s">
        <v>33</v>
      </c>
      <c r="D98" s="178" t="s">
        <v>118</v>
      </c>
      <c r="E98" s="178"/>
      <c r="F98" s="177" t="s">
        <v>48</v>
      </c>
      <c r="G98" s="177" t="s">
        <v>49</v>
      </c>
      <c r="H98" s="179">
        <v>516</v>
      </c>
      <c r="I98" s="178">
        <v>1411.3501999999999</v>
      </c>
      <c r="J98" s="177" t="s">
        <v>37</v>
      </c>
      <c r="K98" s="177" t="s">
        <v>38</v>
      </c>
      <c r="L98" s="180" t="s">
        <v>39</v>
      </c>
      <c r="M98" s="180" t="s">
        <v>40</v>
      </c>
      <c r="N98" s="180" t="s">
        <v>41</v>
      </c>
      <c r="O98" s="178" t="s">
        <v>42</v>
      </c>
      <c r="P98" s="178" t="s">
        <v>43</v>
      </c>
      <c r="Q98" s="178" t="s">
        <v>44</v>
      </c>
      <c r="R98" s="181">
        <v>3297.6740250000003</v>
      </c>
      <c r="S98" s="181">
        <v>66.575000000000003</v>
      </c>
      <c r="T98" s="178" t="s">
        <v>45</v>
      </c>
      <c r="U98" s="181">
        <v>13050.088828472215</v>
      </c>
      <c r="V98" s="181">
        <v>1000</v>
      </c>
      <c r="W98" s="181">
        <v>2822.7003999999997</v>
      </c>
      <c r="X98" s="181">
        <v>2530.9183842708326</v>
      </c>
      <c r="Y98" s="181">
        <v>1940.3707612743049</v>
      </c>
      <c r="Z98" s="182">
        <v>49500.000000000007</v>
      </c>
      <c r="AA98" s="182">
        <v>0</v>
      </c>
      <c r="AB98" s="183">
        <f t="shared" si="4"/>
        <v>49500.000000000007</v>
      </c>
      <c r="AC98" s="1"/>
      <c r="AD98" s="3" t="s">
        <v>148</v>
      </c>
      <c r="AE98" s="3"/>
      <c r="AF98" s="3"/>
      <c r="AG98" s="3"/>
      <c r="AH98" s="3"/>
      <c r="AI98" s="4"/>
    </row>
    <row r="99" spans="1:35" x14ac:dyDescent="0.25">
      <c r="A99" s="157">
        <v>2</v>
      </c>
      <c r="B99" s="156" t="s">
        <v>46</v>
      </c>
      <c r="C99" s="84" t="s">
        <v>33</v>
      </c>
      <c r="D99" s="85" t="s">
        <v>152</v>
      </c>
      <c r="E99" s="85">
        <v>60</v>
      </c>
      <c r="F99" s="84" t="s">
        <v>48</v>
      </c>
      <c r="G99" s="84" t="s">
        <v>49</v>
      </c>
      <c r="H99" s="86">
        <v>755.72609999999997</v>
      </c>
      <c r="I99" s="85">
        <v>2519.087</v>
      </c>
      <c r="J99" s="84" t="s">
        <v>37</v>
      </c>
      <c r="K99" s="84" t="s">
        <v>38</v>
      </c>
      <c r="L99" s="87" t="s">
        <v>39</v>
      </c>
      <c r="M99" s="87" t="s">
        <v>40</v>
      </c>
      <c r="N99" s="87" t="s">
        <v>41</v>
      </c>
      <c r="O99" s="85" t="s">
        <v>42</v>
      </c>
      <c r="P99" s="85" t="s">
        <v>43</v>
      </c>
      <c r="Q99" s="85" t="s">
        <v>44</v>
      </c>
      <c r="R99" s="88">
        <v>5101.151175</v>
      </c>
      <c r="S99" s="88">
        <v>66.575000000000003</v>
      </c>
      <c r="T99" s="85" t="s">
        <v>45</v>
      </c>
      <c r="U99" s="88">
        <v>23292.807920138926</v>
      </c>
      <c r="V99" s="88">
        <v>2000</v>
      </c>
      <c r="W99" s="88">
        <v>5038.174</v>
      </c>
      <c r="X99" s="88">
        <v>4549.6472880208385</v>
      </c>
      <c r="Y99" s="88">
        <v>3488.0629208159762</v>
      </c>
      <c r="Z99" s="89">
        <v>42205.561341873312</v>
      </c>
      <c r="AA99" s="89">
        <v>0</v>
      </c>
      <c r="AB99" s="90">
        <f t="shared" si="4"/>
        <v>42205.561341873312</v>
      </c>
    </row>
    <row r="100" spans="1:35" x14ac:dyDescent="0.25">
      <c r="A100" s="157">
        <v>6</v>
      </c>
      <c r="B100" s="156" t="s">
        <v>46</v>
      </c>
      <c r="C100" s="84" t="s">
        <v>33</v>
      </c>
      <c r="D100" s="85" t="s">
        <v>153</v>
      </c>
      <c r="E100" s="85">
        <v>60.5</v>
      </c>
      <c r="F100" s="84" t="s">
        <v>94</v>
      </c>
      <c r="G100" s="84"/>
      <c r="H100" s="86">
        <v>521.02369999999996</v>
      </c>
      <c r="I100" s="85">
        <v>1042.0473999999999</v>
      </c>
      <c r="J100" s="84" t="s">
        <v>37</v>
      </c>
      <c r="K100" s="84" t="s">
        <v>38</v>
      </c>
      <c r="L100" s="87" t="s">
        <v>39</v>
      </c>
      <c r="M100" s="87" t="s">
        <v>40</v>
      </c>
      <c r="N100" s="87" t="s">
        <v>41</v>
      </c>
      <c r="O100" s="85" t="s">
        <v>42</v>
      </c>
      <c r="P100" s="85" t="s">
        <v>43</v>
      </c>
      <c r="Q100" s="85" t="s">
        <v>44</v>
      </c>
      <c r="R100" s="88">
        <v>3516.9099749999996</v>
      </c>
      <c r="S100" s="88">
        <v>66.575000000000003</v>
      </c>
      <c r="T100" s="85" t="s">
        <v>45</v>
      </c>
      <c r="U100" s="88">
        <v>19270.640459722148</v>
      </c>
      <c r="V100" s="88">
        <v>1500</v>
      </c>
      <c r="W100" s="88">
        <v>2084.0947999999999</v>
      </c>
      <c r="X100" s="88">
        <v>3428.2102889583221</v>
      </c>
      <c r="Y100" s="88">
        <v>2628.2945548680473</v>
      </c>
      <c r="Z100" s="89">
        <v>31802.364113903372</v>
      </c>
      <c r="AA100" s="89">
        <v>0</v>
      </c>
      <c r="AB100" s="90">
        <f t="shared" si="4"/>
        <v>31802.364113903372</v>
      </c>
    </row>
    <row r="101" spans="1:35" x14ac:dyDescent="0.25">
      <c r="A101" s="157">
        <v>4</v>
      </c>
      <c r="B101" s="176" t="s">
        <v>46</v>
      </c>
      <c r="C101" s="177" t="s">
        <v>33</v>
      </c>
      <c r="D101" s="178" t="s">
        <v>124</v>
      </c>
      <c r="E101" s="178"/>
      <c r="F101" s="177" t="s">
        <v>48</v>
      </c>
      <c r="G101" s="177" t="s">
        <v>49</v>
      </c>
      <c r="H101" s="179">
        <v>1550</v>
      </c>
      <c r="I101" s="178">
        <v>1685.9928</v>
      </c>
      <c r="J101" s="177" t="s">
        <v>37</v>
      </c>
      <c r="K101" s="177" t="s">
        <v>38</v>
      </c>
      <c r="L101" s="180" t="s">
        <v>39</v>
      </c>
      <c r="M101" s="180" t="s">
        <v>40</v>
      </c>
      <c r="N101" s="180" t="s">
        <v>41</v>
      </c>
      <c r="O101" s="178" t="s">
        <v>42</v>
      </c>
      <c r="P101" s="178" t="s">
        <v>43</v>
      </c>
      <c r="Q101" s="178" t="s">
        <v>44</v>
      </c>
      <c r="R101" s="181">
        <v>4267.6692750000002</v>
      </c>
      <c r="S101" s="181">
        <v>66.575000000000003</v>
      </c>
      <c r="T101" s="178" t="s">
        <v>45</v>
      </c>
      <c r="U101" s="181">
        <v>15589.579258333339</v>
      </c>
      <c r="V101" s="181">
        <v>1500</v>
      </c>
      <c r="W101" s="181">
        <v>3371.9856</v>
      </c>
      <c r="X101" s="181">
        <v>3069.2347287500011</v>
      </c>
      <c r="Y101" s="181">
        <v>2353.0799587083338</v>
      </c>
      <c r="Z101" s="182">
        <v>93500.000000000015</v>
      </c>
      <c r="AA101" s="182">
        <v>0</v>
      </c>
      <c r="AB101" s="183">
        <f t="shared" si="4"/>
        <v>93500.000000000015</v>
      </c>
      <c r="AC101" s="1">
        <v>9</v>
      </c>
      <c r="AD101" s="3" t="s">
        <v>148</v>
      </c>
    </row>
    <row r="102" spans="1:35" x14ac:dyDescent="0.25">
      <c r="A102" s="157">
        <v>5</v>
      </c>
      <c r="B102" s="156" t="s">
        <v>46</v>
      </c>
      <c r="C102" s="84" t="s">
        <v>33</v>
      </c>
      <c r="D102" s="85" t="s">
        <v>154</v>
      </c>
      <c r="E102" s="85">
        <v>56</v>
      </c>
      <c r="F102" s="84" t="s">
        <v>48</v>
      </c>
      <c r="G102" s="84" t="s">
        <v>49</v>
      </c>
      <c r="H102" s="86">
        <v>1759.6458000000002</v>
      </c>
      <c r="I102" s="85">
        <v>3910.3240000000005</v>
      </c>
      <c r="J102" s="84" t="s">
        <v>37</v>
      </c>
      <c r="K102" s="84" t="s">
        <v>38</v>
      </c>
      <c r="L102" s="87" t="s">
        <v>39</v>
      </c>
      <c r="M102" s="87" t="s">
        <v>40</v>
      </c>
      <c r="N102" s="87" t="s">
        <v>41</v>
      </c>
      <c r="O102" s="85" t="s">
        <v>42</v>
      </c>
      <c r="P102" s="85" t="s">
        <v>43</v>
      </c>
      <c r="Q102" s="85" t="s">
        <v>44</v>
      </c>
      <c r="R102" s="88">
        <v>11877.609150000002</v>
      </c>
      <c r="S102" s="88">
        <v>66.575000000000003</v>
      </c>
      <c r="T102" s="85" t="s">
        <v>45</v>
      </c>
      <c r="U102" s="88">
        <v>36156.919486111074</v>
      </c>
      <c r="V102" s="88">
        <v>4500</v>
      </c>
      <c r="W102" s="88">
        <v>7820.648000000001</v>
      </c>
      <c r="X102" s="88">
        <v>7271.6351229166603</v>
      </c>
      <c r="Y102" s="88">
        <v>5574.9202609027734</v>
      </c>
      <c r="Z102" s="89">
        <v>67456.535156923565</v>
      </c>
      <c r="AA102" s="89">
        <v>0</v>
      </c>
      <c r="AB102" s="90">
        <f t="shared" si="4"/>
        <v>67456.535156923565</v>
      </c>
    </row>
    <row r="103" spans="1:35" x14ac:dyDescent="0.25">
      <c r="A103" s="157">
        <v>3</v>
      </c>
      <c r="B103" s="156" t="s">
        <v>46</v>
      </c>
      <c r="C103" s="84" t="s">
        <v>33</v>
      </c>
      <c r="D103" s="85" t="s">
        <v>155</v>
      </c>
      <c r="E103" s="85">
        <v>54</v>
      </c>
      <c r="F103" s="84" t="s">
        <v>48</v>
      </c>
      <c r="G103" s="84" t="s">
        <v>49</v>
      </c>
      <c r="H103" s="86">
        <v>521.93709999999999</v>
      </c>
      <c r="I103" s="85">
        <v>1043.8742</v>
      </c>
      <c r="J103" s="84" t="s">
        <v>37</v>
      </c>
      <c r="K103" s="84" t="s">
        <v>38</v>
      </c>
      <c r="L103" s="87" t="s">
        <v>39</v>
      </c>
      <c r="M103" s="87" t="s">
        <v>40</v>
      </c>
      <c r="N103" s="87" t="s">
        <v>41</v>
      </c>
      <c r="O103" s="85" t="s">
        <v>42</v>
      </c>
      <c r="P103" s="85" t="s">
        <v>43</v>
      </c>
      <c r="Q103" s="85" t="s">
        <v>44</v>
      </c>
      <c r="R103" s="88">
        <v>3523.075425</v>
      </c>
      <c r="S103" s="88">
        <v>66.575000000000003</v>
      </c>
      <c r="T103" s="85" t="s">
        <v>45</v>
      </c>
      <c r="U103" s="88">
        <v>9652.2117868055539</v>
      </c>
      <c r="V103" s="88">
        <v>1500</v>
      </c>
      <c r="W103" s="88">
        <v>2087.7483999999999</v>
      </c>
      <c r="X103" s="88">
        <v>1985.994028020833</v>
      </c>
      <c r="Y103" s="88">
        <v>1522.5954214826386</v>
      </c>
      <c r="Z103" s="89">
        <v>18423.404599939928</v>
      </c>
      <c r="AA103" s="89">
        <v>0</v>
      </c>
      <c r="AB103" s="90">
        <f t="shared" si="4"/>
        <v>18423.404599939928</v>
      </c>
    </row>
    <row r="104" spans="1:35" x14ac:dyDescent="0.25">
      <c r="A104" s="157">
        <v>6</v>
      </c>
      <c r="B104" s="156" t="s">
        <v>46</v>
      </c>
      <c r="C104" s="84" t="s">
        <v>33</v>
      </c>
      <c r="D104" s="85" t="s">
        <v>156</v>
      </c>
      <c r="E104" s="85">
        <v>67</v>
      </c>
      <c r="F104" s="84" t="s">
        <v>94</v>
      </c>
      <c r="G104" s="84" t="s">
        <v>49</v>
      </c>
      <c r="H104" s="86">
        <v>548.69119999999998</v>
      </c>
      <c r="I104" s="85">
        <v>1097.3824</v>
      </c>
      <c r="J104" s="84" t="s">
        <v>37</v>
      </c>
      <c r="K104" s="84" t="s">
        <v>38</v>
      </c>
      <c r="L104" s="87" t="s">
        <v>39</v>
      </c>
      <c r="M104" s="87" t="s">
        <v>40</v>
      </c>
      <c r="N104" s="87" t="s">
        <v>41</v>
      </c>
      <c r="O104" s="85" t="s">
        <v>42</v>
      </c>
      <c r="P104" s="85" t="s">
        <v>43</v>
      </c>
      <c r="Q104" s="85" t="s">
        <v>44</v>
      </c>
      <c r="R104" s="88">
        <v>3703.6655999999998</v>
      </c>
      <c r="S104" s="88">
        <v>66.575000000000003</v>
      </c>
      <c r="T104" s="85" t="s">
        <v>45</v>
      </c>
      <c r="U104" s="88">
        <v>20293.953688888923</v>
      </c>
      <c r="V104" s="88">
        <v>1500</v>
      </c>
      <c r="W104" s="88">
        <v>2194.7647999999999</v>
      </c>
      <c r="X104" s="88">
        <v>3598.3077733333389</v>
      </c>
      <c r="Y104" s="88">
        <v>2758.7026262222266</v>
      </c>
      <c r="Z104" s="89">
        <v>33380.301777288943</v>
      </c>
      <c r="AA104" s="89">
        <v>0</v>
      </c>
      <c r="AB104" s="90">
        <f t="shared" si="4"/>
        <v>33380.301777288943</v>
      </c>
    </row>
    <row r="105" spans="1:35" x14ac:dyDescent="0.25">
      <c r="A105" s="157">
        <v>2</v>
      </c>
      <c r="B105" s="156" t="s">
        <v>46</v>
      </c>
      <c r="C105" s="84" t="s">
        <v>33</v>
      </c>
      <c r="D105" s="85" t="s">
        <v>157</v>
      </c>
      <c r="E105" s="85">
        <v>77.5</v>
      </c>
      <c r="F105" s="84" t="s">
        <v>48</v>
      </c>
      <c r="G105" s="84" t="s">
        <v>49</v>
      </c>
      <c r="H105" s="86">
        <v>903.39699999999993</v>
      </c>
      <c r="I105" s="85">
        <v>3212.0782222222224</v>
      </c>
      <c r="J105" s="84" t="s">
        <v>37</v>
      </c>
      <c r="K105" s="84" t="s">
        <v>38</v>
      </c>
      <c r="L105" s="87" t="s">
        <v>39</v>
      </c>
      <c r="M105" s="87" t="s">
        <v>40</v>
      </c>
      <c r="N105" s="87" t="s">
        <v>41</v>
      </c>
      <c r="O105" s="85" t="s">
        <v>42</v>
      </c>
      <c r="P105" s="85" t="s">
        <v>43</v>
      </c>
      <c r="Q105" s="85" t="s">
        <v>44</v>
      </c>
      <c r="R105" s="88">
        <v>6097.9297499999993</v>
      </c>
      <c r="S105" s="88">
        <v>66.575000000000003</v>
      </c>
      <c r="T105" s="85" t="s">
        <v>45</v>
      </c>
      <c r="U105" s="88">
        <v>29700.570506172873</v>
      </c>
      <c r="V105" s="88">
        <v>2500</v>
      </c>
      <c r="W105" s="88">
        <v>6424.1564444444448</v>
      </c>
      <c r="X105" s="88">
        <v>5793.7090425925971</v>
      </c>
      <c r="Y105" s="88">
        <v>4441.8435993209914</v>
      </c>
      <c r="Z105" s="89">
        <v>53746.307551783997</v>
      </c>
      <c r="AA105" s="89">
        <v>0</v>
      </c>
      <c r="AB105" s="90">
        <f t="shared" si="4"/>
        <v>53746.307551783997</v>
      </c>
      <c r="AC105" s="1">
        <v>12</v>
      </c>
    </row>
    <row r="106" spans="1:35" x14ac:dyDescent="0.25">
      <c r="A106" s="157">
        <v>5</v>
      </c>
      <c r="B106" s="176" t="s">
        <v>46</v>
      </c>
      <c r="C106" s="177" t="s">
        <v>33</v>
      </c>
      <c r="D106" s="178" t="s">
        <v>126</v>
      </c>
      <c r="E106" s="178">
        <v>99</v>
      </c>
      <c r="F106" s="177" t="s">
        <v>48</v>
      </c>
      <c r="G106" s="177" t="s">
        <v>36</v>
      </c>
      <c r="H106" s="179">
        <v>1684.3784000000001</v>
      </c>
      <c r="I106" s="178">
        <v>5240.2883555555563</v>
      </c>
      <c r="J106" s="177">
        <v>55</v>
      </c>
      <c r="K106" s="177">
        <v>25</v>
      </c>
      <c r="L106" s="180">
        <v>65.75</v>
      </c>
      <c r="M106" s="180">
        <v>395</v>
      </c>
      <c r="N106" s="180">
        <v>410</v>
      </c>
      <c r="O106" s="178">
        <v>2</v>
      </c>
      <c r="P106" s="178">
        <v>80</v>
      </c>
      <c r="Q106" s="178">
        <v>6.75</v>
      </c>
      <c r="R106" s="181">
        <v>11369.5542</v>
      </c>
      <c r="S106" s="181">
        <v>66.575000000000003</v>
      </c>
      <c r="T106" s="178">
        <v>500</v>
      </c>
      <c r="U106" s="181">
        <v>48454.471843209954</v>
      </c>
      <c r="V106" s="181">
        <v>4000</v>
      </c>
      <c r="W106" s="181">
        <v>10480.576711111113</v>
      </c>
      <c r="X106" s="181">
        <v>9440.2572831481593</v>
      </c>
      <c r="Y106" s="181">
        <v>7237.5305837469214</v>
      </c>
      <c r="Z106" s="182">
        <v>87574.120063337759</v>
      </c>
      <c r="AA106" s="182">
        <v>163350</v>
      </c>
      <c r="AB106" s="183">
        <f t="shared" si="4"/>
        <v>250924.12006333776</v>
      </c>
      <c r="AC106" s="1">
        <v>11</v>
      </c>
      <c r="AD106" s="3" t="s">
        <v>148</v>
      </c>
    </row>
    <row r="107" spans="1:35" x14ac:dyDescent="0.25">
      <c r="A107" s="157">
        <v>5</v>
      </c>
      <c r="B107" s="176" t="s">
        <v>46</v>
      </c>
      <c r="C107" s="177" t="s">
        <v>33</v>
      </c>
      <c r="D107" s="178" t="s">
        <v>127</v>
      </c>
      <c r="E107" s="178"/>
      <c r="F107" s="177" t="s">
        <v>48</v>
      </c>
      <c r="G107" s="177" t="s">
        <v>49</v>
      </c>
      <c r="H107" s="179">
        <v>2020</v>
      </c>
      <c r="I107" s="178">
        <v>3913.2245333333331</v>
      </c>
      <c r="J107" s="177" t="s">
        <v>37</v>
      </c>
      <c r="K107" s="177" t="s">
        <v>38</v>
      </c>
      <c r="L107" s="180" t="s">
        <v>39</v>
      </c>
      <c r="M107" s="180" t="s">
        <v>40</v>
      </c>
      <c r="N107" s="180" t="s">
        <v>41</v>
      </c>
      <c r="O107" s="178" t="s">
        <v>42</v>
      </c>
      <c r="P107" s="178" t="s">
        <v>43</v>
      </c>
      <c r="Q107" s="178" t="s">
        <v>44</v>
      </c>
      <c r="R107" s="181">
        <v>9905.3495999999996</v>
      </c>
      <c r="S107" s="181">
        <v>66.575000000000003</v>
      </c>
      <c r="T107" s="178" t="s">
        <v>45</v>
      </c>
      <c r="U107" s="181">
        <v>36183.739348148149</v>
      </c>
      <c r="V107" s="181">
        <v>3500</v>
      </c>
      <c r="W107" s="181">
        <v>7826.4490666666661</v>
      </c>
      <c r="X107" s="181">
        <v>7126.5282622222239</v>
      </c>
      <c r="Y107" s="181">
        <v>5463.6716677037048</v>
      </c>
      <c r="Z107" s="182">
        <v>112200.00000000001</v>
      </c>
      <c r="AA107" s="182">
        <v>0</v>
      </c>
      <c r="AB107" s="183">
        <f t="shared" si="4"/>
        <v>112200.00000000001</v>
      </c>
      <c r="AC107" s="1">
        <v>11</v>
      </c>
      <c r="AD107" s="3" t="s">
        <v>148</v>
      </c>
    </row>
    <row r="108" spans="1:35" x14ac:dyDescent="0.25">
      <c r="A108" s="157">
        <v>3</v>
      </c>
      <c r="B108" s="156" t="s">
        <v>32</v>
      </c>
      <c r="C108" s="84" t="s">
        <v>33</v>
      </c>
      <c r="D108" s="85" t="s">
        <v>158</v>
      </c>
      <c r="E108" s="85">
        <v>41.0625</v>
      </c>
      <c r="F108" s="84" t="s">
        <v>48</v>
      </c>
      <c r="G108" s="84" t="s">
        <v>49</v>
      </c>
      <c r="H108" s="86">
        <v>7358</v>
      </c>
      <c r="I108" s="85">
        <v>20095.565666666665</v>
      </c>
      <c r="J108" s="84" t="s">
        <v>37</v>
      </c>
      <c r="K108" s="84" t="s">
        <v>38</v>
      </c>
      <c r="L108" s="87" t="s">
        <v>39</v>
      </c>
      <c r="M108" s="87" t="s">
        <v>40</v>
      </c>
      <c r="N108" s="87" t="s">
        <v>41</v>
      </c>
      <c r="O108" s="85" t="s">
        <v>42</v>
      </c>
      <c r="P108" s="85" t="s">
        <v>43</v>
      </c>
      <c r="Q108" s="85" t="s">
        <v>44</v>
      </c>
      <c r="R108" s="88">
        <v>41574.210525000002</v>
      </c>
      <c r="S108" s="88">
        <v>66.575000000000003</v>
      </c>
      <c r="T108" s="85" t="s">
        <v>45</v>
      </c>
      <c r="U108" s="88">
        <v>185814.20614698995</v>
      </c>
      <c r="V108" s="88">
        <v>15500</v>
      </c>
      <c r="W108" s="88">
        <v>40191.131333333331</v>
      </c>
      <c r="X108" s="88">
        <v>36225.800622048482</v>
      </c>
      <c r="Y108" s="88">
        <v>27773.113810237173</v>
      </c>
      <c r="Z108" s="89">
        <v>404800.00000000006</v>
      </c>
      <c r="AA108" s="89">
        <v>894190.00000000023</v>
      </c>
      <c r="AB108" s="90">
        <f t="shared" si="4"/>
        <v>1298990.0000000002</v>
      </c>
      <c r="AC108" s="1">
        <v>13</v>
      </c>
    </row>
    <row r="109" spans="1:35" x14ac:dyDescent="0.25">
      <c r="A109" s="184"/>
      <c r="B109" s="158" t="s">
        <v>71</v>
      </c>
      <c r="C109" s="117"/>
      <c r="D109" s="118"/>
      <c r="E109" s="118"/>
      <c r="F109" s="117"/>
      <c r="G109" s="117"/>
      <c r="H109" s="119"/>
      <c r="I109" s="120"/>
      <c r="J109" s="121"/>
      <c r="K109" s="121"/>
      <c r="L109" s="121"/>
      <c r="M109" s="121"/>
      <c r="N109" s="121"/>
      <c r="O109" s="122"/>
      <c r="P109" s="122"/>
      <c r="Q109" s="122"/>
      <c r="R109" s="123"/>
      <c r="S109" s="123"/>
      <c r="T109" s="122"/>
      <c r="U109" s="123"/>
      <c r="V109" s="123"/>
      <c r="W109" s="123"/>
      <c r="X109" s="123"/>
      <c r="Y109" s="123"/>
      <c r="Z109" s="124">
        <f>SUM(Z92:Z108)</f>
        <v>1628570.6805973717</v>
      </c>
      <c r="AA109" s="124">
        <f>SUM(AA92:AA108)</f>
        <v>1307788.0264680004</v>
      </c>
      <c r="AB109" s="125">
        <f>SUM(AB92:AB108)</f>
        <v>2936358.7070653718</v>
      </c>
    </row>
    <row r="110" spans="1:35" s="21" customFormat="1" x14ac:dyDescent="0.25">
      <c r="A110" s="59"/>
      <c r="B110" s="185" t="s">
        <v>103</v>
      </c>
      <c r="C110" s="127"/>
      <c r="D110" s="128"/>
      <c r="E110" s="128"/>
      <c r="F110" s="127"/>
      <c r="G110" s="127"/>
      <c r="H110" s="129"/>
      <c r="I110" s="128"/>
      <c r="J110" s="127"/>
      <c r="K110" s="127"/>
      <c r="L110" s="127"/>
      <c r="M110" s="127"/>
      <c r="N110" s="127"/>
      <c r="O110" s="128"/>
      <c r="P110" s="128"/>
      <c r="Q110" s="128"/>
      <c r="R110" s="130"/>
      <c r="S110" s="130"/>
      <c r="T110" s="128"/>
      <c r="U110" s="130"/>
      <c r="V110" s="130"/>
      <c r="W110" s="130"/>
      <c r="X110" s="130"/>
      <c r="Y110" s="130"/>
      <c r="Z110" s="131"/>
      <c r="AA110" s="131"/>
      <c r="AB110" s="132">
        <v>0</v>
      </c>
      <c r="AD110" s="3"/>
      <c r="AE110" s="3"/>
      <c r="AF110" s="3"/>
      <c r="AG110" s="3"/>
      <c r="AH110" s="3"/>
      <c r="AI110" s="4"/>
    </row>
    <row r="111" spans="1:35" s="21" customFormat="1" ht="15" customHeight="1" thickBot="1" x14ac:dyDescent="0.3">
      <c r="A111" s="67"/>
      <c r="B111" s="166" t="s">
        <v>76</v>
      </c>
      <c r="C111" s="167"/>
      <c r="D111" s="168"/>
      <c r="E111" s="168"/>
      <c r="F111" s="167"/>
      <c r="G111" s="167"/>
      <c r="H111" s="169"/>
      <c r="I111" s="168"/>
      <c r="J111" s="167"/>
      <c r="K111" s="167"/>
      <c r="L111" s="167"/>
      <c r="M111" s="167"/>
      <c r="N111" s="167"/>
      <c r="O111" s="168"/>
      <c r="P111" s="168"/>
      <c r="Q111" s="168"/>
      <c r="R111" s="170"/>
      <c r="S111" s="170"/>
      <c r="T111" s="168"/>
      <c r="U111" s="170"/>
      <c r="V111" s="170"/>
      <c r="W111" s="170"/>
      <c r="X111" s="170"/>
      <c r="Y111" s="170"/>
      <c r="Z111" s="171"/>
      <c r="AA111" s="172" t="s">
        <v>77</v>
      </c>
      <c r="AB111" s="172">
        <f>SUM(AB109:AB110)</f>
        <v>2936358.7070653718</v>
      </c>
      <c r="AD111" s="3"/>
      <c r="AE111" s="3"/>
      <c r="AF111" s="3"/>
      <c r="AG111" s="3"/>
      <c r="AH111" s="3"/>
      <c r="AI111" s="4"/>
    </row>
    <row r="112" spans="1:35" customFormat="1" ht="7.15" customHeight="1" thickTop="1" thickBot="1" x14ac:dyDescent="0.3">
      <c r="AD112" s="3"/>
      <c r="AE112" s="3"/>
      <c r="AF112" s="3"/>
      <c r="AG112" s="3"/>
      <c r="AH112" s="3"/>
      <c r="AI112" s="4"/>
    </row>
    <row r="113" spans="1:35" s="21" customFormat="1" ht="19.5" thickTop="1" x14ac:dyDescent="0.3">
      <c r="A113" s="15" t="s">
        <v>131</v>
      </c>
      <c r="B113" s="174" t="s">
        <v>159</v>
      </c>
      <c r="C113" s="175"/>
      <c r="D113" s="175"/>
      <c r="E113" s="79"/>
      <c r="F113" s="80"/>
      <c r="G113" s="80"/>
      <c r="H113" s="80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80"/>
      <c r="AA113" s="80"/>
      <c r="AB113" s="81"/>
      <c r="AD113" s="3"/>
      <c r="AE113" s="3"/>
      <c r="AF113" s="3"/>
      <c r="AG113" s="3"/>
      <c r="AH113" s="3"/>
      <c r="AI113" s="4"/>
    </row>
    <row r="114" spans="1:35" x14ac:dyDescent="0.25">
      <c r="A114" s="31">
        <v>2</v>
      </c>
      <c r="B114" s="156" t="s">
        <v>46</v>
      </c>
      <c r="C114" s="84" t="s">
        <v>33</v>
      </c>
      <c r="D114" s="85" t="s">
        <v>160</v>
      </c>
      <c r="E114" s="85">
        <v>87.2</v>
      </c>
      <c r="F114" s="84" t="s">
        <v>35</v>
      </c>
      <c r="G114" s="84" t="s">
        <v>36</v>
      </c>
      <c r="H114" s="86">
        <v>2911.0906300000001</v>
      </c>
      <c r="I114" s="85">
        <v>9703.6354333333329</v>
      </c>
      <c r="J114" s="84" t="s">
        <v>37</v>
      </c>
      <c r="K114" s="84" t="s">
        <v>38</v>
      </c>
      <c r="L114" s="87" t="s">
        <v>39</v>
      </c>
      <c r="M114" s="87" t="s">
        <v>40</v>
      </c>
      <c r="N114" s="87" t="s">
        <v>41</v>
      </c>
      <c r="O114" s="85" t="s">
        <v>42</v>
      </c>
      <c r="P114" s="85" t="s">
        <v>43</v>
      </c>
      <c r="Q114" s="85" t="s">
        <v>44</v>
      </c>
      <c r="R114" s="88">
        <v>0</v>
      </c>
      <c r="S114" s="88">
        <v>66.575000000000003</v>
      </c>
      <c r="T114" s="85" t="s">
        <v>45</v>
      </c>
      <c r="U114" s="88">
        <v>0</v>
      </c>
      <c r="V114" s="88">
        <v>0</v>
      </c>
      <c r="W114" s="88">
        <v>0</v>
      </c>
      <c r="X114" s="88">
        <v>0</v>
      </c>
      <c r="Y114" s="88">
        <v>0</v>
      </c>
      <c r="Z114" s="89">
        <v>0</v>
      </c>
      <c r="AA114" s="89">
        <v>215644.90631640001</v>
      </c>
      <c r="AB114" s="90">
        <f>Z114+AA114</f>
        <v>215644.90631640001</v>
      </c>
      <c r="AC114" s="1">
        <v>5</v>
      </c>
    </row>
    <row r="115" spans="1:35" x14ac:dyDescent="0.25">
      <c r="A115" s="31" t="s">
        <v>112</v>
      </c>
      <c r="B115" s="156" t="s">
        <v>46</v>
      </c>
      <c r="C115" s="84" t="s">
        <v>33</v>
      </c>
      <c r="D115" s="85" t="s">
        <v>161</v>
      </c>
      <c r="E115" s="85">
        <v>70</v>
      </c>
      <c r="F115" s="84" t="s">
        <v>48</v>
      </c>
      <c r="G115" s="84" t="s">
        <v>49</v>
      </c>
      <c r="H115" s="86">
        <v>1467.4592</v>
      </c>
      <c r="I115" s="85">
        <v>3913.2245333333331</v>
      </c>
      <c r="J115" s="84" t="s">
        <v>37</v>
      </c>
      <c r="K115" s="84" t="s">
        <v>38</v>
      </c>
      <c r="L115" s="87" t="s">
        <v>39</v>
      </c>
      <c r="M115" s="87" t="s">
        <v>40</v>
      </c>
      <c r="N115" s="87" t="s">
        <v>41</v>
      </c>
      <c r="O115" s="85" t="s">
        <v>42</v>
      </c>
      <c r="P115" s="85" t="s">
        <v>43</v>
      </c>
      <c r="Q115" s="85" t="s">
        <v>44</v>
      </c>
      <c r="R115" s="88">
        <v>9905.3495999999996</v>
      </c>
      <c r="S115" s="88">
        <v>66.575000000000003</v>
      </c>
      <c r="T115" s="85" t="s">
        <v>45</v>
      </c>
      <c r="U115" s="88">
        <v>36183.739348148149</v>
      </c>
      <c r="V115" s="88">
        <v>3500</v>
      </c>
      <c r="W115" s="88">
        <v>7826.4490666666661</v>
      </c>
      <c r="X115" s="88">
        <v>7126.5282622222239</v>
      </c>
      <c r="Y115" s="88">
        <v>5463.6716677037048</v>
      </c>
      <c r="Z115" s="89">
        <v>66110.427179214836</v>
      </c>
      <c r="AA115" s="89">
        <v>0</v>
      </c>
      <c r="AB115" s="90">
        <f t="shared" ref="AB115:AB121" si="5">Z115+AA115</f>
        <v>66110.427179214836</v>
      </c>
      <c r="AC115" s="1">
        <v>5</v>
      </c>
    </row>
    <row r="116" spans="1:35" x14ac:dyDescent="0.25">
      <c r="A116" s="31">
        <v>3</v>
      </c>
      <c r="B116" s="156" t="s">
        <v>46</v>
      </c>
      <c r="C116" s="84" t="s">
        <v>33</v>
      </c>
      <c r="D116" s="85" t="s">
        <v>162</v>
      </c>
      <c r="E116" s="85">
        <v>80.25</v>
      </c>
      <c r="F116" s="84" t="s">
        <v>48</v>
      </c>
      <c r="G116" s="84" t="s">
        <v>49</v>
      </c>
      <c r="H116" s="86">
        <v>994.42420000000004</v>
      </c>
      <c r="I116" s="85">
        <v>2651.7978666666668</v>
      </c>
      <c r="J116" s="84" t="s">
        <v>37</v>
      </c>
      <c r="K116" s="84" t="s">
        <v>38</v>
      </c>
      <c r="L116" s="87" t="s">
        <v>39</v>
      </c>
      <c r="M116" s="87" t="s">
        <v>40</v>
      </c>
      <c r="N116" s="87" t="s">
        <v>41</v>
      </c>
      <c r="O116" s="85" t="s">
        <v>42</v>
      </c>
      <c r="P116" s="85" t="s">
        <v>43</v>
      </c>
      <c r="Q116" s="85" t="s">
        <v>44</v>
      </c>
      <c r="R116" s="88">
        <v>6712.3633500000005</v>
      </c>
      <c r="S116" s="88">
        <v>66.575000000000003</v>
      </c>
      <c r="T116" s="85" t="s">
        <v>45</v>
      </c>
      <c r="U116" s="88">
        <v>24519.922635185234</v>
      </c>
      <c r="V116" s="88">
        <v>2500</v>
      </c>
      <c r="W116" s="88">
        <v>5303.5957333333336</v>
      </c>
      <c r="X116" s="88">
        <v>4848.5277552777843</v>
      </c>
      <c r="Y116" s="88">
        <v>3717.2046123796349</v>
      </c>
      <c r="Z116" s="89">
        <v>44978.175809793589</v>
      </c>
      <c r="AA116" s="89">
        <v>0</v>
      </c>
      <c r="AB116" s="90">
        <f t="shared" si="5"/>
        <v>44978.175809793589</v>
      </c>
      <c r="AC116" s="1">
        <v>5</v>
      </c>
    </row>
    <row r="117" spans="1:35" x14ac:dyDescent="0.25">
      <c r="A117" s="31">
        <v>3</v>
      </c>
      <c r="B117" s="156" t="s">
        <v>46</v>
      </c>
      <c r="C117" s="84" t="s">
        <v>33</v>
      </c>
      <c r="D117" s="85" t="s">
        <v>163</v>
      </c>
      <c r="E117" s="85">
        <v>82</v>
      </c>
      <c r="F117" s="84" t="s">
        <v>48</v>
      </c>
      <c r="G117" s="84" t="s">
        <v>36</v>
      </c>
      <c r="H117" s="86">
        <v>905.59050000000002</v>
      </c>
      <c r="I117" s="85">
        <v>2616.150333333333</v>
      </c>
      <c r="J117" s="84" t="s">
        <v>37</v>
      </c>
      <c r="K117" s="84" t="s">
        <v>38</v>
      </c>
      <c r="L117" s="87">
        <v>75.77</v>
      </c>
      <c r="M117" s="87">
        <v>527</v>
      </c>
      <c r="N117" s="87">
        <v>550</v>
      </c>
      <c r="O117" s="85" t="s">
        <v>42</v>
      </c>
      <c r="P117" s="85">
        <v>85</v>
      </c>
      <c r="Q117" s="85" t="s">
        <v>44</v>
      </c>
      <c r="R117" s="88">
        <v>6112.7358750000003</v>
      </c>
      <c r="S117" s="88">
        <v>66.575000000000003</v>
      </c>
      <c r="T117" s="85" t="s">
        <v>45</v>
      </c>
      <c r="U117" s="88">
        <v>24190.306728009229</v>
      </c>
      <c r="V117" s="88">
        <v>2500</v>
      </c>
      <c r="W117" s="88">
        <v>5232.3006666666661</v>
      </c>
      <c r="X117" s="88">
        <v>4788.391109201385</v>
      </c>
      <c r="Y117" s="88">
        <v>3671.0998503877286</v>
      </c>
      <c r="Z117" s="89">
        <v>44420.308189691517</v>
      </c>
      <c r="AA117" s="89">
        <v>56773.200000000012</v>
      </c>
      <c r="AB117" s="90">
        <f t="shared" si="5"/>
        <v>101193.50818969152</v>
      </c>
      <c r="AC117" s="1">
        <v>5</v>
      </c>
    </row>
    <row r="118" spans="1:35" x14ac:dyDescent="0.25">
      <c r="A118" s="31">
        <v>4</v>
      </c>
      <c r="B118" s="156" t="s">
        <v>46</v>
      </c>
      <c r="C118" s="84" t="s">
        <v>33</v>
      </c>
      <c r="D118" s="85" t="s">
        <v>164</v>
      </c>
      <c r="E118" s="85">
        <v>47</v>
      </c>
      <c r="F118" s="84" t="s">
        <v>48</v>
      </c>
      <c r="G118" s="84" t="s">
        <v>49</v>
      </c>
      <c r="H118" s="86">
        <v>1143.2439999999999</v>
      </c>
      <c r="I118" s="85">
        <v>3048.6506666666664</v>
      </c>
      <c r="J118" s="84" t="s">
        <v>37</v>
      </c>
      <c r="K118" s="84" t="s">
        <v>38</v>
      </c>
      <c r="L118" s="87" t="s">
        <v>39</v>
      </c>
      <c r="M118" s="87" t="s">
        <v>40</v>
      </c>
      <c r="N118" s="87" t="s">
        <v>41</v>
      </c>
      <c r="O118" s="85" t="s">
        <v>42</v>
      </c>
      <c r="P118" s="85" t="s">
        <v>43</v>
      </c>
      <c r="Q118" s="85" t="s">
        <v>44</v>
      </c>
      <c r="R118" s="88">
        <v>7716.896999999999</v>
      </c>
      <c r="S118" s="88">
        <v>66.575000000000003</v>
      </c>
      <c r="T118" s="85" t="s">
        <v>45</v>
      </c>
      <c r="U118" s="88">
        <v>28189.433074073993</v>
      </c>
      <c r="V118" s="88">
        <v>3000</v>
      </c>
      <c r="W118" s="88">
        <v>6097.3013333333329</v>
      </c>
      <c r="X118" s="88">
        <v>5593.0101611110986</v>
      </c>
      <c r="Y118" s="88">
        <v>4287.9744568518418</v>
      </c>
      <c r="Z118" s="89">
        <v>51884.490927907296</v>
      </c>
      <c r="AA118" s="89">
        <v>0</v>
      </c>
      <c r="AB118" s="90">
        <f t="shared" si="5"/>
        <v>51884.490927907296</v>
      </c>
      <c r="AC118" s="1">
        <v>9</v>
      </c>
    </row>
    <row r="119" spans="1:35" x14ac:dyDescent="0.25">
      <c r="A119" s="31">
        <v>5</v>
      </c>
      <c r="B119" s="156" t="s">
        <v>46</v>
      </c>
      <c r="C119" s="84" t="s">
        <v>33</v>
      </c>
      <c r="D119" s="85" t="s">
        <v>165</v>
      </c>
      <c r="E119" s="85">
        <v>51</v>
      </c>
      <c r="F119" s="84" t="s">
        <v>48</v>
      </c>
      <c r="G119" s="84" t="s">
        <v>36</v>
      </c>
      <c r="H119" s="86">
        <v>1115.3762999999999</v>
      </c>
      <c r="I119" s="85">
        <v>3346.1288999999997</v>
      </c>
      <c r="J119" s="84" t="s">
        <v>37</v>
      </c>
      <c r="K119" s="84" t="s">
        <v>38</v>
      </c>
      <c r="L119" s="87">
        <v>75.77</v>
      </c>
      <c r="M119" s="87">
        <v>527</v>
      </c>
      <c r="N119" s="87">
        <v>550</v>
      </c>
      <c r="O119" s="85" t="s">
        <v>42</v>
      </c>
      <c r="P119" s="85">
        <v>85</v>
      </c>
      <c r="Q119" s="85" t="s">
        <v>44</v>
      </c>
      <c r="R119" s="88">
        <v>0</v>
      </c>
      <c r="S119" s="88">
        <v>66.575000000000003</v>
      </c>
      <c r="T119" s="85" t="s">
        <v>45</v>
      </c>
      <c r="U119" s="88">
        <v>30940.073821875001</v>
      </c>
      <c r="V119" s="88">
        <v>3000</v>
      </c>
      <c r="W119" s="88">
        <v>6692.2577999999994</v>
      </c>
      <c r="X119" s="88">
        <v>8618</v>
      </c>
      <c r="Y119" s="88">
        <v>6607</v>
      </c>
      <c r="Z119" s="89">
        <v>79943.600000000006</v>
      </c>
      <c r="AA119" s="89">
        <v>183546.11000000002</v>
      </c>
      <c r="AB119" s="90">
        <f t="shared" si="5"/>
        <v>263489.71000000002</v>
      </c>
      <c r="AC119" s="1">
        <v>9</v>
      </c>
    </row>
    <row r="120" spans="1:35" x14ac:dyDescent="0.25">
      <c r="A120" s="31">
        <v>3</v>
      </c>
      <c r="B120" s="156" t="s">
        <v>32</v>
      </c>
      <c r="C120" s="84" t="s">
        <v>33</v>
      </c>
      <c r="D120" s="85" t="s">
        <v>166</v>
      </c>
      <c r="E120" s="85">
        <v>90.25</v>
      </c>
      <c r="F120" s="84" t="s">
        <v>48</v>
      </c>
      <c r="G120" s="84"/>
      <c r="H120" s="86"/>
      <c r="I120" s="85">
        <v>17380.728155555556</v>
      </c>
      <c r="J120" s="84" t="s">
        <v>37</v>
      </c>
      <c r="K120" s="84" t="s">
        <v>38</v>
      </c>
      <c r="L120" s="87" t="s">
        <v>39</v>
      </c>
      <c r="M120" s="87" t="s">
        <v>40</v>
      </c>
      <c r="N120" s="87" t="s">
        <v>41</v>
      </c>
      <c r="O120" s="85" t="s">
        <v>42</v>
      </c>
      <c r="P120" s="85" t="s">
        <v>43</v>
      </c>
      <c r="Q120" s="85" t="s">
        <v>44</v>
      </c>
      <c r="R120" s="88">
        <v>0</v>
      </c>
      <c r="S120" s="88">
        <v>66.575000000000003</v>
      </c>
      <c r="T120" s="85" t="s">
        <v>45</v>
      </c>
      <c r="U120" s="88">
        <v>0</v>
      </c>
      <c r="V120" s="88">
        <v>0</v>
      </c>
      <c r="W120" s="88">
        <v>0</v>
      </c>
      <c r="X120" s="88">
        <v>0</v>
      </c>
      <c r="Y120" s="88">
        <v>0</v>
      </c>
      <c r="Z120" s="89">
        <v>350000</v>
      </c>
      <c r="AA120" s="89">
        <v>0</v>
      </c>
      <c r="AB120" s="90">
        <f t="shared" si="5"/>
        <v>350000</v>
      </c>
      <c r="AC120" s="1">
        <v>9</v>
      </c>
    </row>
    <row r="121" spans="1:35" customFormat="1" x14ac:dyDescent="0.25">
      <c r="A121" s="31">
        <v>2</v>
      </c>
      <c r="B121" s="156" t="s">
        <v>46</v>
      </c>
      <c r="C121" s="84" t="s">
        <v>33</v>
      </c>
      <c r="D121" s="85" t="s">
        <v>167</v>
      </c>
      <c r="E121" s="85">
        <v>95</v>
      </c>
      <c r="F121" s="84" t="s">
        <v>48</v>
      </c>
      <c r="G121" s="84" t="s">
        <v>36</v>
      </c>
      <c r="H121" s="86">
        <v>805.65599999999995</v>
      </c>
      <c r="I121" s="85">
        <v>2506.4853333333331</v>
      </c>
      <c r="J121" s="84" t="s">
        <v>37</v>
      </c>
      <c r="K121" s="84" t="s">
        <v>38</v>
      </c>
      <c r="L121" s="87" t="s">
        <v>39</v>
      </c>
      <c r="M121" s="87" t="s">
        <v>40</v>
      </c>
      <c r="N121" s="87" t="s">
        <v>41</v>
      </c>
      <c r="O121" s="85" t="s">
        <v>42</v>
      </c>
      <c r="P121" s="85" t="s">
        <v>43</v>
      </c>
      <c r="Q121" s="85" t="s">
        <v>44</v>
      </c>
      <c r="R121" s="88">
        <v>0</v>
      </c>
      <c r="S121" s="88">
        <v>66.575000000000003</v>
      </c>
      <c r="T121" s="85" t="s">
        <v>45</v>
      </c>
      <c r="U121" s="88">
        <v>23176.286259259228</v>
      </c>
      <c r="V121" s="88">
        <v>2000</v>
      </c>
      <c r="W121" s="88">
        <v>5012.9706666666661</v>
      </c>
      <c r="X121" s="88">
        <v>4528.3885388888848</v>
      </c>
      <c r="Y121" s="88">
        <v>3471.7645464814782</v>
      </c>
      <c r="Z121" s="89">
        <v>42008.35101242589</v>
      </c>
      <c r="AA121" s="89">
        <v>66289.375680000012</v>
      </c>
      <c r="AB121" s="90">
        <f t="shared" si="5"/>
        <v>108297.7266924259</v>
      </c>
      <c r="AC121" s="1">
        <v>9</v>
      </c>
      <c r="AD121" s="3"/>
      <c r="AE121" s="3"/>
      <c r="AF121" s="3"/>
      <c r="AG121" s="3"/>
      <c r="AH121" s="3"/>
      <c r="AI121" s="4"/>
    </row>
    <row r="122" spans="1:35" customFormat="1" x14ac:dyDescent="0.25">
      <c r="A122" s="31">
        <v>4</v>
      </c>
      <c r="B122" s="156" t="s">
        <v>46</v>
      </c>
      <c r="C122" s="84" t="s">
        <v>33</v>
      </c>
      <c r="D122" s="85" t="s">
        <v>168</v>
      </c>
      <c r="E122" s="85">
        <v>89</v>
      </c>
      <c r="F122" s="84" t="s">
        <v>48</v>
      </c>
      <c r="G122" s="84" t="s">
        <v>49</v>
      </c>
      <c r="H122" s="86">
        <v>1669.5216</v>
      </c>
      <c r="I122" s="85">
        <v>4047.7412444444444</v>
      </c>
      <c r="J122" s="84" t="s">
        <v>37</v>
      </c>
      <c r="K122" s="84" t="s">
        <v>38</v>
      </c>
      <c r="L122" s="87">
        <v>75.77</v>
      </c>
      <c r="M122" s="87">
        <v>527</v>
      </c>
      <c r="N122" s="87">
        <v>550</v>
      </c>
      <c r="O122" s="85" t="s">
        <v>42</v>
      </c>
      <c r="P122" s="85">
        <v>85</v>
      </c>
      <c r="Q122" s="85" t="s">
        <v>44</v>
      </c>
      <c r="R122" s="88">
        <v>11269.2708</v>
      </c>
      <c r="S122" s="88">
        <v>66.575000000000003</v>
      </c>
      <c r="T122" s="85" t="s">
        <v>45</v>
      </c>
      <c r="U122" s="88">
        <v>37427.551854012359</v>
      </c>
      <c r="V122" s="88">
        <v>4000</v>
      </c>
      <c r="W122" s="88">
        <v>8095.4824888888888</v>
      </c>
      <c r="X122" s="88">
        <v>7428.4551514351879</v>
      </c>
      <c r="Y122" s="88">
        <v>5695.1489494336438</v>
      </c>
      <c r="Z122" s="89">
        <v>68911.302288147082</v>
      </c>
      <c r="AA122" s="89">
        <v>0</v>
      </c>
      <c r="AB122" s="90">
        <f>Z122+AA122</f>
        <v>68911.302288147082</v>
      </c>
      <c r="AC122" s="1"/>
      <c r="AD122" s="3"/>
      <c r="AE122" s="3"/>
      <c r="AF122" s="3"/>
      <c r="AG122" s="3"/>
      <c r="AH122" s="3"/>
      <c r="AI122" s="4"/>
    </row>
    <row r="123" spans="1:35" x14ac:dyDescent="0.25">
      <c r="A123" s="31">
        <v>1</v>
      </c>
      <c r="B123" s="156" t="s">
        <v>32</v>
      </c>
      <c r="C123" s="84" t="s">
        <v>33</v>
      </c>
      <c r="D123" s="85" t="s">
        <v>169</v>
      </c>
      <c r="E123" s="85"/>
      <c r="F123" s="84" t="s">
        <v>48</v>
      </c>
      <c r="G123" s="84"/>
      <c r="H123" s="86">
        <v>6288</v>
      </c>
      <c r="I123" s="85">
        <v>9703.6354333333329</v>
      </c>
      <c r="J123" s="84" t="s">
        <v>37</v>
      </c>
      <c r="K123" s="84" t="s">
        <v>38</v>
      </c>
      <c r="L123" s="87" t="s">
        <v>39</v>
      </c>
      <c r="M123" s="87" t="s">
        <v>40</v>
      </c>
      <c r="N123" s="87" t="s">
        <v>41</v>
      </c>
      <c r="O123" s="85" t="s">
        <v>42</v>
      </c>
      <c r="P123" s="85" t="s">
        <v>43</v>
      </c>
      <c r="Q123" s="85" t="s">
        <v>44</v>
      </c>
      <c r="R123" s="88">
        <v>0</v>
      </c>
      <c r="S123" s="88">
        <v>66.575000000000003</v>
      </c>
      <c r="T123" s="85" t="s">
        <v>45</v>
      </c>
      <c r="U123" s="88">
        <v>0</v>
      </c>
      <c r="V123" s="88">
        <v>0</v>
      </c>
      <c r="W123" s="88">
        <v>0</v>
      </c>
      <c r="X123" s="88">
        <v>0</v>
      </c>
      <c r="Y123" s="88">
        <v>0</v>
      </c>
      <c r="Z123" s="89">
        <v>338800</v>
      </c>
      <c r="AA123" s="89">
        <v>81070</v>
      </c>
      <c r="AB123" s="90">
        <f>Z123+AA123</f>
        <v>419870</v>
      </c>
    </row>
    <row r="124" spans="1:35" s="21" customFormat="1" x14ac:dyDescent="0.25">
      <c r="A124" s="184"/>
      <c r="B124" s="186" t="s">
        <v>71</v>
      </c>
      <c r="C124" s="117"/>
      <c r="D124" s="118"/>
      <c r="E124" s="118"/>
      <c r="F124" s="117"/>
      <c r="G124" s="117"/>
      <c r="H124" s="119"/>
      <c r="I124" s="120"/>
      <c r="J124" s="121"/>
      <c r="K124" s="121"/>
      <c r="L124" s="121"/>
      <c r="M124" s="121"/>
      <c r="N124" s="121"/>
      <c r="O124" s="122"/>
      <c r="P124" s="122"/>
      <c r="Q124" s="122"/>
      <c r="R124" s="123"/>
      <c r="S124" s="123"/>
      <c r="T124" s="122"/>
      <c r="U124" s="123"/>
      <c r="V124" s="123"/>
      <c r="W124" s="123"/>
      <c r="X124" s="123"/>
      <c r="Y124" s="123"/>
      <c r="Z124" s="124">
        <f>SUM(Z114:Z123)</f>
        <v>1087056.6554071801</v>
      </c>
      <c r="AA124" s="124">
        <f>SUM(AA114:AA123)</f>
        <v>603323.59199639992</v>
      </c>
      <c r="AB124" s="125">
        <f>SUM(AB114:AB123)</f>
        <v>1690380.2474035802</v>
      </c>
      <c r="AD124" s="3"/>
      <c r="AE124" s="3"/>
      <c r="AF124" s="3"/>
      <c r="AG124" s="3"/>
      <c r="AH124" s="3"/>
      <c r="AI124" s="4"/>
    </row>
    <row r="125" spans="1:35" s="21" customFormat="1" x14ac:dyDescent="0.25">
      <c r="A125" s="59"/>
      <c r="B125" s="185" t="s">
        <v>170</v>
      </c>
      <c r="C125" s="127"/>
      <c r="D125" s="128"/>
      <c r="E125" s="128"/>
      <c r="F125" s="127"/>
      <c r="G125" s="127"/>
      <c r="H125" s="129"/>
      <c r="I125" s="128"/>
      <c r="J125" s="127"/>
      <c r="K125" s="127"/>
      <c r="L125" s="127"/>
      <c r="M125" s="127"/>
      <c r="N125" s="127"/>
      <c r="O125" s="128"/>
      <c r="P125" s="128"/>
      <c r="Q125" s="128"/>
      <c r="R125" s="130"/>
      <c r="S125" s="130"/>
      <c r="T125" s="128"/>
      <c r="U125" s="130"/>
      <c r="V125" s="130"/>
      <c r="W125" s="130"/>
      <c r="X125" s="130"/>
      <c r="Y125" s="130"/>
      <c r="Z125" s="131"/>
      <c r="AA125" s="131"/>
      <c r="AB125" s="132">
        <v>30000</v>
      </c>
      <c r="AD125" s="3"/>
      <c r="AE125" s="3"/>
      <c r="AF125" s="3"/>
      <c r="AG125" s="3"/>
      <c r="AH125" s="3"/>
      <c r="AI125" s="4"/>
    </row>
    <row r="126" spans="1:35" s="21" customFormat="1" x14ac:dyDescent="0.25">
      <c r="A126" s="59"/>
      <c r="B126" s="185" t="s">
        <v>103</v>
      </c>
      <c r="C126" s="127"/>
      <c r="D126" s="128"/>
      <c r="E126" s="128"/>
      <c r="F126" s="127"/>
      <c r="G126" s="127"/>
      <c r="H126" s="129"/>
      <c r="I126" s="128"/>
      <c r="J126" s="127"/>
      <c r="K126" s="127"/>
      <c r="L126" s="127"/>
      <c r="M126" s="127"/>
      <c r="N126" s="127"/>
      <c r="O126" s="128"/>
      <c r="P126" s="128"/>
      <c r="Q126" s="128"/>
      <c r="R126" s="130"/>
      <c r="S126" s="130"/>
      <c r="T126" s="128"/>
      <c r="U126" s="130"/>
      <c r="V126" s="130"/>
      <c r="W126" s="130"/>
      <c r="X126" s="130"/>
      <c r="Y126" s="130"/>
      <c r="Z126" s="131"/>
      <c r="AA126" s="131"/>
      <c r="AB126" s="187">
        <v>0</v>
      </c>
      <c r="AD126" s="3"/>
      <c r="AE126" s="3"/>
      <c r="AF126" s="3"/>
      <c r="AG126" s="3"/>
      <c r="AH126" s="3"/>
      <c r="AI126" s="4"/>
    </row>
    <row r="127" spans="1:35" customFormat="1" ht="14.45" customHeight="1" thickBot="1" x14ac:dyDescent="0.3">
      <c r="A127" s="67"/>
      <c r="B127" s="188" t="s">
        <v>76</v>
      </c>
      <c r="C127" s="69"/>
      <c r="D127" s="70"/>
      <c r="E127" s="70"/>
      <c r="F127" s="69"/>
      <c r="G127" s="69"/>
      <c r="H127" s="71"/>
      <c r="I127" s="70"/>
      <c r="J127" s="69"/>
      <c r="K127" s="69"/>
      <c r="L127" s="69"/>
      <c r="M127" s="69"/>
      <c r="N127" s="69"/>
      <c r="O127" s="70"/>
      <c r="P127" s="70"/>
      <c r="Q127" s="70"/>
      <c r="R127" s="72"/>
      <c r="S127" s="72"/>
      <c r="T127" s="70"/>
      <c r="U127" s="72"/>
      <c r="V127" s="72"/>
      <c r="W127" s="72"/>
      <c r="X127" s="72"/>
      <c r="Y127" s="72"/>
      <c r="Z127" s="73"/>
      <c r="AA127" s="74" t="s">
        <v>77</v>
      </c>
      <c r="AB127" s="75">
        <f>SUM(AB124:AB126)</f>
        <v>1720380.2474035802</v>
      </c>
      <c r="AD127" s="3"/>
      <c r="AE127" s="3"/>
      <c r="AF127" s="3"/>
      <c r="AG127" s="3"/>
      <c r="AH127" s="3"/>
      <c r="AI127" s="4"/>
    </row>
    <row r="128" spans="1:35" s="21" customFormat="1" ht="7.9" customHeight="1" thickTop="1" thickBot="1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D128" s="3"/>
      <c r="AE128" s="3"/>
      <c r="AF128" s="3"/>
      <c r="AG128" s="3"/>
      <c r="AH128" s="3"/>
      <c r="AI128" s="4"/>
    </row>
    <row r="129" spans="1:35" ht="19.5" thickTop="1" x14ac:dyDescent="0.3">
      <c r="A129" s="15" t="s">
        <v>171</v>
      </c>
      <c r="B129" s="174" t="s">
        <v>172</v>
      </c>
      <c r="C129" s="175"/>
      <c r="D129" s="175"/>
      <c r="E129" s="79"/>
      <c r="F129" s="80"/>
      <c r="G129" s="80"/>
      <c r="H129" s="80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80"/>
      <c r="AA129" s="80"/>
      <c r="AB129" s="81"/>
      <c r="AC129" s="1">
        <v>4</v>
      </c>
    </row>
    <row r="130" spans="1:35" x14ac:dyDescent="0.25">
      <c r="A130" s="40">
        <v>2</v>
      </c>
      <c r="B130" s="146" t="s">
        <v>46</v>
      </c>
      <c r="C130" s="147" t="s">
        <v>33</v>
      </c>
      <c r="D130" s="148" t="s">
        <v>107</v>
      </c>
      <c r="E130" s="148">
        <v>36</v>
      </c>
      <c r="F130" s="147" t="s">
        <v>48</v>
      </c>
      <c r="G130" s="147" t="s">
        <v>36</v>
      </c>
      <c r="H130" s="149">
        <v>2311.145</v>
      </c>
      <c r="I130" s="148">
        <v>7190.2288888888888</v>
      </c>
      <c r="J130" s="147" t="s">
        <v>37</v>
      </c>
      <c r="K130" s="147" t="s">
        <v>38</v>
      </c>
      <c r="L130" s="150" t="s">
        <v>39</v>
      </c>
      <c r="M130" s="150" t="s">
        <v>40</v>
      </c>
      <c r="N130" s="150" t="s">
        <v>41</v>
      </c>
      <c r="O130" s="148" t="s">
        <v>42</v>
      </c>
      <c r="P130" s="148" t="s">
        <v>43</v>
      </c>
      <c r="Q130" s="148" t="s">
        <v>44</v>
      </c>
      <c r="R130" s="151">
        <v>0</v>
      </c>
      <c r="S130" s="151">
        <v>66.575000000000003</v>
      </c>
      <c r="T130" s="148" t="s">
        <v>45</v>
      </c>
      <c r="U130" s="151">
        <v>66484.65114969133</v>
      </c>
      <c r="V130" s="151">
        <v>6000</v>
      </c>
      <c r="W130" s="151">
        <v>14380.457777777778</v>
      </c>
      <c r="X130" s="151">
        <v>13029.766339120371</v>
      </c>
      <c r="Y130" s="151">
        <v>9989.4875266589497</v>
      </c>
      <c r="Z130" s="152">
        <v>120872.79907257331</v>
      </c>
      <c r="AA130" s="152">
        <v>190161.01060000007</v>
      </c>
      <c r="AB130" s="153">
        <f>Z130+AA130</f>
        <v>311033.80967257335</v>
      </c>
      <c r="AD130" s="3" t="s">
        <v>173</v>
      </c>
    </row>
    <row r="131" spans="1:35" x14ac:dyDescent="0.25">
      <c r="A131" s="40">
        <v>3</v>
      </c>
      <c r="B131" s="156" t="s">
        <v>46</v>
      </c>
      <c r="C131" s="84" t="s">
        <v>33</v>
      </c>
      <c r="D131" s="85" t="s">
        <v>174</v>
      </c>
      <c r="E131" s="85">
        <v>73.5</v>
      </c>
      <c r="F131" s="84" t="s">
        <v>48</v>
      </c>
      <c r="G131" s="84" t="s">
        <v>36</v>
      </c>
      <c r="H131" s="86">
        <v>868.88470000000007</v>
      </c>
      <c r="I131" s="85">
        <v>1611.1806666666666</v>
      </c>
      <c r="J131" s="84" t="s">
        <v>37</v>
      </c>
      <c r="K131" s="84" t="s">
        <v>38</v>
      </c>
      <c r="L131" s="87" t="s">
        <v>39</v>
      </c>
      <c r="M131" s="87" t="s">
        <v>40</v>
      </c>
      <c r="N131" s="87" t="s">
        <v>41</v>
      </c>
      <c r="O131" s="85" t="s">
        <v>42</v>
      </c>
      <c r="P131" s="85" t="s">
        <v>43</v>
      </c>
      <c r="Q131" s="85" t="s">
        <v>44</v>
      </c>
      <c r="R131" s="88">
        <v>0</v>
      </c>
      <c r="S131" s="88">
        <v>66.575000000000003</v>
      </c>
      <c r="T131" s="85" t="s">
        <v>45</v>
      </c>
      <c r="U131" s="88">
        <v>14897.826789351846</v>
      </c>
      <c r="V131" s="88">
        <v>2000</v>
      </c>
      <c r="W131" s="88">
        <v>3222.3613333333333</v>
      </c>
      <c r="X131" s="88">
        <v>3018.0282184027765</v>
      </c>
      <c r="Y131" s="88">
        <v>2313.821634108795</v>
      </c>
      <c r="Z131" s="89">
        <v>27997.241772716425</v>
      </c>
      <c r="AA131" s="89">
        <v>42611.125260000001</v>
      </c>
      <c r="AB131" s="90">
        <f>Z131+AA131</f>
        <v>70608.367032716429</v>
      </c>
    </row>
    <row r="132" spans="1:35" x14ac:dyDescent="0.25">
      <c r="A132" s="40">
        <v>2</v>
      </c>
      <c r="B132" s="156" t="s">
        <v>46</v>
      </c>
      <c r="C132" s="84" t="s">
        <v>33</v>
      </c>
      <c r="D132" s="85" t="s">
        <v>175</v>
      </c>
      <c r="E132" s="85">
        <v>69</v>
      </c>
      <c r="F132" s="84" t="s">
        <v>48</v>
      </c>
      <c r="G132" s="84" t="s">
        <v>36</v>
      </c>
      <c r="H132" s="86">
        <v>783.51409999999998</v>
      </c>
      <c r="I132" s="85">
        <v>2437.5994222222221</v>
      </c>
      <c r="J132" s="84" t="s">
        <v>37</v>
      </c>
      <c r="K132" s="84" t="s">
        <v>38</v>
      </c>
      <c r="L132" s="87" t="s">
        <v>39</v>
      </c>
      <c r="M132" s="87" t="s">
        <v>40</v>
      </c>
      <c r="N132" s="87" t="s">
        <v>41</v>
      </c>
      <c r="O132" s="85" t="s">
        <v>42</v>
      </c>
      <c r="P132" s="85" t="s">
        <v>43</v>
      </c>
      <c r="Q132" s="85" t="s">
        <v>44</v>
      </c>
      <c r="R132" s="88">
        <v>0</v>
      </c>
      <c r="S132" s="88">
        <v>66.575000000000003</v>
      </c>
      <c r="T132" s="85" t="s">
        <v>45</v>
      </c>
      <c r="U132" s="88">
        <v>22539.330768672873</v>
      </c>
      <c r="V132" s="88">
        <v>2000</v>
      </c>
      <c r="W132" s="88">
        <v>4875.1988444444441</v>
      </c>
      <c r="X132" s="88">
        <v>4412.1794419675971</v>
      </c>
      <c r="Y132" s="88">
        <v>3382.6709055084912</v>
      </c>
      <c r="Z132" s="89">
        <v>40930.31795665274</v>
      </c>
      <c r="AA132" s="89">
        <v>64467.540148</v>
      </c>
      <c r="AB132" s="90">
        <f>Z132+AA132</f>
        <v>105397.85810465274</v>
      </c>
    </row>
    <row r="133" spans="1:35" x14ac:dyDescent="0.25">
      <c r="A133" s="40">
        <v>2</v>
      </c>
      <c r="B133" s="156" t="s">
        <v>46</v>
      </c>
      <c r="C133" s="84" t="s">
        <v>33</v>
      </c>
      <c r="D133" s="85" t="s">
        <v>176</v>
      </c>
      <c r="E133" s="85">
        <v>82.333333333333329</v>
      </c>
      <c r="F133" s="84" t="s">
        <v>35</v>
      </c>
      <c r="G133" s="84" t="s">
        <v>36</v>
      </c>
      <c r="H133" s="86">
        <v>3142.6432</v>
      </c>
      <c r="I133" s="85">
        <v>10475.477333333332</v>
      </c>
      <c r="J133" s="84" t="s">
        <v>37</v>
      </c>
      <c r="K133" s="84" t="s">
        <v>38</v>
      </c>
      <c r="L133" s="87" t="s">
        <v>39</v>
      </c>
      <c r="M133" s="87" t="s">
        <v>40</v>
      </c>
      <c r="N133" s="87" t="s">
        <v>41</v>
      </c>
      <c r="O133" s="85" t="s">
        <v>42</v>
      </c>
      <c r="P133" s="85" t="s">
        <v>43</v>
      </c>
      <c r="Q133" s="85" t="s">
        <v>44</v>
      </c>
      <c r="R133" s="88">
        <v>0</v>
      </c>
      <c r="S133" s="88">
        <v>66.575000000000003</v>
      </c>
      <c r="T133" s="85" t="s">
        <v>45</v>
      </c>
      <c r="U133" s="88">
        <v>0</v>
      </c>
      <c r="V133" s="88">
        <v>0</v>
      </c>
      <c r="W133" s="88">
        <v>0</v>
      </c>
      <c r="X133" s="88">
        <v>0</v>
      </c>
      <c r="Y133" s="88">
        <v>0</v>
      </c>
      <c r="Z133" s="89">
        <v>300000</v>
      </c>
      <c r="AA133" s="89">
        <v>258576.68249600005</v>
      </c>
      <c r="AB133" s="90">
        <f>Z133+AA133</f>
        <v>558576.68249600008</v>
      </c>
    </row>
    <row r="134" spans="1:35" s="21" customFormat="1" x14ac:dyDescent="0.25">
      <c r="A134" s="184"/>
      <c r="B134" s="186" t="s">
        <v>71</v>
      </c>
      <c r="C134" s="117"/>
      <c r="D134" s="118"/>
      <c r="E134" s="118"/>
      <c r="F134" s="117"/>
      <c r="G134" s="117"/>
      <c r="H134" s="119"/>
      <c r="I134" s="120"/>
      <c r="J134" s="121"/>
      <c r="K134" s="121"/>
      <c r="L134" s="121"/>
      <c r="M134" s="121"/>
      <c r="N134" s="121"/>
      <c r="O134" s="122"/>
      <c r="P134" s="122"/>
      <c r="Q134" s="122"/>
      <c r="R134" s="123"/>
      <c r="S134" s="123"/>
      <c r="T134" s="122"/>
      <c r="U134" s="123"/>
      <c r="V134" s="123"/>
      <c r="W134" s="123"/>
      <c r="X134" s="123"/>
      <c r="Y134" s="123"/>
      <c r="Z134" s="124">
        <f>SUM(Z130:Z133)</f>
        <v>489800.35880194249</v>
      </c>
      <c r="AA134" s="124">
        <f>SUM(AA130:AA133)</f>
        <v>555816.35850400012</v>
      </c>
      <c r="AB134" s="125">
        <f>SUM(AB130:AC133)</f>
        <v>1045616.7173059426</v>
      </c>
      <c r="AD134" s="3"/>
      <c r="AE134" s="3"/>
      <c r="AF134" s="3"/>
      <c r="AG134" s="3"/>
      <c r="AH134" s="3"/>
      <c r="AI134" s="4"/>
    </row>
    <row r="135" spans="1:35" s="21" customFormat="1" x14ac:dyDescent="0.25">
      <c r="A135" s="59"/>
      <c r="B135" s="185" t="s">
        <v>103</v>
      </c>
      <c r="C135" s="127"/>
      <c r="D135" s="128"/>
      <c r="E135" s="128"/>
      <c r="F135" s="127"/>
      <c r="G135" s="127"/>
      <c r="H135" s="129"/>
      <c r="I135" s="128"/>
      <c r="J135" s="127"/>
      <c r="K135" s="127"/>
      <c r="L135" s="127"/>
      <c r="M135" s="127"/>
      <c r="N135" s="127"/>
      <c r="O135" s="128"/>
      <c r="P135" s="128"/>
      <c r="Q135" s="128"/>
      <c r="R135" s="130"/>
      <c r="S135" s="130"/>
      <c r="T135" s="128"/>
      <c r="U135" s="130"/>
      <c r="V135" s="130"/>
      <c r="W135" s="130"/>
      <c r="X135" s="130"/>
      <c r="Y135" s="130"/>
      <c r="Z135" s="131"/>
      <c r="AA135" s="131"/>
      <c r="AB135" s="189">
        <v>100000</v>
      </c>
      <c r="AD135" s="3"/>
      <c r="AE135" s="3"/>
      <c r="AF135" s="3"/>
      <c r="AG135" s="3"/>
      <c r="AH135" s="3"/>
      <c r="AI135" s="4"/>
    </row>
    <row r="136" spans="1:35" customFormat="1" ht="16.5" thickBot="1" x14ac:dyDescent="0.3">
      <c r="A136" s="67"/>
      <c r="B136" s="188" t="s">
        <v>76</v>
      </c>
      <c r="C136" s="69"/>
      <c r="D136" s="70"/>
      <c r="E136" s="70"/>
      <c r="F136" s="69"/>
      <c r="G136" s="69"/>
      <c r="H136" s="71"/>
      <c r="I136" s="70"/>
      <c r="J136" s="69"/>
      <c r="K136" s="69"/>
      <c r="L136" s="69"/>
      <c r="M136" s="69"/>
      <c r="N136" s="69"/>
      <c r="O136" s="70"/>
      <c r="P136" s="70"/>
      <c r="Q136" s="70"/>
      <c r="R136" s="72"/>
      <c r="S136" s="72"/>
      <c r="T136" s="70"/>
      <c r="U136" s="72"/>
      <c r="V136" s="72"/>
      <c r="W136" s="72"/>
      <c r="X136" s="72"/>
      <c r="Y136" s="72"/>
      <c r="Z136" s="73"/>
      <c r="AA136" s="74" t="s">
        <v>77</v>
      </c>
      <c r="AB136" s="75">
        <f>SUM(AB134:AB135)</f>
        <v>1145616.7173059424</v>
      </c>
      <c r="AD136" s="3"/>
      <c r="AE136" s="3"/>
      <c r="AF136" s="3"/>
      <c r="AG136" s="3"/>
      <c r="AH136" s="3"/>
      <c r="AI136" s="4"/>
    </row>
    <row r="137" spans="1:35" s="21" customFormat="1" ht="7.9" customHeight="1" thickTop="1" thickBot="1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D137" s="3"/>
      <c r="AE137" s="3"/>
      <c r="AF137" s="3"/>
      <c r="AG137" s="3"/>
      <c r="AH137" s="3"/>
      <c r="AI137" s="4"/>
    </row>
    <row r="138" spans="1:35" ht="19.5" thickTop="1" x14ac:dyDescent="0.3">
      <c r="A138" s="15" t="s">
        <v>177</v>
      </c>
      <c r="B138" s="174" t="s">
        <v>178</v>
      </c>
      <c r="C138" s="175"/>
      <c r="D138" s="175"/>
      <c r="E138" s="79"/>
      <c r="F138" s="80"/>
      <c r="G138" s="80"/>
      <c r="H138" s="80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80"/>
      <c r="AA138" s="80"/>
      <c r="AB138" s="81"/>
      <c r="AC138" s="1">
        <v>13</v>
      </c>
    </row>
    <row r="139" spans="1:35" x14ac:dyDescent="0.25">
      <c r="A139" s="31">
        <v>3</v>
      </c>
      <c r="B139" s="156" t="s">
        <v>46</v>
      </c>
      <c r="C139" s="84" t="s">
        <v>33</v>
      </c>
      <c r="D139" s="85" t="s">
        <v>179</v>
      </c>
      <c r="E139" s="85"/>
      <c r="F139" s="84" t="s">
        <v>48</v>
      </c>
      <c r="G139" s="84"/>
      <c r="H139" s="86">
        <v>1400</v>
      </c>
      <c r="I139" s="85"/>
      <c r="J139" s="84"/>
      <c r="K139" s="84"/>
      <c r="L139" s="87"/>
      <c r="M139" s="87"/>
      <c r="N139" s="87"/>
      <c r="O139" s="85"/>
      <c r="P139" s="85"/>
      <c r="Q139" s="85"/>
      <c r="R139" s="88"/>
      <c r="S139" s="88"/>
      <c r="T139" s="85"/>
      <c r="U139" s="88"/>
      <c r="V139" s="88"/>
      <c r="W139" s="88"/>
      <c r="X139" s="88"/>
      <c r="Y139" s="88"/>
      <c r="Z139" s="89">
        <v>82500</v>
      </c>
      <c r="AA139" s="89">
        <v>0</v>
      </c>
      <c r="AB139" s="90">
        <f t="shared" ref="AB139:AB145" si="6">Z139+AA139</f>
        <v>82500</v>
      </c>
      <c r="AC139" s="1">
        <v>13</v>
      </c>
    </row>
    <row r="140" spans="1:35" s="91" customFormat="1" x14ac:dyDescent="0.25">
      <c r="A140" s="31">
        <v>4</v>
      </c>
      <c r="B140" s="156" t="s">
        <v>46</v>
      </c>
      <c r="C140" s="84" t="s">
        <v>33</v>
      </c>
      <c r="D140" s="85" t="s">
        <v>180</v>
      </c>
      <c r="E140" s="85"/>
      <c r="F140" s="84" t="s">
        <v>48</v>
      </c>
      <c r="G140" s="84"/>
      <c r="H140" s="86">
        <v>800</v>
      </c>
      <c r="I140" s="85"/>
      <c r="J140" s="84"/>
      <c r="K140" s="84"/>
      <c r="L140" s="87"/>
      <c r="M140" s="87"/>
      <c r="N140" s="87"/>
      <c r="O140" s="85"/>
      <c r="P140" s="85"/>
      <c r="Q140" s="85"/>
      <c r="R140" s="88"/>
      <c r="S140" s="88"/>
      <c r="T140" s="85"/>
      <c r="U140" s="88"/>
      <c r="V140" s="88"/>
      <c r="W140" s="88"/>
      <c r="X140" s="88"/>
      <c r="Y140" s="88"/>
      <c r="Z140" s="89">
        <v>51700.000000000007</v>
      </c>
      <c r="AA140" s="89">
        <v>0</v>
      </c>
      <c r="AB140" s="90">
        <f t="shared" si="6"/>
        <v>51700.000000000007</v>
      </c>
      <c r="AC140" s="91">
        <v>1</v>
      </c>
      <c r="AD140" s="43"/>
      <c r="AE140" s="43"/>
      <c r="AF140" s="43"/>
      <c r="AG140" s="43"/>
      <c r="AH140" s="43"/>
      <c r="AI140" s="43"/>
    </row>
    <row r="141" spans="1:35" x14ac:dyDescent="0.25">
      <c r="A141" s="31"/>
      <c r="B141" s="156" t="s">
        <v>32</v>
      </c>
      <c r="C141" s="84" t="s">
        <v>33</v>
      </c>
      <c r="D141" s="85" t="s">
        <v>181</v>
      </c>
      <c r="E141" s="85"/>
      <c r="F141" s="84" t="s">
        <v>48</v>
      </c>
      <c r="G141" s="84" t="s">
        <v>36</v>
      </c>
      <c r="H141" s="86">
        <v>2900</v>
      </c>
      <c r="I141" s="85">
        <v>2774.5305777777776</v>
      </c>
      <c r="J141" s="84" t="s">
        <v>37</v>
      </c>
      <c r="K141" s="84" t="s">
        <v>38</v>
      </c>
      <c r="L141" s="87" t="s">
        <v>39</v>
      </c>
      <c r="M141" s="87" t="s">
        <v>40</v>
      </c>
      <c r="N141" s="87" t="s">
        <v>41</v>
      </c>
      <c r="O141" s="85" t="s">
        <v>42</v>
      </c>
      <c r="P141" s="85" t="s">
        <v>43</v>
      </c>
      <c r="Q141" s="85" t="s">
        <v>44</v>
      </c>
      <c r="R141" s="88">
        <v>0</v>
      </c>
      <c r="S141" s="88">
        <v>66.575000000000003</v>
      </c>
      <c r="T141" s="85" t="s">
        <v>45</v>
      </c>
      <c r="U141" s="88">
        <v>25654.774057716051</v>
      </c>
      <c r="V141" s="88">
        <v>2000</v>
      </c>
      <c r="W141" s="88">
        <v>5549.0611555555552</v>
      </c>
      <c r="X141" s="88">
        <v>4980.5752819907411</v>
      </c>
      <c r="Y141" s="88">
        <v>3818.441049526235</v>
      </c>
      <c r="Z141" s="89">
        <v>154000</v>
      </c>
      <c r="AA141" s="89">
        <v>423500.00000000012</v>
      </c>
      <c r="AB141" s="90">
        <f t="shared" si="6"/>
        <v>577500.00000000012</v>
      </c>
    </row>
    <row r="142" spans="1:35" x14ac:dyDescent="0.25">
      <c r="A142" s="31">
        <v>3</v>
      </c>
      <c r="B142" s="156" t="s">
        <v>46</v>
      </c>
      <c r="C142" s="84" t="s">
        <v>182</v>
      </c>
      <c r="D142" s="85" t="s">
        <v>183</v>
      </c>
      <c r="E142" s="85">
        <v>4</v>
      </c>
      <c r="F142" s="84" t="s">
        <v>48</v>
      </c>
      <c r="G142" s="84" t="s">
        <v>49</v>
      </c>
      <c r="H142" s="86">
        <v>1163.932</v>
      </c>
      <c r="I142" s="85">
        <v>3879.7733333333331</v>
      </c>
      <c r="J142" s="84" t="s">
        <v>37</v>
      </c>
      <c r="K142" s="84" t="s">
        <v>38</v>
      </c>
      <c r="L142" s="87" t="s">
        <v>39</v>
      </c>
      <c r="M142" s="87" t="s">
        <v>40</v>
      </c>
      <c r="N142" s="87" t="s">
        <v>41</v>
      </c>
      <c r="O142" s="85" t="s">
        <v>42</v>
      </c>
      <c r="P142" s="85" t="s">
        <v>43</v>
      </c>
      <c r="Q142" s="85" t="s">
        <v>44</v>
      </c>
      <c r="R142" s="88">
        <v>7856.5410000000002</v>
      </c>
      <c r="S142" s="88">
        <v>66.575000000000003</v>
      </c>
      <c r="T142" s="85" t="s">
        <v>45</v>
      </c>
      <c r="U142" s="88">
        <v>35874.431898148156</v>
      </c>
      <c r="V142" s="88">
        <v>3000</v>
      </c>
      <c r="W142" s="88">
        <v>7759.5466666666662</v>
      </c>
      <c r="X142" s="88">
        <v>6995.0967847222237</v>
      </c>
      <c r="Y142" s="88">
        <v>5362.9075349537043</v>
      </c>
      <c r="Z142" s="89">
        <v>64891.181172939832</v>
      </c>
      <c r="AA142" s="89">
        <v>0</v>
      </c>
      <c r="AB142" s="90">
        <f t="shared" si="6"/>
        <v>64891.181172939832</v>
      </c>
      <c r="AC142" s="1">
        <v>13</v>
      </c>
    </row>
    <row r="143" spans="1:35" x14ac:dyDescent="0.25">
      <c r="A143" s="31">
        <v>3</v>
      </c>
      <c r="B143" s="156" t="s">
        <v>46</v>
      </c>
      <c r="C143" s="84" t="s">
        <v>33</v>
      </c>
      <c r="D143" s="85" t="s">
        <v>184</v>
      </c>
      <c r="E143" s="85"/>
      <c r="F143" s="84" t="s">
        <v>48</v>
      </c>
      <c r="G143" s="84" t="s">
        <v>185</v>
      </c>
      <c r="H143" s="86">
        <v>7000</v>
      </c>
      <c r="I143" s="85">
        <v>11616.945111111112</v>
      </c>
      <c r="J143" s="84" t="s">
        <v>37</v>
      </c>
      <c r="K143" s="84" t="s">
        <v>38</v>
      </c>
      <c r="L143" s="87" t="s">
        <v>39</v>
      </c>
      <c r="M143" s="87" t="s">
        <v>40</v>
      </c>
      <c r="N143" s="87" t="s">
        <v>41</v>
      </c>
      <c r="O143" s="85" t="s">
        <v>42</v>
      </c>
      <c r="P143" s="85" t="s">
        <v>43</v>
      </c>
      <c r="Q143" s="85" t="s">
        <v>44</v>
      </c>
      <c r="R143" s="88">
        <v>0</v>
      </c>
      <c r="S143" s="88">
        <v>66.575000000000003</v>
      </c>
      <c r="T143" s="85" t="s">
        <v>45</v>
      </c>
      <c r="U143" s="88">
        <v>107416.40566280867</v>
      </c>
      <c r="V143" s="88">
        <v>9500</v>
      </c>
      <c r="W143" s="88">
        <v>23233.890222222224</v>
      </c>
      <c r="X143" s="88">
        <v>21022.54438275463</v>
      </c>
      <c r="Y143" s="88">
        <v>16117.284026778549</v>
      </c>
      <c r="Z143" s="89">
        <v>244750.00000000003</v>
      </c>
      <c r="AA143" s="89">
        <v>242000.00000000006</v>
      </c>
      <c r="AB143" s="90">
        <f t="shared" si="6"/>
        <v>486750.00000000012</v>
      </c>
      <c r="AC143" s="1">
        <v>4</v>
      </c>
    </row>
    <row r="144" spans="1:35" x14ac:dyDescent="0.25">
      <c r="A144" s="31" t="s">
        <v>112</v>
      </c>
      <c r="B144" s="156" t="s">
        <v>46</v>
      </c>
      <c r="C144" s="84" t="s">
        <v>33</v>
      </c>
      <c r="D144" s="85" t="s">
        <v>186</v>
      </c>
      <c r="E144" s="85">
        <v>24</v>
      </c>
      <c r="F144" s="84" t="s">
        <v>94</v>
      </c>
      <c r="G144" s="84" t="s">
        <v>49</v>
      </c>
      <c r="H144" s="86">
        <v>1500.42</v>
      </c>
      <c r="I144" s="85">
        <v>3667.6933333333341</v>
      </c>
      <c r="J144" s="84" t="s">
        <v>37</v>
      </c>
      <c r="K144" s="84" t="s">
        <v>38</v>
      </c>
      <c r="L144" s="87" t="s">
        <v>39</v>
      </c>
      <c r="M144" s="87" t="s">
        <v>40</v>
      </c>
      <c r="N144" s="87" t="s">
        <v>41</v>
      </c>
      <c r="O144" s="85" t="s">
        <v>42</v>
      </c>
      <c r="P144" s="85" t="s">
        <v>43</v>
      </c>
      <c r="Q144" s="85" t="s">
        <v>44</v>
      </c>
      <c r="R144" s="88">
        <v>10127.835000000001</v>
      </c>
      <c r="S144" s="88">
        <v>66.575000000000003</v>
      </c>
      <c r="T144" s="85" t="s">
        <v>45</v>
      </c>
      <c r="U144" s="88">
        <v>67826.856574074161</v>
      </c>
      <c r="V144" s="88">
        <v>4000</v>
      </c>
      <c r="W144" s="88">
        <v>7335.3866666666681</v>
      </c>
      <c r="X144" s="88">
        <v>11874.336486111126</v>
      </c>
      <c r="Y144" s="88">
        <v>9103.6579726851942</v>
      </c>
      <c r="Z144" s="89">
        <v>110154.26146949087</v>
      </c>
      <c r="AA144" s="89">
        <v>0</v>
      </c>
      <c r="AB144" s="90">
        <f t="shared" si="6"/>
        <v>110154.26146949087</v>
      </c>
      <c r="AC144" s="1">
        <v>4</v>
      </c>
    </row>
    <row r="145" spans="1:35" x14ac:dyDescent="0.25">
      <c r="A145" s="31">
        <v>3</v>
      </c>
      <c r="B145" s="156" t="s">
        <v>46</v>
      </c>
      <c r="C145" s="84" t="s">
        <v>33</v>
      </c>
      <c r="D145" s="85" t="s">
        <v>187</v>
      </c>
      <c r="E145" s="85">
        <v>45</v>
      </c>
      <c r="F145" s="84" t="s">
        <v>48</v>
      </c>
      <c r="G145" s="84" t="s">
        <v>49</v>
      </c>
      <c r="H145" s="86">
        <v>360.92070000000001</v>
      </c>
      <c r="I145" s="85">
        <v>401.02300000000002</v>
      </c>
      <c r="J145" s="84" t="s">
        <v>37</v>
      </c>
      <c r="K145" s="84" t="s">
        <v>38</v>
      </c>
      <c r="L145" s="87" t="s">
        <v>39</v>
      </c>
      <c r="M145" s="87" t="s">
        <v>40</v>
      </c>
      <c r="N145" s="87" t="s">
        <v>41</v>
      </c>
      <c r="O145" s="85" t="s">
        <v>42</v>
      </c>
      <c r="P145" s="85" t="s">
        <v>43</v>
      </c>
      <c r="Q145" s="85" t="s">
        <v>44</v>
      </c>
      <c r="R145" s="88">
        <v>2436.2147250000003</v>
      </c>
      <c r="S145" s="88">
        <v>66.575000000000003</v>
      </c>
      <c r="T145" s="85" t="s">
        <v>45</v>
      </c>
      <c r="U145" s="88">
        <v>3708.0703090277848</v>
      </c>
      <c r="V145" s="88">
        <v>1000</v>
      </c>
      <c r="W145" s="88">
        <v>802.04600000000005</v>
      </c>
      <c r="X145" s="88">
        <v>826.51744635416787</v>
      </c>
      <c r="Y145" s="88">
        <v>633.66337553819528</v>
      </c>
      <c r="Z145" s="89">
        <v>7667.3268440121628</v>
      </c>
      <c r="AA145" s="89">
        <v>0</v>
      </c>
      <c r="AB145" s="90">
        <f t="shared" si="6"/>
        <v>7667.3268440121628</v>
      </c>
    </row>
    <row r="146" spans="1:35" x14ac:dyDescent="0.25">
      <c r="A146" s="184"/>
      <c r="B146" s="186" t="s">
        <v>71</v>
      </c>
      <c r="C146" s="117"/>
      <c r="D146" s="118"/>
      <c r="E146" s="118"/>
      <c r="F146" s="117"/>
      <c r="G146" s="117"/>
      <c r="H146" s="119"/>
      <c r="I146" s="120"/>
      <c r="J146" s="121"/>
      <c r="K146" s="121"/>
      <c r="L146" s="121"/>
      <c r="M146" s="121"/>
      <c r="N146" s="121"/>
      <c r="O146" s="122"/>
      <c r="P146" s="122"/>
      <c r="Q146" s="122"/>
      <c r="R146" s="123"/>
      <c r="S146" s="123"/>
      <c r="T146" s="122"/>
      <c r="U146" s="123"/>
      <c r="V146" s="123"/>
      <c r="W146" s="123"/>
      <c r="X146" s="123"/>
      <c r="Y146" s="123"/>
      <c r="Z146" s="124">
        <f>SUM(Z139:Z145)</f>
        <v>715662.76948644279</v>
      </c>
      <c r="AA146" s="124">
        <f>SUM(AA139:AA145)</f>
        <v>665500.00000000023</v>
      </c>
      <c r="AB146" s="125">
        <f>SUM(AB139:AB145)</f>
        <v>1381162.7694864429</v>
      </c>
    </row>
    <row r="147" spans="1:35" s="21" customFormat="1" x14ac:dyDescent="0.25">
      <c r="A147" s="59"/>
      <c r="B147" s="185" t="s">
        <v>188</v>
      </c>
      <c r="C147" s="127"/>
      <c r="D147" s="128"/>
      <c r="E147" s="128"/>
      <c r="F147" s="127"/>
      <c r="G147" s="127"/>
      <c r="H147" s="129"/>
      <c r="I147" s="128"/>
      <c r="J147" s="127"/>
      <c r="K147" s="127"/>
      <c r="L147" s="127"/>
      <c r="M147" s="127"/>
      <c r="N147" s="127"/>
      <c r="O147" s="128"/>
      <c r="P147" s="128"/>
      <c r="Q147" s="128"/>
      <c r="R147" s="130"/>
      <c r="S147" s="130"/>
      <c r="T147" s="128"/>
      <c r="U147" s="130"/>
      <c r="V147" s="130"/>
      <c r="W147" s="130"/>
      <c r="X147" s="130"/>
      <c r="Y147" s="130"/>
      <c r="Z147" s="131"/>
      <c r="AA147" s="131"/>
      <c r="AB147" s="132">
        <v>40000</v>
      </c>
      <c r="AD147" s="3"/>
      <c r="AE147" s="3"/>
      <c r="AF147" s="3"/>
      <c r="AG147" s="3"/>
      <c r="AH147" s="3"/>
      <c r="AI147" s="22"/>
    </row>
    <row r="148" spans="1:35" s="21" customFormat="1" x14ac:dyDescent="0.25">
      <c r="A148" s="59"/>
      <c r="B148" s="185" t="s">
        <v>103</v>
      </c>
      <c r="C148" s="127"/>
      <c r="D148" s="128"/>
      <c r="E148" s="128"/>
      <c r="F148" s="127"/>
      <c r="G148" s="127"/>
      <c r="H148" s="129"/>
      <c r="I148" s="128"/>
      <c r="J148" s="127"/>
      <c r="K148" s="127"/>
      <c r="L148" s="127"/>
      <c r="M148" s="127"/>
      <c r="N148" s="127"/>
      <c r="O148" s="128"/>
      <c r="P148" s="128"/>
      <c r="Q148" s="128"/>
      <c r="R148" s="130"/>
      <c r="S148" s="130"/>
      <c r="T148" s="128"/>
      <c r="U148" s="130"/>
      <c r="V148" s="130"/>
      <c r="W148" s="130"/>
      <c r="X148" s="130"/>
      <c r="Y148" s="130"/>
      <c r="Z148" s="131"/>
      <c r="AA148" s="131"/>
      <c r="AB148" s="187">
        <v>100000</v>
      </c>
      <c r="AD148" s="3"/>
      <c r="AE148" s="3"/>
      <c r="AF148" s="3"/>
      <c r="AG148" s="3"/>
      <c r="AH148" s="3"/>
      <c r="AI148" s="22"/>
    </row>
    <row r="149" spans="1:35" ht="16.5" thickBot="1" x14ac:dyDescent="0.3">
      <c r="A149" s="67"/>
      <c r="B149" s="188" t="s">
        <v>76</v>
      </c>
      <c r="C149" s="69"/>
      <c r="D149" s="70"/>
      <c r="E149" s="70"/>
      <c r="F149" s="69"/>
      <c r="G149" s="69"/>
      <c r="H149" s="71"/>
      <c r="I149" s="70"/>
      <c r="J149" s="69"/>
      <c r="K149" s="69"/>
      <c r="L149" s="69"/>
      <c r="M149" s="69"/>
      <c r="N149" s="69"/>
      <c r="O149" s="70"/>
      <c r="P149" s="70"/>
      <c r="Q149" s="70"/>
      <c r="R149" s="72"/>
      <c r="S149" s="72"/>
      <c r="T149" s="70"/>
      <c r="U149" s="72"/>
      <c r="V149" s="72"/>
      <c r="W149" s="72"/>
      <c r="X149" s="72"/>
      <c r="Y149" s="72"/>
      <c r="Z149" s="73"/>
      <c r="AA149" s="74" t="s">
        <v>77</v>
      </c>
      <c r="AB149" s="75">
        <f>SUM(AB146:AB148)</f>
        <v>1521162.7694864429</v>
      </c>
    </row>
    <row r="150" spans="1:35" ht="15.75" thickTop="1" x14ac:dyDescent="0.25">
      <c r="A150" s="26"/>
      <c r="C150" s="25"/>
      <c r="D150" s="26"/>
      <c r="E150" s="26"/>
      <c r="F150" s="25"/>
      <c r="G150" s="25"/>
      <c r="H150" s="27"/>
      <c r="I150" s="26"/>
      <c r="J150" s="25"/>
      <c r="K150" s="25"/>
      <c r="L150" s="25"/>
      <c r="M150" s="25"/>
      <c r="N150" s="25"/>
      <c r="O150" s="26"/>
      <c r="P150" s="26"/>
      <c r="Q150" s="26"/>
      <c r="R150" s="28"/>
      <c r="S150" s="28"/>
      <c r="T150" s="26"/>
      <c r="U150" s="28"/>
      <c r="V150" s="28"/>
      <c r="W150" s="28"/>
      <c r="X150" s="28"/>
      <c r="Y150" s="28"/>
      <c r="Z150" s="29"/>
      <c r="AA150" s="29"/>
    </row>
    <row r="151" spans="1:35" x14ac:dyDescent="0.25">
      <c r="C151"/>
      <c r="D151"/>
    </row>
    <row r="152" spans="1:35" x14ac:dyDescent="0.25">
      <c r="A152" s="190"/>
      <c r="C152"/>
      <c r="D152"/>
    </row>
    <row r="153" spans="1:35" x14ac:dyDescent="0.25">
      <c r="C153"/>
      <c r="D153"/>
    </row>
    <row r="154" spans="1:35" x14ac:dyDescent="0.25">
      <c r="C154"/>
      <c r="D154"/>
    </row>
    <row r="155" spans="1:35" x14ac:dyDescent="0.25">
      <c r="C155"/>
      <c r="D155"/>
    </row>
    <row r="156" spans="1:35" x14ac:dyDescent="0.25">
      <c r="C156"/>
      <c r="D156"/>
    </row>
    <row r="157" spans="1:35" x14ac:dyDescent="0.25">
      <c r="C157"/>
      <c r="D157"/>
    </row>
    <row r="158" spans="1:35" x14ac:dyDescent="0.25">
      <c r="C158"/>
      <c r="D158"/>
    </row>
    <row r="159" spans="1:35" x14ac:dyDescent="0.25">
      <c r="C159"/>
      <c r="D159"/>
    </row>
    <row r="160" spans="1:35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</sheetData>
  <pageMargins left="1" right="0.25" top="0.34375" bottom="0.20624999999999999" header="0.3" footer="0.3"/>
  <pageSetup scale="75" orientation="landscape" horizontalDpi="72" verticalDpi="72" r:id="rId1"/>
  <rowBreaks count="2" manualBreakCount="2">
    <brk id="51" max="16383" man="1"/>
    <brk id="112" max="29" man="1"/>
  </rowBreaks>
  <colBreaks count="2" manualBreakCount="2">
    <brk id="1" max="1048575" man="1"/>
    <brk id="3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67"/>
  <sheetViews>
    <sheetView topLeftCell="B121" zoomScaleNormal="100" workbookViewId="0">
      <selection activeCell="B138" sqref="B138"/>
    </sheetView>
  </sheetViews>
  <sheetFormatPr defaultColWidth="8.85546875" defaultRowHeight="15" x14ac:dyDescent="0.25"/>
  <cols>
    <col min="1" max="1" width="5.85546875" style="1" hidden="1" customWidth="1"/>
    <col min="2" max="2" width="16.140625" style="1" customWidth="1"/>
    <col min="3" max="3" width="7.140625" style="1" bestFit="1" customWidth="1"/>
    <col min="4" max="4" width="57.28515625" style="1" bestFit="1" customWidth="1"/>
    <col min="5" max="5" width="11.42578125" style="1" hidden="1" customWidth="1"/>
    <col min="6" max="6" width="7.7109375" style="1" customWidth="1"/>
    <col min="7" max="7" width="7.5703125" style="1" customWidth="1"/>
    <col min="8" max="8" width="13.42578125" style="1" customWidth="1"/>
    <col min="9" max="12" width="9.140625" style="1" hidden="1" customWidth="1"/>
    <col min="13" max="13" width="10.85546875" style="1" hidden="1" customWidth="1"/>
    <col min="14" max="14" width="10" style="1" hidden="1" customWidth="1"/>
    <col min="15" max="15" width="9.140625" style="1" hidden="1" customWidth="1"/>
    <col min="16" max="16" width="10.85546875" style="1" hidden="1" customWidth="1"/>
    <col min="17" max="17" width="11.5703125" style="1" hidden="1" customWidth="1"/>
    <col min="18" max="18" width="11.28515625" style="1" hidden="1" customWidth="1"/>
    <col min="19" max="19" width="11" style="1" hidden="1" customWidth="1"/>
    <col min="20" max="20" width="12.28515625" style="1" hidden="1" customWidth="1"/>
    <col min="21" max="21" width="14.85546875" style="1" hidden="1" customWidth="1"/>
    <col min="22" max="22" width="12.140625" style="1" hidden="1" customWidth="1"/>
    <col min="23" max="23" width="10.42578125" style="1" hidden="1" customWidth="1"/>
    <col min="24" max="24" width="15" style="1" hidden="1" customWidth="1"/>
    <col min="25" max="25" width="14.85546875" style="1" hidden="1" customWidth="1"/>
    <col min="26" max="26" width="11.42578125" style="1" customWidth="1"/>
    <col min="27" max="27" width="12.7109375" style="1" bestFit="1" customWidth="1"/>
    <col min="28" max="28" width="13.7109375" style="1" customWidth="1"/>
    <col min="29" max="29" width="12.140625" style="1" hidden="1" customWidth="1"/>
    <col min="30" max="30" width="25.85546875" style="3" customWidth="1"/>
    <col min="31" max="33" width="8.85546875" style="3" customWidth="1"/>
    <col min="34" max="34" width="12" style="3" customWidth="1"/>
    <col min="35" max="35" width="8.85546875" style="4" customWidth="1"/>
    <col min="36" max="54" width="8.85546875" style="1" customWidth="1"/>
    <col min="55" max="16384" width="8.85546875" style="1"/>
  </cols>
  <sheetData>
    <row r="1" spans="1:35" ht="23.25" x14ac:dyDescent="0.35">
      <c r="F1" s="2" t="s">
        <v>189</v>
      </c>
    </row>
    <row r="2" spans="1:35" ht="18.75" x14ac:dyDescent="0.3">
      <c r="F2" s="5" t="s">
        <v>200</v>
      </c>
    </row>
    <row r="3" spans="1:35" x14ac:dyDescent="0.25">
      <c r="B3" s="6">
        <v>43915</v>
      </c>
      <c r="F3" s="7" t="s">
        <v>1</v>
      </c>
    </row>
    <row r="4" spans="1:35" ht="6.75" customHeight="1" thickBot="1" x14ac:dyDescent="0.3"/>
    <row r="5" spans="1:35" s="12" customFormat="1" ht="46.5" thickTop="1" thickBot="1" x14ac:dyDescent="0.3">
      <c r="A5" s="8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  <c r="R5" s="10" t="s">
        <v>19</v>
      </c>
      <c r="S5" s="10" t="s">
        <v>20</v>
      </c>
      <c r="T5" s="10" t="s">
        <v>21</v>
      </c>
      <c r="U5" s="10" t="s">
        <v>22</v>
      </c>
      <c r="V5" s="10" t="s">
        <v>23</v>
      </c>
      <c r="W5" s="10" t="s">
        <v>24</v>
      </c>
      <c r="X5" s="10" t="s">
        <v>25</v>
      </c>
      <c r="Y5" s="10" t="s">
        <v>26</v>
      </c>
      <c r="Z5" s="10" t="s">
        <v>27</v>
      </c>
      <c r="AA5" s="10" t="s">
        <v>28</v>
      </c>
      <c r="AB5" s="11" t="s">
        <v>29</v>
      </c>
      <c r="AD5" s="13"/>
      <c r="AE5" s="13"/>
      <c r="AF5" s="13"/>
      <c r="AG5" s="13"/>
      <c r="AH5" s="13"/>
      <c r="AI5" s="14"/>
    </row>
    <row r="6" spans="1:35" s="21" customFormat="1" ht="19.5" thickTop="1" x14ac:dyDescent="0.3">
      <c r="A6" s="15" t="s">
        <v>30</v>
      </c>
      <c r="B6" s="16" t="s">
        <v>31</v>
      </c>
      <c r="C6" s="17"/>
      <c r="D6" s="17"/>
      <c r="E6" s="18"/>
      <c r="F6" s="19"/>
      <c r="G6" s="19"/>
      <c r="H6" s="19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9"/>
      <c r="AA6" s="19"/>
      <c r="AB6" s="20"/>
      <c r="AD6" s="3"/>
      <c r="AE6" s="3"/>
      <c r="AF6" s="3"/>
      <c r="AG6" s="3"/>
      <c r="AH6" s="3"/>
      <c r="AI6" s="22"/>
    </row>
    <row r="7" spans="1:35" x14ac:dyDescent="0.25">
      <c r="A7" s="23">
        <v>1</v>
      </c>
      <c r="B7" s="24" t="s">
        <v>32</v>
      </c>
      <c r="C7" s="25" t="s">
        <v>33</v>
      </c>
      <c r="D7" s="26" t="s">
        <v>34</v>
      </c>
      <c r="E7" s="26">
        <v>96</v>
      </c>
      <c r="F7" s="25" t="s">
        <v>35</v>
      </c>
      <c r="G7" s="25" t="s">
        <v>36</v>
      </c>
      <c r="H7" s="27">
        <v>1831.4237999999996</v>
      </c>
      <c r="I7" s="26">
        <v>5290.7798666666658</v>
      </c>
      <c r="J7" s="25" t="s">
        <v>37</v>
      </c>
      <c r="K7" s="25" t="s">
        <v>38</v>
      </c>
      <c r="L7" s="25" t="s">
        <v>39</v>
      </c>
      <c r="M7" s="25" t="s">
        <v>40</v>
      </c>
      <c r="N7" s="25" t="s">
        <v>41</v>
      </c>
      <c r="O7" s="26" t="s">
        <v>42</v>
      </c>
      <c r="P7" s="26" t="s">
        <v>43</v>
      </c>
      <c r="Q7" s="26" t="s">
        <v>44</v>
      </c>
      <c r="R7" s="28">
        <v>0</v>
      </c>
      <c r="S7" s="28">
        <v>66.575000000000003</v>
      </c>
      <c r="T7" s="26" t="s">
        <v>45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9">
        <v>0</v>
      </c>
      <c r="AA7" s="29">
        <f>146513.904*0.85</f>
        <v>124536.8184</v>
      </c>
      <c r="AB7" s="30">
        <f t="shared" ref="AB7:AB19" si="0">Z7+AA7</f>
        <v>124536.8184</v>
      </c>
      <c r="AC7" s="1">
        <v>3</v>
      </c>
    </row>
    <row r="8" spans="1:35" x14ac:dyDescent="0.25">
      <c r="A8" s="31">
        <v>1</v>
      </c>
      <c r="B8" s="24" t="s">
        <v>46</v>
      </c>
      <c r="C8" s="25" t="s">
        <v>33</v>
      </c>
      <c r="D8" s="26" t="s">
        <v>47</v>
      </c>
      <c r="E8" s="26">
        <v>43</v>
      </c>
      <c r="F8" s="25" t="s">
        <v>48</v>
      </c>
      <c r="G8" s="25" t="s">
        <v>49</v>
      </c>
      <c r="H8" s="27">
        <v>1492.32</v>
      </c>
      <c r="I8" s="26">
        <v>3813.7066666666669</v>
      </c>
      <c r="J8" s="25" t="s">
        <v>37</v>
      </c>
      <c r="K8" s="25" t="s">
        <v>38</v>
      </c>
      <c r="L8" s="25" t="s">
        <v>39</v>
      </c>
      <c r="M8" s="25" t="s">
        <v>40</v>
      </c>
      <c r="N8" s="25" t="s">
        <v>41</v>
      </c>
      <c r="O8" s="26" t="s">
        <v>42</v>
      </c>
      <c r="P8" s="26" t="s">
        <v>43</v>
      </c>
      <c r="Q8" s="26" t="s">
        <v>44</v>
      </c>
      <c r="R8" s="28">
        <v>10073.16</v>
      </c>
      <c r="S8" s="28">
        <v>66.575000000000003</v>
      </c>
      <c r="T8" s="26" t="s">
        <v>45</v>
      </c>
      <c r="U8" s="28">
        <v>35263.544629629694</v>
      </c>
      <c r="V8" s="28">
        <v>3500</v>
      </c>
      <c r="W8" s="28">
        <v>7627.4133333333339</v>
      </c>
      <c r="X8" s="28">
        <v>6958.643694444454</v>
      </c>
      <c r="Y8" s="28">
        <v>5334.9601657407484</v>
      </c>
      <c r="Z8" s="29">
        <v>58684.561823148229</v>
      </c>
      <c r="AA8" s="29">
        <v>0</v>
      </c>
      <c r="AB8" s="30">
        <f t="shared" si="0"/>
        <v>58684.561823148229</v>
      </c>
      <c r="AC8" s="1">
        <v>1</v>
      </c>
    </row>
    <row r="9" spans="1:35" x14ac:dyDescent="0.25">
      <c r="A9" s="31"/>
      <c r="B9" s="32" t="s">
        <v>46</v>
      </c>
      <c r="C9" s="33" t="s">
        <v>33</v>
      </c>
      <c r="D9" s="34" t="s">
        <v>50</v>
      </c>
      <c r="E9" s="34"/>
      <c r="F9" s="33" t="s">
        <v>48</v>
      </c>
      <c r="G9" s="33"/>
      <c r="H9" s="35"/>
      <c r="I9" s="34"/>
      <c r="J9" s="33"/>
      <c r="K9" s="33"/>
      <c r="L9" s="33"/>
      <c r="M9" s="33"/>
      <c r="N9" s="33"/>
      <c r="O9" s="34"/>
      <c r="P9" s="34"/>
      <c r="Q9" s="34"/>
      <c r="R9" s="36"/>
      <c r="S9" s="36"/>
      <c r="T9" s="34"/>
      <c r="U9" s="36"/>
      <c r="V9" s="36"/>
      <c r="W9" s="36"/>
      <c r="X9" s="36"/>
      <c r="Y9" s="36"/>
      <c r="Z9" s="37">
        <v>60000</v>
      </c>
      <c r="AA9" s="37">
        <v>0</v>
      </c>
      <c r="AB9" s="38">
        <f t="shared" si="0"/>
        <v>60000</v>
      </c>
      <c r="AD9" s="39" t="s">
        <v>51</v>
      </c>
    </row>
    <row r="10" spans="1:35" x14ac:dyDescent="0.25">
      <c r="A10" s="40">
        <v>2</v>
      </c>
      <c r="B10" s="32" t="s">
        <v>32</v>
      </c>
      <c r="C10" s="33" t="s">
        <v>33</v>
      </c>
      <c r="D10" s="34" t="s">
        <v>52</v>
      </c>
      <c r="E10" s="34">
        <v>63.5</v>
      </c>
      <c r="F10" s="33" t="s">
        <v>48</v>
      </c>
      <c r="G10" s="33"/>
      <c r="H10" s="35">
        <v>3847.4070000000002</v>
      </c>
      <c r="I10" s="34">
        <v>6839.8346666666666</v>
      </c>
      <c r="J10" s="33" t="s">
        <v>37</v>
      </c>
      <c r="K10" s="33" t="s">
        <v>38</v>
      </c>
      <c r="L10" s="33" t="s">
        <v>39</v>
      </c>
      <c r="M10" s="33" t="s">
        <v>40</v>
      </c>
      <c r="N10" s="33" t="s">
        <v>41</v>
      </c>
      <c r="O10" s="34" t="s">
        <v>42</v>
      </c>
      <c r="P10" s="34" t="s">
        <v>43</v>
      </c>
      <c r="Q10" s="34" t="s">
        <v>44</v>
      </c>
      <c r="R10" s="36">
        <v>25969.99725</v>
      </c>
      <c r="S10" s="36">
        <v>66.575000000000003</v>
      </c>
      <c r="T10" s="34" t="s">
        <v>45</v>
      </c>
      <c r="U10" s="36">
        <v>63244.721240740779</v>
      </c>
      <c r="V10" s="36">
        <v>9500</v>
      </c>
      <c r="W10" s="36">
        <v>13679.669333333333</v>
      </c>
      <c r="X10" s="36">
        <v>12963.658586111109</v>
      </c>
      <c r="Y10" s="36">
        <v>9938.8049160185183</v>
      </c>
      <c r="Z10" s="37">
        <v>109326.8540762037</v>
      </c>
      <c r="AA10" s="37">
        <v>0</v>
      </c>
      <c r="AB10" s="38">
        <f t="shared" si="0"/>
        <v>109326.8540762037</v>
      </c>
      <c r="AC10" s="41">
        <v>6</v>
      </c>
      <c r="AD10" s="39" t="s">
        <v>53</v>
      </c>
    </row>
    <row r="11" spans="1:35" ht="16.899999999999999" customHeight="1" x14ac:dyDescent="0.25">
      <c r="A11" s="31">
        <v>1</v>
      </c>
      <c r="B11" s="24" t="s">
        <v>46</v>
      </c>
      <c r="C11" s="25" t="s">
        <v>33</v>
      </c>
      <c r="D11" s="26" t="s">
        <v>54</v>
      </c>
      <c r="E11" s="26">
        <v>63</v>
      </c>
      <c r="F11" s="25" t="s">
        <v>48</v>
      </c>
      <c r="G11" s="25" t="s">
        <v>49</v>
      </c>
      <c r="H11" s="27">
        <v>262.63979999999998</v>
      </c>
      <c r="I11" s="26">
        <v>875.46599999999989</v>
      </c>
      <c r="J11" s="25" t="s">
        <v>37</v>
      </c>
      <c r="K11" s="25" t="s">
        <v>38</v>
      </c>
      <c r="L11" s="25" t="s">
        <v>39</v>
      </c>
      <c r="M11" s="25" t="s">
        <v>40</v>
      </c>
      <c r="N11" s="25" t="s">
        <v>41</v>
      </c>
      <c r="O11" s="26" t="s">
        <v>42</v>
      </c>
      <c r="P11" s="26" t="s">
        <v>43</v>
      </c>
      <c r="Q11" s="26" t="s">
        <v>44</v>
      </c>
      <c r="R11" s="28">
        <v>1772.8186499999999</v>
      </c>
      <c r="S11" s="28">
        <v>66.575000000000003</v>
      </c>
      <c r="T11" s="26" t="s">
        <v>45</v>
      </c>
      <c r="U11" s="28">
        <v>8095.0206875000003</v>
      </c>
      <c r="V11" s="28">
        <v>500</v>
      </c>
      <c r="W11" s="28">
        <v>1750.9319999999998</v>
      </c>
      <c r="X11" s="28">
        <v>1551.892903125</v>
      </c>
      <c r="Y11" s="28">
        <v>1189.7845590625</v>
      </c>
      <c r="Z11" s="29">
        <v>13087.6301496875</v>
      </c>
      <c r="AA11" s="29">
        <v>0</v>
      </c>
      <c r="AB11" s="30">
        <f t="shared" si="0"/>
        <v>13087.6301496875</v>
      </c>
      <c r="AC11" s="1">
        <v>3</v>
      </c>
    </row>
    <row r="12" spans="1:35" x14ac:dyDescent="0.25">
      <c r="A12" s="31">
        <v>1</v>
      </c>
      <c r="B12" s="24" t="s">
        <v>46</v>
      </c>
      <c r="C12" s="25" t="s">
        <v>33</v>
      </c>
      <c r="D12" s="26" t="s">
        <v>55</v>
      </c>
      <c r="E12" s="26">
        <v>76</v>
      </c>
      <c r="F12" s="25" t="s">
        <v>35</v>
      </c>
      <c r="G12" s="25" t="s">
        <v>36</v>
      </c>
      <c r="H12" s="27">
        <v>1991.0610999999999</v>
      </c>
      <c r="I12" s="26">
        <v>4867.038244444444</v>
      </c>
      <c r="J12" s="25" t="s">
        <v>37</v>
      </c>
      <c r="K12" s="25" t="s">
        <v>38</v>
      </c>
      <c r="L12" s="25" t="s">
        <v>39</v>
      </c>
      <c r="M12" s="25" t="s">
        <v>40</v>
      </c>
      <c r="N12" s="25" t="s">
        <v>41</v>
      </c>
      <c r="O12" s="26" t="s">
        <v>42</v>
      </c>
      <c r="P12" s="26" t="s">
        <v>43</v>
      </c>
      <c r="Q12" s="26" t="s">
        <v>44</v>
      </c>
      <c r="R12" s="28">
        <v>0</v>
      </c>
      <c r="S12" s="28">
        <v>66.575000000000003</v>
      </c>
      <c r="T12" s="26" t="s">
        <v>45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9">
        <v>0</v>
      </c>
      <c r="AA12" s="29">
        <f>159284.888*0.85</f>
        <v>135392.15479999999</v>
      </c>
      <c r="AB12" s="30">
        <f t="shared" si="0"/>
        <v>135392.15479999999</v>
      </c>
      <c r="AC12" s="1">
        <v>3</v>
      </c>
    </row>
    <row r="13" spans="1:35" x14ac:dyDescent="0.25">
      <c r="A13" s="31">
        <v>1</v>
      </c>
      <c r="B13" s="24" t="s">
        <v>46</v>
      </c>
      <c r="C13" s="25" t="s">
        <v>33</v>
      </c>
      <c r="D13" s="26" t="s">
        <v>56</v>
      </c>
      <c r="E13" s="26">
        <v>47</v>
      </c>
      <c r="F13" s="25" t="s">
        <v>48</v>
      </c>
      <c r="G13" s="25" t="s">
        <v>36</v>
      </c>
      <c r="H13" s="27">
        <v>1053.45</v>
      </c>
      <c r="I13" s="26">
        <v>1989.8500000000001</v>
      </c>
      <c r="J13" s="25" t="s">
        <v>37</v>
      </c>
      <c r="K13" s="25" t="s">
        <v>38</v>
      </c>
      <c r="L13" s="25" t="s">
        <v>39</v>
      </c>
      <c r="M13" s="25" t="s">
        <v>40</v>
      </c>
      <c r="N13" s="25" t="s">
        <v>41</v>
      </c>
      <c r="O13" s="26" t="s">
        <v>42</v>
      </c>
      <c r="P13" s="26" t="s">
        <v>43</v>
      </c>
      <c r="Q13" s="26" t="s">
        <v>44</v>
      </c>
      <c r="R13" s="28">
        <v>7110.7875000000004</v>
      </c>
      <c r="S13" s="28">
        <v>66.575000000000003</v>
      </c>
      <c r="T13" s="26" t="s">
        <v>45</v>
      </c>
      <c r="U13" s="28">
        <v>18399.203298611075</v>
      </c>
      <c r="V13" s="28">
        <v>2500</v>
      </c>
      <c r="W13" s="28">
        <v>3979.7000000000003</v>
      </c>
      <c r="X13" s="28">
        <v>3731.8354947916609</v>
      </c>
      <c r="Y13" s="28">
        <v>2861.0738793402734</v>
      </c>
      <c r="Z13" s="29">
        <v>31471.81267274301</v>
      </c>
      <c r="AA13" s="29">
        <f>63200*0.85</f>
        <v>53720</v>
      </c>
      <c r="AB13" s="30">
        <f t="shared" si="0"/>
        <v>85191.812672743006</v>
      </c>
      <c r="AC13" s="1">
        <v>1</v>
      </c>
    </row>
    <row r="14" spans="1:35" x14ac:dyDescent="0.25">
      <c r="A14" s="31">
        <v>1</v>
      </c>
      <c r="B14" s="24" t="s">
        <v>46</v>
      </c>
      <c r="C14" s="25" t="s">
        <v>33</v>
      </c>
      <c r="D14" s="26" t="s">
        <v>57</v>
      </c>
      <c r="E14" s="26">
        <v>82.4</v>
      </c>
      <c r="F14" s="25" t="s">
        <v>35</v>
      </c>
      <c r="G14" s="25" t="s">
        <v>36</v>
      </c>
      <c r="H14" s="27">
        <v>2150.0871000000002</v>
      </c>
      <c r="I14" s="26">
        <v>6211.3627333333334</v>
      </c>
      <c r="J14" s="25" t="s">
        <v>37</v>
      </c>
      <c r="K14" s="25" t="s">
        <v>38</v>
      </c>
      <c r="L14" s="25" t="s">
        <v>39</v>
      </c>
      <c r="M14" s="25" t="s">
        <v>40</v>
      </c>
      <c r="N14" s="25" t="s">
        <v>41</v>
      </c>
      <c r="O14" s="26" t="s">
        <v>42</v>
      </c>
      <c r="P14" s="26" t="s">
        <v>43</v>
      </c>
      <c r="Q14" s="26" t="s">
        <v>44</v>
      </c>
      <c r="R14" s="28">
        <v>0</v>
      </c>
      <c r="S14" s="28">
        <v>66.575000000000003</v>
      </c>
      <c r="T14" s="26" t="s">
        <v>45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9">
        <v>0</v>
      </c>
      <c r="AA14" s="29">
        <f>172006.968*0.85</f>
        <v>146205.9228</v>
      </c>
      <c r="AB14" s="30">
        <f t="shared" si="0"/>
        <v>146205.9228</v>
      </c>
      <c r="AC14" s="1">
        <v>3</v>
      </c>
    </row>
    <row r="15" spans="1:35" x14ac:dyDescent="0.25">
      <c r="A15" s="31">
        <v>1</v>
      </c>
      <c r="B15" s="24" t="s">
        <v>46</v>
      </c>
      <c r="C15" s="25" t="s">
        <v>33</v>
      </c>
      <c r="D15" s="26" t="s">
        <v>58</v>
      </c>
      <c r="E15" s="26">
        <v>75.111111111111114</v>
      </c>
      <c r="F15" s="25" t="s">
        <v>48</v>
      </c>
      <c r="G15" s="25" t="s">
        <v>36</v>
      </c>
      <c r="H15" s="27">
        <v>2290.3247999999999</v>
      </c>
      <c r="I15" s="26">
        <v>6327.7474666666667</v>
      </c>
      <c r="J15" s="25" t="s">
        <v>37</v>
      </c>
      <c r="K15" s="25" t="s">
        <v>38</v>
      </c>
      <c r="L15" s="25" t="s">
        <v>39</v>
      </c>
      <c r="M15" s="25" t="s">
        <v>40</v>
      </c>
      <c r="N15" s="25" t="s">
        <v>41</v>
      </c>
      <c r="O15" s="26" t="s">
        <v>42</v>
      </c>
      <c r="P15" s="26" t="s">
        <v>43</v>
      </c>
      <c r="Q15" s="26" t="s">
        <v>44</v>
      </c>
      <c r="R15" s="28">
        <v>0</v>
      </c>
      <c r="S15" s="28">
        <v>66.575000000000003</v>
      </c>
      <c r="T15" s="26" t="s">
        <v>45</v>
      </c>
      <c r="U15" s="28">
        <v>58509.692721296313</v>
      </c>
      <c r="V15" s="28">
        <v>5500</v>
      </c>
      <c r="W15" s="28">
        <v>12655.494933333333</v>
      </c>
      <c r="X15" s="28">
        <v>11499.778148194442</v>
      </c>
      <c r="Y15" s="28">
        <v>8816.4965802824063</v>
      </c>
      <c r="Z15" s="29">
        <v>96981.462383106453</v>
      </c>
      <c r="AA15" s="29">
        <v>143086.39999999999</v>
      </c>
      <c r="AB15" s="30">
        <f t="shared" si="0"/>
        <v>240067.86238310643</v>
      </c>
      <c r="AC15" s="1">
        <v>1</v>
      </c>
    </row>
    <row r="16" spans="1:35" x14ac:dyDescent="0.25">
      <c r="A16" s="31">
        <v>1</v>
      </c>
      <c r="B16" s="24" t="s">
        <v>46</v>
      </c>
      <c r="C16" s="25" t="s">
        <v>33</v>
      </c>
      <c r="D16" s="26" t="s">
        <v>59</v>
      </c>
      <c r="E16" s="26">
        <v>62</v>
      </c>
      <c r="F16" s="25" t="s">
        <v>48</v>
      </c>
      <c r="G16" s="25" t="s">
        <v>49</v>
      </c>
      <c r="H16" s="27">
        <v>1688.4619</v>
      </c>
      <c r="I16" s="26">
        <v>3376.9238</v>
      </c>
      <c r="J16" s="25" t="s">
        <v>37</v>
      </c>
      <c r="K16" s="25" t="s">
        <v>38</v>
      </c>
      <c r="L16" s="25" t="s">
        <v>39</v>
      </c>
      <c r="M16" s="25" t="s">
        <v>40</v>
      </c>
      <c r="N16" s="25" t="s">
        <v>41</v>
      </c>
      <c r="O16" s="26" t="s">
        <v>42</v>
      </c>
      <c r="P16" s="26" t="s">
        <v>43</v>
      </c>
      <c r="Q16" s="26" t="s">
        <v>44</v>
      </c>
      <c r="R16" s="28">
        <v>11397.117824999999</v>
      </c>
      <c r="S16" s="28">
        <v>66.575000000000003</v>
      </c>
      <c r="T16" s="26" t="s">
        <v>45</v>
      </c>
      <c r="U16" s="28">
        <v>31224.81972013893</v>
      </c>
      <c r="V16" s="28">
        <v>4000</v>
      </c>
      <c r="W16" s="28">
        <v>6753.8476000000001</v>
      </c>
      <c r="X16" s="28">
        <v>6296.800098020839</v>
      </c>
      <c r="Y16" s="28">
        <v>4827.5467418159769</v>
      </c>
      <c r="Z16" s="29">
        <v>53103.014159975741</v>
      </c>
      <c r="AA16" s="29">
        <v>0</v>
      </c>
      <c r="AB16" s="30">
        <f t="shared" si="0"/>
        <v>53103.014159975741</v>
      </c>
      <c r="AC16" s="1">
        <v>1</v>
      </c>
    </row>
    <row r="17" spans="1:35" x14ac:dyDescent="0.25">
      <c r="A17" s="31">
        <v>1</v>
      </c>
      <c r="B17" s="24" t="s">
        <v>46</v>
      </c>
      <c r="C17" s="25" t="s">
        <v>33</v>
      </c>
      <c r="D17" s="26" t="s">
        <v>60</v>
      </c>
      <c r="E17" s="26">
        <v>84</v>
      </c>
      <c r="F17" s="25" t="s">
        <v>48</v>
      </c>
      <c r="G17" s="25" t="s">
        <v>49</v>
      </c>
      <c r="H17" s="27">
        <v>241.607</v>
      </c>
      <c r="I17" s="26">
        <v>536.90444444444449</v>
      </c>
      <c r="J17" s="25" t="s">
        <v>37</v>
      </c>
      <c r="K17" s="25" t="s">
        <v>38</v>
      </c>
      <c r="L17" s="25" t="s">
        <v>39</v>
      </c>
      <c r="M17" s="25" t="s">
        <v>40</v>
      </c>
      <c r="N17" s="25" t="s">
        <v>41</v>
      </c>
      <c r="O17" s="26" t="s">
        <v>42</v>
      </c>
      <c r="P17" s="26" t="s">
        <v>43</v>
      </c>
      <c r="Q17" s="26" t="s">
        <v>44</v>
      </c>
      <c r="R17" s="28">
        <v>1630.84725</v>
      </c>
      <c r="S17" s="28">
        <v>66.575000000000003</v>
      </c>
      <c r="T17" s="26" t="s">
        <v>45</v>
      </c>
      <c r="U17" s="28">
        <v>4964.5018595678966</v>
      </c>
      <c r="V17" s="28">
        <v>500</v>
      </c>
      <c r="W17" s="28">
        <v>1073.808888888889</v>
      </c>
      <c r="X17" s="28">
        <v>980.74661226851811</v>
      </c>
      <c r="Y17" s="28">
        <v>751.90573607253054</v>
      </c>
      <c r="Z17" s="29">
        <v>8270.9630967978355</v>
      </c>
      <c r="AA17" s="29">
        <v>0</v>
      </c>
      <c r="AB17" s="30">
        <f t="shared" si="0"/>
        <v>8270.9630967978355</v>
      </c>
      <c r="AC17" s="1">
        <v>1</v>
      </c>
    </row>
    <row r="18" spans="1:35" x14ac:dyDescent="0.25">
      <c r="A18" s="31">
        <v>4</v>
      </c>
      <c r="B18" s="24" t="s">
        <v>46</v>
      </c>
      <c r="C18" s="25" t="s">
        <v>33</v>
      </c>
      <c r="D18" s="26" t="s">
        <v>61</v>
      </c>
      <c r="E18" s="26">
        <v>52</v>
      </c>
      <c r="F18" s="25" t="s">
        <v>48</v>
      </c>
      <c r="G18" s="25" t="s">
        <v>36</v>
      </c>
      <c r="H18" s="27">
        <v>138.3827</v>
      </c>
      <c r="I18" s="26">
        <v>215.26197777777779</v>
      </c>
      <c r="J18" s="25" t="s">
        <v>37</v>
      </c>
      <c r="K18" s="25" t="s">
        <v>38</v>
      </c>
      <c r="L18" s="25" t="s">
        <v>39</v>
      </c>
      <c r="M18" s="25" t="s">
        <v>40</v>
      </c>
      <c r="N18" s="25" t="s">
        <v>41</v>
      </c>
      <c r="O18" s="26" t="s">
        <v>42</v>
      </c>
      <c r="P18" s="26" t="s">
        <v>43</v>
      </c>
      <c r="Q18" s="26" t="s">
        <v>44</v>
      </c>
      <c r="R18" s="28">
        <v>934.08322499999997</v>
      </c>
      <c r="S18" s="28">
        <v>66.575000000000003</v>
      </c>
      <c r="T18" s="26" t="s">
        <v>45</v>
      </c>
      <c r="U18" s="28">
        <v>1990.425857021605</v>
      </c>
      <c r="V18" s="28">
        <v>500</v>
      </c>
      <c r="W18" s="28">
        <v>430.52395555555557</v>
      </c>
      <c r="X18" s="28">
        <v>438.14247188657419</v>
      </c>
      <c r="Y18" s="28">
        <v>335.90922844637356</v>
      </c>
      <c r="Z18" s="29">
        <v>3695.0015129101084</v>
      </c>
      <c r="AA18" s="42">
        <f>15200*0.85</f>
        <v>12920</v>
      </c>
      <c r="AB18" s="30">
        <f t="shared" si="0"/>
        <v>16615.001512910108</v>
      </c>
      <c r="AC18" s="1">
        <v>1</v>
      </c>
    </row>
    <row r="19" spans="1:35" x14ac:dyDescent="0.25">
      <c r="A19" s="31">
        <v>4</v>
      </c>
      <c r="B19" s="32" t="s">
        <v>46</v>
      </c>
      <c r="C19" s="33" t="s">
        <v>33</v>
      </c>
      <c r="D19" s="34" t="s">
        <v>62</v>
      </c>
      <c r="E19" s="34">
        <v>52</v>
      </c>
      <c r="F19" s="33" t="s">
        <v>48</v>
      </c>
      <c r="G19" s="33" t="s">
        <v>49</v>
      </c>
      <c r="H19" s="35">
        <v>756.62010000000009</v>
      </c>
      <c r="I19" s="34">
        <v>1681.3780000000002</v>
      </c>
      <c r="J19" s="33" t="s">
        <v>37</v>
      </c>
      <c r="K19" s="33" t="s">
        <v>38</v>
      </c>
      <c r="L19" s="33" t="s">
        <v>39</v>
      </c>
      <c r="M19" s="33" t="s">
        <v>40</v>
      </c>
      <c r="N19" s="33" t="s">
        <v>41</v>
      </c>
      <c r="O19" s="34" t="s">
        <v>42</v>
      </c>
      <c r="P19" s="34" t="s">
        <v>43</v>
      </c>
      <c r="Q19" s="34" t="s">
        <v>44</v>
      </c>
      <c r="R19" s="36">
        <v>5107.1856750000006</v>
      </c>
      <c r="S19" s="36">
        <v>66.575000000000003</v>
      </c>
      <c r="T19" s="34" t="s">
        <v>45</v>
      </c>
      <c r="U19" s="36">
        <v>15546.908381944446</v>
      </c>
      <c r="V19" s="36">
        <v>2000</v>
      </c>
      <c r="W19" s="36">
        <v>3362.7560000000003</v>
      </c>
      <c r="X19" s="36">
        <v>3136.4496572916669</v>
      </c>
      <c r="Y19" s="36">
        <v>2404.6114039236113</v>
      </c>
      <c r="Z19" s="37">
        <v>26450.725443159725</v>
      </c>
      <c r="AA19" s="37">
        <v>0</v>
      </c>
      <c r="AB19" s="38">
        <f t="shared" si="0"/>
        <v>26450.725443159725</v>
      </c>
      <c r="AC19" s="41">
        <v>13</v>
      </c>
      <c r="AD19" s="39" t="s">
        <v>63</v>
      </c>
      <c r="AE19" s="43"/>
      <c r="AF19" s="43"/>
      <c r="AG19" s="43"/>
      <c r="AH19" s="43"/>
    </row>
    <row r="20" spans="1:35" x14ac:dyDescent="0.25">
      <c r="A20" s="31"/>
      <c r="B20" s="32" t="s">
        <v>46</v>
      </c>
      <c r="C20" s="33" t="s">
        <v>33</v>
      </c>
      <c r="D20" s="34" t="s">
        <v>64</v>
      </c>
      <c r="E20" s="34"/>
      <c r="F20" s="33" t="s">
        <v>48</v>
      </c>
      <c r="G20" s="33"/>
      <c r="H20" s="35">
        <v>3500</v>
      </c>
      <c r="I20" s="34">
        <v>10890</v>
      </c>
      <c r="J20" s="33"/>
      <c r="K20" s="33"/>
      <c r="L20" s="33"/>
      <c r="M20" s="33"/>
      <c r="N20" s="33"/>
      <c r="O20" s="34"/>
      <c r="P20" s="34"/>
      <c r="Q20" s="34"/>
      <c r="R20" s="36"/>
      <c r="S20" s="36"/>
      <c r="T20" s="34"/>
      <c r="U20" s="36"/>
      <c r="V20" s="36"/>
      <c r="W20" s="36"/>
      <c r="X20" s="36"/>
      <c r="Y20" s="36"/>
      <c r="Z20" s="37"/>
      <c r="AA20" s="37"/>
      <c r="AB20" s="38">
        <v>130000</v>
      </c>
      <c r="AC20" s="41"/>
      <c r="AD20" s="39"/>
      <c r="AE20" s="43"/>
      <c r="AF20" s="43"/>
      <c r="AG20" s="43"/>
      <c r="AH20" s="43"/>
    </row>
    <row r="21" spans="1:35" x14ac:dyDescent="0.25">
      <c r="A21" s="31">
        <v>4</v>
      </c>
      <c r="B21" s="24" t="s">
        <v>46</v>
      </c>
      <c r="C21" s="25" t="s">
        <v>33</v>
      </c>
      <c r="D21" s="26" t="s">
        <v>65</v>
      </c>
      <c r="E21" s="26">
        <v>75.2</v>
      </c>
      <c r="F21" s="25" t="s">
        <v>48</v>
      </c>
      <c r="G21" s="25" t="s">
        <v>36</v>
      </c>
      <c r="H21" s="27">
        <v>1499.1902299999999</v>
      </c>
      <c r="I21" s="26">
        <v>3997.8406133333337</v>
      </c>
      <c r="J21" s="25" t="s">
        <v>37</v>
      </c>
      <c r="K21" s="25" t="s">
        <v>38</v>
      </c>
      <c r="L21" s="25" t="s">
        <v>39</v>
      </c>
      <c r="M21" s="25" t="s">
        <v>40</v>
      </c>
      <c r="N21" s="25" t="s">
        <v>41</v>
      </c>
      <c r="O21" s="26" t="s">
        <v>42</v>
      </c>
      <c r="P21" s="26" t="s">
        <v>43</v>
      </c>
      <c r="Q21" s="26" t="s">
        <v>44</v>
      </c>
      <c r="R21" s="28">
        <v>0</v>
      </c>
      <c r="S21" s="28">
        <v>66.575000000000003</v>
      </c>
      <c r="T21" s="26" t="s">
        <v>45</v>
      </c>
      <c r="U21" s="28">
        <v>36966.144282314766</v>
      </c>
      <c r="V21" s="28">
        <v>3500</v>
      </c>
      <c r="W21" s="28">
        <v>7995.6812266666675</v>
      </c>
      <c r="X21" s="28">
        <v>7269.2738263472156</v>
      </c>
      <c r="Y21" s="28">
        <v>5573.1099335328654</v>
      </c>
      <c r="Z21" s="29">
        <v>61304.209268861516</v>
      </c>
      <c r="AA21" s="29">
        <f>119935.2184*0.85</f>
        <v>101944.93564</v>
      </c>
      <c r="AB21" s="30">
        <f>Z21+AA21</f>
        <v>163249.14490886152</v>
      </c>
      <c r="AC21" s="1">
        <v>1</v>
      </c>
    </row>
    <row r="22" spans="1:35" x14ac:dyDescent="0.25">
      <c r="A22" s="31">
        <v>1</v>
      </c>
      <c r="B22" s="44" t="s">
        <v>32</v>
      </c>
      <c r="C22" s="45"/>
      <c r="D22" s="46" t="s">
        <v>66</v>
      </c>
      <c r="E22" s="46"/>
      <c r="F22" s="45" t="s">
        <v>48</v>
      </c>
      <c r="G22" s="45"/>
      <c r="H22" s="47">
        <v>745</v>
      </c>
      <c r="I22" s="46"/>
      <c r="J22" s="45"/>
      <c r="K22" s="45"/>
      <c r="L22" s="45"/>
      <c r="M22" s="45"/>
      <c r="N22" s="45"/>
      <c r="O22" s="46"/>
      <c r="P22" s="46"/>
      <c r="Q22" s="46"/>
      <c r="R22" s="48"/>
      <c r="S22" s="48"/>
      <c r="T22" s="46"/>
      <c r="U22" s="48"/>
      <c r="V22" s="48"/>
      <c r="W22" s="48"/>
      <c r="X22" s="48"/>
      <c r="Y22" s="48"/>
      <c r="Z22" s="49">
        <v>59000</v>
      </c>
      <c r="AA22" s="49">
        <v>50000</v>
      </c>
      <c r="AB22" s="50">
        <f>Z22+AA22</f>
        <v>109000</v>
      </c>
      <c r="AC22" s="41"/>
      <c r="AD22" s="39" t="s">
        <v>67</v>
      </c>
    </row>
    <row r="23" spans="1:35" x14ac:dyDescent="0.25">
      <c r="A23" s="31">
        <v>1</v>
      </c>
      <c r="B23" s="44" t="s">
        <v>68</v>
      </c>
      <c r="C23" s="45"/>
      <c r="D23" s="46" t="s">
        <v>69</v>
      </c>
      <c r="E23" s="46"/>
      <c r="F23" s="45"/>
      <c r="G23" s="45"/>
      <c r="H23" s="47"/>
      <c r="I23" s="46"/>
      <c r="J23" s="45"/>
      <c r="K23" s="45"/>
      <c r="L23" s="45"/>
      <c r="M23" s="45"/>
      <c r="N23" s="45"/>
      <c r="O23" s="46"/>
      <c r="P23" s="46"/>
      <c r="Q23" s="46"/>
      <c r="R23" s="48"/>
      <c r="S23" s="48"/>
      <c r="T23" s="46"/>
      <c r="U23" s="48"/>
      <c r="V23" s="48"/>
      <c r="W23" s="48"/>
      <c r="X23" s="48"/>
      <c r="Y23" s="48"/>
      <c r="Z23" s="49">
        <v>150000</v>
      </c>
      <c r="AA23" s="49"/>
      <c r="AB23" s="50">
        <f>Z23+AA23</f>
        <v>150000</v>
      </c>
      <c r="AC23" s="41"/>
      <c r="AD23" s="39" t="s">
        <v>70</v>
      </c>
    </row>
    <row r="24" spans="1:35" x14ac:dyDescent="0.25">
      <c r="A24" s="51"/>
      <c r="B24" s="52" t="s">
        <v>71</v>
      </c>
      <c r="C24" s="53"/>
      <c r="D24" s="54"/>
      <c r="E24" s="54"/>
      <c r="F24" s="53"/>
      <c r="G24" s="53"/>
      <c r="H24" s="55"/>
      <c r="I24" s="54"/>
      <c r="J24" s="53"/>
      <c r="K24" s="53"/>
      <c r="L24" s="53"/>
      <c r="M24" s="53"/>
      <c r="N24" s="53"/>
      <c r="O24" s="54"/>
      <c r="P24" s="54"/>
      <c r="Q24" s="54"/>
      <c r="R24" s="56"/>
      <c r="S24" s="56"/>
      <c r="T24" s="54"/>
      <c r="U24" s="56"/>
      <c r="V24" s="56"/>
      <c r="W24" s="56"/>
      <c r="X24" s="56"/>
      <c r="Y24" s="56"/>
      <c r="Z24" s="57">
        <f>SUM(Z7:Z23)</f>
        <v>731376.23458659393</v>
      </c>
      <c r="AA24" s="57">
        <f>SUM(AA7:AA23)</f>
        <v>767806.23164000001</v>
      </c>
      <c r="AB24" s="58">
        <f>SUM(AB7:AB23)</f>
        <v>1629182.4662265936</v>
      </c>
    </row>
    <row r="25" spans="1:35" s="21" customFormat="1" x14ac:dyDescent="0.25">
      <c r="A25" s="59"/>
      <c r="B25" s="60" t="s">
        <v>72</v>
      </c>
      <c r="C25" s="61"/>
      <c r="D25" s="62"/>
      <c r="E25" s="62"/>
      <c r="F25" s="61"/>
      <c r="G25" s="61"/>
      <c r="H25" s="63"/>
      <c r="I25" s="62"/>
      <c r="J25" s="61"/>
      <c r="K25" s="61"/>
      <c r="L25" s="61"/>
      <c r="M25" s="61"/>
      <c r="N25" s="61"/>
      <c r="O25" s="62"/>
      <c r="P25" s="62"/>
      <c r="Q25" s="62"/>
      <c r="R25" s="64"/>
      <c r="S25" s="64"/>
      <c r="T25" s="62"/>
      <c r="U25" s="64"/>
      <c r="V25" s="64"/>
      <c r="W25" s="64"/>
      <c r="X25" s="64"/>
      <c r="Y25" s="64"/>
      <c r="Z25" s="65"/>
      <c r="AA25" s="65"/>
      <c r="AB25" s="66">
        <v>45000</v>
      </c>
      <c r="AD25" s="3"/>
      <c r="AE25" s="3"/>
      <c r="AF25" s="3"/>
      <c r="AG25" s="3"/>
      <c r="AH25" s="3"/>
      <c r="AI25" s="22"/>
    </row>
    <row r="26" spans="1:35" s="21" customFormat="1" x14ac:dyDescent="0.25">
      <c r="A26" s="59"/>
      <c r="B26" s="60" t="s">
        <v>73</v>
      </c>
      <c r="C26" s="61"/>
      <c r="D26" s="62"/>
      <c r="E26" s="62"/>
      <c r="F26" s="61"/>
      <c r="G26" s="61"/>
      <c r="H26" s="63"/>
      <c r="I26" s="62"/>
      <c r="J26" s="61"/>
      <c r="K26" s="61"/>
      <c r="L26" s="61"/>
      <c r="M26" s="61"/>
      <c r="N26" s="61"/>
      <c r="O26" s="62"/>
      <c r="P26" s="62"/>
      <c r="Q26" s="62"/>
      <c r="R26" s="64"/>
      <c r="S26" s="64"/>
      <c r="T26" s="62"/>
      <c r="U26" s="64"/>
      <c r="V26" s="64"/>
      <c r="W26" s="64"/>
      <c r="X26" s="64"/>
      <c r="Y26" s="64"/>
      <c r="Z26" s="65"/>
      <c r="AA26" s="65"/>
      <c r="AB26" s="66">
        <v>25000</v>
      </c>
      <c r="AD26" s="3"/>
      <c r="AE26" s="3"/>
      <c r="AF26" s="3"/>
      <c r="AG26" s="3"/>
      <c r="AH26" s="3"/>
      <c r="AI26" s="22"/>
    </row>
    <row r="27" spans="1:35" s="21" customFormat="1" x14ac:dyDescent="0.25">
      <c r="A27" s="59"/>
      <c r="B27" s="60" t="s">
        <v>74</v>
      </c>
      <c r="C27" s="61"/>
      <c r="D27" s="62"/>
      <c r="E27" s="62"/>
      <c r="F27" s="61"/>
      <c r="G27" s="61"/>
      <c r="H27" s="63"/>
      <c r="I27" s="62"/>
      <c r="J27" s="61"/>
      <c r="K27" s="61"/>
      <c r="L27" s="61"/>
      <c r="M27" s="61"/>
      <c r="N27" s="61"/>
      <c r="O27" s="62"/>
      <c r="P27" s="62"/>
      <c r="Q27" s="62"/>
      <c r="R27" s="64"/>
      <c r="S27" s="64"/>
      <c r="T27" s="62"/>
      <c r="U27" s="64"/>
      <c r="V27" s="64"/>
      <c r="W27" s="64"/>
      <c r="X27" s="64"/>
      <c r="Y27" s="64"/>
      <c r="Z27" s="65"/>
      <c r="AA27" s="65"/>
      <c r="AB27" s="66">
        <v>200000</v>
      </c>
      <c r="AD27" s="3" t="s">
        <v>75</v>
      </c>
      <c r="AE27" s="3"/>
      <c r="AF27" s="3"/>
      <c r="AG27" s="3"/>
      <c r="AH27" s="3"/>
      <c r="AI27" s="22"/>
    </row>
    <row r="28" spans="1:35" s="21" customFormat="1" ht="16.5" thickBot="1" x14ac:dyDescent="0.3">
      <c r="A28" s="67"/>
      <c r="B28" s="68" t="s">
        <v>76</v>
      </c>
      <c r="C28" s="69"/>
      <c r="D28" s="70"/>
      <c r="E28" s="70"/>
      <c r="F28" s="69"/>
      <c r="G28" s="69"/>
      <c r="H28" s="71"/>
      <c r="I28" s="70"/>
      <c r="J28" s="69"/>
      <c r="K28" s="69"/>
      <c r="L28" s="69"/>
      <c r="M28" s="69"/>
      <c r="N28" s="69"/>
      <c r="O28" s="70"/>
      <c r="P28" s="70"/>
      <c r="Q28" s="70"/>
      <c r="R28" s="72"/>
      <c r="S28" s="72"/>
      <c r="T28" s="70"/>
      <c r="U28" s="72"/>
      <c r="V28" s="72"/>
      <c r="W28" s="72"/>
      <c r="X28" s="72"/>
      <c r="Y28" s="72"/>
      <c r="Z28" s="73"/>
      <c r="AA28" s="74" t="s">
        <v>77</v>
      </c>
      <c r="AB28" s="75">
        <f>SUM(AB24:AB27)</f>
        <v>1899182.4662265936</v>
      </c>
      <c r="AD28" s="3"/>
      <c r="AE28" s="3"/>
      <c r="AF28" s="3"/>
      <c r="AG28" s="3"/>
      <c r="AH28" s="3"/>
      <c r="AI28" s="22"/>
    </row>
    <row r="29" spans="1:35" customFormat="1" ht="16.5" thickTop="1" thickBot="1" x14ac:dyDescent="0.3">
      <c r="B29" s="76"/>
      <c r="C29" s="3"/>
      <c r="AD29" s="3"/>
      <c r="AE29" s="3"/>
      <c r="AF29" s="3"/>
      <c r="AG29" s="3"/>
      <c r="AH29" s="3"/>
      <c r="AI29" s="3"/>
    </row>
    <row r="30" spans="1:35" s="21" customFormat="1" ht="19.5" thickTop="1" x14ac:dyDescent="0.3">
      <c r="A30" s="15" t="s">
        <v>78</v>
      </c>
      <c r="B30" s="77" t="s">
        <v>79</v>
      </c>
      <c r="C30" s="78"/>
      <c r="D30" s="78"/>
      <c r="E30" s="79"/>
      <c r="F30" s="80"/>
      <c r="G30" s="80"/>
      <c r="H30" s="80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  <c r="AA30" s="80"/>
      <c r="AB30" s="81"/>
      <c r="AD30" s="3"/>
      <c r="AE30" s="3"/>
      <c r="AF30" s="3"/>
      <c r="AG30" s="3"/>
      <c r="AH30" s="3"/>
      <c r="AI30" s="22"/>
    </row>
    <row r="31" spans="1:35" s="91" customFormat="1" x14ac:dyDescent="0.25">
      <c r="A31" s="82">
        <v>3</v>
      </c>
      <c r="B31" s="83" t="s">
        <v>32</v>
      </c>
      <c r="C31" s="84" t="s">
        <v>33</v>
      </c>
      <c r="D31" s="85" t="s">
        <v>80</v>
      </c>
      <c r="E31" s="85">
        <v>38.6</v>
      </c>
      <c r="F31" s="84" t="s">
        <v>48</v>
      </c>
      <c r="G31" s="84" t="s">
        <v>49</v>
      </c>
      <c r="H31" s="86">
        <v>4665.9008000000003</v>
      </c>
      <c r="I31" s="85">
        <v>9331.8016000000007</v>
      </c>
      <c r="J31" s="84" t="s">
        <v>37</v>
      </c>
      <c r="K31" s="84" t="s">
        <v>38</v>
      </c>
      <c r="L31" s="87">
        <v>75.77</v>
      </c>
      <c r="M31" s="87">
        <v>527</v>
      </c>
      <c r="N31" s="87">
        <v>550</v>
      </c>
      <c r="O31" s="85" t="s">
        <v>42</v>
      </c>
      <c r="P31" s="85">
        <v>85</v>
      </c>
      <c r="Q31" s="85" t="s">
        <v>44</v>
      </c>
      <c r="R31" s="88">
        <v>31494.830400000003</v>
      </c>
      <c r="S31" s="88">
        <v>66.575000000000003</v>
      </c>
      <c r="T31" s="85" t="s">
        <v>45</v>
      </c>
      <c r="U31" s="88">
        <v>86286.762711111078</v>
      </c>
      <c r="V31" s="88">
        <v>11500</v>
      </c>
      <c r="W31" s="88">
        <v>18663.603200000001</v>
      </c>
      <c r="X31" s="88">
        <v>17727</v>
      </c>
      <c r="Y31" s="88">
        <v>13591</v>
      </c>
      <c r="Z31" s="89">
        <v>170114</v>
      </c>
      <c r="AA31" s="89">
        <v>0</v>
      </c>
      <c r="AB31" s="90">
        <f t="shared" ref="AB31:AB47" si="1">Z31+AA31</f>
        <v>170114</v>
      </c>
      <c r="AC31" s="91">
        <v>9</v>
      </c>
      <c r="AD31" s="92"/>
      <c r="AE31" s="43"/>
      <c r="AF31" s="43"/>
      <c r="AG31" s="43"/>
      <c r="AH31" s="43"/>
      <c r="AI31" s="43"/>
    </row>
    <row r="32" spans="1:35" s="91" customFormat="1" x14ac:dyDescent="0.25">
      <c r="A32" s="82">
        <v>2</v>
      </c>
      <c r="B32" s="83" t="s">
        <v>46</v>
      </c>
      <c r="C32" s="84" t="s">
        <v>33</v>
      </c>
      <c r="D32" s="85" t="s">
        <v>81</v>
      </c>
      <c r="E32" s="85"/>
      <c r="F32" s="84" t="s">
        <v>48</v>
      </c>
      <c r="G32" s="84" t="s">
        <v>49</v>
      </c>
      <c r="H32" s="86">
        <v>1580</v>
      </c>
      <c r="I32" s="85">
        <v>3932.9142222222226</v>
      </c>
      <c r="J32" s="84" t="s">
        <v>37</v>
      </c>
      <c r="K32" s="84" t="s">
        <v>38</v>
      </c>
      <c r="L32" s="87">
        <v>75.77</v>
      </c>
      <c r="M32" s="87">
        <v>527</v>
      </c>
      <c r="N32" s="87">
        <v>550</v>
      </c>
      <c r="O32" s="85" t="s">
        <v>42</v>
      </c>
      <c r="P32" s="85">
        <v>85</v>
      </c>
      <c r="Q32" s="85" t="s">
        <v>44</v>
      </c>
      <c r="R32" s="88">
        <v>8533.0192500000012</v>
      </c>
      <c r="S32" s="88">
        <v>66.575000000000003</v>
      </c>
      <c r="T32" s="85" t="s">
        <v>45</v>
      </c>
      <c r="U32" s="88">
        <v>36365.800603395022</v>
      </c>
      <c r="V32" s="88">
        <v>3000</v>
      </c>
      <c r="W32" s="88">
        <v>7865.8284444444453</v>
      </c>
      <c r="X32" s="88">
        <v>8995</v>
      </c>
      <c r="Y32" s="88">
        <v>6896</v>
      </c>
      <c r="Z32" s="89">
        <v>75855</v>
      </c>
      <c r="AA32" s="89">
        <v>0</v>
      </c>
      <c r="AB32" s="90">
        <f t="shared" si="1"/>
        <v>75855</v>
      </c>
      <c r="AC32" s="91">
        <v>6</v>
      </c>
      <c r="AD32" s="43"/>
      <c r="AE32" s="43"/>
      <c r="AF32" s="43"/>
      <c r="AG32" s="43"/>
      <c r="AH32" s="43"/>
      <c r="AI32" s="43"/>
    </row>
    <row r="33" spans="1:53" s="91" customFormat="1" x14ac:dyDescent="0.25">
      <c r="A33" s="82">
        <v>2</v>
      </c>
      <c r="B33" s="83" t="s">
        <v>46</v>
      </c>
      <c r="C33" s="84" t="s">
        <v>33</v>
      </c>
      <c r="D33" s="85" t="s">
        <v>82</v>
      </c>
      <c r="E33" s="85">
        <v>26</v>
      </c>
      <c r="F33" s="84" t="s">
        <v>48</v>
      </c>
      <c r="G33" s="84" t="s">
        <v>49</v>
      </c>
      <c r="H33" s="86">
        <v>1264.1510000000001</v>
      </c>
      <c r="I33" s="85">
        <v>3932.9142222222226</v>
      </c>
      <c r="J33" s="84" t="s">
        <v>37</v>
      </c>
      <c r="K33" s="84" t="s">
        <v>38</v>
      </c>
      <c r="L33" s="87">
        <v>75.77</v>
      </c>
      <c r="M33" s="87">
        <v>527</v>
      </c>
      <c r="N33" s="87">
        <v>550</v>
      </c>
      <c r="O33" s="85" t="s">
        <v>42</v>
      </c>
      <c r="P33" s="85">
        <v>85</v>
      </c>
      <c r="Q33" s="85" t="s">
        <v>44</v>
      </c>
      <c r="R33" s="88">
        <v>8533.0192500000012</v>
      </c>
      <c r="S33" s="88">
        <v>66.575000000000003</v>
      </c>
      <c r="T33" s="85" t="s">
        <v>45</v>
      </c>
      <c r="U33" s="88">
        <v>36365.800603395022</v>
      </c>
      <c r="V33" s="88">
        <v>3000</v>
      </c>
      <c r="W33" s="88">
        <v>7865.8284444444453</v>
      </c>
      <c r="X33" s="88">
        <v>6387</v>
      </c>
      <c r="Y33" s="88">
        <v>4897</v>
      </c>
      <c r="Z33" s="89">
        <v>59748.010745516935</v>
      </c>
      <c r="AA33" s="89">
        <v>0</v>
      </c>
      <c r="AB33" s="90">
        <f t="shared" si="1"/>
        <v>59748.010745516935</v>
      </c>
      <c r="AC33" s="91">
        <v>6</v>
      </c>
      <c r="AD33" s="43"/>
      <c r="AE33" s="209" t="s">
        <v>202</v>
      </c>
      <c r="AF33" s="43"/>
      <c r="AG33" s="43"/>
      <c r="AH33" s="43"/>
      <c r="AI33" s="43"/>
    </row>
    <row r="34" spans="1:53" s="91" customFormat="1" x14ac:dyDescent="0.25">
      <c r="A34" s="82">
        <v>2</v>
      </c>
      <c r="B34" s="83" t="s">
        <v>32</v>
      </c>
      <c r="C34" s="84" t="s">
        <v>33</v>
      </c>
      <c r="D34" s="200" t="s">
        <v>83</v>
      </c>
      <c r="E34" s="200">
        <v>48</v>
      </c>
      <c r="F34" s="201" t="s">
        <v>48</v>
      </c>
      <c r="G34" s="201"/>
      <c r="H34" s="202">
        <v>4052.7075399999999</v>
      </c>
      <c r="I34" s="200">
        <v>13509.025133333333</v>
      </c>
      <c r="J34" s="201" t="s">
        <v>37</v>
      </c>
      <c r="K34" s="201" t="s">
        <v>38</v>
      </c>
      <c r="L34" s="203">
        <v>75.77</v>
      </c>
      <c r="M34" s="203">
        <v>527</v>
      </c>
      <c r="N34" s="203">
        <v>550</v>
      </c>
      <c r="O34" s="200" t="s">
        <v>42</v>
      </c>
      <c r="P34" s="200">
        <v>85</v>
      </c>
      <c r="Q34" s="200" t="s">
        <v>44</v>
      </c>
      <c r="R34" s="204">
        <v>27355.775894999999</v>
      </c>
      <c r="S34" s="204">
        <v>66.575000000000003</v>
      </c>
      <c r="T34" s="200" t="s">
        <v>45</v>
      </c>
      <c r="U34" s="204">
        <v>124911.57614606476</v>
      </c>
      <c r="V34" s="204">
        <v>10000</v>
      </c>
      <c r="W34" s="204">
        <v>27018.050266666665</v>
      </c>
      <c r="X34" s="204">
        <v>24289.443961909717</v>
      </c>
      <c r="Y34" s="204">
        <v>18621.90703746412</v>
      </c>
      <c r="Z34" s="205">
        <v>216000</v>
      </c>
      <c r="AA34" s="206">
        <v>312500</v>
      </c>
      <c r="AB34" s="207">
        <f t="shared" si="1"/>
        <v>528500</v>
      </c>
      <c r="AC34" s="91">
        <v>8</v>
      </c>
      <c r="AD34" s="43"/>
      <c r="AE34" s="208">
        <v>312500</v>
      </c>
      <c r="AF34" s="43" t="s">
        <v>203</v>
      </c>
      <c r="AG34" s="43"/>
      <c r="AH34" s="43"/>
      <c r="AI34" s="43"/>
    </row>
    <row r="35" spans="1:53" s="91" customFormat="1" x14ac:dyDescent="0.25">
      <c r="A35" s="82">
        <v>2</v>
      </c>
      <c r="B35" s="83" t="s">
        <v>46</v>
      </c>
      <c r="C35" s="84" t="s">
        <v>33</v>
      </c>
      <c r="D35" s="85" t="s">
        <v>84</v>
      </c>
      <c r="E35" s="85">
        <v>51</v>
      </c>
      <c r="F35" s="84" t="s">
        <v>48</v>
      </c>
      <c r="G35" s="84" t="s">
        <v>49</v>
      </c>
      <c r="H35" s="86">
        <v>611.37509999999997</v>
      </c>
      <c r="I35" s="85">
        <v>1766.1947333333333</v>
      </c>
      <c r="J35" s="84" t="s">
        <v>37</v>
      </c>
      <c r="K35" s="84" t="s">
        <v>38</v>
      </c>
      <c r="L35" s="87">
        <v>75.77</v>
      </c>
      <c r="M35" s="87">
        <v>527</v>
      </c>
      <c r="N35" s="87">
        <v>550</v>
      </c>
      <c r="O35" s="85" t="s">
        <v>42</v>
      </c>
      <c r="P35" s="85">
        <v>85</v>
      </c>
      <c r="Q35" s="85" t="s">
        <v>44</v>
      </c>
      <c r="R35" s="88">
        <v>4126.7819250000002</v>
      </c>
      <c r="S35" s="88">
        <v>66.575000000000003</v>
      </c>
      <c r="T35" s="85" t="s">
        <v>45</v>
      </c>
      <c r="U35" s="88">
        <v>16331.168662731476</v>
      </c>
      <c r="V35" s="88">
        <v>1500</v>
      </c>
      <c r="W35" s="88">
        <v>3532.3894666666665</v>
      </c>
      <c r="X35" s="88">
        <v>4136</v>
      </c>
      <c r="Y35" s="88">
        <v>3171</v>
      </c>
      <c r="Z35" s="89">
        <v>34881</v>
      </c>
      <c r="AA35" s="89">
        <v>0</v>
      </c>
      <c r="AB35" s="90">
        <f t="shared" si="1"/>
        <v>34881</v>
      </c>
      <c r="AC35" s="91">
        <v>7</v>
      </c>
      <c r="AD35" s="43"/>
      <c r="AE35" s="208">
        <v>200000</v>
      </c>
      <c r="AF35" s="43" t="s">
        <v>205</v>
      </c>
      <c r="AG35" s="43"/>
      <c r="AH35" s="43"/>
      <c r="AI35" s="43"/>
    </row>
    <row r="36" spans="1:53" s="91" customFormat="1" x14ac:dyDescent="0.25">
      <c r="A36" s="94">
        <v>2</v>
      </c>
      <c r="B36" s="83" t="s">
        <v>46</v>
      </c>
      <c r="C36" s="95" t="s">
        <v>33</v>
      </c>
      <c r="D36" s="96" t="s">
        <v>85</v>
      </c>
      <c r="E36" s="96">
        <v>86.5</v>
      </c>
      <c r="F36" s="95" t="s">
        <v>48</v>
      </c>
      <c r="G36" s="97"/>
      <c r="H36" s="98">
        <v>1254.4398000000001</v>
      </c>
      <c r="I36" s="96">
        <v>3484.5550000000003</v>
      </c>
      <c r="J36" s="95" t="s">
        <v>37</v>
      </c>
      <c r="K36" s="95" t="s">
        <v>38</v>
      </c>
      <c r="L36" s="87">
        <v>75.77</v>
      </c>
      <c r="M36" s="87">
        <v>527</v>
      </c>
      <c r="N36" s="87">
        <v>550</v>
      </c>
      <c r="O36" s="96" t="s">
        <v>42</v>
      </c>
      <c r="P36" s="85">
        <v>85</v>
      </c>
      <c r="Q36" s="96" t="s">
        <v>44</v>
      </c>
      <c r="R36" s="99">
        <v>0</v>
      </c>
      <c r="S36" s="99">
        <v>66.575000000000003</v>
      </c>
      <c r="T36" s="96" t="s">
        <v>45</v>
      </c>
      <c r="U36" s="99">
        <v>32220.03460069446</v>
      </c>
      <c r="V36" s="99">
        <v>3000</v>
      </c>
      <c r="W36" s="99">
        <v>6969.1100000000006</v>
      </c>
      <c r="X36" s="99">
        <v>6328.3716901041698</v>
      </c>
      <c r="Y36" s="99">
        <v>4851.7516290798631</v>
      </c>
      <c r="Z36" s="100">
        <v>53369.267919878497</v>
      </c>
      <c r="AA36" s="89">
        <v>0</v>
      </c>
      <c r="AB36" s="90">
        <f t="shared" si="1"/>
        <v>53369.267919878497</v>
      </c>
      <c r="AC36" s="101">
        <v>7</v>
      </c>
      <c r="AD36" s="102" t="s">
        <v>86</v>
      </c>
      <c r="AE36" s="208">
        <v>218000</v>
      </c>
      <c r="AF36" s="102" t="s">
        <v>206</v>
      </c>
      <c r="AG36" s="102"/>
      <c r="AH36" s="104"/>
      <c r="AI36" s="102"/>
      <c r="AJ36" s="105"/>
      <c r="AK36" s="106"/>
      <c r="AL36" s="106"/>
      <c r="AM36" s="107"/>
      <c r="AN36" s="107"/>
      <c r="AO36" s="107"/>
      <c r="AP36" s="108"/>
      <c r="AQ36" s="108"/>
      <c r="AR36" s="107"/>
      <c r="AS36" s="108"/>
      <c r="AT36" s="108"/>
      <c r="AU36" s="108"/>
      <c r="AV36" s="108"/>
      <c r="AW36" s="108"/>
      <c r="AX36" s="109"/>
      <c r="AY36" s="109"/>
      <c r="AZ36" s="110"/>
      <c r="BA36" s="111"/>
    </row>
    <row r="37" spans="1:53" s="91" customFormat="1" x14ac:dyDescent="0.25">
      <c r="A37" s="94">
        <v>2</v>
      </c>
      <c r="B37" s="83" t="s">
        <v>46</v>
      </c>
      <c r="C37" s="95" t="s">
        <v>33</v>
      </c>
      <c r="D37" s="96" t="s">
        <v>87</v>
      </c>
      <c r="E37" s="96">
        <v>66</v>
      </c>
      <c r="F37" s="95" t="s">
        <v>48</v>
      </c>
      <c r="G37" s="97"/>
      <c r="H37" s="98">
        <v>410.00200000000001</v>
      </c>
      <c r="I37" s="96">
        <v>1138.8944444444446</v>
      </c>
      <c r="J37" s="95" t="s">
        <v>37</v>
      </c>
      <c r="K37" s="95" t="s">
        <v>38</v>
      </c>
      <c r="L37" s="87">
        <v>75.77</v>
      </c>
      <c r="M37" s="87">
        <v>527</v>
      </c>
      <c r="N37" s="87">
        <v>550</v>
      </c>
      <c r="O37" s="96" t="s">
        <v>42</v>
      </c>
      <c r="P37" s="85">
        <v>85</v>
      </c>
      <c r="Q37" s="96" t="s">
        <v>44</v>
      </c>
      <c r="R37" s="99">
        <v>0</v>
      </c>
      <c r="S37" s="99">
        <v>66.575000000000003</v>
      </c>
      <c r="T37" s="96" t="s">
        <v>45</v>
      </c>
      <c r="U37" s="99">
        <v>10530.819116512343</v>
      </c>
      <c r="V37" s="99">
        <v>1000</v>
      </c>
      <c r="W37" s="99">
        <v>2277.7888888888892</v>
      </c>
      <c r="X37" s="99">
        <v>2071.2912008101853</v>
      </c>
      <c r="Y37" s="99">
        <v>1587.9899206211419</v>
      </c>
      <c r="Z37" s="100">
        <v>17467.889126832561</v>
      </c>
      <c r="AA37" s="89">
        <v>0</v>
      </c>
      <c r="AB37" s="90">
        <f t="shared" si="1"/>
        <v>17467.889126832561</v>
      </c>
      <c r="AC37" s="101">
        <v>7</v>
      </c>
      <c r="AD37" s="102" t="s">
        <v>86</v>
      </c>
      <c r="AE37" s="208">
        <v>58000</v>
      </c>
      <c r="AF37" s="103" t="s">
        <v>204</v>
      </c>
      <c r="AG37" s="102"/>
      <c r="AH37" s="102"/>
      <c r="AI37" s="112"/>
      <c r="AJ37" s="113"/>
      <c r="AK37" s="107"/>
      <c r="AL37" s="107"/>
      <c r="AM37" s="108"/>
      <c r="AN37" s="108"/>
      <c r="AO37" s="107"/>
      <c r="AP37" s="108"/>
      <c r="AQ37" s="108"/>
      <c r="AR37" s="108"/>
      <c r="AS37" s="108"/>
      <c r="AT37" s="108"/>
      <c r="AU37" s="109"/>
      <c r="AV37" s="109"/>
      <c r="AW37" s="110"/>
      <c r="AX37" s="114"/>
      <c r="AY37" s="114"/>
      <c r="AZ37" s="110"/>
      <c r="BA37" s="111"/>
    </row>
    <row r="38" spans="1:53" s="91" customFormat="1" x14ac:dyDescent="0.25">
      <c r="A38" s="82">
        <v>1</v>
      </c>
      <c r="B38" s="83" t="s">
        <v>68</v>
      </c>
      <c r="C38" s="95" t="s">
        <v>33</v>
      </c>
      <c r="D38" s="85" t="s">
        <v>69</v>
      </c>
      <c r="E38" s="85"/>
      <c r="F38" s="84"/>
      <c r="G38" s="84"/>
      <c r="H38" s="86"/>
      <c r="I38" s="85"/>
      <c r="J38" s="84"/>
      <c r="K38" s="84"/>
      <c r="L38" s="84"/>
      <c r="M38" s="84"/>
      <c r="N38" s="84"/>
      <c r="O38" s="85"/>
      <c r="P38" s="85"/>
      <c r="Q38" s="85"/>
      <c r="R38" s="88"/>
      <c r="S38" s="88"/>
      <c r="T38" s="85"/>
      <c r="U38" s="88"/>
      <c r="V38" s="88"/>
      <c r="W38" s="88"/>
      <c r="X38" s="88"/>
      <c r="Y38" s="88"/>
      <c r="Z38" s="89">
        <v>175000</v>
      </c>
      <c r="AA38" s="89">
        <v>0</v>
      </c>
      <c r="AB38" s="90">
        <f t="shared" si="1"/>
        <v>175000</v>
      </c>
      <c r="AD38" s="43"/>
      <c r="AE38" s="208">
        <f>SUM(AE34:AE37)</f>
        <v>788500</v>
      </c>
      <c r="AF38" s="43"/>
      <c r="AG38" s="43"/>
      <c r="AH38" s="43"/>
      <c r="AI38" s="43"/>
    </row>
    <row r="39" spans="1:53" s="91" customFormat="1" x14ac:dyDescent="0.25">
      <c r="A39" s="82">
        <v>1</v>
      </c>
      <c r="B39" s="83" t="s">
        <v>32</v>
      </c>
      <c r="C39" s="95" t="s">
        <v>33</v>
      </c>
      <c r="D39" s="85" t="s">
        <v>88</v>
      </c>
      <c r="E39" s="85"/>
      <c r="F39" s="84" t="s">
        <v>48</v>
      </c>
      <c r="G39" s="84"/>
      <c r="H39" s="86">
        <v>5275</v>
      </c>
      <c r="I39" s="85"/>
      <c r="J39" s="84"/>
      <c r="K39" s="84"/>
      <c r="L39" s="84"/>
      <c r="M39" s="84"/>
      <c r="N39" s="84"/>
      <c r="O39" s="85"/>
      <c r="P39" s="85"/>
      <c r="Q39" s="85"/>
      <c r="R39" s="88"/>
      <c r="S39" s="88"/>
      <c r="T39" s="85"/>
      <c r="U39" s="88"/>
      <c r="V39" s="88"/>
      <c r="W39" s="88"/>
      <c r="X39" s="88"/>
      <c r="Y39" s="88"/>
      <c r="Z39" s="89">
        <v>230000</v>
      </c>
      <c r="AA39" s="89">
        <v>0</v>
      </c>
      <c r="AB39" s="90">
        <f t="shared" si="1"/>
        <v>230000</v>
      </c>
      <c r="AD39" s="43" t="s">
        <v>89</v>
      </c>
      <c r="AE39" s="43"/>
      <c r="AF39" s="43"/>
      <c r="AG39" s="43"/>
      <c r="AH39" s="43"/>
      <c r="AI39" s="43"/>
    </row>
    <row r="40" spans="1:53" s="91" customFormat="1" x14ac:dyDescent="0.25">
      <c r="A40" s="82">
        <v>2</v>
      </c>
      <c r="B40" s="83" t="s">
        <v>46</v>
      </c>
      <c r="C40" s="95" t="s">
        <v>33</v>
      </c>
      <c r="D40" s="85" t="s">
        <v>90</v>
      </c>
      <c r="E40" s="85">
        <v>26</v>
      </c>
      <c r="F40" s="84" t="s">
        <v>48</v>
      </c>
      <c r="G40" s="84" t="s">
        <v>49</v>
      </c>
      <c r="H40" s="86">
        <v>1116</v>
      </c>
      <c r="I40" s="85">
        <v>4712</v>
      </c>
      <c r="J40" s="84" t="s">
        <v>37</v>
      </c>
      <c r="K40" s="84" t="s">
        <v>38</v>
      </c>
      <c r="L40" s="87">
        <v>75.77</v>
      </c>
      <c r="M40" s="87">
        <v>527</v>
      </c>
      <c r="N40" s="87">
        <v>550</v>
      </c>
      <c r="O40" s="85" t="s">
        <v>42</v>
      </c>
      <c r="P40" s="85">
        <v>85</v>
      </c>
      <c r="Q40" s="85" t="s">
        <v>44</v>
      </c>
      <c r="R40" s="88">
        <v>8533.0192500000012</v>
      </c>
      <c r="S40" s="88">
        <v>66.575000000000003</v>
      </c>
      <c r="T40" s="85" t="s">
        <v>45</v>
      </c>
      <c r="U40" s="88">
        <v>36365.800603395022</v>
      </c>
      <c r="V40" s="88">
        <v>3000</v>
      </c>
      <c r="W40" s="88">
        <v>7865.8284444444453</v>
      </c>
      <c r="X40" s="88">
        <v>7438</v>
      </c>
      <c r="Y40" s="88">
        <v>5702</v>
      </c>
      <c r="Z40" s="89">
        <v>62724</v>
      </c>
      <c r="AA40" s="89">
        <v>0</v>
      </c>
      <c r="AB40" s="90">
        <f t="shared" si="1"/>
        <v>62724</v>
      </c>
      <c r="AC40" s="91">
        <v>6</v>
      </c>
      <c r="AD40" s="43" t="s">
        <v>89</v>
      </c>
      <c r="AE40" s="43"/>
      <c r="AF40" s="43"/>
      <c r="AG40" s="43"/>
      <c r="AH40" s="43"/>
      <c r="AI40" s="43"/>
    </row>
    <row r="41" spans="1:53" s="91" customFormat="1" x14ac:dyDescent="0.25">
      <c r="A41" s="82">
        <v>3</v>
      </c>
      <c r="B41" s="83" t="s">
        <v>46</v>
      </c>
      <c r="C41" s="95" t="s">
        <v>33</v>
      </c>
      <c r="D41" s="85" t="s">
        <v>91</v>
      </c>
      <c r="E41" s="85">
        <v>46.5</v>
      </c>
      <c r="F41" s="84" t="s">
        <v>48</v>
      </c>
      <c r="G41" s="84" t="s">
        <v>49</v>
      </c>
      <c r="H41" s="86">
        <v>1302.9229</v>
      </c>
      <c r="I41" s="85">
        <v>1158.1536888888888</v>
      </c>
      <c r="J41" s="84" t="s">
        <v>37</v>
      </c>
      <c r="K41" s="84" t="s">
        <v>38</v>
      </c>
      <c r="L41" s="87">
        <v>75.77</v>
      </c>
      <c r="M41" s="87">
        <v>527</v>
      </c>
      <c r="N41" s="87">
        <v>550</v>
      </c>
      <c r="O41" s="85" t="s">
        <v>42</v>
      </c>
      <c r="P41" s="85">
        <v>85</v>
      </c>
      <c r="Q41" s="85" t="s">
        <v>44</v>
      </c>
      <c r="R41" s="88">
        <v>8794.7295749999994</v>
      </c>
      <c r="S41" s="88">
        <v>66.575000000000003</v>
      </c>
      <c r="T41" s="85" t="s">
        <v>45</v>
      </c>
      <c r="U41" s="88">
        <v>10708.900255246919</v>
      </c>
      <c r="V41" s="88">
        <v>3500</v>
      </c>
      <c r="W41" s="88">
        <v>2316.3073777777777</v>
      </c>
      <c r="X41" s="88">
        <v>4293</v>
      </c>
      <c r="Y41" s="88">
        <v>3292</v>
      </c>
      <c r="Z41" s="89">
        <v>36208</v>
      </c>
      <c r="AA41" s="89">
        <v>0</v>
      </c>
      <c r="AB41" s="90">
        <f t="shared" si="1"/>
        <v>36208</v>
      </c>
      <c r="AC41" s="91">
        <v>9</v>
      </c>
      <c r="AD41" s="43" t="s">
        <v>92</v>
      </c>
      <c r="AE41" s="43"/>
      <c r="AF41" s="43"/>
      <c r="AG41" s="43"/>
      <c r="AH41" s="43"/>
      <c r="AI41" s="43"/>
    </row>
    <row r="42" spans="1:53" s="91" customFormat="1" x14ac:dyDescent="0.25">
      <c r="A42" s="82">
        <v>3</v>
      </c>
      <c r="B42" s="83" t="s">
        <v>46</v>
      </c>
      <c r="C42" s="95" t="s">
        <v>33</v>
      </c>
      <c r="D42" s="85" t="s">
        <v>93</v>
      </c>
      <c r="E42" s="85">
        <v>47</v>
      </c>
      <c r="F42" s="84" t="s">
        <v>94</v>
      </c>
      <c r="G42" s="84"/>
      <c r="H42" s="86">
        <v>981.96950000000004</v>
      </c>
      <c r="I42" s="85">
        <v>1091.0772222222222</v>
      </c>
      <c r="J42" s="84" t="s">
        <v>37</v>
      </c>
      <c r="K42" s="84" t="s">
        <v>38</v>
      </c>
      <c r="L42" s="87">
        <v>75.77</v>
      </c>
      <c r="M42" s="87">
        <v>527</v>
      </c>
      <c r="N42" s="87">
        <v>550</v>
      </c>
      <c r="O42" s="85" t="s">
        <v>42</v>
      </c>
      <c r="P42" s="85">
        <v>85</v>
      </c>
      <c r="Q42" s="85" t="s">
        <v>44</v>
      </c>
      <c r="R42" s="88">
        <v>6628.2941250000003</v>
      </c>
      <c r="S42" s="88">
        <v>66.575000000000003</v>
      </c>
      <c r="T42" s="85" t="s">
        <v>45</v>
      </c>
      <c r="U42" s="88">
        <v>20177.351685956823</v>
      </c>
      <c r="V42" s="88">
        <v>2500</v>
      </c>
      <c r="W42" s="88">
        <v>2182.1544444444444</v>
      </c>
      <c r="X42" s="88">
        <v>3728.9259195601894</v>
      </c>
      <c r="Y42" s="88">
        <v>2858.8432049961452</v>
      </c>
      <c r="Z42" s="89">
        <v>43207</v>
      </c>
      <c r="AA42" s="89">
        <v>0</v>
      </c>
      <c r="AB42" s="90">
        <f t="shared" si="1"/>
        <v>43207</v>
      </c>
      <c r="AC42" s="91">
        <v>9</v>
      </c>
      <c r="AD42" s="43" t="s">
        <v>92</v>
      </c>
      <c r="AE42" s="43"/>
      <c r="AF42" s="43"/>
      <c r="AG42" s="43"/>
      <c r="AH42" s="43"/>
      <c r="AI42" s="43"/>
    </row>
    <row r="43" spans="1:53" s="91" customFormat="1" x14ac:dyDescent="0.25">
      <c r="A43" s="82">
        <v>3</v>
      </c>
      <c r="B43" s="83" t="s">
        <v>46</v>
      </c>
      <c r="C43" s="95" t="s">
        <v>33</v>
      </c>
      <c r="D43" s="85" t="s">
        <v>95</v>
      </c>
      <c r="E43" s="85">
        <v>47</v>
      </c>
      <c r="F43" s="84" t="s">
        <v>94</v>
      </c>
      <c r="G43" s="84"/>
      <c r="H43" s="86">
        <v>892</v>
      </c>
      <c r="I43" s="85">
        <v>1091.0772222222222</v>
      </c>
      <c r="J43" s="84" t="s">
        <v>37</v>
      </c>
      <c r="K43" s="84" t="s">
        <v>38</v>
      </c>
      <c r="L43" s="87">
        <v>75.77</v>
      </c>
      <c r="M43" s="87">
        <v>527</v>
      </c>
      <c r="N43" s="87">
        <v>550</v>
      </c>
      <c r="O43" s="85" t="s">
        <v>42</v>
      </c>
      <c r="P43" s="85">
        <v>85</v>
      </c>
      <c r="Q43" s="85" t="s">
        <v>44</v>
      </c>
      <c r="R43" s="88">
        <v>6628.2941250000003</v>
      </c>
      <c r="S43" s="88">
        <v>66.575000000000003</v>
      </c>
      <c r="T43" s="85" t="s">
        <v>45</v>
      </c>
      <c r="U43" s="88">
        <v>20177.351685956823</v>
      </c>
      <c r="V43" s="88">
        <v>2500</v>
      </c>
      <c r="W43" s="88">
        <v>2182.1544444444444</v>
      </c>
      <c r="X43" s="88">
        <v>11536</v>
      </c>
      <c r="Y43" s="88">
        <v>8844</v>
      </c>
      <c r="Z43" s="89">
        <v>97286</v>
      </c>
      <c r="AA43" s="89">
        <v>0</v>
      </c>
      <c r="AB43" s="90">
        <f t="shared" si="1"/>
        <v>97286</v>
      </c>
      <c r="AC43" s="91">
        <v>9</v>
      </c>
      <c r="AD43" s="43" t="s">
        <v>92</v>
      </c>
      <c r="AE43" s="43"/>
      <c r="AF43" s="43"/>
      <c r="AG43" s="43"/>
      <c r="AH43" s="43"/>
      <c r="AI43" s="43"/>
    </row>
    <row r="44" spans="1:53" s="91" customFormat="1" x14ac:dyDescent="0.25">
      <c r="A44" s="94">
        <v>2</v>
      </c>
      <c r="B44" s="83" t="s">
        <v>46</v>
      </c>
      <c r="C44" s="95" t="s">
        <v>33</v>
      </c>
      <c r="D44" s="96" t="s">
        <v>96</v>
      </c>
      <c r="E44" s="96">
        <v>66</v>
      </c>
      <c r="F44" s="95" t="s">
        <v>48</v>
      </c>
      <c r="G44" s="95"/>
      <c r="H44" s="98">
        <v>686</v>
      </c>
      <c r="I44" s="96">
        <v>2668</v>
      </c>
      <c r="J44" s="95" t="s">
        <v>37</v>
      </c>
      <c r="K44" s="95" t="s">
        <v>38</v>
      </c>
      <c r="L44" s="87">
        <v>75.77</v>
      </c>
      <c r="M44" s="87">
        <v>527</v>
      </c>
      <c r="N44" s="87">
        <v>550</v>
      </c>
      <c r="O44" s="96" t="s">
        <v>42</v>
      </c>
      <c r="P44" s="85">
        <v>85</v>
      </c>
      <c r="Q44" s="96" t="s">
        <v>44</v>
      </c>
      <c r="R44" s="99">
        <v>0</v>
      </c>
      <c r="S44" s="99">
        <v>66.575000000000003</v>
      </c>
      <c r="T44" s="96" t="s">
        <v>45</v>
      </c>
      <c r="U44" s="99">
        <v>10530.819116512343</v>
      </c>
      <c r="V44" s="99">
        <v>1000</v>
      </c>
      <c r="W44" s="99">
        <v>2277.7888888888892</v>
      </c>
      <c r="X44" s="99">
        <v>7923</v>
      </c>
      <c r="Y44" s="99">
        <v>6075</v>
      </c>
      <c r="Z44" s="100">
        <v>66821</v>
      </c>
      <c r="AA44" s="100">
        <v>0</v>
      </c>
      <c r="AB44" s="90">
        <f t="shared" si="1"/>
        <v>66821</v>
      </c>
      <c r="AC44" s="91">
        <v>7</v>
      </c>
      <c r="AD44" s="43" t="s">
        <v>89</v>
      </c>
      <c r="AE44" s="43"/>
      <c r="AF44" s="43"/>
      <c r="AG44" s="43"/>
      <c r="AH44" s="43"/>
      <c r="AI44" s="43"/>
    </row>
    <row r="45" spans="1:53" s="91" customFormat="1" x14ac:dyDescent="0.25">
      <c r="A45" s="94">
        <v>2</v>
      </c>
      <c r="B45" s="83" t="s">
        <v>46</v>
      </c>
      <c r="C45" s="95" t="s">
        <v>33</v>
      </c>
      <c r="D45" s="96" t="s">
        <v>97</v>
      </c>
      <c r="E45" s="96">
        <v>66</v>
      </c>
      <c r="F45" s="95" t="s">
        <v>48</v>
      </c>
      <c r="G45" s="95"/>
      <c r="H45" s="98">
        <v>400</v>
      </c>
      <c r="I45" s="96">
        <v>1689</v>
      </c>
      <c r="J45" s="95" t="s">
        <v>37</v>
      </c>
      <c r="K45" s="95" t="s">
        <v>38</v>
      </c>
      <c r="L45" s="87">
        <v>75.77</v>
      </c>
      <c r="M45" s="87">
        <v>527</v>
      </c>
      <c r="N45" s="87">
        <v>550</v>
      </c>
      <c r="O45" s="96" t="s">
        <v>42</v>
      </c>
      <c r="P45" s="85">
        <v>85</v>
      </c>
      <c r="Q45" s="96" t="s">
        <v>44</v>
      </c>
      <c r="R45" s="99">
        <v>0</v>
      </c>
      <c r="S45" s="99">
        <v>66.575000000000003</v>
      </c>
      <c r="T45" s="96" t="s">
        <v>45</v>
      </c>
      <c r="U45" s="99">
        <v>10530.819116512343</v>
      </c>
      <c r="V45" s="99">
        <v>1000</v>
      </c>
      <c r="W45" s="99">
        <v>2277.7888888888892</v>
      </c>
      <c r="X45" s="99">
        <v>2846</v>
      </c>
      <c r="Y45" s="99">
        <v>2182</v>
      </c>
      <c r="Z45" s="100">
        <v>24000</v>
      </c>
      <c r="AA45" s="100">
        <v>0</v>
      </c>
      <c r="AB45" s="90">
        <f t="shared" si="1"/>
        <v>24000</v>
      </c>
      <c r="AC45" s="91">
        <v>7</v>
      </c>
      <c r="AD45" s="43" t="s">
        <v>89</v>
      </c>
      <c r="AE45" s="43"/>
      <c r="AF45" s="43"/>
      <c r="AG45" s="43"/>
      <c r="AH45" s="43"/>
      <c r="AI45" s="43"/>
    </row>
    <row r="46" spans="1:53" s="91" customFormat="1" x14ac:dyDescent="0.25">
      <c r="A46" s="82">
        <v>1</v>
      </c>
      <c r="B46" s="83" t="s">
        <v>32</v>
      </c>
      <c r="C46" s="95" t="s">
        <v>33</v>
      </c>
      <c r="D46" s="85" t="s">
        <v>66</v>
      </c>
      <c r="E46" s="85"/>
      <c r="F46" s="84" t="s">
        <v>48</v>
      </c>
      <c r="G46" s="84" t="s">
        <v>98</v>
      </c>
      <c r="H46" s="86">
        <v>745</v>
      </c>
      <c r="I46" s="85"/>
      <c r="J46" s="84"/>
      <c r="K46" s="84"/>
      <c r="L46" s="84"/>
      <c r="M46" s="84"/>
      <c r="N46" s="84"/>
      <c r="O46" s="85"/>
      <c r="P46" s="85"/>
      <c r="Q46" s="85"/>
      <c r="R46" s="88"/>
      <c r="S46" s="88"/>
      <c r="T46" s="85"/>
      <c r="U46" s="88"/>
      <c r="V46" s="88"/>
      <c r="W46" s="88"/>
      <c r="X46" s="88"/>
      <c r="Y46" s="88"/>
      <c r="Z46" s="89">
        <v>150000</v>
      </c>
      <c r="AA46" s="89">
        <v>200000</v>
      </c>
      <c r="AB46" s="90">
        <f t="shared" si="1"/>
        <v>350000</v>
      </c>
      <c r="AD46" s="43" t="s">
        <v>99</v>
      </c>
      <c r="AE46" s="43"/>
      <c r="AF46" s="43"/>
      <c r="AG46" s="43"/>
      <c r="AH46" s="43"/>
      <c r="AI46" s="43"/>
    </row>
    <row r="47" spans="1:53" s="111" customFormat="1" x14ac:dyDescent="0.25">
      <c r="A47" s="115"/>
      <c r="B47" s="83" t="s">
        <v>100</v>
      </c>
      <c r="C47" s="95" t="s">
        <v>33</v>
      </c>
      <c r="D47" s="200" t="s">
        <v>101</v>
      </c>
      <c r="E47" s="201"/>
      <c r="F47" s="201"/>
      <c r="G47" s="201" t="s">
        <v>98</v>
      </c>
      <c r="H47" s="200"/>
      <c r="I47" s="201"/>
      <c r="J47" s="201"/>
      <c r="K47" s="201"/>
      <c r="L47" s="201"/>
      <c r="M47" s="201"/>
      <c r="N47" s="200"/>
      <c r="O47" s="200"/>
      <c r="P47" s="200"/>
      <c r="Q47" s="204"/>
      <c r="R47" s="204"/>
      <c r="S47" s="200"/>
      <c r="T47" s="204"/>
      <c r="U47" s="204"/>
      <c r="V47" s="204"/>
      <c r="W47" s="204"/>
      <c r="X47" s="204"/>
      <c r="Y47" s="205"/>
      <c r="Z47" s="205"/>
      <c r="AA47" s="205">
        <v>330000</v>
      </c>
      <c r="AB47" s="207">
        <f t="shared" si="1"/>
        <v>330000</v>
      </c>
      <c r="AC47" s="91"/>
      <c r="AD47" s="43" t="s">
        <v>102</v>
      </c>
      <c r="AE47" s="43"/>
      <c r="AF47" s="43"/>
      <c r="AG47" s="43"/>
      <c r="AH47" s="43"/>
      <c r="AI47" s="92"/>
    </row>
    <row r="48" spans="1:53" x14ac:dyDescent="0.25">
      <c r="A48" s="51"/>
      <c r="B48" s="116" t="s">
        <v>71</v>
      </c>
      <c r="C48" s="117"/>
      <c r="D48" s="118"/>
      <c r="E48" s="118"/>
      <c r="F48" s="117"/>
      <c r="G48" s="117"/>
      <c r="H48" s="119"/>
      <c r="I48" s="120"/>
      <c r="J48" s="121"/>
      <c r="K48" s="121"/>
      <c r="L48" s="121"/>
      <c r="M48" s="121"/>
      <c r="N48" s="121"/>
      <c r="O48" s="122"/>
      <c r="P48" s="122"/>
      <c r="Q48" s="122"/>
      <c r="R48" s="123"/>
      <c r="S48" s="123"/>
      <c r="T48" s="122"/>
      <c r="U48" s="123"/>
      <c r="V48" s="123"/>
      <c r="W48" s="123"/>
      <c r="X48" s="123"/>
      <c r="Y48" s="123"/>
      <c r="Z48" s="124">
        <f>SUM(Z31:Z47)</f>
        <v>1512681.1677922281</v>
      </c>
      <c r="AA48" s="124">
        <f>SUM(AA31:AA47)</f>
        <v>842500</v>
      </c>
      <c r="AB48" s="125">
        <f>SUM(AB31:AB47)</f>
        <v>2355181.1677922281</v>
      </c>
    </row>
    <row r="49" spans="1:35" s="21" customFormat="1" ht="15" customHeight="1" x14ac:dyDescent="0.25">
      <c r="A49" s="59"/>
      <c r="B49" s="126" t="s">
        <v>103</v>
      </c>
      <c r="C49" s="127"/>
      <c r="D49" s="128"/>
      <c r="E49" s="128"/>
      <c r="F49" s="127"/>
      <c r="G49" s="127"/>
      <c r="H49" s="129"/>
      <c r="I49" s="128"/>
      <c r="J49" s="127"/>
      <c r="K49" s="127"/>
      <c r="L49" s="127"/>
      <c r="M49" s="127"/>
      <c r="N49" s="127"/>
      <c r="O49" s="128"/>
      <c r="P49" s="128"/>
      <c r="Q49" s="128"/>
      <c r="R49" s="130"/>
      <c r="S49" s="130"/>
      <c r="T49" s="128"/>
      <c r="U49" s="130"/>
      <c r="V49" s="130"/>
      <c r="W49" s="130"/>
      <c r="X49" s="130"/>
      <c r="Y49" s="130"/>
      <c r="Z49" s="131"/>
      <c r="AA49" s="131"/>
      <c r="AB49" s="132">
        <v>0</v>
      </c>
      <c r="AD49" s="43"/>
      <c r="AE49" s="3"/>
      <c r="AF49" s="3"/>
      <c r="AG49" s="3"/>
      <c r="AH49" s="3"/>
      <c r="AI49" s="22"/>
    </row>
    <row r="50" spans="1:35" s="22" customFormat="1" ht="15" customHeight="1" x14ac:dyDescent="0.25">
      <c r="A50" s="133"/>
      <c r="B50" s="134" t="s">
        <v>76</v>
      </c>
      <c r="C50" s="135"/>
      <c r="D50" s="136"/>
      <c r="E50" s="136"/>
      <c r="F50" s="135"/>
      <c r="G50" s="135"/>
      <c r="H50" s="137"/>
      <c r="I50" s="136"/>
      <c r="J50" s="135"/>
      <c r="K50" s="135"/>
      <c r="L50" s="135"/>
      <c r="M50" s="135"/>
      <c r="N50" s="135"/>
      <c r="O50" s="136"/>
      <c r="P50" s="136"/>
      <c r="Q50" s="136"/>
      <c r="R50" s="138"/>
      <c r="S50" s="138"/>
      <c r="T50" s="136"/>
      <c r="U50" s="138"/>
      <c r="V50" s="138"/>
      <c r="W50" s="138"/>
      <c r="X50" s="138"/>
      <c r="Y50" s="138"/>
      <c r="Z50" s="139"/>
      <c r="AA50" s="140" t="s">
        <v>77</v>
      </c>
      <c r="AB50" s="141">
        <f>SUM(AB48:AB49)</f>
        <v>2355181.1677922281</v>
      </c>
      <c r="AD50" s="3"/>
      <c r="AE50" s="3"/>
      <c r="AF50" s="3"/>
      <c r="AG50" s="3"/>
      <c r="AH50" s="3"/>
    </row>
    <row r="51" spans="1:35" customFormat="1" ht="7.15" customHeight="1" x14ac:dyDescent="0.25">
      <c r="AD51" s="3"/>
      <c r="AE51" s="3"/>
      <c r="AF51" s="3"/>
      <c r="AG51" s="3"/>
      <c r="AH51" s="3"/>
      <c r="AI51" s="3"/>
    </row>
    <row r="52" spans="1:35" s="22" customFormat="1" ht="14.45" customHeight="1" x14ac:dyDescent="0.3">
      <c r="A52" s="142" t="s">
        <v>104</v>
      </c>
      <c r="B52" s="143" t="s">
        <v>105</v>
      </c>
      <c r="C52" s="144"/>
      <c r="D52" s="144"/>
      <c r="E52" s="18"/>
      <c r="F52" s="19"/>
      <c r="G52" s="19"/>
      <c r="H52" s="19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  <c r="AA52" s="19"/>
      <c r="AB52" s="20"/>
      <c r="AD52" s="3"/>
      <c r="AE52" s="3"/>
      <c r="AF52" s="3"/>
      <c r="AG52" s="3"/>
      <c r="AH52" s="3"/>
    </row>
    <row r="53" spans="1:35" s="154" customFormat="1" x14ac:dyDescent="0.25">
      <c r="A53" s="145"/>
      <c r="B53" s="156" t="s">
        <v>46</v>
      </c>
      <c r="C53" s="84" t="s">
        <v>33</v>
      </c>
      <c r="D53" s="85" t="s">
        <v>107</v>
      </c>
      <c r="E53" s="85">
        <v>36</v>
      </c>
      <c r="F53" s="84" t="s">
        <v>94</v>
      </c>
      <c r="G53" s="84" t="s">
        <v>36</v>
      </c>
      <c r="H53" s="86">
        <v>2260</v>
      </c>
      <c r="I53" s="85">
        <v>7190.2288888888888</v>
      </c>
      <c r="J53" s="84" t="s">
        <v>37</v>
      </c>
      <c r="K53" s="84" t="s">
        <v>38</v>
      </c>
      <c r="L53" s="87" t="s">
        <v>39</v>
      </c>
      <c r="M53" s="87" t="s">
        <v>40</v>
      </c>
      <c r="N53" s="87" t="s">
        <v>41</v>
      </c>
      <c r="O53" s="85" t="s">
        <v>42</v>
      </c>
      <c r="P53" s="85" t="s">
        <v>43</v>
      </c>
      <c r="Q53" s="85" t="s">
        <v>44</v>
      </c>
      <c r="R53" s="88">
        <v>0</v>
      </c>
      <c r="S53" s="88">
        <v>66.575000000000003</v>
      </c>
      <c r="T53" s="85" t="s">
        <v>45</v>
      </c>
      <c r="U53" s="88">
        <v>66484.65114969133</v>
      </c>
      <c r="V53" s="88">
        <v>6000</v>
      </c>
      <c r="W53" s="88">
        <v>14380.457777777778</v>
      </c>
      <c r="X53" s="88">
        <v>13029.766339120371</v>
      </c>
      <c r="Y53" s="88">
        <v>9989.4875266589497</v>
      </c>
      <c r="Z53" s="89">
        <v>236522</v>
      </c>
      <c r="AA53" s="89">
        <v>146900</v>
      </c>
      <c r="AB53" s="90">
        <f t="shared" ref="AB53:AB65" si="2">Z53+AA53</f>
        <v>383422</v>
      </c>
      <c r="AD53"/>
      <c r="AE53" s="155"/>
      <c r="AF53" s="155"/>
      <c r="AG53" s="155"/>
      <c r="AH53" s="155"/>
      <c r="AI53" s="155"/>
    </row>
    <row r="54" spans="1:35" s="154" customFormat="1" x14ac:dyDescent="0.25">
      <c r="A54" s="145">
        <v>2</v>
      </c>
      <c r="B54" s="156" t="s">
        <v>46</v>
      </c>
      <c r="C54" s="84" t="s">
        <v>33</v>
      </c>
      <c r="D54" s="85" t="s">
        <v>109</v>
      </c>
      <c r="E54" s="85">
        <v>57</v>
      </c>
      <c r="F54" s="84" t="s">
        <v>94</v>
      </c>
      <c r="G54" s="84" t="s">
        <v>49</v>
      </c>
      <c r="H54" s="86">
        <v>369.56079999999997</v>
      </c>
      <c r="I54" s="85">
        <v>1067.6200888888889</v>
      </c>
      <c r="J54" s="84">
        <v>55</v>
      </c>
      <c r="K54" s="84">
        <v>25</v>
      </c>
      <c r="L54" s="87">
        <v>65.75</v>
      </c>
      <c r="M54" s="87">
        <v>395</v>
      </c>
      <c r="N54" s="87">
        <v>410</v>
      </c>
      <c r="O54" s="85">
        <v>2</v>
      </c>
      <c r="P54" s="85">
        <v>80</v>
      </c>
      <c r="Q54" s="85">
        <v>6.75</v>
      </c>
      <c r="R54" s="88">
        <v>2494.5353999999998</v>
      </c>
      <c r="S54" s="88">
        <v>66.575000000000003</v>
      </c>
      <c r="T54" s="85">
        <v>500</v>
      </c>
      <c r="U54" s="88">
        <v>9871.7788080246864</v>
      </c>
      <c r="V54" s="88">
        <v>1000</v>
      </c>
      <c r="W54" s="88">
        <v>2135.2401777777777</v>
      </c>
      <c r="X54" s="88">
        <v>1951.05284787037</v>
      </c>
      <c r="Y54" s="88">
        <v>1495.8071833672836</v>
      </c>
      <c r="Z54" s="89">
        <v>36405</v>
      </c>
      <c r="AA54" s="89">
        <v>0</v>
      </c>
      <c r="AB54" s="90">
        <f t="shared" si="2"/>
        <v>36405</v>
      </c>
      <c r="AC54" s="154">
        <v>6</v>
      </c>
      <c r="AD54"/>
      <c r="AE54" s="155"/>
      <c r="AF54" s="155"/>
      <c r="AG54" s="155"/>
      <c r="AH54" s="155"/>
      <c r="AI54" s="155"/>
    </row>
    <row r="55" spans="1:35" s="154" customFormat="1" x14ac:dyDescent="0.25">
      <c r="A55" s="145">
        <v>3</v>
      </c>
      <c r="B55" s="156" t="s">
        <v>46</v>
      </c>
      <c r="C55" s="84" t="s">
        <v>33</v>
      </c>
      <c r="D55" s="85" t="s">
        <v>110</v>
      </c>
      <c r="E55" s="85">
        <v>80.5</v>
      </c>
      <c r="F55" s="84" t="s">
        <v>48</v>
      </c>
      <c r="G55" s="84" t="s">
        <v>36</v>
      </c>
      <c r="H55" s="86">
        <v>840</v>
      </c>
      <c r="I55" s="85">
        <v>2934.0476666666664</v>
      </c>
      <c r="J55" s="84">
        <v>55</v>
      </c>
      <c r="K55" s="84">
        <v>25</v>
      </c>
      <c r="L55" s="87">
        <v>65.75</v>
      </c>
      <c r="M55" s="87">
        <v>395</v>
      </c>
      <c r="N55" s="87">
        <v>410</v>
      </c>
      <c r="O55" s="85">
        <v>2</v>
      </c>
      <c r="P55" s="85">
        <v>80</v>
      </c>
      <c r="Q55" s="85">
        <v>6.75</v>
      </c>
      <c r="R55" s="88">
        <v>0</v>
      </c>
      <c r="S55" s="88">
        <v>66.575000000000003</v>
      </c>
      <c r="T55" s="85">
        <v>500</v>
      </c>
      <c r="U55" s="88">
        <v>27129.753251157385</v>
      </c>
      <c r="V55" s="88">
        <v>2000</v>
      </c>
      <c r="W55" s="88">
        <v>5868.0953333333327</v>
      </c>
      <c r="X55" s="88">
        <v>5249.6772876736077</v>
      </c>
      <c r="Y55" s="88">
        <v>4024.7525872164319</v>
      </c>
      <c r="Z55" s="89">
        <v>58274</v>
      </c>
      <c r="AA55" s="89">
        <v>54600</v>
      </c>
      <c r="AB55" s="90">
        <f t="shared" si="2"/>
        <v>112874</v>
      </c>
      <c r="AC55" s="154">
        <v>7</v>
      </c>
      <c r="AD55"/>
      <c r="AE55" s="155"/>
      <c r="AF55" s="155"/>
      <c r="AG55" s="155"/>
      <c r="AH55" s="155"/>
      <c r="AI55" s="155"/>
    </row>
    <row r="56" spans="1:35" s="154" customFormat="1" x14ac:dyDescent="0.25">
      <c r="A56" s="145">
        <v>3</v>
      </c>
      <c r="B56" s="156" t="s">
        <v>46</v>
      </c>
      <c r="C56" s="84" t="s">
        <v>33</v>
      </c>
      <c r="D56" s="85" t="s">
        <v>199</v>
      </c>
      <c r="E56" s="85">
        <v>39</v>
      </c>
      <c r="F56" s="84" t="s">
        <v>48</v>
      </c>
      <c r="G56" s="84" t="s">
        <v>36</v>
      </c>
      <c r="H56" s="86">
        <v>620</v>
      </c>
      <c r="I56" s="85">
        <v>1685.9928</v>
      </c>
      <c r="J56" s="84" t="s">
        <v>37</v>
      </c>
      <c r="K56" s="84" t="s">
        <v>38</v>
      </c>
      <c r="L56" s="87" t="s">
        <v>39</v>
      </c>
      <c r="M56" s="87" t="s">
        <v>40</v>
      </c>
      <c r="N56" s="87" t="s">
        <v>41</v>
      </c>
      <c r="O56" s="85" t="s">
        <v>42</v>
      </c>
      <c r="P56" s="85" t="s">
        <v>43</v>
      </c>
      <c r="Q56" s="85" t="s">
        <v>44</v>
      </c>
      <c r="R56" s="88">
        <v>4267.6692750000002</v>
      </c>
      <c r="S56" s="88">
        <v>66.575000000000003</v>
      </c>
      <c r="T56" s="85" t="s">
        <v>45</v>
      </c>
      <c r="U56" s="88">
        <v>15589.579258333339</v>
      </c>
      <c r="V56" s="88">
        <v>1500</v>
      </c>
      <c r="W56" s="88">
        <v>3371.9856</v>
      </c>
      <c r="X56" s="88">
        <v>3069.2347287500011</v>
      </c>
      <c r="Y56" s="88">
        <v>2353.0799587083338</v>
      </c>
      <c r="Z56" s="89">
        <v>42124</v>
      </c>
      <c r="AA56" s="89">
        <v>40300</v>
      </c>
      <c r="AB56" s="90">
        <f t="shared" si="2"/>
        <v>82424</v>
      </c>
      <c r="AC56" s="154">
        <v>7</v>
      </c>
      <c r="AD56"/>
      <c r="AE56" s="199"/>
      <c r="AF56" s="155"/>
      <c r="AG56" s="155"/>
      <c r="AH56" s="155"/>
      <c r="AI56" s="155"/>
    </row>
    <row r="57" spans="1:35" customFormat="1" x14ac:dyDescent="0.25">
      <c r="A57" s="145" t="s">
        <v>112</v>
      </c>
      <c r="B57" s="156" t="s">
        <v>46</v>
      </c>
      <c r="C57" s="84" t="s">
        <v>33</v>
      </c>
      <c r="D57" s="85" t="s">
        <v>115</v>
      </c>
      <c r="E57" s="85">
        <v>67</v>
      </c>
      <c r="F57" s="84" t="s">
        <v>48</v>
      </c>
      <c r="G57" s="84" t="s">
        <v>49</v>
      </c>
      <c r="H57" s="86">
        <v>1167</v>
      </c>
      <c r="I57" s="85">
        <v>3669.5244444444447</v>
      </c>
      <c r="J57" s="84" t="s">
        <v>37</v>
      </c>
      <c r="K57" s="84" t="s">
        <v>38</v>
      </c>
      <c r="L57" s="87" t="s">
        <v>39</v>
      </c>
      <c r="M57" s="87" t="s">
        <v>40</v>
      </c>
      <c r="N57" s="87" t="s">
        <v>41</v>
      </c>
      <c r="O57" s="85" t="s">
        <v>42</v>
      </c>
      <c r="P57" s="85" t="s">
        <v>43</v>
      </c>
      <c r="Q57" s="85" t="s">
        <v>44</v>
      </c>
      <c r="R57" s="88">
        <v>8573.9850000000006</v>
      </c>
      <c r="S57" s="88">
        <v>66.575000000000003</v>
      </c>
      <c r="T57" s="85" t="s">
        <v>45</v>
      </c>
      <c r="U57" s="88">
        <v>33930.359706790048</v>
      </c>
      <c r="V57" s="88">
        <v>3000</v>
      </c>
      <c r="W57" s="88">
        <v>7339.0488888888895</v>
      </c>
      <c r="X57" s="88">
        <v>6640.4112893518395</v>
      </c>
      <c r="Y57" s="88">
        <v>5090.9819885030774</v>
      </c>
      <c r="Z57" s="89">
        <v>54039</v>
      </c>
      <c r="AA57" s="89">
        <v>0</v>
      </c>
      <c r="AB57" s="90">
        <f t="shared" si="2"/>
        <v>54039</v>
      </c>
      <c r="AC57" s="1"/>
      <c r="AE57" s="3"/>
      <c r="AF57" s="155"/>
      <c r="AG57" s="3"/>
      <c r="AH57" s="3"/>
      <c r="AI57" s="4"/>
    </row>
    <row r="58" spans="1:35" customFormat="1" x14ac:dyDescent="0.25">
      <c r="A58" s="145">
        <v>4</v>
      </c>
      <c r="B58" s="156" t="s">
        <v>32</v>
      </c>
      <c r="C58" s="84" t="s">
        <v>33</v>
      </c>
      <c r="D58" s="200" t="s">
        <v>117</v>
      </c>
      <c r="E58" s="200">
        <v>64.666666666666671</v>
      </c>
      <c r="F58" s="201" t="s">
        <v>48</v>
      </c>
      <c r="G58" s="201" t="s">
        <v>36</v>
      </c>
      <c r="H58" s="202">
        <f>1480+700</f>
        <v>2180</v>
      </c>
      <c r="I58" s="200">
        <v>5073.4879555555563</v>
      </c>
      <c r="J58" s="201" t="s">
        <v>37</v>
      </c>
      <c r="K58" s="201" t="s">
        <v>38</v>
      </c>
      <c r="L58" s="203" t="s">
        <v>39</v>
      </c>
      <c r="M58" s="203" t="s">
        <v>40</v>
      </c>
      <c r="N58" s="203" t="s">
        <v>41</v>
      </c>
      <c r="O58" s="200" t="s">
        <v>42</v>
      </c>
      <c r="P58" s="200" t="s">
        <v>43</v>
      </c>
      <c r="Q58" s="200" t="s">
        <v>44</v>
      </c>
      <c r="R58" s="204">
        <v>0</v>
      </c>
      <c r="S58" s="204">
        <v>66.575000000000003</v>
      </c>
      <c r="T58" s="200" t="s">
        <v>45</v>
      </c>
      <c r="U58" s="204">
        <v>0</v>
      </c>
      <c r="V58" s="204">
        <v>0</v>
      </c>
      <c r="W58" s="204">
        <v>0</v>
      </c>
      <c r="X58" s="204">
        <v>0</v>
      </c>
      <c r="Y58" s="204">
        <v>0</v>
      </c>
      <c r="Z58" s="205">
        <v>156421</v>
      </c>
      <c r="AA58" s="205">
        <v>218000</v>
      </c>
      <c r="AB58" s="207">
        <f t="shared" si="2"/>
        <v>374421</v>
      </c>
      <c r="AC58" s="1"/>
      <c r="AE58" s="3"/>
      <c r="AF58" s="155"/>
      <c r="AG58" s="3"/>
      <c r="AH58" s="3"/>
      <c r="AI58" s="4"/>
    </row>
    <row r="59" spans="1:35" customFormat="1" x14ac:dyDescent="0.25">
      <c r="A59" s="145">
        <v>4</v>
      </c>
      <c r="B59" s="156" t="s">
        <v>46</v>
      </c>
      <c r="C59" s="84" t="s">
        <v>33</v>
      </c>
      <c r="D59" s="85" t="s">
        <v>119</v>
      </c>
      <c r="E59" s="85">
        <v>82.8</v>
      </c>
      <c r="F59" s="84" t="s">
        <v>48</v>
      </c>
      <c r="G59" s="84" t="s">
        <v>49</v>
      </c>
      <c r="H59" s="86">
        <v>1748</v>
      </c>
      <c r="I59" s="85">
        <v>3073.6147555555553</v>
      </c>
      <c r="J59" s="84" t="s">
        <v>37</v>
      </c>
      <c r="K59" s="84" t="s">
        <v>38</v>
      </c>
      <c r="L59" s="87" t="s">
        <v>39</v>
      </c>
      <c r="M59" s="87" t="s">
        <v>40</v>
      </c>
      <c r="N59" s="87" t="s">
        <v>41</v>
      </c>
      <c r="O59" s="85" t="s">
        <v>42</v>
      </c>
      <c r="P59" s="85" t="s">
        <v>43</v>
      </c>
      <c r="Q59" s="85" t="s">
        <v>44</v>
      </c>
      <c r="R59" s="88">
        <v>11670.131025000001</v>
      </c>
      <c r="S59" s="88">
        <v>66.575000000000003</v>
      </c>
      <c r="T59" s="85" t="s">
        <v>45</v>
      </c>
      <c r="U59" s="88">
        <v>28420.2642154321</v>
      </c>
      <c r="V59" s="88">
        <v>4500</v>
      </c>
      <c r="W59" s="88">
        <v>6147.2295111111107</v>
      </c>
      <c r="X59" s="88">
        <v>5860.1240589814824</v>
      </c>
      <c r="Y59" s="88">
        <v>4492.7617785524699</v>
      </c>
      <c r="Z59" s="89">
        <v>92019</v>
      </c>
      <c r="AA59" s="89">
        <v>0</v>
      </c>
      <c r="AB59" s="90">
        <f t="shared" si="2"/>
        <v>92019</v>
      </c>
      <c r="AC59" s="1"/>
      <c r="AE59" s="3"/>
      <c r="AF59" s="155"/>
      <c r="AG59" s="3"/>
      <c r="AH59" s="3"/>
      <c r="AI59" s="4"/>
    </row>
    <row r="60" spans="1:35" customFormat="1" x14ac:dyDescent="0.25">
      <c r="A60" s="145">
        <v>4</v>
      </c>
      <c r="B60" s="156" t="s">
        <v>46</v>
      </c>
      <c r="C60" s="84" t="s">
        <v>33</v>
      </c>
      <c r="D60" s="85" t="s">
        <v>120</v>
      </c>
      <c r="E60" s="85">
        <v>43</v>
      </c>
      <c r="F60" s="84" t="s">
        <v>94</v>
      </c>
      <c r="G60" s="84" t="s">
        <v>36</v>
      </c>
      <c r="H60" s="86">
        <v>920</v>
      </c>
      <c r="I60" s="85">
        <v>3164.4760000000001</v>
      </c>
      <c r="J60" s="84" t="s">
        <v>37</v>
      </c>
      <c r="K60" s="84" t="s">
        <v>38</v>
      </c>
      <c r="L60" s="87" t="s">
        <v>39</v>
      </c>
      <c r="M60" s="87" t="s">
        <v>40</v>
      </c>
      <c r="N60" s="87" t="s">
        <v>41</v>
      </c>
      <c r="O60" s="85" t="s">
        <v>42</v>
      </c>
      <c r="P60" s="85" t="s">
        <v>43</v>
      </c>
      <c r="Q60" s="85" t="s">
        <v>44</v>
      </c>
      <c r="R60" s="88">
        <v>6865.7827500000003</v>
      </c>
      <c r="S60" s="88">
        <v>66.575000000000003</v>
      </c>
      <c r="T60" s="85" t="s">
        <v>45</v>
      </c>
      <c r="U60" s="88">
        <v>29260.415236111072</v>
      </c>
      <c r="V60" s="88">
        <v>2500</v>
      </c>
      <c r="W60" s="88">
        <v>6328.9520000000002</v>
      </c>
      <c r="X60" s="88">
        <v>5713.4050854166617</v>
      </c>
      <c r="Y60" s="88">
        <v>4380.2772321527727</v>
      </c>
      <c r="Z60" s="89">
        <v>101684</v>
      </c>
      <c r="AA60" s="89">
        <v>59800</v>
      </c>
      <c r="AB60" s="90">
        <f t="shared" si="2"/>
        <v>161484</v>
      </c>
      <c r="AC60" s="1"/>
      <c r="AE60" s="3"/>
      <c r="AF60" s="155"/>
      <c r="AG60" s="3"/>
      <c r="AH60" s="3"/>
      <c r="AI60" s="4"/>
    </row>
    <row r="61" spans="1:35" customFormat="1" x14ac:dyDescent="0.25">
      <c r="A61" s="145">
        <v>5</v>
      </c>
      <c r="B61" s="156" t="s">
        <v>46</v>
      </c>
      <c r="C61" s="84" t="s">
        <v>33</v>
      </c>
      <c r="D61" s="85" t="s">
        <v>198</v>
      </c>
      <c r="E61" s="85">
        <v>63.5</v>
      </c>
      <c r="F61" s="84" t="s">
        <v>94</v>
      </c>
      <c r="G61" s="84" t="s">
        <v>36</v>
      </c>
      <c r="H61" s="86">
        <v>445</v>
      </c>
      <c r="I61" s="85">
        <v>1411.3501999999999</v>
      </c>
      <c r="J61" s="84" t="s">
        <v>37</v>
      </c>
      <c r="K61" s="84" t="s">
        <v>38</v>
      </c>
      <c r="L61" s="87" t="s">
        <v>39</v>
      </c>
      <c r="M61" s="87" t="s">
        <v>40</v>
      </c>
      <c r="N61" s="87" t="s">
        <v>41</v>
      </c>
      <c r="O61" s="85" t="s">
        <v>42</v>
      </c>
      <c r="P61" s="85" t="s">
        <v>43</v>
      </c>
      <c r="Q61" s="85" t="s">
        <v>44</v>
      </c>
      <c r="R61" s="88">
        <v>3297.6740250000003</v>
      </c>
      <c r="S61" s="88">
        <v>66.575000000000003</v>
      </c>
      <c r="T61" s="85" t="s">
        <v>45</v>
      </c>
      <c r="U61" s="88">
        <v>13050.088828472215</v>
      </c>
      <c r="V61" s="88">
        <v>1000</v>
      </c>
      <c r="W61" s="88">
        <v>2822.7003999999997</v>
      </c>
      <c r="X61" s="88">
        <v>2530.9183842708326</v>
      </c>
      <c r="Y61" s="88">
        <v>1940.3707612743049</v>
      </c>
      <c r="Z61" s="89">
        <v>57700</v>
      </c>
      <c r="AA61" s="89">
        <v>15600</v>
      </c>
      <c r="AB61" s="90">
        <f t="shared" si="2"/>
        <v>73300</v>
      </c>
      <c r="AC61" s="1">
        <v>11</v>
      </c>
      <c r="AE61" s="3"/>
      <c r="AF61" s="155"/>
      <c r="AG61" s="3"/>
      <c r="AH61" s="3"/>
      <c r="AI61" s="4"/>
    </row>
    <row r="62" spans="1:35" customFormat="1" x14ac:dyDescent="0.25">
      <c r="A62" s="145">
        <v>3</v>
      </c>
      <c r="B62" s="156" t="s">
        <v>46</v>
      </c>
      <c r="C62" s="84" t="s">
        <v>33</v>
      </c>
      <c r="D62" s="85" t="s">
        <v>197</v>
      </c>
      <c r="E62" s="85">
        <v>76.5</v>
      </c>
      <c r="F62" s="84" t="s">
        <v>94</v>
      </c>
      <c r="G62" s="84" t="s">
        <v>36</v>
      </c>
      <c r="H62" s="86">
        <v>720</v>
      </c>
      <c r="I62" s="85">
        <v>1740.8372999999999</v>
      </c>
      <c r="J62" s="84">
        <v>55</v>
      </c>
      <c r="K62" s="84">
        <v>25</v>
      </c>
      <c r="L62" s="87">
        <v>65.75</v>
      </c>
      <c r="M62" s="87">
        <v>395</v>
      </c>
      <c r="N62" s="87">
        <v>410</v>
      </c>
      <c r="O62" s="85">
        <v>2</v>
      </c>
      <c r="P62" s="85">
        <v>80</v>
      </c>
      <c r="Q62" s="85">
        <v>6.75</v>
      </c>
      <c r="R62" s="88">
        <v>3916.8839249999996</v>
      </c>
      <c r="S62" s="88">
        <v>66.575000000000003</v>
      </c>
      <c r="T62" s="85">
        <v>500</v>
      </c>
      <c r="U62" s="88">
        <v>16096.700451041661</v>
      </c>
      <c r="V62" s="88">
        <v>1500</v>
      </c>
      <c r="W62" s="88">
        <v>3481.6745999999998</v>
      </c>
      <c r="X62" s="88">
        <v>3161.7562576562491</v>
      </c>
      <c r="Y62" s="88">
        <v>2424.013130869791</v>
      </c>
      <c r="Z62" s="89">
        <v>57600</v>
      </c>
      <c r="AA62" s="89">
        <v>20800</v>
      </c>
      <c r="AB62" s="90">
        <f t="shared" si="2"/>
        <v>78400</v>
      </c>
      <c r="AC62" s="1">
        <v>11</v>
      </c>
      <c r="AE62" s="3"/>
      <c r="AF62" s="155"/>
      <c r="AG62" s="3"/>
      <c r="AH62" s="3"/>
      <c r="AI62" s="4"/>
    </row>
    <row r="63" spans="1:35" x14ac:dyDescent="0.25">
      <c r="A63" s="157">
        <v>4</v>
      </c>
      <c r="B63" s="156" t="s">
        <v>46</v>
      </c>
      <c r="C63" s="84" t="s">
        <v>33</v>
      </c>
      <c r="D63" s="85" t="s">
        <v>196</v>
      </c>
      <c r="E63" s="85">
        <v>38.5</v>
      </c>
      <c r="F63" s="84" t="s">
        <v>94</v>
      </c>
      <c r="G63" s="84" t="s">
        <v>36</v>
      </c>
      <c r="H63" s="86">
        <v>482</v>
      </c>
      <c r="I63" s="85">
        <v>2030.5847222222221</v>
      </c>
      <c r="J63" s="84" t="s">
        <v>37</v>
      </c>
      <c r="K63" s="84" t="s">
        <v>38</v>
      </c>
      <c r="L63" s="87" t="s">
        <v>39</v>
      </c>
      <c r="M63" s="87" t="s">
        <v>40</v>
      </c>
      <c r="N63" s="87" t="s">
        <v>41</v>
      </c>
      <c r="O63" s="85" t="s">
        <v>42</v>
      </c>
      <c r="P63" s="85" t="s">
        <v>43</v>
      </c>
      <c r="Q63" s="85" t="s">
        <v>44</v>
      </c>
      <c r="R63" s="88">
        <v>4934.3208749999994</v>
      </c>
      <c r="S63" s="88">
        <v>66.575000000000003</v>
      </c>
      <c r="T63" s="85" t="s">
        <v>45</v>
      </c>
      <c r="U63" s="88">
        <v>18775.858039158949</v>
      </c>
      <c r="V63" s="88">
        <v>2000</v>
      </c>
      <c r="W63" s="88">
        <v>4061.1694444444443</v>
      </c>
      <c r="X63" s="88">
        <v>3725.5541225405086</v>
      </c>
      <c r="Y63" s="88">
        <v>2856.2581606143899</v>
      </c>
      <c r="Z63" s="89">
        <v>68870</v>
      </c>
      <c r="AA63" s="89">
        <v>31400</v>
      </c>
      <c r="AB63" s="90">
        <f t="shared" si="2"/>
        <v>100270</v>
      </c>
      <c r="AC63" s="1">
        <v>11</v>
      </c>
      <c r="AD63"/>
      <c r="AF63" s="155"/>
    </row>
    <row r="64" spans="1:35" x14ac:dyDescent="0.25">
      <c r="A64" s="157"/>
      <c r="B64" s="156" t="s">
        <v>128</v>
      </c>
      <c r="C64" s="84" t="s">
        <v>33</v>
      </c>
      <c r="D64" s="85" t="s">
        <v>195</v>
      </c>
      <c r="E64" s="85"/>
      <c r="F64" s="84" t="s">
        <v>48</v>
      </c>
      <c r="G64" s="84"/>
      <c r="H64" s="86">
        <v>3600</v>
      </c>
      <c r="I64" s="85"/>
      <c r="J64" s="84"/>
      <c r="K64" s="84"/>
      <c r="L64" s="87"/>
      <c r="M64" s="87"/>
      <c r="N64" s="87"/>
      <c r="O64" s="85"/>
      <c r="P64" s="85"/>
      <c r="Q64" s="85"/>
      <c r="R64" s="88"/>
      <c r="S64" s="88"/>
      <c r="T64" s="85"/>
      <c r="U64" s="88"/>
      <c r="V64" s="88"/>
      <c r="W64" s="88"/>
      <c r="X64" s="88"/>
      <c r="Y64" s="88"/>
      <c r="Z64" s="89">
        <v>270552</v>
      </c>
      <c r="AA64" s="89">
        <v>0</v>
      </c>
      <c r="AB64" s="90">
        <f t="shared" si="2"/>
        <v>270552</v>
      </c>
      <c r="AD64"/>
      <c r="AF64" s="155"/>
    </row>
    <row r="65" spans="1:35" x14ac:dyDescent="0.25">
      <c r="A65" s="157">
        <v>6</v>
      </c>
      <c r="B65" s="156" t="s">
        <v>46</v>
      </c>
      <c r="C65" s="84" t="s">
        <v>33</v>
      </c>
      <c r="D65" s="200" t="s">
        <v>95</v>
      </c>
      <c r="E65" s="200">
        <v>76</v>
      </c>
      <c r="F65" s="201"/>
      <c r="G65" s="201" t="s">
        <v>36</v>
      </c>
      <c r="H65" s="202">
        <v>892</v>
      </c>
      <c r="I65" s="200">
        <v>2605.7353333333335</v>
      </c>
      <c r="J65" s="201">
        <v>55</v>
      </c>
      <c r="K65" s="201">
        <v>25</v>
      </c>
      <c r="L65" s="203">
        <v>65.75</v>
      </c>
      <c r="M65" s="203">
        <v>395</v>
      </c>
      <c r="N65" s="203">
        <v>410</v>
      </c>
      <c r="O65" s="200">
        <v>2</v>
      </c>
      <c r="P65" s="200">
        <v>80</v>
      </c>
      <c r="Q65" s="200">
        <v>6.75</v>
      </c>
      <c r="R65" s="204">
        <v>0</v>
      </c>
      <c r="S65" s="204">
        <v>66.575000000000003</v>
      </c>
      <c r="T65" s="200">
        <v>500</v>
      </c>
      <c r="U65" s="204">
        <v>24094.004141203692</v>
      </c>
      <c r="V65" s="204">
        <v>2000</v>
      </c>
      <c r="W65" s="204">
        <v>5211.4706666666671</v>
      </c>
      <c r="X65" s="204">
        <v>4695.8212211805539</v>
      </c>
      <c r="Y65" s="204">
        <v>3600.1296029050918</v>
      </c>
      <c r="Z65" s="205">
        <v>0</v>
      </c>
      <c r="AA65" s="205">
        <v>57980</v>
      </c>
      <c r="AB65" s="207">
        <f t="shared" si="2"/>
        <v>57980</v>
      </c>
      <c r="AC65" s="1">
        <v>11</v>
      </c>
      <c r="AD65"/>
      <c r="AF65" s="155"/>
    </row>
    <row r="66" spans="1:35" x14ac:dyDescent="0.25">
      <c r="A66" s="51"/>
      <c r="B66" s="158" t="s">
        <v>71</v>
      </c>
      <c r="C66" s="117"/>
      <c r="D66" s="118"/>
      <c r="E66" s="118"/>
      <c r="F66" s="117"/>
      <c r="G66" s="117"/>
      <c r="H66" s="119"/>
      <c r="I66" s="120"/>
      <c r="J66" s="121"/>
      <c r="K66" s="121"/>
      <c r="L66" s="121"/>
      <c r="M66" s="121"/>
      <c r="N66" s="121"/>
      <c r="O66" s="122"/>
      <c r="P66" s="122"/>
      <c r="Q66" s="122"/>
      <c r="R66" s="123"/>
      <c r="S66" s="123"/>
      <c r="T66" s="122"/>
      <c r="U66" s="123"/>
      <c r="V66" s="123"/>
      <c r="W66" s="123"/>
      <c r="X66" s="123"/>
      <c r="Y66" s="123"/>
      <c r="Z66" s="124">
        <f>SUM(Z53:Z65)</f>
        <v>1232210</v>
      </c>
      <c r="AA66" s="124">
        <f>SUM(AA53:AA65)</f>
        <v>645380</v>
      </c>
      <c r="AB66" s="125">
        <f>SUM(AB53:AB65)</f>
        <v>1877590</v>
      </c>
    </row>
    <row r="67" spans="1:35" ht="15.75" thickBot="1" x14ac:dyDescent="0.3">
      <c r="A67" s="59"/>
      <c r="B67" s="159" t="s">
        <v>103</v>
      </c>
      <c r="C67" s="160"/>
      <c r="D67" s="161"/>
      <c r="E67" s="161"/>
      <c r="F67" s="160"/>
      <c r="G67" s="160"/>
      <c r="H67" s="162"/>
      <c r="I67" s="161"/>
      <c r="J67" s="160"/>
      <c r="K67" s="160"/>
      <c r="L67" s="160"/>
      <c r="M67" s="160"/>
      <c r="N67" s="160"/>
      <c r="O67" s="161"/>
      <c r="P67" s="161"/>
      <c r="Q67" s="161"/>
      <c r="R67" s="163"/>
      <c r="S67" s="163"/>
      <c r="T67" s="161"/>
      <c r="U67" s="163"/>
      <c r="V67" s="163"/>
      <c r="W67" s="163"/>
      <c r="X67" s="163"/>
      <c r="Y67" s="163"/>
      <c r="Z67" s="164"/>
      <c r="AA67" s="164"/>
      <c r="AB67" s="165">
        <v>0</v>
      </c>
    </row>
    <row r="68" spans="1:35" s="21" customFormat="1" ht="17.25" thickTop="1" thickBot="1" x14ac:dyDescent="0.3">
      <c r="A68" s="67"/>
      <c r="B68" s="166" t="s">
        <v>76</v>
      </c>
      <c r="C68" s="167"/>
      <c r="D68" s="168"/>
      <c r="E68" s="168"/>
      <c r="F68" s="167"/>
      <c r="G68" s="167"/>
      <c r="H68" s="169"/>
      <c r="I68" s="168"/>
      <c r="J68" s="167"/>
      <c r="K68" s="167"/>
      <c r="L68" s="167"/>
      <c r="M68" s="167"/>
      <c r="N68" s="167"/>
      <c r="O68" s="168"/>
      <c r="P68" s="168"/>
      <c r="Q68" s="168"/>
      <c r="R68" s="170"/>
      <c r="S68" s="170"/>
      <c r="T68" s="168"/>
      <c r="U68" s="170"/>
      <c r="V68" s="170"/>
      <c r="W68" s="170"/>
      <c r="X68" s="170"/>
      <c r="Y68" s="170"/>
      <c r="Z68" s="171"/>
      <c r="AA68" s="172" t="s">
        <v>77</v>
      </c>
      <c r="AB68" s="173">
        <f>SUM(AB66:AB67)</f>
        <v>1877590</v>
      </c>
      <c r="AD68" s="3"/>
      <c r="AE68" s="3"/>
      <c r="AF68" s="3"/>
      <c r="AG68" s="3"/>
      <c r="AH68" s="3"/>
      <c r="AI68" s="4"/>
    </row>
    <row r="69" spans="1:35" customFormat="1" ht="7.15" customHeight="1" thickTop="1" thickBot="1" x14ac:dyDescent="0.3">
      <c r="AD69" s="3"/>
      <c r="AE69" s="3"/>
      <c r="AF69" s="3"/>
      <c r="AG69" s="3"/>
      <c r="AH69" s="3"/>
      <c r="AI69" s="4"/>
    </row>
    <row r="70" spans="1:35" s="21" customFormat="1" ht="19.5" thickTop="1" x14ac:dyDescent="0.3">
      <c r="A70" s="15" t="s">
        <v>131</v>
      </c>
      <c r="B70" s="174" t="s">
        <v>194</v>
      </c>
      <c r="C70" s="175"/>
      <c r="D70" s="175"/>
      <c r="E70" s="79"/>
      <c r="F70" s="80"/>
      <c r="G70" s="80"/>
      <c r="H70" s="80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80"/>
      <c r="AA70" s="80"/>
      <c r="AB70" s="81"/>
      <c r="AD70" s="3"/>
      <c r="AE70" s="3"/>
      <c r="AF70" s="3"/>
      <c r="AG70" s="3"/>
      <c r="AH70" s="3"/>
      <c r="AI70" s="4"/>
    </row>
    <row r="71" spans="1:35" x14ac:dyDescent="0.25">
      <c r="A71" s="157" t="s">
        <v>112</v>
      </c>
      <c r="B71" s="156" t="s">
        <v>46</v>
      </c>
      <c r="C71" s="84" t="s">
        <v>33</v>
      </c>
      <c r="D71" s="85" t="s">
        <v>133</v>
      </c>
      <c r="E71" s="85"/>
      <c r="F71" s="84" t="s">
        <v>94</v>
      </c>
      <c r="G71" s="84"/>
      <c r="H71" s="86">
        <v>580</v>
      </c>
      <c r="I71" s="85"/>
      <c r="J71" s="84"/>
      <c r="K71" s="84"/>
      <c r="L71" s="87"/>
      <c r="M71" s="87"/>
      <c r="N71" s="87"/>
      <c r="O71" s="85"/>
      <c r="P71" s="85"/>
      <c r="Q71" s="85"/>
      <c r="R71" s="88"/>
      <c r="S71" s="88"/>
      <c r="T71" s="85"/>
      <c r="U71" s="88"/>
      <c r="V71" s="88"/>
      <c r="W71" s="88"/>
      <c r="X71" s="88"/>
      <c r="Y71" s="88"/>
      <c r="Z71" s="89"/>
      <c r="AA71" s="89"/>
      <c r="AB71" s="90">
        <v>53907.436203703714</v>
      </c>
      <c r="AC71" s="154">
        <v>3</v>
      </c>
    </row>
    <row r="72" spans="1:35" x14ac:dyDescent="0.25">
      <c r="A72" s="157">
        <v>3</v>
      </c>
      <c r="B72" s="156" t="s">
        <v>46</v>
      </c>
      <c r="C72" s="84" t="s">
        <v>33</v>
      </c>
      <c r="D72" s="85" t="s">
        <v>134</v>
      </c>
      <c r="E72" s="85"/>
      <c r="F72" s="84" t="s">
        <v>94</v>
      </c>
      <c r="G72" s="84"/>
      <c r="H72" s="86">
        <v>500</v>
      </c>
      <c r="I72" s="85"/>
      <c r="J72" s="84"/>
      <c r="K72" s="84"/>
      <c r="L72" s="87"/>
      <c r="M72" s="87"/>
      <c r="N72" s="87"/>
      <c r="O72" s="85"/>
      <c r="P72" s="85"/>
      <c r="Q72" s="85"/>
      <c r="R72" s="88"/>
      <c r="S72" s="88"/>
      <c r="T72" s="85"/>
      <c r="U72" s="88"/>
      <c r="V72" s="88"/>
      <c r="W72" s="88"/>
      <c r="X72" s="88"/>
      <c r="Y72" s="88"/>
      <c r="Z72" s="89"/>
      <c r="AA72" s="89"/>
      <c r="AB72" s="90">
        <v>45904.858796296299</v>
      </c>
      <c r="AC72" s="1">
        <v>12</v>
      </c>
    </row>
    <row r="73" spans="1:35" s="154" customFormat="1" x14ac:dyDescent="0.25">
      <c r="A73" s="145">
        <v>1</v>
      </c>
      <c r="B73" s="156" t="s">
        <v>46</v>
      </c>
      <c r="C73" s="84" t="s">
        <v>33</v>
      </c>
      <c r="D73" s="85" t="s">
        <v>135</v>
      </c>
      <c r="E73" s="85"/>
      <c r="F73" s="84" t="s">
        <v>48</v>
      </c>
      <c r="G73" s="84"/>
      <c r="H73" s="86">
        <v>4000</v>
      </c>
      <c r="I73" s="85"/>
      <c r="J73" s="84"/>
      <c r="K73" s="84"/>
      <c r="L73" s="87"/>
      <c r="M73" s="87"/>
      <c r="N73" s="87"/>
      <c r="O73" s="85"/>
      <c r="P73" s="85"/>
      <c r="Q73" s="85"/>
      <c r="R73" s="88"/>
      <c r="S73" s="88"/>
      <c r="T73" s="85"/>
      <c r="U73" s="88"/>
      <c r="V73" s="88"/>
      <c r="W73" s="88"/>
      <c r="X73" s="88"/>
      <c r="Y73" s="88"/>
      <c r="Z73" s="89"/>
      <c r="AA73" s="89"/>
      <c r="AB73" s="90">
        <v>169525.22685185188</v>
      </c>
      <c r="AC73" s="1">
        <v>10</v>
      </c>
      <c r="AD73" s="3"/>
      <c r="AE73" s="155"/>
      <c r="AF73" s="155"/>
      <c r="AG73" s="155"/>
      <c r="AH73" s="155"/>
      <c r="AI73" s="155"/>
    </row>
    <row r="74" spans="1:35" customFormat="1" x14ac:dyDescent="0.25">
      <c r="A74" s="145" t="s">
        <v>112</v>
      </c>
      <c r="B74" s="156" t="s">
        <v>46</v>
      </c>
      <c r="C74" s="84" t="s">
        <v>33</v>
      </c>
      <c r="D74" s="85" t="s">
        <v>136</v>
      </c>
      <c r="E74" s="85"/>
      <c r="F74" s="84" t="s">
        <v>94</v>
      </c>
      <c r="G74" s="84"/>
      <c r="H74" s="86">
        <v>400</v>
      </c>
      <c r="I74" s="85"/>
      <c r="J74" s="84"/>
      <c r="K74" s="84"/>
      <c r="L74" s="87"/>
      <c r="M74" s="87"/>
      <c r="N74" s="87"/>
      <c r="O74" s="85"/>
      <c r="P74" s="85"/>
      <c r="Q74" s="85"/>
      <c r="R74" s="88"/>
      <c r="S74" s="88"/>
      <c r="T74" s="85"/>
      <c r="U74" s="88"/>
      <c r="V74" s="88"/>
      <c r="W74" s="88"/>
      <c r="X74" s="88"/>
      <c r="Y74" s="88"/>
      <c r="Z74" s="89"/>
      <c r="AA74" s="89"/>
      <c r="AB74" s="90">
        <v>34922.199074074073</v>
      </c>
      <c r="AC74" s="1"/>
      <c r="AD74" s="3"/>
      <c r="AE74" s="3"/>
      <c r="AF74" s="3"/>
      <c r="AG74" s="3"/>
      <c r="AH74" s="3"/>
      <c r="AI74" s="4"/>
    </row>
    <row r="75" spans="1:35" customFormat="1" x14ac:dyDescent="0.25">
      <c r="A75" s="145">
        <v>4</v>
      </c>
      <c r="B75" s="156" t="s">
        <v>46</v>
      </c>
      <c r="C75" s="84" t="s">
        <v>33</v>
      </c>
      <c r="D75" s="85" t="s">
        <v>137</v>
      </c>
      <c r="E75" s="85"/>
      <c r="F75" s="84" t="s">
        <v>94</v>
      </c>
      <c r="G75" s="84"/>
      <c r="H75" s="86">
        <v>1050</v>
      </c>
      <c r="I75" s="85"/>
      <c r="J75" s="84"/>
      <c r="K75" s="84"/>
      <c r="L75" s="87"/>
      <c r="M75" s="87"/>
      <c r="N75" s="87"/>
      <c r="O75" s="85"/>
      <c r="P75" s="85"/>
      <c r="Q75" s="85"/>
      <c r="R75" s="88"/>
      <c r="S75" s="88"/>
      <c r="T75" s="85"/>
      <c r="U75" s="88"/>
      <c r="V75" s="88"/>
      <c r="W75" s="88"/>
      <c r="X75" s="88"/>
      <c r="Y75" s="88"/>
      <c r="Z75" s="89"/>
      <c r="AA75" s="89"/>
      <c r="AB75" s="90">
        <v>73083.618055555562</v>
      </c>
      <c r="AC75" s="1"/>
      <c r="AD75" s="3"/>
      <c r="AE75" s="3"/>
      <c r="AF75" s="3"/>
      <c r="AG75" s="3"/>
      <c r="AH75" s="3"/>
      <c r="AI75" s="4"/>
    </row>
    <row r="76" spans="1:35" customFormat="1" x14ac:dyDescent="0.25">
      <c r="A76" s="145">
        <v>4</v>
      </c>
      <c r="B76" s="156" t="s">
        <v>46</v>
      </c>
      <c r="C76" s="84" t="s">
        <v>33</v>
      </c>
      <c r="D76" s="85" t="s">
        <v>138</v>
      </c>
      <c r="E76" s="85"/>
      <c r="F76" s="84" t="s">
        <v>94</v>
      </c>
      <c r="G76" s="84"/>
      <c r="H76" s="86">
        <v>2800</v>
      </c>
      <c r="I76" s="85"/>
      <c r="J76" s="84"/>
      <c r="K76" s="84"/>
      <c r="L76" s="87"/>
      <c r="M76" s="87"/>
      <c r="N76" s="87"/>
      <c r="O76" s="85"/>
      <c r="P76" s="85"/>
      <c r="Q76" s="85"/>
      <c r="R76" s="88"/>
      <c r="S76" s="88"/>
      <c r="T76" s="85"/>
      <c r="U76" s="88"/>
      <c r="V76" s="88"/>
      <c r="W76" s="88"/>
      <c r="X76" s="88"/>
      <c r="Y76" s="88"/>
      <c r="Z76" s="89"/>
      <c r="AA76" s="89"/>
      <c r="AB76" s="90">
        <v>255005.02499999999</v>
      </c>
      <c r="AC76" s="1"/>
      <c r="AD76" s="3"/>
      <c r="AE76" s="3"/>
      <c r="AF76" s="3"/>
      <c r="AG76" s="3"/>
      <c r="AH76" s="3"/>
      <c r="AI76" s="4"/>
    </row>
    <row r="77" spans="1:35" customFormat="1" x14ac:dyDescent="0.25">
      <c r="A77" s="145">
        <v>3</v>
      </c>
      <c r="B77" s="156" t="s">
        <v>32</v>
      </c>
      <c r="C77" s="84" t="s">
        <v>33</v>
      </c>
      <c r="D77" s="85" t="s">
        <v>190</v>
      </c>
      <c r="E77" s="85"/>
      <c r="F77" s="84" t="s">
        <v>48</v>
      </c>
      <c r="G77" s="84"/>
      <c r="H77" s="86">
        <v>3900</v>
      </c>
      <c r="I77" s="85"/>
      <c r="J77" s="84"/>
      <c r="K77" s="84"/>
      <c r="L77" s="87"/>
      <c r="M77" s="87"/>
      <c r="N77" s="87"/>
      <c r="O77" s="85"/>
      <c r="P77" s="85"/>
      <c r="Q77" s="85"/>
      <c r="R77" s="88"/>
      <c r="S77" s="88"/>
      <c r="T77" s="85"/>
      <c r="U77" s="88"/>
      <c r="V77" s="88"/>
      <c r="W77" s="88"/>
      <c r="X77" s="88"/>
      <c r="Y77" s="88"/>
      <c r="Z77" s="89"/>
      <c r="AA77" s="89"/>
      <c r="AB77" s="90">
        <v>191130.78263888889</v>
      </c>
      <c r="AC77" s="1"/>
      <c r="AD77" s="3"/>
      <c r="AE77" s="3"/>
      <c r="AF77" s="3"/>
      <c r="AG77" s="3"/>
      <c r="AH77" s="3"/>
      <c r="AI77" s="4"/>
    </row>
    <row r="78" spans="1:35" x14ac:dyDescent="0.25">
      <c r="A78" s="157">
        <v>2</v>
      </c>
      <c r="B78" s="156" t="s">
        <v>46</v>
      </c>
      <c r="C78" s="84" t="s">
        <v>33</v>
      </c>
      <c r="D78" s="85" t="s">
        <v>139</v>
      </c>
      <c r="E78" s="85"/>
      <c r="F78" s="84" t="s">
        <v>94</v>
      </c>
      <c r="G78" s="84"/>
      <c r="H78" s="86">
        <v>1600</v>
      </c>
      <c r="I78" s="85"/>
      <c r="J78" s="84"/>
      <c r="K78" s="84"/>
      <c r="L78" s="87"/>
      <c r="M78" s="87"/>
      <c r="N78" s="87"/>
      <c r="O78" s="85"/>
      <c r="P78" s="85"/>
      <c r="Q78" s="85"/>
      <c r="R78" s="88"/>
      <c r="S78" s="88"/>
      <c r="T78" s="85"/>
      <c r="U78" s="88"/>
      <c r="V78" s="88"/>
      <c r="W78" s="88"/>
      <c r="X78" s="88"/>
      <c r="Y78" s="88"/>
      <c r="Z78" s="89"/>
      <c r="AA78" s="89"/>
      <c r="AB78" s="90">
        <v>142341.54814814811</v>
      </c>
    </row>
    <row r="79" spans="1:35" x14ac:dyDescent="0.25">
      <c r="A79" s="157">
        <v>6</v>
      </c>
      <c r="B79" s="156" t="s">
        <v>46</v>
      </c>
      <c r="C79" s="84" t="s">
        <v>33</v>
      </c>
      <c r="D79" s="85" t="s">
        <v>140</v>
      </c>
      <c r="E79" s="85"/>
      <c r="F79" s="84" t="s">
        <v>94</v>
      </c>
      <c r="G79" s="84"/>
      <c r="H79" s="86">
        <v>640</v>
      </c>
      <c r="I79" s="85"/>
      <c r="J79" s="84"/>
      <c r="K79" s="84"/>
      <c r="L79" s="87"/>
      <c r="M79" s="87"/>
      <c r="N79" s="87"/>
      <c r="O79" s="85"/>
      <c r="P79" s="85"/>
      <c r="Q79" s="85"/>
      <c r="R79" s="88"/>
      <c r="S79" s="88"/>
      <c r="T79" s="85"/>
      <c r="U79" s="88"/>
      <c r="V79" s="88"/>
      <c r="W79" s="88"/>
      <c r="X79" s="88"/>
      <c r="Y79" s="88"/>
      <c r="Z79" s="89"/>
      <c r="AA79" s="89"/>
      <c r="AB79" s="90">
        <v>56079.417777777788</v>
      </c>
    </row>
    <row r="80" spans="1:35" x14ac:dyDescent="0.25">
      <c r="A80" s="157">
        <v>4</v>
      </c>
      <c r="B80" s="156" t="s">
        <v>32</v>
      </c>
      <c r="C80" s="84" t="s">
        <v>33</v>
      </c>
      <c r="D80" s="85" t="s">
        <v>141</v>
      </c>
      <c r="E80" s="85"/>
      <c r="F80" s="84" t="s">
        <v>48</v>
      </c>
      <c r="G80" s="84"/>
      <c r="H80" s="86">
        <v>3100</v>
      </c>
      <c r="I80" s="85"/>
      <c r="J80" s="84"/>
      <c r="K80" s="84"/>
      <c r="L80" s="87"/>
      <c r="M80" s="87"/>
      <c r="N80" s="87"/>
      <c r="O80" s="85"/>
      <c r="P80" s="85"/>
      <c r="Q80" s="85"/>
      <c r="R80" s="88"/>
      <c r="S80" s="88"/>
      <c r="T80" s="85"/>
      <c r="U80" s="88"/>
      <c r="V80" s="88"/>
      <c r="W80" s="88"/>
      <c r="X80" s="88"/>
      <c r="Y80" s="88"/>
      <c r="Z80" s="89"/>
      <c r="AA80" s="89"/>
      <c r="AB80" s="90">
        <v>121780.26157407406</v>
      </c>
      <c r="AC80" s="1">
        <v>9</v>
      </c>
    </row>
    <row r="81" spans="1:35" x14ac:dyDescent="0.25">
      <c r="A81" s="157">
        <v>5</v>
      </c>
      <c r="B81" s="156" t="s">
        <v>32</v>
      </c>
      <c r="C81" s="84" t="s">
        <v>33</v>
      </c>
      <c r="D81" s="85" t="s">
        <v>142</v>
      </c>
      <c r="E81" s="85"/>
      <c r="F81" s="84" t="s">
        <v>94</v>
      </c>
      <c r="G81" s="84"/>
      <c r="H81" s="86">
        <v>2500</v>
      </c>
      <c r="I81" s="85"/>
      <c r="J81" s="84"/>
      <c r="K81" s="84"/>
      <c r="L81" s="87"/>
      <c r="M81" s="87"/>
      <c r="N81" s="87"/>
      <c r="O81" s="85"/>
      <c r="P81" s="85"/>
      <c r="Q81" s="85"/>
      <c r="R81" s="88"/>
      <c r="S81" s="88"/>
      <c r="T81" s="85"/>
      <c r="U81" s="88"/>
      <c r="V81" s="88"/>
      <c r="W81" s="88"/>
      <c r="X81" s="88"/>
      <c r="Y81" s="88"/>
      <c r="Z81" s="89"/>
      <c r="AA81" s="89"/>
      <c r="AB81" s="90">
        <v>295324.79166666669</v>
      </c>
    </row>
    <row r="82" spans="1:35" x14ac:dyDescent="0.25">
      <c r="A82" s="157">
        <v>3</v>
      </c>
      <c r="B82" s="156" t="s">
        <v>46</v>
      </c>
      <c r="C82" s="84" t="s">
        <v>33</v>
      </c>
      <c r="D82" s="85" t="s">
        <v>143</v>
      </c>
      <c r="E82" s="85"/>
      <c r="F82" s="84" t="s">
        <v>94</v>
      </c>
      <c r="G82" s="84"/>
      <c r="H82" s="86">
        <v>1800</v>
      </c>
      <c r="I82" s="85"/>
      <c r="J82" s="84"/>
      <c r="K82" s="84"/>
      <c r="L82" s="87"/>
      <c r="M82" s="87"/>
      <c r="N82" s="87"/>
      <c r="O82" s="85"/>
      <c r="P82" s="85"/>
      <c r="Q82" s="85"/>
      <c r="R82" s="88"/>
      <c r="S82" s="88"/>
      <c r="T82" s="85"/>
      <c r="U82" s="88"/>
      <c r="V82" s="88"/>
      <c r="W82" s="88"/>
      <c r="X82" s="88"/>
      <c r="Y82" s="88"/>
      <c r="Z82" s="89"/>
      <c r="AA82" s="89"/>
      <c r="AB82" s="90">
        <v>160450.49166666667</v>
      </c>
    </row>
    <row r="83" spans="1:35" x14ac:dyDescent="0.25">
      <c r="A83" s="157">
        <v>6</v>
      </c>
      <c r="B83" s="156" t="s">
        <v>46</v>
      </c>
      <c r="C83" s="84" t="s">
        <v>33</v>
      </c>
      <c r="D83" s="85" t="s">
        <v>144</v>
      </c>
      <c r="E83" s="85"/>
      <c r="F83" s="84" t="s">
        <v>94</v>
      </c>
      <c r="G83" s="84"/>
      <c r="H83" s="86">
        <v>1050</v>
      </c>
      <c r="I83" s="85"/>
      <c r="J83" s="84"/>
      <c r="K83" s="84"/>
      <c r="L83" s="87"/>
      <c r="M83" s="87"/>
      <c r="N83" s="87"/>
      <c r="O83" s="85"/>
      <c r="P83" s="85"/>
      <c r="Q83" s="85"/>
      <c r="R83" s="88"/>
      <c r="S83" s="88"/>
      <c r="T83" s="85"/>
      <c r="U83" s="88"/>
      <c r="V83" s="88"/>
      <c r="W83" s="88"/>
      <c r="X83" s="88"/>
      <c r="Y83" s="88"/>
      <c r="Z83" s="89"/>
      <c r="AA83" s="89"/>
      <c r="AB83" s="90">
        <v>98550.703472222216</v>
      </c>
    </row>
    <row r="84" spans="1:35" x14ac:dyDescent="0.25">
      <c r="A84" s="157">
        <v>2</v>
      </c>
      <c r="B84" s="156" t="s">
        <v>46</v>
      </c>
      <c r="C84" s="84" t="s">
        <v>33</v>
      </c>
      <c r="D84" s="85" t="s">
        <v>145</v>
      </c>
      <c r="E84" s="85"/>
      <c r="F84" s="84" t="s">
        <v>94</v>
      </c>
      <c r="G84" s="84"/>
      <c r="H84" s="86">
        <v>980</v>
      </c>
      <c r="I84" s="85"/>
      <c r="J84" s="84"/>
      <c r="K84" s="84"/>
      <c r="L84" s="87"/>
      <c r="M84" s="87"/>
      <c r="N84" s="87"/>
      <c r="O84" s="85"/>
      <c r="P84" s="85"/>
      <c r="Q84" s="85"/>
      <c r="R84" s="88"/>
      <c r="S84" s="88"/>
      <c r="T84" s="85"/>
      <c r="U84" s="88"/>
      <c r="V84" s="88"/>
      <c r="W84" s="88"/>
      <c r="X84" s="88"/>
      <c r="Y84" s="88"/>
      <c r="Z84" s="89"/>
      <c r="AA84" s="89"/>
      <c r="AB84" s="90">
        <v>85065.323240740734</v>
      </c>
      <c r="AC84" s="1">
        <v>12</v>
      </c>
    </row>
    <row r="85" spans="1:35" x14ac:dyDescent="0.25">
      <c r="A85" s="157">
        <v>5</v>
      </c>
      <c r="B85" s="156" t="s">
        <v>46</v>
      </c>
      <c r="C85" s="84" t="s">
        <v>33</v>
      </c>
      <c r="D85" s="85" t="s">
        <v>146</v>
      </c>
      <c r="E85" s="85"/>
      <c r="F85" s="84" t="s">
        <v>94</v>
      </c>
      <c r="G85" s="84"/>
      <c r="H85" s="86">
        <v>900</v>
      </c>
      <c r="I85" s="85"/>
      <c r="J85" s="84"/>
      <c r="K85" s="84"/>
      <c r="L85" s="87"/>
      <c r="M85" s="87"/>
      <c r="N85" s="87"/>
      <c r="O85" s="85"/>
      <c r="P85" s="85"/>
      <c r="Q85" s="85"/>
      <c r="R85" s="88"/>
      <c r="S85" s="88"/>
      <c r="T85" s="85"/>
      <c r="U85" s="88"/>
      <c r="V85" s="88"/>
      <c r="W85" s="88"/>
      <c r="X85" s="88"/>
      <c r="Y85" s="88"/>
      <c r="Z85" s="89"/>
      <c r="AA85" s="89"/>
      <c r="AB85" s="90">
        <v>79592.745833333334</v>
      </c>
      <c r="AC85" s="1">
        <v>11</v>
      </c>
    </row>
    <row r="86" spans="1:35" s="21" customFormat="1" ht="15" customHeight="1" thickBot="1" x14ac:dyDescent="0.3">
      <c r="A86" s="67"/>
      <c r="B86" s="166" t="s">
        <v>76</v>
      </c>
      <c r="C86" s="167"/>
      <c r="D86" s="168"/>
      <c r="E86" s="168"/>
      <c r="F86" s="167"/>
      <c r="G86" s="167"/>
      <c r="H86" s="169"/>
      <c r="I86" s="168"/>
      <c r="J86" s="167"/>
      <c r="K86" s="167"/>
      <c r="L86" s="167"/>
      <c r="M86" s="167"/>
      <c r="N86" s="167"/>
      <c r="O86" s="168"/>
      <c r="P86" s="168"/>
      <c r="Q86" s="168"/>
      <c r="R86" s="170"/>
      <c r="S86" s="170"/>
      <c r="T86" s="168"/>
      <c r="U86" s="170"/>
      <c r="V86" s="170"/>
      <c r="W86" s="170"/>
      <c r="X86" s="170"/>
      <c r="Y86" s="170"/>
      <c r="Z86" s="171"/>
      <c r="AA86" s="172" t="s">
        <v>77</v>
      </c>
      <c r="AB86" s="172">
        <f>SUM(AB71:AB85)</f>
        <v>1862664.4300000002</v>
      </c>
      <c r="AD86" s="3"/>
      <c r="AE86" s="3"/>
      <c r="AF86" s="3"/>
      <c r="AG86" s="3"/>
      <c r="AH86" s="3"/>
      <c r="AI86" s="4"/>
    </row>
    <row r="87" spans="1:35" customFormat="1" ht="7.15" customHeight="1" thickTop="1" thickBot="1" x14ac:dyDescent="0.3">
      <c r="AD87" s="3"/>
      <c r="AE87" s="3"/>
      <c r="AF87" s="3"/>
      <c r="AG87" s="3"/>
      <c r="AH87" s="3"/>
      <c r="AI87" s="4"/>
    </row>
    <row r="88" spans="1:35" s="21" customFormat="1" ht="19.5" thickTop="1" x14ac:dyDescent="0.3">
      <c r="A88" s="15" t="s">
        <v>131</v>
      </c>
      <c r="B88" s="174" t="s">
        <v>147</v>
      </c>
      <c r="C88" s="175"/>
      <c r="D88" s="175"/>
      <c r="E88" s="79"/>
      <c r="F88" s="80"/>
      <c r="G88" s="80"/>
      <c r="H88" s="80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80"/>
      <c r="AA88" s="80"/>
      <c r="AB88" s="81"/>
      <c r="AD88"/>
      <c r="AE88"/>
      <c r="AF88"/>
      <c r="AG88" s="3"/>
      <c r="AH88" s="3"/>
      <c r="AI88" s="4"/>
    </row>
    <row r="89" spans="1:35" x14ac:dyDescent="0.25">
      <c r="A89" s="157" t="s">
        <v>112</v>
      </c>
      <c r="B89" s="198" t="s">
        <v>46</v>
      </c>
      <c r="C89" s="196" t="s">
        <v>33</v>
      </c>
      <c r="D89" s="194" t="s">
        <v>106</v>
      </c>
      <c r="E89" s="194">
        <v>69</v>
      </c>
      <c r="F89" s="196" t="s">
        <v>48</v>
      </c>
      <c r="G89" s="196" t="s">
        <v>36</v>
      </c>
      <c r="H89" s="197">
        <v>998.15020000000004</v>
      </c>
      <c r="I89" s="194">
        <v>2883.5450222222225</v>
      </c>
      <c r="J89" s="196" t="s">
        <v>37</v>
      </c>
      <c r="K89" s="196" t="s">
        <v>38</v>
      </c>
      <c r="L89" s="195" t="s">
        <v>39</v>
      </c>
      <c r="M89" s="195" t="s">
        <v>40</v>
      </c>
      <c r="N89" s="195" t="s">
        <v>41</v>
      </c>
      <c r="O89" s="194" t="s">
        <v>42</v>
      </c>
      <c r="P89" s="194" t="s">
        <v>43</v>
      </c>
      <c r="Q89" s="194" t="s">
        <v>44</v>
      </c>
      <c r="R89" s="193">
        <v>0</v>
      </c>
      <c r="S89" s="193">
        <v>66.575000000000003</v>
      </c>
      <c r="T89" s="194" t="s">
        <v>45</v>
      </c>
      <c r="U89" s="193">
        <v>26662.779146450561</v>
      </c>
      <c r="V89" s="193">
        <v>2500</v>
      </c>
      <c r="W89" s="193">
        <v>5767.0900444444451</v>
      </c>
      <c r="X89" s="193">
        <v>5239.4803786342518</v>
      </c>
      <c r="Y89" s="193">
        <v>4016.9349569529263</v>
      </c>
      <c r="Z89" s="192">
        <v>48604.912979130408</v>
      </c>
      <c r="AA89" s="192">
        <v>82127.798456000019</v>
      </c>
      <c r="AB89" s="191">
        <f t="shared" ref="AB89:AB106" si="3">Z89+AA89</f>
        <v>130732.71143513042</v>
      </c>
      <c r="AC89" s="154">
        <v>3</v>
      </c>
      <c r="AD89"/>
      <c r="AE89"/>
      <c r="AF89"/>
    </row>
    <row r="90" spans="1:35" x14ac:dyDescent="0.25">
      <c r="A90" s="157">
        <v>3</v>
      </c>
      <c r="B90" s="198" t="s">
        <v>46</v>
      </c>
      <c r="C90" s="196" t="s">
        <v>33</v>
      </c>
      <c r="D90" s="194" t="s">
        <v>149</v>
      </c>
      <c r="E90" s="194">
        <v>45.5</v>
      </c>
      <c r="F90" s="196" t="s">
        <v>94</v>
      </c>
      <c r="G90" s="196" t="s">
        <v>36</v>
      </c>
      <c r="H90" s="197">
        <v>2366.0562199999999</v>
      </c>
      <c r="I90" s="194">
        <v>6899.6042400000006</v>
      </c>
      <c r="J90" s="196" t="s">
        <v>37</v>
      </c>
      <c r="K90" s="196" t="s">
        <v>38</v>
      </c>
      <c r="L90" s="195" t="s">
        <v>39</v>
      </c>
      <c r="M90" s="195" t="s">
        <v>40</v>
      </c>
      <c r="N90" s="195" t="s">
        <v>41</v>
      </c>
      <c r="O90" s="194" t="s">
        <v>42</v>
      </c>
      <c r="P90" s="194" t="s">
        <v>43</v>
      </c>
      <c r="Q90" s="194" t="s">
        <v>44</v>
      </c>
      <c r="R90" s="193">
        <v>0</v>
      </c>
      <c r="S90" s="193">
        <v>66.575000000000003</v>
      </c>
      <c r="T90" s="194" t="s">
        <v>45</v>
      </c>
      <c r="U90" s="193">
        <v>127594.76452166661</v>
      </c>
      <c r="V90" s="193">
        <v>6000</v>
      </c>
      <c r="W90" s="193">
        <v>13799.208480000001</v>
      </c>
      <c r="X90" s="193">
        <v>22109.095950249994</v>
      </c>
      <c r="Y90" s="193">
        <v>16950.306895191658</v>
      </c>
      <c r="Z90" s="192">
        <v>205098.71343181911</v>
      </c>
      <c r="AA90" s="192">
        <v>128528.350896</v>
      </c>
      <c r="AB90" s="191">
        <f t="shared" si="3"/>
        <v>333627.0643278191</v>
      </c>
      <c r="AC90" s="1">
        <v>12</v>
      </c>
      <c r="AD90"/>
      <c r="AE90"/>
      <c r="AF90"/>
    </row>
    <row r="91" spans="1:35" s="154" customFormat="1" x14ac:dyDescent="0.25">
      <c r="A91" s="145">
        <v>1</v>
      </c>
      <c r="B91" s="198" t="s">
        <v>46</v>
      </c>
      <c r="C91" s="196" t="s">
        <v>33</v>
      </c>
      <c r="D91" s="194" t="s">
        <v>113</v>
      </c>
      <c r="E91" s="194">
        <v>69.666666666666671</v>
      </c>
      <c r="F91" s="196" t="s">
        <v>48</v>
      </c>
      <c r="G91" s="196" t="s">
        <v>49</v>
      </c>
      <c r="H91" s="197">
        <v>3190.1853000000001</v>
      </c>
      <c r="I91" s="194">
        <v>10279.485966666667</v>
      </c>
      <c r="J91" s="196" t="s">
        <v>37</v>
      </c>
      <c r="K91" s="196" t="s">
        <v>38</v>
      </c>
      <c r="L91" s="195" t="s">
        <v>39</v>
      </c>
      <c r="M91" s="195" t="s">
        <v>40</v>
      </c>
      <c r="N91" s="195" t="s">
        <v>41</v>
      </c>
      <c r="O91" s="194" t="s">
        <v>42</v>
      </c>
      <c r="P91" s="194" t="s">
        <v>43</v>
      </c>
      <c r="Q91" s="194" t="s">
        <v>44</v>
      </c>
      <c r="R91" s="193">
        <v>21533.750775</v>
      </c>
      <c r="S91" s="193">
        <v>66.575000000000003</v>
      </c>
      <c r="T91" s="194" t="s">
        <v>45</v>
      </c>
      <c r="U91" s="193">
        <v>95049.552532060232</v>
      </c>
      <c r="V91" s="193">
        <v>8000</v>
      </c>
      <c r="W91" s="193">
        <v>20558.971933333334</v>
      </c>
      <c r="X91" s="193">
        <v>18541.278669809031</v>
      </c>
      <c r="Y91" s="193">
        <v>14214.980313520256</v>
      </c>
      <c r="Z91" s="192">
        <v>172001.26179359513</v>
      </c>
      <c r="AA91" s="192">
        <v>0</v>
      </c>
      <c r="AB91" s="191">
        <f t="shared" si="3"/>
        <v>172001.26179359513</v>
      </c>
      <c r="AC91" s="1">
        <v>10</v>
      </c>
      <c r="AD91"/>
      <c r="AE91"/>
      <c r="AF91"/>
      <c r="AG91" s="155"/>
      <c r="AH91" s="155"/>
      <c r="AI91" s="155"/>
    </row>
    <row r="92" spans="1:35" customFormat="1" x14ac:dyDescent="0.25">
      <c r="A92" s="145" t="s">
        <v>112</v>
      </c>
      <c r="B92" s="198" t="s">
        <v>46</v>
      </c>
      <c r="C92" s="196" t="s">
        <v>33</v>
      </c>
      <c r="D92" s="194" t="s">
        <v>114</v>
      </c>
      <c r="E92" s="194">
        <v>67</v>
      </c>
      <c r="F92" s="196" t="s">
        <v>48</v>
      </c>
      <c r="G92" s="196" t="s">
        <v>49</v>
      </c>
      <c r="H92" s="197">
        <v>3210</v>
      </c>
      <c r="I92" s="194">
        <v>5370.5233333333344</v>
      </c>
      <c r="J92" s="196">
        <v>55</v>
      </c>
      <c r="K92" s="196">
        <v>25</v>
      </c>
      <c r="L92" s="195">
        <v>65.75</v>
      </c>
      <c r="M92" s="195">
        <v>395</v>
      </c>
      <c r="N92" s="195">
        <v>410</v>
      </c>
      <c r="O92" s="194">
        <v>2</v>
      </c>
      <c r="P92" s="194">
        <v>80</v>
      </c>
      <c r="Q92" s="194">
        <v>6.75</v>
      </c>
      <c r="R92" s="193">
        <v>21750.619500000001</v>
      </c>
      <c r="S92" s="193">
        <v>66.575000000000003</v>
      </c>
      <c r="T92" s="194">
        <v>500</v>
      </c>
      <c r="U92" s="193">
        <v>49658.693182870302</v>
      </c>
      <c r="V92" s="193">
        <v>8000</v>
      </c>
      <c r="W92" s="193">
        <v>10741.046666666669</v>
      </c>
      <c r="X92" s="193">
        <v>10259.96097743055</v>
      </c>
      <c r="Y92" s="193">
        <v>7865.9700826967546</v>
      </c>
      <c r="Z92" s="192">
        <v>119960</v>
      </c>
      <c r="AA92" s="192">
        <v>0</v>
      </c>
      <c r="AB92" s="191">
        <f t="shared" si="3"/>
        <v>119960</v>
      </c>
      <c r="AC92" s="1">
        <v>11</v>
      </c>
      <c r="AG92" s="3"/>
      <c r="AH92" s="3"/>
      <c r="AI92" s="4"/>
    </row>
    <row r="93" spans="1:35" customFormat="1" x14ac:dyDescent="0.25">
      <c r="A93" s="145" t="s">
        <v>112</v>
      </c>
      <c r="B93" s="198" t="s">
        <v>46</v>
      </c>
      <c r="C93" s="196" t="s">
        <v>33</v>
      </c>
      <c r="D93" s="194" t="s">
        <v>150</v>
      </c>
      <c r="E93" s="194">
        <v>99</v>
      </c>
      <c r="F93" s="196" t="s">
        <v>35</v>
      </c>
      <c r="G93" s="196" t="s">
        <v>36</v>
      </c>
      <c r="H93" s="197">
        <v>481.18470000000002</v>
      </c>
      <c r="I93" s="194">
        <v>1336.6241666666667</v>
      </c>
      <c r="J93" s="196" t="s">
        <v>37</v>
      </c>
      <c r="K93" s="196" t="s">
        <v>38</v>
      </c>
      <c r="L93" s="195" t="s">
        <v>39</v>
      </c>
      <c r="M93" s="195" t="s">
        <v>40</v>
      </c>
      <c r="N93" s="195" t="s">
        <v>41</v>
      </c>
      <c r="O93" s="194" t="s">
        <v>42</v>
      </c>
      <c r="P93" s="194" t="s">
        <v>43</v>
      </c>
      <c r="Q93" s="194" t="s">
        <v>44</v>
      </c>
      <c r="R93" s="193">
        <v>0</v>
      </c>
      <c r="S93" s="193">
        <v>66.575000000000003</v>
      </c>
      <c r="T93" s="194" t="s">
        <v>45</v>
      </c>
      <c r="U93" s="193">
        <v>0</v>
      </c>
      <c r="V93" s="193">
        <v>0</v>
      </c>
      <c r="W93" s="193">
        <v>0</v>
      </c>
      <c r="X93" s="193">
        <v>0</v>
      </c>
      <c r="Y93" s="193">
        <v>0</v>
      </c>
      <c r="Z93" s="192">
        <v>0</v>
      </c>
      <c r="AA93" s="192">
        <v>39591.877116000003</v>
      </c>
      <c r="AB93" s="191">
        <f t="shared" si="3"/>
        <v>39591.877116000003</v>
      </c>
      <c r="AC93" s="1"/>
      <c r="AG93" s="3"/>
      <c r="AH93" s="3"/>
      <c r="AI93" s="4"/>
    </row>
    <row r="94" spans="1:35" customFormat="1" x14ac:dyDescent="0.25">
      <c r="A94" s="145">
        <v>4</v>
      </c>
      <c r="B94" s="198" t="s">
        <v>46</v>
      </c>
      <c r="C94" s="196" t="s">
        <v>33</v>
      </c>
      <c r="D94" s="194" t="s">
        <v>151</v>
      </c>
      <c r="E94" s="194">
        <v>8</v>
      </c>
      <c r="F94" s="196" t="s">
        <v>94</v>
      </c>
      <c r="G94" s="196" t="s">
        <v>49</v>
      </c>
      <c r="H94" s="197">
        <v>749.50059999999996</v>
      </c>
      <c r="I94" s="194">
        <v>1998.6682666666666</v>
      </c>
      <c r="J94" s="196" t="s">
        <v>37</v>
      </c>
      <c r="K94" s="196" t="s">
        <v>38</v>
      </c>
      <c r="L94" s="195" t="s">
        <v>39</v>
      </c>
      <c r="M94" s="195" t="s">
        <v>40</v>
      </c>
      <c r="N94" s="195" t="s">
        <v>41</v>
      </c>
      <c r="O94" s="194" t="s">
        <v>42</v>
      </c>
      <c r="P94" s="194" t="s">
        <v>43</v>
      </c>
      <c r="Q94" s="194" t="s">
        <v>44</v>
      </c>
      <c r="R94" s="193">
        <v>5059.1290499999996</v>
      </c>
      <c r="S94" s="193">
        <v>66.575000000000003</v>
      </c>
      <c r="T94" s="194" t="s">
        <v>45</v>
      </c>
      <c r="U94" s="193">
        <v>36961.483292592617</v>
      </c>
      <c r="V94" s="193">
        <v>2000</v>
      </c>
      <c r="W94" s="193">
        <v>3997.3365333333331</v>
      </c>
      <c r="X94" s="193">
        <v>6443.8229738888922</v>
      </c>
      <c r="Y94" s="193">
        <v>4940.2642799814839</v>
      </c>
      <c r="Z94" s="192">
        <v>59777.197787775956</v>
      </c>
      <c r="AA94" s="192">
        <v>0</v>
      </c>
      <c r="AB94" s="191">
        <f t="shared" si="3"/>
        <v>59777.197787775956</v>
      </c>
      <c r="AC94" s="1"/>
      <c r="AG94" s="3"/>
      <c r="AH94" s="3"/>
      <c r="AI94" s="4"/>
    </row>
    <row r="95" spans="1:35" customFormat="1" x14ac:dyDescent="0.25">
      <c r="A95" s="145">
        <v>4</v>
      </c>
      <c r="B95" s="198" t="s">
        <v>46</v>
      </c>
      <c r="C95" s="196" t="s">
        <v>33</v>
      </c>
      <c r="D95" s="194" t="s">
        <v>116</v>
      </c>
      <c r="E95" s="194"/>
      <c r="F95" s="196" t="s">
        <v>48</v>
      </c>
      <c r="G95" s="196" t="s">
        <v>49</v>
      </c>
      <c r="H95" s="197">
        <v>2500</v>
      </c>
      <c r="I95" s="194">
        <v>1411.3501999999999</v>
      </c>
      <c r="J95" s="196" t="s">
        <v>37</v>
      </c>
      <c r="K95" s="196" t="s">
        <v>38</v>
      </c>
      <c r="L95" s="195" t="s">
        <v>39</v>
      </c>
      <c r="M95" s="195" t="s">
        <v>40</v>
      </c>
      <c r="N95" s="195" t="s">
        <v>41</v>
      </c>
      <c r="O95" s="194" t="s">
        <v>42</v>
      </c>
      <c r="P95" s="194" t="s">
        <v>43</v>
      </c>
      <c r="Q95" s="194" t="s">
        <v>44</v>
      </c>
      <c r="R95" s="193">
        <v>3297.6740250000003</v>
      </c>
      <c r="S95" s="193">
        <v>66.575000000000003</v>
      </c>
      <c r="T95" s="194" t="s">
        <v>45</v>
      </c>
      <c r="U95" s="193">
        <v>13050.088828472215</v>
      </c>
      <c r="V95" s="193">
        <v>1000</v>
      </c>
      <c r="W95" s="193">
        <v>2822.7003999999997</v>
      </c>
      <c r="X95" s="193">
        <v>2530.9183842708326</v>
      </c>
      <c r="Y95" s="193">
        <v>1940.3707612743049</v>
      </c>
      <c r="Z95" s="192">
        <v>148500</v>
      </c>
      <c r="AA95" s="192">
        <v>0</v>
      </c>
      <c r="AB95" s="191">
        <f t="shared" si="3"/>
        <v>148500</v>
      </c>
      <c r="AC95" s="1"/>
      <c r="AG95" s="3"/>
      <c r="AH95" s="3"/>
      <c r="AI95" s="4"/>
    </row>
    <row r="96" spans="1:35" customFormat="1" x14ac:dyDescent="0.25">
      <c r="A96" s="145">
        <v>3</v>
      </c>
      <c r="B96" s="198" t="s">
        <v>46</v>
      </c>
      <c r="C96" s="196" t="s">
        <v>33</v>
      </c>
      <c r="D96" s="194" t="s">
        <v>118</v>
      </c>
      <c r="E96" s="194"/>
      <c r="F96" s="196" t="s">
        <v>48</v>
      </c>
      <c r="G96" s="196" t="s">
        <v>49</v>
      </c>
      <c r="H96" s="197">
        <v>516</v>
      </c>
      <c r="I96" s="194">
        <v>1411.3501999999999</v>
      </c>
      <c r="J96" s="196" t="s">
        <v>37</v>
      </c>
      <c r="K96" s="196" t="s">
        <v>38</v>
      </c>
      <c r="L96" s="195" t="s">
        <v>39</v>
      </c>
      <c r="M96" s="195" t="s">
        <v>40</v>
      </c>
      <c r="N96" s="195" t="s">
        <v>41</v>
      </c>
      <c r="O96" s="194" t="s">
        <v>42</v>
      </c>
      <c r="P96" s="194" t="s">
        <v>43</v>
      </c>
      <c r="Q96" s="194" t="s">
        <v>44</v>
      </c>
      <c r="R96" s="193">
        <v>3297.6740250000003</v>
      </c>
      <c r="S96" s="193">
        <v>66.575000000000003</v>
      </c>
      <c r="T96" s="194" t="s">
        <v>45</v>
      </c>
      <c r="U96" s="193">
        <v>13050.088828472215</v>
      </c>
      <c r="V96" s="193">
        <v>1000</v>
      </c>
      <c r="W96" s="193">
        <v>2822.7003999999997</v>
      </c>
      <c r="X96" s="193">
        <v>2530.9183842708326</v>
      </c>
      <c r="Y96" s="193">
        <v>1940.3707612743049</v>
      </c>
      <c r="Z96" s="192">
        <v>49500.000000000007</v>
      </c>
      <c r="AA96" s="192">
        <v>0</v>
      </c>
      <c r="AB96" s="191">
        <f t="shared" si="3"/>
        <v>49500.000000000007</v>
      </c>
      <c r="AC96" s="1"/>
      <c r="AG96" s="3"/>
      <c r="AH96" s="3"/>
      <c r="AI96" s="4"/>
    </row>
    <row r="97" spans="1:35" customFormat="1" x14ac:dyDescent="0.25">
      <c r="A97" s="145">
        <v>5</v>
      </c>
      <c r="B97" s="198" t="s">
        <v>46</v>
      </c>
      <c r="C97" s="196" t="s">
        <v>33</v>
      </c>
      <c r="D97" s="194" t="s">
        <v>121</v>
      </c>
      <c r="E97" s="194">
        <v>71</v>
      </c>
      <c r="F97" s="196" t="s">
        <v>48</v>
      </c>
      <c r="G97" s="196" t="s">
        <v>49</v>
      </c>
      <c r="H97" s="197">
        <v>922.68010000000004</v>
      </c>
      <c r="I97" s="194">
        <v>2665.5202888888889</v>
      </c>
      <c r="J97" s="196">
        <v>55</v>
      </c>
      <c r="K97" s="196">
        <v>25</v>
      </c>
      <c r="L97" s="195">
        <v>65.75</v>
      </c>
      <c r="M97" s="195">
        <v>395</v>
      </c>
      <c r="N97" s="195">
        <v>410</v>
      </c>
      <c r="O97" s="194">
        <v>2</v>
      </c>
      <c r="P97" s="194">
        <v>80</v>
      </c>
      <c r="Q97" s="194">
        <v>6.75</v>
      </c>
      <c r="R97" s="193">
        <v>6228.0906750000004</v>
      </c>
      <c r="S97" s="193">
        <v>66.575000000000003</v>
      </c>
      <c r="T97" s="194">
        <v>500</v>
      </c>
      <c r="U97" s="193">
        <v>24646.80739344133</v>
      </c>
      <c r="V97" s="193">
        <v>2500</v>
      </c>
      <c r="W97" s="193">
        <v>5331.0405777777778</v>
      </c>
      <c r="X97" s="193">
        <v>4871.677195682867</v>
      </c>
      <c r="Y97" s="193">
        <v>3734.9525166901981</v>
      </c>
      <c r="Z97" s="192">
        <v>71738</v>
      </c>
      <c r="AA97" s="192">
        <v>0</v>
      </c>
      <c r="AB97" s="191">
        <f t="shared" si="3"/>
        <v>71738</v>
      </c>
      <c r="AC97" s="1">
        <v>11</v>
      </c>
      <c r="AG97" s="3"/>
      <c r="AH97" s="3"/>
      <c r="AI97" s="4"/>
    </row>
    <row r="98" spans="1:35" x14ac:dyDescent="0.25">
      <c r="A98" s="157">
        <v>2</v>
      </c>
      <c r="B98" s="198" t="s">
        <v>46</v>
      </c>
      <c r="C98" s="196" t="s">
        <v>33</v>
      </c>
      <c r="D98" s="194" t="s">
        <v>152</v>
      </c>
      <c r="E98" s="194">
        <v>60</v>
      </c>
      <c r="F98" s="196" t="s">
        <v>48</v>
      </c>
      <c r="G98" s="196" t="s">
        <v>49</v>
      </c>
      <c r="H98" s="197">
        <v>755.72609999999997</v>
      </c>
      <c r="I98" s="194">
        <v>2519.087</v>
      </c>
      <c r="J98" s="196" t="s">
        <v>37</v>
      </c>
      <c r="K98" s="196" t="s">
        <v>38</v>
      </c>
      <c r="L98" s="195" t="s">
        <v>39</v>
      </c>
      <c r="M98" s="195" t="s">
        <v>40</v>
      </c>
      <c r="N98" s="195" t="s">
        <v>41</v>
      </c>
      <c r="O98" s="194" t="s">
        <v>42</v>
      </c>
      <c r="P98" s="194" t="s">
        <v>43</v>
      </c>
      <c r="Q98" s="194" t="s">
        <v>44</v>
      </c>
      <c r="R98" s="193">
        <v>5101.151175</v>
      </c>
      <c r="S98" s="193">
        <v>66.575000000000003</v>
      </c>
      <c r="T98" s="194" t="s">
        <v>45</v>
      </c>
      <c r="U98" s="193">
        <v>23292.807920138926</v>
      </c>
      <c r="V98" s="193">
        <v>2000</v>
      </c>
      <c r="W98" s="193">
        <v>5038.174</v>
      </c>
      <c r="X98" s="193">
        <v>4549.6472880208385</v>
      </c>
      <c r="Y98" s="193">
        <v>3488.0629208159762</v>
      </c>
      <c r="Z98" s="192">
        <v>42205.561341873312</v>
      </c>
      <c r="AA98" s="192">
        <v>0</v>
      </c>
      <c r="AB98" s="191">
        <f t="shared" si="3"/>
        <v>42205.561341873312</v>
      </c>
      <c r="AD98"/>
      <c r="AE98"/>
      <c r="AF98"/>
    </row>
    <row r="99" spans="1:35" x14ac:dyDescent="0.25">
      <c r="A99" s="157">
        <v>6</v>
      </c>
      <c r="B99" s="198" t="s">
        <v>46</v>
      </c>
      <c r="C99" s="196" t="s">
        <v>33</v>
      </c>
      <c r="D99" s="194" t="s">
        <v>153</v>
      </c>
      <c r="E99" s="194">
        <v>60.5</v>
      </c>
      <c r="F99" s="196" t="s">
        <v>94</v>
      </c>
      <c r="G99" s="196"/>
      <c r="H99" s="197">
        <v>521.02369999999996</v>
      </c>
      <c r="I99" s="194">
        <v>1042.0473999999999</v>
      </c>
      <c r="J99" s="196" t="s">
        <v>37</v>
      </c>
      <c r="K99" s="196" t="s">
        <v>38</v>
      </c>
      <c r="L99" s="195" t="s">
        <v>39</v>
      </c>
      <c r="M99" s="195" t="s">
        <v>40</v>
      </c>
      <c r="N99" s="195" t="s">
        <v>41</v>
      </c>
      <c r="O99" s="194" t="s">
        <v>42</v>
      </c>
      <c r="P99" s="194" t="s">
        <v>43</v>
      </c>
      <c r="Q99" s="194" t="s">
        <v>44</v>
      </c>
      <c r="R99" s="193">
        <v>3516.9099749999996</v>
      </c>
      <c r="S99" s="193">
        <v>66.575000000000003</v>
      </c>
      <c r="T99" s="194" t="s">
        <v>45</v>
      </c>
      <c r="U99" s="193">
        <v>19270.640459722148</v>
      </c>
      <c r="V99" s="193">
        <v>1500</v>
      </c>
      <c r="W99" s="193">
        <v>2084.0947999999999</v>
      </c>
      <c r="X99" s="193">
        <v>3428.2102889583221</v>
      </c>
      <c r="Y99" s="193">
        <v>2628.2945548680473</v>
      </c>
      <c r="Z99" s="192">
        <v>31802.364113903372</v>
      </c>
      <c r="AA99" s="192">
        <v>0</v>
      </c>
      <c r="AB99" s="191">
        <f t="shared" si="3"/>
        <v>31802.364113903372</v>
      </c>
      <c r="AD99"/>
      <c r="AE99"/>
      <c r="AF99"/>
    </row>
    <row r="100" spans="1:35" x14ac:dyDescent="0.25">
      <c r="A100" s="157">
        <v>4</v>
      </c>
      <c r="B100" s="198" t="s">
        <v>46</v>
      </c>
      <c r="C100" s="196" t="s">
        <v>33</v>
      </c>
      <c r="D100" s="194" t="s">
        <v>124</v>
      </c>
      <c r="E100" s="194"/>
      <c r="F100" s="196" t="s">
        <v>48</v>
      </c>
      <c r="G100" s="196" t="s">
        <v>49</v>
      </c>
      <c r="H100" s="197">
        <v>1550</v>
      </c>
      <c r="I100" s="194">
        <v>1685.9928</v>
      </c>
      <c r="J100" s="196" t="s">
        <v>37</v>
      </c>
      <c r="K100" s="196" t="s">
        <v>38</v>
      </c>
      <c r="L100" s="195" t="s">
        <v>39</v>
      </c>
      <c r="M100" s="195" t="s">
        <v>40</v>
      </c>
      <c r="N100" s="195" t="s">
        <v>41</v>
      </c>
      <c r="O100" s="194" t="s">
        <v>42</v>
      </c>
      <c r="P100" s="194" t="s">
        <v>43</v>
      </c>
      <c r="Q100" s="194" t="s">
        <v>44</v>
      </c>
      <c r="R100" s="193">
        <v>4267.6692750000002</v>
      </c>
      <c r="S100" s="193">
        <v>66.575000000000003</v>
      </c>
      <c r="T100" s="194" t="s">
        <v>45</v>
      </c>
      <c r="U100" s="193">
        <v>15589.579258333339</v>
      </c>
      <c r="V100" s="193">
        <v>1500</v>
      </c>
      <c r="W100" s="193">
        <v>3371.9856</v>
      </c>
      <c r="X100" s="193">
        <v>3069.2347287500011</v>
      </c>
      <c r="Y100" s="193">
        <v>2353.0799587083338</v>
      </c>
      <c r="Z100" s="192">
        <v>93500.000000000015</v>
      </c>
      <c r="AA100" s="192">
        <v>0</v>
      </c>
      <c r="AB100" s="191">
        <f t="shared" si="3"/>
        <v>93500.000000000015</v>
      </c>
      <c r="AC100" s="1">
        <v>9</v>
      </c>
      <c r="AD100"/>
      <c r="AE100"/>
      <c r="AF100"/>
    </row>
    <row r="101" spans="1:35" x14ac:dyDescent="0.25">
      <c r="A101" s="157">
        <v>5</v>
      </c>
      <c r="B101" s="198" t="s">
        <v>46</v>
      </c>
      <c r="C101" s="196" t="s">
        <v>33</v>
      </c>
      <c r="D101" s="194" t="s">
        <v>154</v>
      </c>
      <c r="E101" s="194">
        <v>56</v>
      </c>
      <c r="F101" s="196" t="s">
        <v>48</v>
      </c>
      <c r="G101" s="196" t="s">
        <v>49</v>
      </c>
      <c r="H101" s="197">
        <v>1759.6458000000002</v>
      </c>
      <c r="I101" s="194">
        <v>3910.3240000000005</v>
      </c>
      <c r="J101" s="196" t="s">
        <v>37</v>
      </c>
      <c r="K101" s="196" t="s">
        <v>38</v>
      </c>
      <c r="L101" s="195" t="s">
        <v>39</v>
      </c>
      <c r="M101" s="195" t="s">
        <v>40</v>
      </c>
      <c r="N101" s="195" t="s">
        <v>41</v>
      </c>
      <c r="O101" s="194" t="s">
        <v>42</v>
      </c>
      <c r="P101" s="194" t="s">
        <v>43</v>
      </c>
      <c r="Q101" s="194" t="s">
        <v>44</v>
      </c>
      <c r="R101" s="193">
        <v>11877.609150000002</v>
      </c>
      <c r="S101" s="193">
        <v>66.575000000000003</v>
      </c>
      <c r="T101" s="194" t="s">
        <v>45</v>
      </c>
      <c r="U101" s="193">
        <v>36156.919486111074</v>
      </c>
      <c r="V101" s="193">
        <v>4500</v>
      </c>
      <c r="W101" s="193">
        <v>7820.648000000001</v>
      </c>
      <c r="X101" s="193">
        <v>7271.6351229166603</v>
      </c>
      <c r="Y101" s="193">
        <v>5574.9202609027734</v>
      </c>
      <c r="Z101" s="192">
        <v>67456.535156923565</v>
      </c>
      <c r="AA101" s="192">
        <v>0</v>
      </c>
      <c r="AB101" s="191">
        <f t="shared" si="3"/>
        <v>67456.535156923565</v>
      </c>
      <c r="AD101"/>
      <c r="AE101"/>
      <c r="AF101"/>
    </row>
    <row r="102" spans="1:35" x14ac:dyDescent="0.25">
      <c r="A102" s="157">
        <v>3</v>
      </c>
      <c r="B102" s="198" t="s">
        <v>46</v>
      </c>
      <c r="C102" s="196" t="s">
        <v>33</v>
      </c>
      <c r="D102" s="194" t="s">
        <v>155</v>
      </c>
      <c r="E102" s="194">
        <v>54</v>
      </c>
      <c r="F102" s="196" t="s">
        <v>48</v>
      </c>
      <c r="G102" s="196" t="s">
        <v>49</v>
      </c>
      <c r="H102" s="197">
        <v>521.93709999999999</v>
      </c>
      <c r="I102" s="194">
        <v>1043.8742</v>
      </c>
      <c r="J102" s="196" t="s">
        <v>37</v>
      </c>
      <c r="K102" s="196" t="s">
        <v>38</v>
      </c>
      <c r="L102" s="195" t="s">
        <v>39</v>
      </c>
      <c r="M102" s="195" t="s">
        <v>40</v>
      </c>
      <c r="N102" s="195" t="s">
        <v>41</v>
      </c>
      <c r="O102" s="194" t="s">
        <v>42</v>
      </c>
      <c r="P102" s="194" t="s">
        <v>43</v>
      </c>
      <c r="Q102" s="194" t="s">
        <v>44</v>
      </c>
      <c r="R102" s="193">
        <v>3523.075425</v>
      </c>
      <c r="S102" s="193">
        <v>66.575000000000003</v>
      </c>
      <c r="T102" s="194" t="s">
        <v>45</v>
      </c>
      <c r="U102" s="193">
        <v>9652.2117868055539</v>
      </c>
      <c r="V102" s="193">
        <v>1500</v>
      </c>
      <c r="W102" s="193">
        <v>2087.7483999999999</v>
      </c>
      <c r="X102" s="193">
        <v>1985.994028020833</v>
      </c>
      <c r="Y102" s="193">
        <v>1522.5954214826386</v>
      </c>
      <c r="Z102" s="192">
        <v>18423.404599939928</v>
      </c>
      <c r="AA102" s="192">
        <v>0</v>
      </c>
      <c r="AB102" s="191">
        <f t="shared" si="3"/>
        <v>18423.404599939928</v>
      </c>
      <c r="AD102"/>
      <c r="AE102"/>
      <c r="AF102"/>
    </row>
    <row r="103" spans="1:35" x14ac:dyDescent="0.25">
      <c r="A103" s="157">
        <v>6</v>
      </c>
      <c r="B103" s="198" t="s">
        <v>46</v>
      </c>
      <c r="C103" s="196" t="s">
        <v>33</v>
      </c>
      <c r="D103" s="194" t="s">
        <v>156</v>
      </c>
      <c r="E103" s="194">
        <v>67</v>
      </c>
      <c r="F103" s="196" t="s">
        <v>94</v>
      </c>
      <c r="G103" s="196" t="s">
        <v>49</v>
      </c>
      <c r="H103" s="197">
        <v>548.69119999999998</v>
      </c>
      <c r="I103" s="194">
        <v>1097.3824</v>
      </c>
      <c r="J103" s="196" t="s">
        <v>37</v>
      </c>
      <c r="K103" s="196" t="s">
        <v>38</v>
      </c>
      <c r="L103" s="195" t="s">
        <v>39</v>
      </c>
      <c r="M103" s="195" t="s">
        <v>40</v>
      </c>
      <c r="N103" s="195" t="s">
        <v>41</v>
      </c>
      <c r="O103" s="194" t="s">
        <v>42</v>
      </c>
      <c r="P103" s="194" t="s">
        <v>43</v>
      </c>
      <c r="Q103" s="194" t="s">
        <v>44</v>
      </c>
      <c r="R103" s="193">
        <v>3703.6655999999998</v>
      </c>
      <c r="S103" s="193">
        <v>66.575000000000003</v>
      </c>
      <c r="T103" s="194" t="s">
        <v>45</v>
      </c>
      <c r="U103" s="193">
        <v>20293.953688888923</v>
      </c>
      <c r="V103" s="193">
        <v>1500</v>
      </c>
      <c r="W103" s="193">
        <v>2194.7647999999999</v>
      </c>
      <c r="X103" s="193">
        <v>3598.3077733333389</v>
      </c>
      <c r="Y103" s="193">
        <v>2758.7026262222266</v>
      </c>
      <c r="Z103" s="192">
        <v>33380.301777288943</v>
      </c>
      <c r="AA103" s="192">
        <v>0</v>
      </c>
      <c r="AB103" s="191">
        <f t="shared" si="3"/>
        <v>33380.301777288943</v>
      </c>
      <c r="AD103"/>
      <c r="AE103"/>
      <c r="AF103"/>
    </row>
    <row r="104" spans="1:35" x14ac:dyDescent="0.25">
      <c r="A104" s="157">
        <v>2</v>
      </c>
      <c r="B104" s="198" t="s">
        <v>46</v>
      </c>
      <c r="C104" s="196" t="s">
        <v>33</v>
      </c>
      <c r="D104" s="194" t="s">
        <v>157</v>
      </c>
      <c r="E104" s="194">
        <v>77.5</v>
      </c>
      <c r="F104" s="196" t="s">
        <v>48</v>
      </c>
      <c r="G104" s="196" t="s">
        <v>49</v>
      </c>
      <c r="H104" s="197">
        <v>903.39699999999993</v>
      </c>
      <c r="I104" s="194">
        <v>3212.0782222222224</v>
      </c>
      <c r="J104" s="196" t="s">
        <v>37</v>
      </c>
      <c r="K104" s="196" t="s">
        <v>38</v>
      </c>
      <c r="L104" s="195" t="s">
        <v>39</v>
      </c>
      <c r="M104" s="195" t="s">
        <v>40</v>
      </c>
      <c r="N104" s="195" t="s">
        <v>41</v>
      </c>
      <c r="O104" s="194" t="s">
        <v>42</v>
      </c>
      <c r="P104" s="194" t="s">
        <v>43</v>
      </c>
      <c r="Q104" s="194" t="s">
        <v>44</v>
      </c>
      <c r="R104" s="193">
        <v>6097.9297499999993</v>
      </c>
      <c r="S104" s="193">
        <v>66.575000000000003</v>
      </c>
      <c r="T104" s="194" t="s">
        <v>45</v>
      </c>
      <c r="U104" s="193">
        <v>29700.570506172873</v>
      </c>
      <c r="V104" s="193">
        <v>2500</v>
      </c>
      <c r="W104" s="193">
        <v>6424.1564444444448</v>
      </c>
      <c r="X104" s="193">
        <v>5793.7090425925971</v>
      </c>
      <c r="Y104" s="193">
        <v>4441.8435993209914</v>
      </c>
      <c r="Z104" s="192">
        <v>53746.307551783997</v>
      </c>
      <c r="AA104" s="192">
        <v>0</v>
      </c>
      <c r="AB104" s="191">
        <f t="shared" si="3"/>
        <v>53746.307551783997</v>
      </c>
      <c r="AC104" s="1">
        <v>12</v>
      </c>
      <c r="AD104"/>
      <c r="AE104"/>
      <c r="AF104"/>
    </row>
    <row r="105" spans="1:35" x14ac:dyDescent="0.25">
      <c r="A105" s="157">
        <v>5</v>
      </c>
      <c r="B105" s="198" t="s">
        <v>46</v>
      </c>
      <c r="C105" s="196" t="s">
        <v>33</v>
      </c>
      <c r="D105" s="194" t="s">
        <v>126</v>
      </c>
      <c r="E105" s="194">
        <v>99</v>
      </c>
      <c r="F105" s="196" t="s">
        <v>48</v>
      </c>
      <c r="G105" s="196" t="s">
        <v>36</v>
      </c>
      <c r="H105" s="197">
        <v>1684.3784000000001</v>
      </c>
      <c r="I105" s="194">
        <v>5240.2883555555563</v>
      </c>
      <c r="J105" s="196">
        <v>55</v>
      </c>
      <c r="K105" s="196">
        <v>25</v>
      </c>
      <c r="L105" s="195">
        <v>65.75</v>
      </c>
      <c r="M105" s="195">
        <v>395</v>
      </c>
      <c r="N105" s="195">
        <v>410</v>
      </c>
      <c r="O105" s="194">
        <v>2</v>
      </c>
      <c r="P105" s="194">
        <v>80</v>
      </c>
      <c r="Q105" s="194">
        <v>6.75</v>
      </c>
      <c r="R105" s="193">
        <v>11369.5542</v>
      </c>
      <c r="S105" s="193">
        <v>66.575000000000003</v>
      </c>
      <c r="T105" s="194">
        <v>500</v>
      </c>
      <c r="U105" s="193">
        <v>48454.471843209954</v>
      </c>
      <c r="V105" s="193">
        <v>4000</v>
      </c>
      <c r="W105" s="193">
        <v>10480.576711111113</v>
      </c>
      <c r="X105" s="193">
        <v>9440.2572831481593</v>
      </c>
      <c r="Y105" s="193">
        <v>7237.5305837469214</v>
      </c>
      <c r="Z105" s="192">
        <v>87574.120063337759</v>
      </c>
      <c r="AA105" s="192">
        <v>163350</v>
      </c>
      <c r="AB105" s="191">
        <f t="shared" si="3"/>
        <v>250924.12006333776</v>
      </c>
      <c r="AC105" s="1">
        <v>11</v>
      </c>
      <c r="AD105"/>
      <c r="AE105"/>
      <c r="AF105"/>
    </row>
    <row r="106" spans="1:35" x14ac:dyDescent="0.25">
      <c r="A106" s="157">
        <v>5</v>
      </c>
      <c r="B106" s="198" t="s">
        <v>46</v>
      </c>
      <c r="C106" s="196" t="s">
        <v>33</v>
      </c>
      <c r="D106" s="194" t="s">
        <v>127</v>
      </c>
      <c r="E106" s="194"/>
      <c r="F106" s="196" t="s">
        <v>48</v>
      </c>
      <c r="G106" s="196" t="s">
        <v>49</v>
      </c>
      <c r="H106" s="197">
        <v>2020</v>
      </c>
      <c r="I106" s="194">
        <v>3913.2245333333331</v>
      </c>
      <c r="J106" s="196" t="s">
        <v>37</v>
      </c>
      <c r="K106" s="196" t="s">
        <v>38</v>
      </c>
      <c r="L106" s="195" t="s">
        <v>39</v>
      </c>
      <c r="M106" s="195" t="s">
        <v>40</v>
      </c>
      <c r="N106" s="195" t="s">
        <v>41</v>
      </c>
      <c r="O106" s="194" t="s">
        <v>42</v>
      </c>
      <c r="P106" s="194" t="s">
        <v>43</v>
      </c>
      <c r="Q106" s="194" t="s">
        <v>44</v>
      </c>
      <c r="R106" s="193">
        <v>9905.3495999999996</v>
      </c>
      <c r="S106" s="193">
        <v>66.575000000000003</v>
      </c>
      <c r="T106" s="194" t="s">
        <v>45</v>
      </c>
      <c r="U106" s="193">
        <v>36183.739348148149</v>
      </c>
      <c r="V106" s="193">
        <v>3500</v>
      </c>
      <c r="W106" s="193">
        <v>7826.4490666666661</v>
      </c>
      <c r="X106" s="193">
        <v>7126.5282622222239</v>
      </c>
      <c r="Y106" s="193">
        <v>5463.6716677037048</v>
      </c>
      <c r="Z106" s="192">
        <v>112200.00000000001</v>
      </c>
      <c r="AA106" s="192">
        <v>0</v>
      </c>
      <c r="AB106" s="191">
        <f t="shared" si="3"/>
        <v>112200.00000000001</v>
      </c>
      <c r="AC106" s="1">
        <v>11</v>
      </c>
      <c r="AD106"/>
      <c r="AE106"/>
      <c r="AF106"/>
    </row>
    <row r="107" spans="1:35" x14ac:dyDescent="0.25">
      <c r="A107" s="157">
        <v>6</v>
      </c>
      <c r="B107" s="198" t="s">
        <v>46</v>
      </c>
      <c r="C107" s="196" t="s">
        <v>33</v>
      </c>
      <c r="D107" s="194" t="s">
        <v>130</v>
      </c>
      <c r="E107" s="194">
        <v>76</v>
      </c>
      <c r="F107" s="196" t="s">
        <v>94</v>
      </c>
      <c r="G107" s="196" t="s">
        <v>36</v>
      </c>
      <c r="H107" s="197">
        <v>770</v>
      </c>
      <c r="I107" s="194">
        <v>2605.7353333333335</v>
      </c>
      <c r="J107" s="196">
        <v>55</v>
      </c>
      <c r="K107" s="196">
        <v>25</v>
      </c>
      <c r="L107" s="195">
        <v>65.75</v>
      </c>
      <c r="M107" s="195">
        <v>395</v>
      </c>
      <c r="N107" s="195">
        <v>410</v>
      </c>
      <c r="O107" s="194">
        <v>2</v>
      </c>
      <c r="P107" s="194">
        <v>80</v>
      </c>
      <c r="Q107" s="194">
        <v>6.75</v>
      </c>
      <c r="R107" s="193">
        <v>0</v>
      </c>
      <c r="S107" s="193">
        <v>66.575000000000003</v>
      </c>
      <c r="T107" s="194">
        <v>500</v>
      </c>
      <c r="U107" s="193">
        <v>24094.004141203692</v>
      </c>
      <c r="V107" s="193">
        <v>2000</v>
      </c>
      <c r="W107" s="193">
        <v>5211.4706666666671</v>
      </c>
      <c r="X107" s="193">
        <v>4695.8212211805539</v>
      </c>
      <c r="Y107" s="193">
        <v>3600.1296029050918</v>
      </c>
      <c r="Z107" s="192">
        <v>80529</v>
      </c>
      <c r="AA107" s="192">
        <v>50050</v>
      </c>
      <c r="AB107" s="191">
        <f>Z107+AA107</f>
        <v>130579</v>
      </c>
      <c r="AC107" s="1">
        <v>11</v>
      </c>
      <c r="AD107"/>
      <c r="AF107" s="155"/>
    </row>
    <row r="108" spans="1:35" x14ac:dyDescent="0.25">
      <c r="A108" s="184"/>
      <c r="B108" s="158" t="s">
        <v>71</v>
      </c>
      <c r="C108" s="117"/>
      <c r="D108" s="118"/>
      <c r="E108" s="118"/>
      <c r="F108" s="117"/>
      <c r="G108" s="117"/>
      <c r="H108" s="119"/>
      <c r="I108" s="120"/>
      <c r="J108" s="121"/>
      <c r="K108" s="121"/>
      <c r="L108" s="121"/>
      <c r="M108" s="121"/>
      <c r="N108" s="121"/>
      <c r="O108" s="122"/>
      <c r="P108" s="122"/>
      <c r="Q108" s="122"/>
      <c r="R108" s="123"/>
      <c r="S108" s="123"/>
      <c r="T108" s="122"/>
      <c r="U108" s="123"/>
      <c r="V108" s="123"/>
      <c r="W108" s="123"/>
      <c r="X108" s="123"/>
      <c r="Y108" s="123"/>
      <c r="Z108" s="124">
        <f>SUM(Z89:Z107)</f>
        <v>1495997.6805973717</v>
      </c>
      <c r="AA108" s="124">
        <f>SUM(AA89:AA107)</f>
        <v>463648.02646800003</v>
      </c>
      <c r="AB108" s="125">
        <f>SUM(AB89:AB107)</f>
        <v>1959645.7070653718</v>
      </c>
      <c r="AD108"/>
      <c r="AE108"/>
      <c r="AF108"/>
    </row>
    <row r="109" spans="1:35" s="21" customFormat="1" x14ac:dyDescent="0.25">
      <c r="A109" s="59"/>
      <c r="B109" s="185" t="s">
        <v>103</v>
      </c>
      <c r="C109" s="127"/>
      <c r="D109" s="128"/>
      <c r="E109" s="128"/>
      <c r="F109" s="127"/>
      <c r="G109" s="127"/>
      <c r="H109" s="129"/>
      <c r="I109" s="128"/>
      <c r="J109" s="127"/>
      <c r="K109" s="127"/>
      <c r="L109" s="127"/>
      <c r="M109" s="127"/>
      <c r="N109" s="127"/>
      <c r="O109" s="128"/>
      <c r="P109" s="128"/>
      <c r="Q109" s="128"/>
      <c r="R109" s="130"/>
      <c r="S109" s="130"/>
      <c r="T109" s="128"/>
      <c r="U109" s="130"/>
      <c r="V109" s="130"/>
      <c r="W109" s="130"/>
      <c r="X109" s="130"/>
      <c r="Y109" s="130"/>
      <c r="Z109" s="131"/>
      <c r="AA109" s="131"/>
      <c r="AB109" s="132">
        <v>0</v>
      </c>
      <c r="AD109"/>
      <c r="AE109"/>
      <c r="AF109"/>
      <c r="AG109" s="3"/>
      <c r="AH109" s="3"/>
      <c r="AI109" s="4"/>
    </row>
    <row r="110" spans="1:35" s="21" customFormat="1" ht="15" customHeight="1" thickBot="1" x14ac:dyDescent="0.3">
      <c r="A110" s="67"/>
      <c r="B110" s="166" t="s">
        <v>76</v>
      </c>
      <c r="C110" s="167"/>
      <c r="D110" s="168"/>
      <c r="E110" s="168"/>
      <c r="F110" s="167"/>
      <c r="G110" s="167"/>
      <c r="H110" s="169"/>
      <c r="I110" s="168"/>
      <c r="J110" s="167"/>
      <c r="K110" s="167"/>
      <c r="L110" s="167"/>
      <c r="M110" s="167"/>
      <c r="N110" s="167"/>
      <c r="O110" s="168"/>
      <c r="P110" s="168"/>
      <c r="Q110" s="168"/>
      <c r="R110" s="170"/>
      <c r="S110" s="170"/>
      <c r="T110" s="168"/>
      <c r="U110" s="170"/>
      <c r="V110" s="170"/>
      <c r="W110" s="170"/>
      <c r="X110" s="170"/>
      <c r="Y110" s="170"/>
      <c r="Z110" s="171"/>
      <c r="AA110" s="172" t="s">
        <v>77</v>
      </c>
      <c r="AB110" s="172">
        <f>SUM(AB108:AB109)</f>
        <v>1959645.7070653718</v>
      </c>
      <c r="AD110" s="3"/>
      <c r="AE110" s="3"/>
      <c r="AF110" s="3"/>
      <c r="AG110" s="3"/>
      <c r="AH110" s="3"/>
      <c r="AI110" s="4"/>
    </row>
    <row r="111" spans="1:35" customFormat="1" ht="7.15" customHeight="1" thickTop="1" thickBot="1" x14ac:dyDescent="0.3">
      <c r="AD111" s="3"/>
      <c r="AE111" s="3"/>
      <c r="AF111" s="3"/>
      <c r="AG111" s="3"/>
      <c r="AH111" s="3"/>
      <c r="AI111" s="4"/>
    </row>
    <row r="112" spans="1:35" s="21" customFormat="1" ht="19.5" thickTop="1" x14ac:dyDescent="0.3">
      <c r="A112" s="15" t="s">
        <v>131</v>
      </c>
      <c r="B112" s="174" t="s">
        <v>159</v>
      </c>
      <c r="C112" s="175"/>
      <c r="D112" s="175"/>
      <c r="E112" s="79"/>
      <c r="F112" s="80"/>
      <c r="G112" s="80"/>
      <c r="H112" s="80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80"/>
      <c r="AA112" s="80"/>
      <c r="AB112" s="81"/>
      <c r="AD112"/>
      <c r="AE112" s="3"/>
      <c r="AF112" s="3"/>
      <c r="AG112" s="3"/>
      <c r="AH112" s="3"/>
      <c r="AI112" s="4"/>
    </row>
    <row r="113" spans="1:35" x14ac:dyDescent="0.25">
      <c r="A113" s="31">
        <v>2</v>
      </c>
      <c r="B113" s="156" t="s">
        <v>46</v>
      </c>
      <c r="C113" s="84" t="s">
        <v>33</v>
      </c>
      <c r="D113" s="85" t="s">
        <v>160</v>
      </c>
      <c r="E113" s="85">
        <v>87.2</v>
      </c>
      <c r="F113" s="84" t="s">
        <v>35</v>
      </c>
      <c r="G113" s="84" t="s">
        <v>36</v>
      </c>
      <c r="H113" s="86">
        <v>2911.0906300000001</v>
      </c>
      <c r="I113" s="85">
        <v>9703.6354333333329</v>
      </c>
      <c r="J113" s="84" t="s">
        <v>37</v>
      </c>
      <c r="K113" s="84" t="s">
        <v>38</v>
      </c>
      <c r="L113" s="87" t="s">
        <v>39</v>
      </c>
      <c r="M113" s="87" t="s">
        <v>40</v>
      </c>
      <c r="N113" s="87" t="s">
        <v>41</v>
      </c>
      <c r="O113" s="85" t="s">
        <v>42</v>
      </c>
      <c r="P113" s="85" t="s">
        <v>43</v>
      </c>
      <c r="Q113" s="85" t="s">
        <v>44</v>
      </c>
      <c r="R113" s="88">
        <v>0</v>
      </c>
      <c r="S113" s="88">
        <v>66.575000000000003</v>
      </c>
      <c r="T113" s="85" t="s">
        <v>45</v>
      </c>
      <c r="U113" s="88">
        <v>0</v>
      </c>
      <c r="V113" s="88">
        <v>0</v>
      </c>
      <c r="W113" s="88">
        <v>0</v>
      </c>
      <c r="X113" s="88">
        <v>0</v>
      </c>
      <c r="Y113" s="88">
        <v>0</v>
      </c>
      <c r="Z113" s="89">
        <v>0</v>
      </c>
      <c r="AA113" s="89">
        <v>215644.90631640001</v>
      </c>
      <c r="AB113" s="90">
        <f t="shared" ref="AB113:AB123" si="4">Z113+AA113</f>
        <v>215644.90631640001</v>
      </c>
      <c r="AC113" s="1">
        <v>5</v>
      </c>
      <c r="AD113"/>
    </row>
    <row r="114" spans="1:35" x14ac:dyDescent="0.25">
      <c r="A114" s="31" t="s">
        <v>112</v>
      </c>
      <c r="B114" s="156" t="s">
        <v>46</v>
      </c>
      <c r="C114" s="84" t="s">
        <v>33</v>
      </c>
      <c r="D114" s="85" t="s">
        <v>161</v>
      </c>
      <c r="E114" s="85">
        <v>70</v>
      </c>
      <c r="F114" s="84" t="s">
        <v>48</v>
      </c>
      <c r="G114" s="84" t="s">
        <v>49</v>
      </c>
      <c r="H114" s="86">
        <v>1467.4592</v>
      </c>
      <c r="I114" s="85">
        <v>3913.2245333333331</v>
      </c>
      <c r="J114" s="84" t="s">
        <v>37</v>
      </c>
      <c r="K114" s="84" t="s">
        <v>38</v>
      </c>
      <c r="L114" s="87" t="s">
        <v>39</v>
      </c>
      <c r="M114" s="87" t="s">
        <v>40</v>
      </c>
      <c r="N114" s="87" t="s">
        <v>41</v>
      </c>
      <c r="O114" s="85" t="s">
        <v>42</v>
      </c>
      <c r="P114" s="85" t="s">
        <v>43</v>
      </c>
      <c r="Q114" s="85" t="s">
        <v>44</v>
      </c>
      <c r="R114" s="88">
        <v>9905.3495999999996</v>
      </c>
      <c r="S114" s="88">
        <v>66.575000000000003</v>
      </c>
      <c r="T114" s="85" t="s">
        <v>45</v>
      </c>
      <c r="U114" s="88">
        <v>36183.739348148149</v>
      </c>
      <c r="V114" s="88">
        <v>3500</v>
      </c>
      <c r="W114" s="88">
        <v>7826.4490666666661</v>
      </c>
      <c r="X114" s="88">
        <v>7126.5282622222239</v>
      </c>
      <c r="Y114" s="88">
        <v>5463.6716677037048</v>
      </c>
      <c r="Z114" s="89">
        <v>66110.427179214836</v>
      </c>
      <c r="AA114" s="89">
        <v>0</v>
      </c>
      <c r="AB114" s="90">
        <f t="shared" si="4"/>
        <v>66110.427179214836</v>
      </c>
      <c r="AC114" s="1">
        <v>5</v>
      </c>
      <c r="AD114"/>
    </row>
    <row r="115" spans="1:35" x14ac:dyDescent="0.25">
      <c r="A115" s="31">
        <v>3</v>
      </c>
      <c r="B115" s="156" t="s">
        <v>46</v>
      </c>
      <c r="C115" s="84" t="s">
        <v>33</v>
      </c>
      <c r="D115" s="85" t="s">
        <v>162</v>
      </c>
      <c r="E115" s="85">
        <v>80.25</v>
      </c>
      <c r="F115" s="84" t="s">
        <v>48</v>
      </c>
      <c r="G115" s="84" t="s">
        <v>49</v>
      </c>
      <c r="H115" s="86">
        <v>994.42420000000004</v>
      </c>
      <c r="I115" s="85">
        <v>2651.7978666666668</v>
      </c>
      <c r="J115" s="84" t="s">
        <v>37</v>
      </c>
      <c r="K115" s="84" t="s">
        <v>38</v>
      </c>
      <c r="L115" s="87" t="s">
        <v>39</v>
      </c>
      <c r="M115" s="87" t="s">
        <v>40</v>
      </c>
      <c r="N115" s="87" t="s">
        <v>41</v>
      </c>
      <c r="O115" s="85" t="s">
        <v>42</v>
      </c>
      <c r="P115" s="85" t="s">
        <v>43</v>
      </c>
      <c r="Q115" s="85" t="s">
        <v>44</v>
      </c>
      <c r="R115" s="88">
        <v>6712.3633500000005</v>
      </c>
      <c r="S115" s="88">
        <v>66.575000000000003</v>
      </c>
      <c r="T115" s="85" t="s">
        <v>45</v>
      </c>
      <c r="U115" s="88">
        <v>24519.922635185234</v>
      </c>
      <c r="V115" s="88">
        <v>2500</v>
      </c>
      <c r="W115" s="88">
        <v>5303.5957333333336</v>
      </c>
      <c r="X115" s="88">
        <v>4848.5277552777843</v>
      </c>
      <c r="Y115" s="88">
        <v>3717.2046123796349</v>
      </c>
      <c r="Z115" s="89">
        <v>44978.175809793589</v>
      </c>
      <c r="AA115" s="89">
        <v>0</v>
      </c>
      <c r="AB115" s="90">
        <f t="shared" si="4"/>
        <v>44978.175809793589</v>
      </c>
      <c r="AC115" s="1">
        <v>5</v>
      </c>
      <c r="AD115"/>
    </row>
    <row r="116" spans="1:35" x14ac:dyDescent="0.25">
      <c r="A116" s="31">
        <v>3</v>
      </c>
      <c r="B116" s="156" t="s">
        <v>46</v>
      </c>
      <c r="C116" s="84" t="s">
        <v>33</v>
      </c>
      <c r="D116" s="85" t="s">
        <v>163</v>
      </c>
      <c r="E116" s="85">
        <v>82</v>
      </c>
      <c r="F116" s="84" t="s">
        <v>48</v>
      </c>
      <c r="G116" s="84" t="s">
        <v>36</v>
      </c>
      <c r="H116" s="86">
        <v>905.59050000000002</v>
      </c>
      <c r="I116" s="85">
        <v>2616.150333333333</v>
      </c>
      <c r="J116" s="84" t="s">
        <v>37</v>
      </c>
      <c r="K116" s="84" t="s">
        <v>38</v>
      </c>
      <c r="L116" s="87">
        <v>75.77</v>
      </c>
      <c r="M116" s="87">
        <v>527</v>
      </c>
      <c r="N116" s="87">
        <v>550</v>
      </c>
      <c r="O116" s="85" t="s">
        <v>42</v>
      </c>
      <c r="P116" s="85">
        <v>85</v>
      </c>
      <c r="Q116" s="85" t="s">
        <v>44</v>
      </c>
      <c r="R116" s="88">
        <v>6112.7358750000003</v>
      </c>
      <c r="S116" s="88">
        <v>66.575000000000003</v>
      </c>
      <c r="T116" s="85" t="s">
        <v>45</v>
      </c>
      <c r="U116" s="88">
        <v>24190.306728009229</v>
      </c>
      <c r="V116" s="88">
        <v>2500</v>
      </c>
      <c r="W116" s="88">
        <v>5232.3006666666661</v>
      </c>
      <c r="X116" s="88">
        <v>4788.391109201385</v>
      </c>
      <c r="Y116" s="88">
        <v>3671.0998503877286</v>
      </c>
      <c r="Z116" s="89">
        <v>44420.308189691517</v>
      </c>
      <c r="AA116" s="89">
        <v>56773.200000000012</v>
      </c>
      <c r="AB116" s="90">
        <f t="shared" si="4"/>
        <v>101193.50818969152</v>
      </c>
      <c r="AC116" s="1">
        <v>5</v>
      </c>
      <c r="AD116"/>
    </row>
    <row r="117" spans="1:35" x14ac:dyDescent="0.25">
      <c r="A117" s="31">
        <v>4</v>
      </c>
      <c r="B117" s="156" t="s">
        <v>46</v>
      </c>
      <c r="C117" s="84" t="s">
        <v>33</v>
      </c>
      <c r="D117" s="85" t="s">
        <v>164</v>
      </c>
      <c r="E117" s="85">
        <v>47</v>
      </c>
      <c r="F117" s="84" t="s">
        <v>48</v>
      </c>
      <c r="G117" s="84" t="s">
        <v>49</v>
      </c>
      <c r="H117" s="86">
        <v>1143.2439999999999</v>
      </c>
      <c r="I117" s="85">
        <v>3048.6506666666664</v>
      </c>
      <c r="J117" s="84" t="s">
        <v>37</v>
      </c>
      <c r="K117" s="84" t="s">
        <v>38</v>
      </c>
      <c r="L117" s="87" t="s">
        <v>39</v>
      </c>
      <c r="M117" s="87" t="s">
        <v>40</v>
      </c>
      <c r="N117" s="87" t="s">
        <v>41</v>
      </c>
      <c r="O117" s="85" t="s">
        <v>42</v>
      </c>
      <c r="P117" s="85" t="s">
        <v>43</v>
      </c>
      <c r="Q117" s="85" t="s">
        <v>44</v>
      </c>
      <c r="R117" s="88">
        <v>7716.896999999999</v>
      </c>
      <c r="S117" s="88">
        <v>66.575000000000003</v>
      </c>
      <c r="T117" s="85" t="s">
        <v>45</v>
      </c>
      <c r="U117" s="88">
        <v>28189.433074073993</v>
      </c>
      <c r="V117" s="88">
        <v>3000</v>
      </c>
      <c r="W117" s="88">
        <v>6097.3013333333329</v>
      </c>
      <c r="X117" s="88">
        <v>5593.0101611110986</v>
      </c>
      <c r="Y117" s="88">
        <v>4287.9744568518418</v>
      </c>
      <c r="Z117" s="89">
        <v>51884.490927907296</v>
      </c>
      <c r="AA117" s="89">
        <v>0</v>
      </c>
      <c r="AB117" s="90">
        <f t="shared" si="4"/>
        <v>51884.490927907296</v>
      </c>
      <c r="AC117" s="1">
        <v>9</v>
      </c>
      <c r="AD117"/>
    </row>
    <row r="118" spans="1:35" x14ac:dyDescent="0.25">
      <c r="A118" s="31">
        <v>5</v>
      </c>
      <c r="B118" s="156" t="s">
        <v>46</v>
      </c>
      <c r="C118" s="84" t="s">
        <v>33</v>
      </c>
      <c r="D118" s="85" t="s">
        <v>165</v>
      </c>
      <c r="E118" s="85">
        <v>51</v>
      </c>
      <c r="F118" s="84" t="s">
        <v>48</v>
      </c>
      <c r="G118" s="84" t="s">
        <v>36</v>
      </c>
      <c r="H118" s="86">
        <v>1115.3762999999999</v>
      </c>
      <c r="I118" s="85">
        <v>3346.1288999999997</v>
      </c>
      <c r="J118" s="84" t="s">
        <v>37</v>
      </c>
      <c r="K118" s="84" t="s">
        <v>38</v>
      </c>
      <c r="L118" s="87">
        <v>75.77</v>
      </c>
      <c r="M118" s="87">
        <v>527</v>
      </c>
      <c r="N118" s="87">
        <v>550</v>
      </c>
      <c r="O118" s="85" t="s">
        <v>42</v>
      </c>
      <c r="P118" s="85">
        <v>85</v>
      </c>
      <c r="Q118" s="85" t="s">
        <v>44</v>
      </c>
      <c r="R118" s="88">
        <v>0</v>
      </c>
      <c r="S118" s="88">
        <v>66.575000000000003</v>
      </c>
      <c r="T118" s="85" t="s">
        <v>45</v>
      </c>
      <c r="U118" s="88">
        <v>30940.073821875001</v>
      </c>
      <c r="V118" s="88">
        <v>3000</v>
      </c>
      <c r="W118" s="88">
        <v>6692.2577999999994</v>
      </c>
      <c r="X118" s="88">
        <v>8618</v>
      </c>
      <c r="Y118" s="88">
        <v>6607</v>
      </c>
      <c r="Z118" s="89">
        <v>79943.600000000006</v>
      </c>
      <c r="AA118" s="89">
        <v>183546.11000000002</v>
      </c>
      <c r="AB118" s="90">
        <f t="shared" si="4"/>
        <v>263489.71000000002</v>
      </c>
      <c r="AC118" s="1">
        <v>9</v>
      </c>
      <c r="AD118"/>
    </row>
    <row r="119" spans="1:35" x14ac:dyDescent="0.25">
      <c r="A119" s="40">
        <v>3</v>
      </c>
      <c r="B119" s="156" t="s">
        <v>46</v>
      </c>
      <c r="C119" s="84" t="s">
        <v>33</v>
      </c>
      <c r="D119" s="85" t="s">
        <v>174</v>
      </c>
      <c r="E119" s="85">
        <v>73.5</v>
      </c>
      <c r="F119" s="84" t="s">
        <v>48</v>
      </c>
      <c r="G119" s="84" t="s">
        <v>36</v>
      </c>
      <c r="H119" s="86">
        <v>868.88470000000007</v>
      </c>
      <c r="I119" s="85">
        <v>1611.1806666666666</v>
      </c>
      <c r="J119" s="84" t="s">
        <v>37</v>
      </c>
      <c r="K119" s="84" t="s">
        <v>38</v>
      </c>
      <c r="L119" s="87" t="s">
        <v>39</v>
      </c>
      <c r="M119" s="87" t="s">
        <v>40</v>
      </c>
      <c r="N119" s="87" t="s">
        <v>41</v>
      </c>
      <c r="O119" s="85" t="s">
        <v>42</v>
      </c>
      <c r="P119" s="85" t="s">
        <v>43</v>
      </c>
      <c r="Q119" s="85" t="s">
        <v>44</v>
      </c>
      <c r="R119" s="88">
        <v>0</v>
      </c>
      <c r="S119" s="88">
        <v>66.575000000000003</v>
      </c>
      <c r="T119" s="85" t="s">
        <v>45</v>
      </c>
      <c r="U119" s="88">
        <v>14897.826789351846</v>
      </c>
      <c r="V119" s="88">
        <v>2000</v>
      </c>
      <c r="W119" s="88">
        <v>3222.3613333333333</v>
      </c>
      <c r="X119" s="88">
        <v>3018.0282184027765</v>
      </c>
      <c r="Y119" s="88">
        <v>2313.821634108795</v>
      </c>
      <c r="Z119" s="89">
        <v>27997.241772716425</v>
      </c>
      <c r="AA119" s="89">
        <v>42611.125260000001</v>
      </c>
      <c r="AB119" s="90">
        <f t="shared" si="4"/>
        <v>70608.367032716429</v>
      </c>
      <c r="AD119"/>
    </row>
    <row r="120" spans="1:35" customFormat="1" x14ac:dyDescent="0.25">
      <c r="A120" s="31">
        <v>2</v>
      </c>
      <c r="B120" s="156" t="s">
        <v>46</v>
      </c>
      <c r="C120" s="84" t="s">
        <v>33</v>
      </c>
      <c r="D120" s="85" t="s">
        <v>167</v>
      </c>
      <c r="E120" s="85">
        <v>95</v>
      </c>
      <c r="F120" s="84" t="s">
        <v>48</v>
      </c>
      <c r="G120" s="84" t="s">
        <v>36</v>
      </c>
      <c r="H120" s="86">
        <v>805.65599999999995</v>
      </c>
      <c r="I120" s="85">
        <v>2506.4853333333331</v>
      </c>
      <c r="J120" s="84" t="s">
        <v>37</v>
      </c>
      <c r="K120" s="84" t="s">
        <v>38</v>
      </c>
      <c r="L120" s="87" t="s">
        <v>39</v>
      </c>
      <c r="M120" s="87" t="s">
        <v>40</v>
      </c>
      <c r="N120" s="87" t="s">
        <v>41</v>
      </c>
      <c r="O120" s="85" t="s">
        <v>42</v>
      </c>
      <c r="P120" s="85" t="s">
        <v>43</v>
      </c>
      <c r="Q120" s="85" t="s">
        <v>44</v>
      </c>
      <c r="R120" s="88">
        <v>0</v>
      </c>
      <c r="S120" s="88">
        <v>66.575000000000003</v>
      </c>
      <c r="T120" s="85" t="s">
        <v>45</v>
      </c>
      <c r="U120" s="88">
        <v>23176.286259259228</v>
      </c>
      <c r="V120" s="88">
        <v>2000</v>
      </c>
      <c r="W120" s="88">
        <v>5012.9706666666661</v>
      </c>
      <c r="X120" s="88">
        <v>4528.3885388888848</v>
      </c>
      <c r="Y120" s="88">
        <v>3471.7645464814782</v>
      </c>
      <c r="Z120" s="89">
        <v>42008.35101242589</v>
      </c>
      <c r="AA120" s="89">
        <v>66289.375680000012</v>
      </c>
      <c r="AB120" s="90">
        <f t="shared" si="4"/>
        <v>108297.7266924259</v>
      </c>
      <c r="AC120" s="1">
        <v>9</v>
      </c>
      <c r="AE120" s="3"/>
      <c r="AF120" s="3"/>
      <c r="AG120" s="3"/>
      <c r="AH120" s="3"/>
      <c r="AI120" s="4"/>
    </row>
    <row r="121" spans="1:35" x14ac:dyDescent="0.25">
      <c r="A121" s="40">
        <v>2</v>
      </c>
      <c r="B121" s="156" t="s">
        <v>46</v>
      </c>
      <c r="C121" s="84" t="s">
        <v>33</v>
      </c>
      <c r="D121" s="85" t="s">
        <v>175</v>
      </c>
      <c r="E121" s="85">
        <v>69</v>
      </c>
      <c r="F121" s="84" t="s">
        <v>48</v>
      </c>
      <c r="G121" s="84" t="s">
        <v>36</v>
      </c>
      <c r="H121" s="86">
        <v>783.51409999999998</v>
      </c>
      <c r="I121" s="85">
        <v>2437.5994222222221</v>
      </c>
      <c r="J121" s="84" t="s">
        <v>37</v>
      </c>
      <c r="K121" s="84" t="s">
        <v>38</v>
      </c>
      <c r="L121" s="87" t="s">
        <v>39</v>
      </c>
      <c r="M121" s="87" t="s">
        <v>40</v>
      </c>
      <c r="N121" s="87" t="s">
        <v>41</v>
      </c>
      <c r="O121" s="85" t="s">
        <v>42</v>
      </c>
      <c r="P121" s="85" t="s">
        <v>43</v>
      </c>
      <c r="Q121" s="85" t="s">
        <v>44</v>
      </c>
      <c r="R121" s="88">
        <v>0</v>
      </c>
      <c r="S121" s="88">
        <v>66.575000000000003</v>
      </c>
      <c r="T121" s="85" t="s">
        <v>45</v>
      </c>
      <c r="U121" s="88">
        <v>22539.330768672873</v>
      </c>
      <c r="V121" s="88">
        <v>2000</v>
      </c>
      <c r="W121" s="88">
        <v>4875.1988444444441</v>
      </c>
      <c r="X121" s="88">
        <v>4412.1794419675971</v>
      </c>
      <c r="Y121" s="88">
        <v>3382.6709055084912</v>
      </c>
      <c r="Z121" s="89">
        <v>40930.31795665274</v>
      </c>
      <c r="AA121" s="89">
        <v>64467.540148</v>
      </c>
      <c r="AB121" s="90">
        <f t="shared" si="4"/>
        <v>105397.85810465274</v>
      </c>
      <c r="AD121"/>
    </row>
    <row r="122" spans="1:35" x14ac:dyDescent="0.25">
      <c r="A122" s="40">
        <v>2</v>
      </c>
      <c r="B122" s="156" t="s">
        <v>46</v>
      </c>
      <c r="C122" s="84" t="s">
        <v>33</v>
      </c>
      <c r="D122" s="85" t="s">
        <v>176</v>
      </c>
      <c r="E122" s="85">
        <v>82.333333333333329</v>
      </c>
      <c r="F122" s="84" t="s">
        <v>35</v>
      </c>
      <c r="G122" s="84" t="s">
        <v>36</v>
      </c>
      <c r="H122" s="86">
        <v>3142.6432</v>
      </c>
      <c r="I122" s="85">
        <v>10475.477333333332</v>
      </c>
      <c r="J122" s="84" t="s">
        <v>37</v>
      </c>
      <c r="K122" s="84" t="s">
        <v>38</v>
      </c>
      <c r="L122" s="87" t="s">
        <v>39</v>
      </c>
      <c r="M122" s="87" t="s">
        <v>40</v>
      </c>
      <c r="N122" s="87" t="s">
        <v>41</v>
      </c>
      <c r="O122" s="85" t="s">
        <v>42</v>
      </c>
      <c r="P122" s="85" t="s">
        <v>43</v>
      </c>
      <c r="Q122" s="85" t="s">
        <v>44</v>
      </c>
      <c r="R122" s="88">
        <v>0</v>
      </c>
      <c r="S122" s="88">
        <v>66.575000000000003</v>
      </c>
      <c r="T122" s="85" t="s">
        <v>45</v>
      </c>
      <c r="U122" s="88">
        <v>0</v>
      </c>
      <c r="V122" s="88">
        <v>0</v>
      </c>
      <c r="W122" s="88">
        <v>0</v>
      </c>
      <c r="X122" s="88">
        <v>0</v>
      </c>
      <c r="Y122" s="88">
        <v>0</v>
      </c>
      <c r="Z122" s="89">
        <v>300000</v>
      </c>
      <c r="AA122" s="89">
        <v>258576.68249600005</v>
      </c>
      <c r="AB122" s="90">
        <f t="shared" si="4"/>
        <v>558576.68249600008</v>
      </c>
      <c r="AD122"/>
    </row>
    <row r="123" spans="1:35" customFormat="1" x14ac:dyDescent="0.25">
      <c r="A123" s="31">
        <v>4</v>
      </c>
      <c r="B123" s="156" t="s">
        <v>46</v>
      </c>
      <c r="C123" s="84" t="s">
        <v>33</v>
      </c>
      <c r="D123" s="85" t="s">
        <v>168</v>
      </c>
      <c r="E123" s="85">
        <v>89</v>
      </c>
      <c r="F123" s="84" t="s">
        <v>48</v>
      </c>
      <c r="G123" s="84" t="s">
        <v>49</v>
      </c>
      <c r="H123" s="86">
        <v>1669.5216</v>
      </c>
      <c r="I123" s="85">
        <v>4047.7412444444444</v>
      </c>
      <c r="J123" s="84" t="s">
        <v>37</v>
      </c>
      <c r="K123" s="84" t="s">
        <v>38</v>
      </c>
      <c r="L123" s="87">
        <v>75.77</v>
      </c>
      <c r="M123" s="87">
        <v>527</v>
      </c>
      <c r="N123" s="87">
        <v>550</v>
      </c>
      <c r="O123" s="85" t="s">
        <v>42</v>
      </c>
      <c r="P123" s="85">
        <v>85</v>
      </c>
      <c r="Q123" s="85" t="s">
        <v>44</v>
      </c>
      <c r="R123" s="88">
        <v>11269.2708</v>
      </c>
      <c r="S123" s="88">
        <v>66.575000000000003</v>
      </c>
      <c r="T123" s="85" t="s">
        <v>45</v>
      </c>
      <c r="U123" s="88">
        <v>37427.551854012359</v>
      </c>
      <c r="V123" s="88">
        <v>4000</v>
      </c>
      <c r="W123" s="88">
        <v>8095.4824888888888</v>
      </c>
      <c r="X123" s="88">
        <v>7428.4551514351879</v>
      </c>
      <c r="Y123" s="88">
        <v>5695.1489494336438</v>
      </c>
      <c r="Z123" s="89">
        <v>68911.302288147082</v>
      </c>
      <c r="AA123" s="89">
        <v>0</v>
      </c>
      <c r="AB123" s="90">
        <f t="shared" si="4"/>
        <v>68911.302288147082</v>
      </c>
      <c r="AC123" s="1"/>
      <c r="AE123" s="3"/>
      <c r="AF123" s="3"/>
      <c r="AG123" s="3"/>
      <c r="AH123" s="3"/>
      <c r="AI123" s="4"/>
    </row>
    <row r="124" spans="1:35" s="21" customFormat="1" x14ac:dyDescent="0.25">
      <c r="A124" s="184"/>
      <c r="B124" s="186" t="s">
        <v>71</v>
      </c>
      <c r="C124" s="117"/>
      <c r="D124" s="118"/>
      <c r="E124" s="118"/>
      <c r="F124" s="117"/>
      <c r="G124" s="117"/>
      <c r="H124" s="119"/>
      <c r="I124" s="120"/>
      <c r="J124" s="121"/>
      <c r="K124" s="121"/>
      <c r="L124" s="121"/>
      <c r="M124" s="121"/>
      <c r="N124" s="121"/>
      <c r="O124" s="122"/>
      <c r="P124" s="122"/>
      <c r="Q124" s="122"/>
      <c r="R124" s="123"/>
      <c r="S124" s="123"/>
      <c r="T124" s="122"/>
      <c r="U124" s="123"/>
      <c r="V124" s="123"/>
      <c r="W124" s="123"/>
      <c r="X124" s="123"/>
      <c r="Y124" s="123"/>
      <c r="Z124" s="124">
        <f>SUM(Z113:Z123)</f>
        <v>767184.21513654932</v>
      </c>
      <c r="AA124" s="124">
        <f>SUM(AA113:AA123)</f>
        <v>887908.93990040012</v>
      </c>
      <c r="AB124" s="125">
        <f>SUM(AB113:AB123)</f>
        <v>1655093.1550369496</v>
      </c>
      <c r="AD124"/>
      <c r="AE124" s="3"/>
      <c r="AF124" s="3"/>
      <c r="AG124" s="3"/>
      <c r="AH124" s="3"/>
      <c r="AI124" s="4"/>
    </row>
    <row r="125" spans="1:35" s="21" customFormat="1" x14ac:dyDescent="0.25">
      <c r="A125" s="59"/>
      <c r="B125" s="185" t="s">
        <v>170</v>
      </c>
      <c r="C125" s="127"/>
      <c r="D125" s="128"/>
      <c r="E125" s="128"/>
      <c r="F125" s="127"/>
      <c r="G125" s="127"/>
      <c r="H125" s="129"/>
      <c r="I125" s="128"/>
      <c r="J125" s="127"/>
      <c r="K125" s="127"/>
      <c r="L125" s="127"/>
      <c r="M125" s="127"/>
      <c r="N125" s="127"/>
      <c r="O125" s="128"/>
      <c r="P125" s="128"/>
      <c r="Q125" s="128"/>
      <c r="R125" s="130"/>
      <c r="S125" s="130"/>
      <c r="T125" s="128"/>
      <c r="U125" s="130"/>
      <c r="V125" s="130"/>
      <c r="W125" s="130"/>
      <c r="X125" s="130"/>
      <c r="Y125" s="130"/>
      <c r="Z125" s="131"/>
      <c r="AA125" s="131"/>
      <c r="AB125" s="132">
        <v>30000</v>
      </c>
      <c r="AD125"/>
      <c r="AE125" s="3"/>
      <c r="AF125" s="3"/>
      <c r="AG125" s="3"/>
      <c r="AH125" s="3"/>
      <c r="AI125" s="4"/>
    </row>
    <row r="126" spans="1:35" s="21" customFormat="1" x14ac:dyDescent="0.25">
      <c r="A126" s="59"/>
      <c r="B126" s="185" t="s">
        <v>103</v>
      </c>
      <c r="C126" s="127"/>
      <c r="D126" s="128"/>
      <c r="E126" s="128"/>
      <c r="F126" s="127"/>
      <c r="G126" s="127"/>
      <c r="H126" s="129"/>
      <c r="I126" s="128"/>
      <c r="J126" s="127"/>
      <c r="K126" s="127"/>
      <c r="L126" s="127"/>
      <c r="M126" s="127"/>
      <c r="N126" s="127"/>
      <c r="O126" s="128"/>
      <c r="P126" s="128"/>
      <c r="Q126" s="128"/>
      <c r="R126" s="130"/>
      <c r="S126" s="130"/>
      <c r="T126" s="128"/>
      <c r="U126" s="130"/>
      <c r="V126" s="130"/>
      <c r="W126" s="130"/>
      <c r="X126" s="130"/>
      <c r="Y126" s="130"/>
      <c r="Z126" s="131"/>
      <c r="AA126" s="131"/>
      <c r="AB126" s="187">
        <v>0</v>
      </c>
      <c r="AD126"/>
      <c r="AE126" s="3"/>
      <c r="AF126" s="3"/>
      <c r="AG126" s="3"/>
      <c r="AH126" s="3"/>
      <c r="AI126" s="4"/>
    </row>
    <row r="127" spans="1:35" customFormat="1" ht="14.45" customHeight="1" thickBot="1" x14ac:dyDescent="0.3">
      <c r="A127" s="67"/>
      <c r="B127" s="188" t="s">
        <v>76</v>
      </c>
      <c r="C127" s="69"/>
      <c r="D127" s="70"/>
      <c r="E127" s="70"/>
      <c r="F127" s="69"/>
      <c r="G127" s="69"/>
      <c r="H127" s="71"/>
      <c r="I127" s="70"/>
      <c r="J127" s="69"/>
      <c r="K127" s="69"/>
      <c r="L127" s="69"/>
      <c r="M127" s="69"/>
      <c r="N127" s="69"/>
      <c r="O127" s="70"/>
      <c r="P127" s="70"/>
      <c r="Q127" s="70"/>
      <c r="R127" s="72"/>
      <c r="S127" s="72"/>
      <c r="T127" s="70"/>
      <c r="U127" s="72"/>
      <c r="V127" s="72"/>
      <c r="W127" s="72"/>
      <c r="X127" s="72"/>
      <c r="Y127" s="72"/>
      <c r="Z127" s="73"/>
      <c r="AA127" s="74" t="s">
        <v>77</v>
      </c>
      <c r="AB127" s="75">
        <f>SUM(AB124:AB126)</f>
        <v>1685093.1550369496</v>
      </c>
      <c r="AE127" s="3"/>
      <c r="AF127" s="3"/>
      <c r="AG127" s="3"/>
      <c r="AH127" s="3"/>
      <c r="AI127" s="4"/>
    </row>
    <row r="128" spans="1:35" s="21" customFormat="1" ht="7.9" customHeight="1" thickTop="1" thickBot="1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D128"/>
      <c r="AE128" s="3"/>
      <c r="AF128" s="3"/>
      <c r="AG128" s="3"/>
      <c r="AH128" s="3"/>
      <c r="AI128" s="4"/>
    </row>
    <row r="129" spans="1:35" ht="19.5" thickTop="1" x14ac:dyDescent="0.3">
      <c r="A129" s="15" t="s">
        <v>171</v>
      </c>
      <c r="B129" s="174" t="s">
        <v>172</v>
      </c>
      <c r="C129" s="175"/>
      <c r="D129" s="175"/>
      <c r="E129" s="79"/>
      <c r="F129" s="80"/>
      <c r="G129" s="80"/>
      <c r="H129" s="80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80"/>
      <c r="AA129" s="80"/>
      <c r="AB129" s="81"/>
      <c r="AC129" s="1">
        <v>4</v>
      </c>
      <c r="AD129"/>
    </row>
    <row r="130" spans="1:35" x14ac:dyDescent="0.25">
      <c r="A130" s="31">
        <v>3</v>
      </c>
      <c r="B130" s="156" t="s">
        <v>32</v>
      </c>
      <c r="C130" s="84" t="s">
        <v>33</v>
      </c>
      <c r="D130" s="85" t="s">
        <v>166</v>
      </c>
      <c r="E130" s="85">
        <v>90.25</v>
      </c>
      <c r="F130" s="84" t="s">
        <v>48</v>
      </c>
      <c r="G130" s="84"/>
      <c r="H130" s="86"/>
      <c r="I130" s="85">
        <v>17380.728155555556</v>
      </c>
      <c r="J130" s="84" t="s">
        <v>37</v>
      </c>
      <c r="K130" s="84" t="s">
        <v>38</v>
      </c>
      <c r="L130" s="87" t="s">
        <v>39</v>
      </c>
      <c r="M130" s="87" t="s">
        <v>40</v>
      </c>
      <c r="N130" s="87" t="s">
        <v>41</v>
      </c>
      <c r="O130" s="85" t="s">
        <v>42</v>
      </c>
      <c r="P130" s="85" t="s">
        <v>43</v>
      </c>
      <c r="Q130" s="85" t="s">
        <v>44</v>
      </c>
      <c r="R130" s="88">
        <v>0</v>
      </c>
      <c r="S130" s="88">
        <v>66.575000000000003</v>
      </c>
      <c r="T130" s="85" t="s">
        <v>45</v>
      </c>
      <c r="U130" s="88">
        <v>0</v>
      </c>
      <c r="V130" s="88">
        <v>0</v>
      </c>
      <c r="W130" s="88">
        <v>0</v>
      </c>
      <c r="X130" s="88">
        <v>0</v>
      </c>
      <c r="Y130" s="88">
        <v>0</v>
      </c>
      <c r="Z130" s="89">
        <v>350000</v>
      </c>
      <c r="AA130" s="89">
        <v>0</v>
      </c>
      <c r="AB130" s="90">
        <f>Z130+AA130</f>
        <v>350000</v>
      </c>
      <c r="AC130" s="1">
        <v>9</v>
      </c>
      <c r="AD130"/>
    </row>
    <row r="131" spans="1:35" x14ac:dyDescent="0.25">
      <c r="A131" s="31">
        <v>1</v>
      </c>
      <c r="B131" s="156" t="s">
        <v>32</v>
      </c>
      <c r="C131" s="84" t="s">
        <v>33</v>
      </c>
      <c r="D131" s="85" t="s">
        <v>193</v>
      </c>
      <c r="E131" s="85"/>
      <c r="F131" s="84" t="s">
        <v>48</v>
      </c>
      <c r="G131" s="84"/>
      <c r="H131" s="86">
        <v>1150</v>
      </c>
      <c r="I131" s="85">
        <v>9703.6354333333329</v>
      </c>
      <c r="J131" s="84" t="s">
        <v>37</v>
      </c>
      <c r="K131" s="84" t="s">
        <v>38</v>
      </c>
      <c r="L131" s="87" t="s">
        <v>39</v>
      </c>
      <c r="M131" s="87" t="s">
        <v>40</v>
      </c>
      <c r="N131" s="87" t="s">
        <v>41</v>
      </c>
      <c r="O131" s="85" t="s">
        <v>42</v>
      </c>
      <c r="P131" s="85" t="s">
        <v>43</v>
      </c>
      <c r="Q131" s="85" t="s">
        <v>44</v>
      </c>
      <c r="R131" s="88">
        <v>0</v>
      </c>
      <c r="S131" s="88">
        <v>66.575000000000003</v>
      </c>
      <c r="T131" s="85" t="s">
        <v>45</v>
      </c>
      <c r="U131" s="88">
        <v>0</v>
      </c>
      <c r="V131" s="88">
        <v>0</v>
      </c>
      <c r="W131" s="88">
        <v>0</v>
      </c>
      <c r="X131" s="88">
        <v>0</v>
      </c>
      <c r="Y131" s="88">
        <v>0</v>
      </c>
      <c r="Z131" s="89"/>
      <c r="AA131" s="89">
        <v>300000</v>
      </c>
      <c r="AB131" s="90">
        <f>Z131+AA131</f>
        <v>300000</v>
      </c>
      <c r="AD131" s="1"/>
    </row>
    <row r="132" spans="1:35" x14ac:dyDescent="0.25">
      <c r="A132" s="157"/>
      <c r="B132" s="156" t="s">
        <v>128</v>
      </c>
      <c r="C132" s="84" t="s">
        <v>33</v>
      </c>
      <c r="D132" s="85" t="s">
        <v>201</v>
      </c>
      <c r="E132" s="85"/>
      <c r="F132" s="84" t="s">
        <v>48</v>
      </c>
      <c r="G132" s="84"/>
      <c r="H132" s="86">
        <v>1715</v>
      </c>
      <c r="I132" s="85"/>
      <c r="J132" s="84"/>
      <c r="K132" s="84"/>
      <c r="L132" s="87"/>
      <c r="M132" s="87"/>
      <c r="N132" s="87"/>
      <c r="O132" s="85"/>
      <c r="P132" s="85"/>
      <c r="Q132" s="85"/>
      <c r="R132" s="88"/>
      <c r="S132" s="88"/>
      <c r="T132" s="85"/>
      <c r="U132" s="88"/>
      <c r="V132" s="88"/>
      <c r="W132" s="88"/>
      <c r="X132" s="88"/>
      <c r="Y132" s="88"/>
      <c r="Z132" s="89"/>
      <c r="AA132" s="89">
        <v>91000</v>
      </c>
      <c r="AB132" s="90">
        <f t="shared" ref="AB132" si="5">Z132+AA132</f>
        <v>91000</v>
      </c>
      <c r="AD132"/>
      <c r="AF132" s="155"/>
    </row>
    <row r="133" spans="1:35" x14ac:dyDescent="0.25">
      <c r="A133" s="31">
        <v>1</v>
      </c>
      <c r="B133" s="156" t="s">
        <v>32</v>
      </c>
      <c r="C133" s="84" t="s">
        <v>33</v>
      </c>
      <c r="D133" s="85" t="s">
        <v>192</v>
      </c>
      <c r="E133" s="85"/>
      <c r="F133" s="84" t="s">
        <v>48</v>
      </c>
      <c r="G133" s="84"/>
      <c r="H133" s="86">
        <v>10340</v>
      </c>
      <c r="I133" s="85">
        <v>9703.6354333333329</v>
      </c>
      <c r="J133" s="84" t="s">
        <v>37</v>
      </c>
      <c r="K133" s="84" t="s">
        <v>38</v>
      </c>
      <c r="L133" s="87" t="s">
        <v>39</v>
      </c>
      <c r="M133" s="87" t="s">
        <v>40</v>
      </c>
      <c r="N133" s="87" t="s">
        <v>41</v>
      </c>
      <c r="O133" s="85" t="s">
        <v>42</v>
      </c>
      <c r="P133" s="85" t="s">
        <v>43</v>
      </c>
      <c r="Q133" s="85" t="s">
        <v>44</v>
      </c>
      <c r="R133" s="88">
        <v>0</v>
      </c>
      <c r="S133" s="88">
        <v>66.575000000000003</v>
      </c>
      <c r="T133" s="85" t="s">
        <v>45</v>
      </c>
      <c r="U133" s="88">
        <v>0</v>
      </c>
      <c r="V133" s="88">
        <v>0</v>
      </c>
      <c r="W133" s="88">
        <v>0</v>
      </c>
      <c r="X133" s="88">
        <v>0</v>
      </c>
      <c r="Y133" s="88">
        <v>0</v>
      </c>
      <c r="Z133" s="89">
        <v>725000</v>
      </c>
      <c r="AA133" s="89">
        <v>101500</v>
      </c>
      <c r="AB133" s="90">
        <f>Z133+AA133</f>
        <v>826500</v>
      </c>
      <c r="AD133" s="1"/>
    </row>
    <row r="134" spans="1:35" s="21" customFormat="1" x14ac:dyDescent="0.25">
      <c r="A134" s="184"/>
      <c r="B134" s="186" t="s">
        <v>71</v>
      </c>
      <c r="C134" s="117"/>
      <c r="D134" s="118"/>
      <c r="E134" s="118"/>
      <c r="F134" s="117"/>
      <c r="G134" s="117"/>
      <c r="H134" s="119"/>
      <c r="I134" s="120"/>
      <c r="J134" s="121"/>
      <c r="K134" s="121"/>
      <c r="L134" s="121"/>
      <c r="M134" s="121"/>
      <c r="N134" s="121"/>
      <c r="O134" s="122"/>
      <c r="P134" s="122"/>
      <c r="Q134" s="122"/>
      <c r="R134" s="123"/>
      <c r="S134" s="123"/>
      <c r="T134" s="122"/>
      <c r="U134" s="123"/>
      <c r="V134" s="123"/>
      <c r="W134" s="123"/>
      <c r="X134" s="123"/>
      <c r="Y134" s="123"/>
      <c r="Z134" s="124">
        <f>SUM(Z130:Z133)</f>
        <v>1075000</v>
      </c>
      <c r="AA134" s="124">
        <f>SUM(AA130:AA133)</f>
        <v>492500</v>
      </c>
      <c r="AB134" s="125">
        <f>SUM(AB130:AC133)</f>
        <v>1567509</v>
      </c>
      <c r="AD134" s="3"/>
      <c r="AE134" s="3"/>
      <c r="AF134" s="3"/>
      <c r="AG134" s="3"/>
      <c r="AH134" s="3"/>
      <c r="AI134" s="4"/>
    </row>
    <row r="135" spans="1:35" s="21" customFormat="1" x14ac:dyDescent="0.25">
      <c r="A135" s="59"/>
      <c r="B135" s="185" t="s">
        <v>103</v>
      </c>
      <c r="C135" s="127"/>
      <c r="D135" s="128"/>
      <c r="E135" s="128"/>
      <c r="F135" s="127"/>
      <c r="G135" s="127"/>
      <c r="H135" s="129"/>
      <c r="I135" s="128"/>
      <c r="J135" s="127"/>
      <c r="K135" s="127"/>
      <c r="L135" s="127"/>
      <c r="M135" s="127"/>
      <c r="N135" s="127"/>
      <c r="O135" s="128"/>
      <c r="P135" s="128"/>
      <c r="Q135" s="128"/>
      <c r="R135" s="130"/>
      <c r="S135" s="130"/>
      <c r="T135" s="128"/>
      <c r="U135" s="130"/>
      <c r="V135" s="130"/>
      <c r="W135" s="130"/>
      <c r="X135" s="130"/>
      <c r="Y135" s="130"/>
      <c r="Z135" s="131"/>
      <c r="AA135" s="131"/>
      <c r="AB135" s="189">
        <v>100000</v>
      </c>
      <c r="AD135" s="3"/>
      <c r="AE135" s="3"/>
      <c r="AF135" s="3"/>
      <c r="AG135" s="3"/>
      <c r="AH135" s="3"/>
      <c r="AI135" s="4"/>
    </row>
    <row r="136" spans="1:35" customFormat="1" ht="16.5" thickBot="1" x14ac:dyDescent="0.3">
      <c r="A136" s="67"/>
      <c r="B136" s="188" t="s">
        <v>76</v>
      </c>
      <c r="C136" s="69"/>
      <c r="D136" s="70"/>
      <c r="E136" s="70"/>
      <c r="F136" s="69"/>
      <c r="G136" s="69"/>
      <c r="H136" s="71"/>
      <c r="I136" s="70"/>
      <c r="J136" s="69"/>
      <c r="K136" s="69"/>
      <c r="L136" s="69"/>
      <c r="M136" s="69"/>
      <c r="N136" s="69"/>
      <c r="O136" s="70"/>
      <c r="P136" s="70"/>
      <c r="Q136" s="70"/>
      <c r="R136" s="72"/>
      <c r="S136" s="72"/>
      <c r="T136" s="70"/>
      <c r="U136" s="72"/>
      <c r="V136" s="72"/>
      <c r="W136" s="72"/>
      <c r="X136" s="72"/>
      <c r="Y136" s="72"/>
      <c r="Z136" s="73"/>
      <c r="AA136" s="74" t="s">
        <v>77</v>
      </c>
      <c r="AB136" s="75">
        <f>SUM(AB134:AB135)</f>
        <v>1667509</v>
      </c>
      <c r="AD136" s="3"/>
      <c r="AE136" s="3"/>
      <c r="AF136" s="3"/>
      <c r="AG136" s="3"/>
      <c r="AH136" s="3"/>
      <c r="AI136" s="4"/>
    </row>
    <row r="137" spans="1:35" s="21" customFormat="1" ht="7.9" customHeight="1" thickTop="1" thickBot="1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D137" s="3"/>
      <c r="AE137" s="3"/>
      <c r="AF137" s="3"/>
      <c r="AG137" s="3"/>
      <c r="AH137" s="3"/>
      <c r="AI137" s="4"/>
    </row>
    <row r="138" spans="1:35" ht="19.5" thickTop="1" x14ac:dyDescent="0.3">
      <c r="A138" s="15" t="s">
        <v>177</v>
      </c>
      <c r="B138" s="174" t="s">
        <v>178</v>
      </c>
      <c r="C138" s="175"/>
      <c r="D138" s="175"/>
      <c r="E138" s="79"/>
      <c r="F138" s="80"/>
      <c r="G138" s="80"/>
      <c r="H138" s="80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80"/>
      <c r="AA138" s="80"/>
      <c r="AB138" s="81"/>
      <c r="AC138" s="1">
        <v>13</v>
      </c>
    </row>
    <row r="139" spans="1:35" x14ac:dyDescent="0.25">
      <c r="A139" s="31">
        <v>3</v>
      </c>
      <c r="B139" s="156" t="s">
        <v>46</v>
      </c>
      <c r="C139" s="84" t="s">
        <v>33</v>
      </c>
      <c r="D139" s="85" t="s">
        <v>179</v>
      </c>
      <c r="E139" s="85"/>
      <c r="F139" s="84" t="s">
        <v>48</v>
      </c>
      <c r="G139" s="84"/>
      <c r="H139" s="86">
        <v>1400</v>
      </c>
      <c r="I139" s="85"/>
      <c r="J139" s="84"/>
      <c r="K139" s="84"/>
      <c r="L139" s="87"/>
      <c r="M139" s="87"/>
      <c r="N139" s="87"/>
      <c r="O139" s="85"/>
      <c r="P139" s="85"/>
      <c r="Q139" s="85"/>
      <c r="R139" s="88"/>
      <c r="S139" s="88"/>
      <c r="T139" s="85"/>
      <c r="U139" s="88"/>
      <c r="V139" s="88"/>
      <c r="W139" s="88"/>
      <c r="X139" s="88"/>
      <c r="Y139" s="88"/>
      <c r="Z139" s="89">
        <v>82500</v>
      </c>
      <c r="AA139" s="89">
        <v>0</v>
      </c>
      <c r="AB139" s="90">
        <f t="shared" ref="AB139:AB145" si="6">Z139+AA139</f>
        <v>82500</v>
      </c>
      <c r="AC139" s="1">
        <v>13</v>
      </c>
    </row>
    <row r="140" spans="1:35" s="91" customFormat="1" x14ac:dyDescent="0.25">
      <c r="A140" s="31">
        <v>4</v>
      </c>
      <c r="B140" s="156" t="s">
        <v>46</v>
      </c>
      <c r="C140" s="84" t="s">
        <v>33</v>
      </c>
      <c r="D140" s="85" t="s">
        <v>180</v>
      </c>
      <c r="E140" s="85"/>
      <c r="F140" s="84" t="s">
        <v>48</v>
      </c>
      <c r="G140" s="84"/>
      <c r="H140" s="86">
        <v>800</v>
      </c>
      <c r="I140" s="85"/>
      <c r="J140" s="84"/>
      <c r="K140" s="84"/>
      <c r="L140" s="87"/>
      <c r="M140" s="87"/>
      <c r="N140" s="87"/>
      <c r="O140" s="85"/>
      <c r="P140" s="85"/>
      <c r="Q140" s="85"/>
      <c r="R140" s="88"/>
      <c r="S140" s="88"/>
      <c r="T140" s="85"/>
      <c r="U140" s="88"/>
      <c r="V140" s="88"/>
      <c r="W140" s="88"/>
      <c r="X140" s="88"/>
      <c r="Y140" s="88"/>
      <c r="Z140" s="89">
        <v>51700.000000000007</v>
      </c>
      <c r="AA140" s="89">
        <v>0</v>
      </c>
      <c r="AB140" s="90">
        <f t="shared" si="6"/>
        <v>51700.000000000007</v>
      </c>
      <c r="AC140" s="91">
        <v>1</v>
      </c>
      <c r="AD140" s="43"/>
      <c r="AE140" s="43"/>
      <c r="AF140" s="43"/>
      <c r="AG140" s="43"/>
      <c r="AH140" s="43"/>
      <c r="AI140" s="43"/>
    </row>
    <row r="141" spans="1:35" x14ac:dyDescent="0.25">
      <c r="A141" s="31"/>
      <c r="B141" s="156" t="s">
        <v>32</v>
      </c>
      <c r="C141" s="84" t="s">
        <v>33</v>
      </c>
      <c r="D141" s="85" t="s">
        <v>181</v>
      </c>
      <c r="E141" s="85"/>
      <c r="F141" s="84" t="s">
        <v>48</v>
      </c>
      <c r="G141" s="84" t="s">
        <v>36</v>
      </c>
      <c r="H141" s="86">
        <v>2900</v>
      </c>
      <c r="I141" s="85">
        <v>2774.5305777777776</v>
      </c>
      <c r="J141" s="84" t="s">
        <v>37</v>
      </c>
      <c r="K141" s="84" t="s">
        <v>38</v>
      </c>
      <c r="L141" s="87" t="s">
        <v>39</v>
      </c>
      <c r="M141" s="87" t="s">
        <v>40</v>
      </c>
      <c r="N141" s="87" t="s">
        <v>41</v>
      </c>
      <c r="O141" s="85" t="s">
        <v>42</v>
      </c>
      <c r="P141" s="85" t="s">
        <v>43</v>
      </c>
      <c r="Q141" s="85" t="s">
        <v>44</v>
      </c>
      <c r="R141" s="88">
        <v>0</v>
      </c>
      <c r="S141" s="88">
        <v>66.575000000000003</v>
      </c>
      <c r="T141" s="85" t="s">
        <v>45</v>
      </c>
      <c r="U141" s="88">
        <v>25654.774057716051</v>
      </c>
      <c r="V141" s="88">
        <v>2000</v>
      </c>
      <c r="W141" s="88">
        <v>5549.0611555555552</v>
      </c>
      <c r="X141" s="88">
        <v>4980.5752819907411</v>
      </c>
      <c r="Y141" s="88">
        <v>3818.441049526235</v>
      </c>
      <c r="Z141" s="89">
        <v>154000</v>
      </c>
      <c r="AA141" s="89">
        <v>423500.00000000012</v>
      </c>
      <c r="AB141" s="90">
        <f t="shared" si="6"/>
        <v>577500.00000000012</v>
      </c>
    </row>
    <row r="142" spans="1:35" x14ac:dyDescent="0.25">
      <c r="A142" s="31">
        <v>3</v>
      </c>
      <c r="B142" s="156" t="s">
        <v>46</v>
      </c>
      <c r="C142" s="84" t="s">
        <v>182</v>
      </c>
      <c r="D142" s="85" t="s">
        <v>183</v>
      </c>
      <c r="E142" s="85">
        <v>4</v>
      </c>
      <c r="F142" s="84" t="s">
        <v>48</v>
      </c>
      <c r="G142" s="84" t="s">
        <v>49</v>
      </c>
      <c r="H142" s="86">
        <v>1163.932</v>
      </c>
      <c r="I142" s="85">
        <v>3879.7733333333331</v>
      </c>
      <c r="J142" s="84" t="s">
        <v>37</v>
      </c>
      <c r="K142" s="84" t="s">
        <v>38</v>
      </c>
      <c r="L142" s="87" t="s">
        <v>39</v>
      </c>
      <c r="M142" s="87" t="s">
        <v>40</v>
      </c>
      <c r="N142" s="87" t="s">
        <v>41</v>
      </c>
      <c r="O142" s="85" t="s">
        <v>42</v>
      </c>
      <c r="P142" s="85" t="s">
        <v>43</v>
      </c>
      <c r="Q142" s="85" t="s">
        <v>44</v>
      </c>
      <c r="R142" s="88">
        <v>7856.5410000000002</v>
      </c>
      <c r="S142" s="88">
        <v>66.575000000000003</v>
      </c>
      <c r="T142" s="85" t="s">
        <v>45</v>
      </c>
      <c r="U142" s="88">
        <v>35874.431898148156</v>
      </c>
      <c r="V142" s="88">
        <v>3000</v>
      </c>
      <c r="W142" s="88">
        <v>7759.5466666666662</v>
      </c>
      <c r="X142" s="88">
        <v>6995.0967847222237</v>
      </c>
      <c r="Y142" s="88">
        <v>5362.9075349537043</v>
      </c>
      <c r="Z142" s="89">
        <v>64891.181172939832</v>
      </c>
      <c r="AA142" s="89">
        <v>0</v>
      </c>
      <c r="AB142" s="90">
        <f t="shared" si="6"/>
        <v>64891.181172939832</v>
      </c>
      <c r="AC142" s="1">
        <v>13</v>
      </c>
    </row>
    <row r="143" spans="1:35" x14ac:dyDescent="0.25">
      <c r="A143" s="31">
        <v>3</v>
      </c>
      <c r="B143" s="156" t="s">
        <v>46</v>
      </c>
      <c r="C143" s="84" t="s">
        <v>33</v>
      </c>
      <c r="D143" s="85" t="s">
        <v>191</v>
      </c>
      <c r="E143" s="85"/>
      <c r="F143" s="84" t="s">
        <v>48</v>
      </c>
      <c r="G143" s="84" t="s">
        <v>185</v>
      </c>
      <c r="H143" s="86">
        <v>7000</v>
      </c>
      <c r="I143" s="85">
        <v>11616.945111111112</v>
      </c>
      <c r="J143" s="84" t="s">
        <v>37</v>
      </c>
      <c r="K143" s="84" t="s">
        <v>38</v>
      </c>
      <c r="L143" s="87" t="s">
        <v>39</v>
      </c>
      <c r="M143" s="87" t="s">
        <v>40</v>
      </c>
      <c r="N143" s="87" t="s">
        <v>41</v>
      </c>
      <c r="O143" s="85" t="s">
        <v>42</v>
      </c>
      <c r="P143" s="85" t="s">
        <v>43</v>
      </c>
      <c r="Q143" s="85" t="s">
        <v>44</v>
      </c>
      <c r="R143" s="88">
        <v>0</v>
      </c>
      <c r="S143" s="88">
        <v>66.575000000000003</v>
      </c>
      <c r="T143" s="85" t="s">
        <v>45</v>
      </c>
      <c r="U143" s="88">
        <v>107416.40566280867</v>
      </c>
      <c r="V143" s="88">
        <v>9500</v>
      </c>
      <c r="W143" s="88">
        <v>23233.890222222224</v>
      </c>
      <c r="X143" s="88">
        <v>21022.54438275463</v>
      </c>
      <c r="Y143" s="88">
        <v>16117.284026778549</v>
      </c>
      <c r="Z143" s="89">
        <v>244750.00000000003</v>
      </c>
      <c r="AA143" s="89">
        <v>242000.00000000006</v>
      </c>
      <c r="AB143" s="90">
        <f t="shared" si="6"/>
        <v>486750.00000000012</v>
      </c>
      <c r="AC143" s="1">
        <v>4</v>
      </c>
    </row>
    <row r="144" spans="1:35" x14ac:dyDescent="0.25">
      <c r="A144" s="31" t="s">
        <v>112</v>
      </c>
      <c r="B144" s="156" t="s">
        <v>46</v>
      </c>
      <c r="C144" s="84" t="s">
        <v>33</v>
      </c>
      <c r="D144" s="85" t="s">
        <v>186</v>
      </c>
      <c r="E144" s="85">
        <v>24</v>
      </c>
      <c r="F144" s="84" t="s">
        <v>94</v>
      </c>
      <c r="G144" s="84" t="s">
        <v>49</v>
      </c>
      <c r="H144" s="86">
        <v>1500.42</v>
      </c>
      <c r="I144" s="85">
        <v>3667.6933333333341</v>
      </c>
      <c r="J144" s="84" t="s">
        <v>37</v>
      </c>
      <c r="K144" s="84" t="s">
        <v>38</v>
      </c>
      <c r="L144" s="87" t="s">
        <v>39</v>
      </c>
      <c r="M144" s="87" t="s">
        <v>40</v>
      </c>
      <c r="N144" s="87" t="s">
        <v>41</v>
      </c>
      <c r="O144" s="85" t="s">
        <v>42</v>
      </c>
      <c r="P144" s="85" t="s">
        <v>43</v>
      </c>
      <c r="Q144" s="85" t="s">
        <v>44</v>
      </c>
      <c r="R144" s="88">
        <v>10127.835000000001</v>
      </c>
      <c r="S144" s="88">
        <v>66.575000000000003</v>
      </c>
      <c r="T144" s="85" t="s">
        <v>45</v>
      </c>
      <c r="U144" s="88">
        <v>67826.856574074161</v>
      </c>
      <c r="V144" s="88">
        <v>4000</v>
      </c>
      <c r="W144" s="88">
        <v>7335.3866666666681</v>
      </c>
      <c r="X144" s="88">
        <v>11874.336486111126</v>
      </c>
      <c r="Y144" s="88">
        <v>9103.6579726851942</v>
      </c>
      <c r="Z144" s="89">
        <v>110154.26146949087</v>
      </c>
      <c r="AA144" s="89">
        <v>0</v>
      </c>
      <c r="AB144" s="90">
        <f t="shared" si="6"/>
        <v>110154.26146949087</v>
      </c>
      <c r="AC144" s="1">
        <v>4</v>
      </c>
    </row>
    <row r="145" spans="1:35" x14ac:dyDescent="0.25">
      <c r="A145" s="31">
        <v>3</v>
      </c>
      <c r="B145" s="156" t="s">
        <v>46</v>
      </c>
      <c r="C145" s="84" t="s">
        <v>33</v>
      </c>
      <c r="D145" s="85" t="s">
        <v>187</v>
      </c>
      <c r="E145" s="85">
        <v>45</v>
      </c>
      <c r="F145" s="84" t="s">
        <v>48</v>
      </c>
      <c r="G145" s="84" t="s">
        <v>49</v>
      </c>
      <c r="H145" s="86">
        <v>360.92070000000001</v>
      </c>
      <c r="I145" s="85">
        <v>401.02300000000002</v>
      </c>
      <c r="J145" s="84" t="s">
        <v>37</v>
      </c>
      <c r="K145" s="84" t="s">
        <v>38</v>
      </c>
      <c r="L145" s="87" t="s">
        <v>39</v>
      </c>
      <c r="M145" s="87" t="s">
        <v>40</v>
      </c>
      <c r="N145" s="87" t="s">
        <v>41</v>
      </c>
      <c r="O145" s="85" t="s">
        <v>42</v>
      </c>
      <c r="P145" s="85" t="s">
        <v>43</v>
      </c>
      <c r="Q145" s="85" t="s">
        <v>44</v>
      </c>
      <c r="R145" s="88">
        <v>2436.2147250000003</v>
      </c>
      <c r="S145" s="88">
        <v>66.575000000000003</v>
      </c>
      <c r="T145" s="85" t="s">
        <v>45</v>
      </c>
      <c r="U145" s="88">
        <v>3708.0703090277848</v>
      </c>
      <c r="V145" s="88">
        <v>1000</v>
      </c>
      <c r="W145" s="88">
        <v>802.04600000000005</v>
      </c>
      <c r="X145" s="88">
        <v>826.51744635416787</v>
      </c>
      <c r="Y145" s="88">
        <v>633.66337553819528</v>
      </c>
      <c r="Z145" s="89">
        <v>7667.3268440121628</v>
      </c>
      <c r="AA145" s="89">
        <v>0</v>
      </c>
      <c r="AB145" s="90">
        <f t="shared" si="6"/>
        <v>7667.3268440121628</v>
      </c>
    </row>
    <row r="146" spans="1:35" x14ac:dyDescent="0.25">
      <c r="A146" s="184"/>
      <c r="B146" s="186" t="s">
        <v>71</v>
      </c>
      <c r="C146" s="117"/>
      <c r="D146" s="118"/>
      <c r="E146" s="118"/>
      <c r="F146" s="117"/>
      <c r="G146" s="117"/>
      <c r="H146" s="119"/>
      <c r="I146" s="120"/>
      <c r="J146" s="121"/>
      <c r="K146" s="121"/>
      <c r="L146" s="121"/>
      <c r="M146" s="121"/>
      <c r="N146" s="121"/>
      <c r="O146" s="122"/>
      <c r="P146" s="122"/>
      <c r="Q146" s="122"/>
      <c r="R146" s="123"/>
      <c r="S146" s="123"/>
      <c r="T146" s="122"/>
      <c r="U146" s="123"/>
      <c r="V146" s="123"/>
      <c r="W146" s="123"/>
      <c r="X146" s="123"/>
      <c r="Y146" s="123"/>
      <c r="Z146" s="124">
        <f>SUM(Z139:Z145)</f>
        <v>715662.76948644279</v>
      </c>
      <c r="AA146" s="124">
        <f>SUM(AA139:AA145)</f>
        <v>665500.00000000023</v>
      </c>
      <c r="AB146" s="125">
        <f>SUM(AB139:AB145)</f>
        <v>1381162.7694864429</v>
      </c>
    </row>
    <row r="147" spans="1:35" s="21" customFormat="1" x14ac:dyDescent="0.25">
      <c r="A147" s="59"/>
      <c r="B147" s="185" t="s">
        <v>188</v>
      </c>
      <c r="C147" s="127"/>
      <c r="D147" s="128"/>
      <c r="E147" s="128"/>
      <c r="F147" s="127"/>
      <c r="G147" s="127"/>
      <c r="H147" s="129"/>
      <c r="I147" s="128"/>
      <c r="J147" s="127"/>
      <c r="K147" s="127"/>
      <c r="L147" s="127"/>
      <c r="M147" s="127"/>
      <c r="N147" s="127"/>
      <c r="O147" s="128"/>
      <c r="P147" s="128"/>
      <c r="Q147" s="128"/>
      <c r="R147" s="130"/>
      <c r="S147" s="130"/>
      <c r="T147" s="128"/>
      <c r="U147" s="130"/>
      <c r="V147" s="130"/>
      <c r="W147" s="130"/>
      <c r="X147" s="130"/>
      <c r="Y147" s="130"/>
      <c r="Z147" s="131"/>
      <c r="AA147" s="131"/>
      <c r="AB147" s="132">
        <v>40000</v>
      </c>
      <c r="AD147" s="3"/>
      <c r="AE147" s="3"/>
      <c r="AF147" s="3"/>
      <c r="AG147" s="3"/>
      <c r="AH147" s="3"/>
      <c r="AI147" s="22"/>
    </row>
    <row r="148" spans="1:35" s="21" customFormat="1" x14ac:dyDescent="0.25">
      <c r="A148" s="59"/>
      <c r="B148" s="185" t="s">
        <v>103</v>
      </c>
      <c r="C148" s="127"/>
      <c r="D148" s="128"/>
      <c r="E148" s="128"/>
      <c r="F148" s="127"/>
      <c r="G148" s="127"/>
      <c r="H148" s="129"/>
      <c r="I148" s="128"/>
      <c r="J148" s="127"/>
      <c r="K148" s="127"/>
      <c r="L148" s="127"/>
      <c r="M148" s="127"/>
      <c r="N148" s="127"/>
      <c r="O148" s="128"/>
      <c r="P148" s="128"/>
      <c r="Q148" s="128"/>
      <c r="R148" s="130"/>
      <c r="S148" s="130"/>
      <c r="T148" s="128"/>
      <c r="U148" s="130"/>
      <c r="V148" s="130"/>
      <c r="W148" s="130"/>
      <c r="X148" s="130"/>
      <c r="Y148" s="130"/>
      <c r="Z148" s="131"/>
      <c r="AA148" s="131"/>
      <c r="AB148" s="187">
        <v>100000</v>
      </c>
      <c r="AD148" s="3"/>
      <c r="AE148" s="3"/>
      <c r="AF148" s="3"/>
      <c r="AG148" s="3"/>
      <c r="AH148" s="3"/>
      <c r="AI148" s="22"/>
    </row>
    <row r="149" spans="1:35" ht="16.5" thickBot="1" x14ac:dyDescent="0.3">
      <c r="A149" s="67"/>
      <c r="B149" s="188" t="s">
        <v>76</v>
      </c>
      <c r="C149" s="69"/>
      <c r="D149" s="70"/>
      <c r="E149" s="70"/>
      <c r="F149" s="69"/>
      <c r="G149" s="69"/>
      <c r="H149" s="71"/>
      <c r="I149" s="70"/>
      <c r="J149" s="69"/>
      <c r="K149" s="69"/>
      <c r="L149" s="69"/>
      <c r="M149" s="69"/>
      <c r="N149" s="69"/>
      <c r="O149" s="70"/>
      <c r="P149" s="70"/>
      <c r="Q149" s="70"/>
      <c r="R149" s="72"/>
      <c r="S149" s="72"/>
      <c r="T149" s="70"/>
      <c r="U149" s="72"/>
      <c r="V149" s="72"/>
      <c r="W149" s="72"/>
      <c r="X149" s="72"/>
      <c r="Y149" s="72"/>
      <c r="Z149" s="73"/>
      <c r="AA149" s="74" t="s">
        <v>77</v>
      </c>
      <c r="AB149" s="75">
        <f>SUM(AB146:AB148)</f>
        <v>1521162.7694864429</v>
      </c>
    </row>
    <row r="150" spans="1:35" ht="15.75" thickTop="1" x14ac:dyDescent="0.25">
      <c r="A150" s="26"/>
      <c r="C150" s="25"/>
      <c r="D150" s="26"/>
      <c r="E150" s="26"/>
      <c r="F150" s="25"/>
      <c r="G150" s="25"/>
      <c r="H150" s="27"/>
      <c r="I150" s="26"/>
      <c r="J150" s="25"/>
      <c r="K150" s="25"/>
      <c r="L150" s="25"/>
      <c r="M150" s="25"/>
      <c r="N150" s="25"/>
      <c r="O150" s="26"/>
      <c r="P150" s="26"/>
      <c r="Q150" s="26"/>
      <c r="R150" s="28"/>
      <c r="S150" s="28"/>
      <c r="T150" s="26"/>
      <c r="U150" s="28"/>
      <c r="V150" s="28"/>
      <c r="W150" s="28"/>
      <c r="X150" s="28"/>
      <c r="Y150" s="28"/>
      <c r="Z150" s="29"/>
      <c r="AA150" s="29"/>
    </row>
    <row r="151" spans="1:35" x14ac:dyDescent="0.25">
      <c r="C151"/>
      <c r="D151"/>
    </row>
    <row r="152" spans="1:35" x14ac:dyDescent="0.25">
      <c r="A152" s="190"/>
      <c r="C152"/>
      <c r="D152"/>
    </row>
    <row r="153" spans="1:35" x14ac:dyDescent="0.25">
      <c r="C153"/>
      <c r="D153"/>
    </row>
    <row r="154" spans="1:35" x14ac:dyDescent="0.25">
      <c r="C154"/>
      <c r="D154"/>
    </row>
    <row r="155" spans="1:35" x14ac:dyDescent="0.25">
      <c r="C155"/>
      <c r="D155"/>
    </row>
    <row r="156" spans="1:35" x14ac:dyDescent="0.25">
      <c r="C156"/>
      <c r="D156"/>
    </row>
    <row r="157" spans="1:35" x14ac:dyDescent="0.25">
      <c r="C157"/>
      <c r="D157"/>
    </row>
    <row r="158" spans="1:35" x14ac:dyDescent="0.25">
      <c r="C158"/>
      <c r="D158"/>
    </row>
    <row r="159" spans="1:35" x14ac:dyDescent="0.25">
      <c r="C159"/>
      <c r="D159"/>
    </row>
    <row r="160" spans="1:35" x14ac:dyDescent="0.25">
      <c r="C160"/>
      <c r="D160"/>
    </row>
    <row r="161" spans="3:35" x14ac:dyDescent="0.25">
      <c r="C161"/>
      <c r="D161"/>
    </row>
    <row r="162" spans="3:35" x14ac:dyDescent="0.25">
      <c r="C162"/>
      <c r="D162"/>
      <c r="AD162" s="1"/>
      <c r="AE162" s="1"/>
      <c r="AF162" s="1"/>
      <c r="AG162" s="1"/>
      <c r="AH162" s="1"/>
      <c r="AI162" s="1"/>
    </row>
    <row r="163" spans="3:35" x14ac:dyDescent="0.25">
      <c r="C163"/>
      <c r="D163"/>
      <c r="AD163" s="1"/>
      <c r="AE163" s="1"/>
      <c r="AF163" s="1"/>
      <c r="AG163" s="1"/>
      <c r="AH163" s="1"/>
      <c r="AI163" s="1"/>
    </row>
    <row r="164" spans="3:35" x14ac:dyDescent="0.25">
      <c r="C164"/>
      <c r="D164"/>
      <c r="AD164" s="1"/>
      <c r="AE164" s="1"/>
      <c r="AF164" s="1"/>
      <c r="AG164" s="1"/>
      <c r="AH164" s="1"/>
      <c r="AI164" s="1"/>
    </row>
    <row r="165" spans="3:35" x14ac:dyDescent="0.25">
      <c r="C165"/>
      <c r="D165"/>
      <c r="AD165" s="1"/>
      <c r="AE165" s="1"/>
      <c r="AF165" s="1"/>
      <c r="AG165" s="1"/>
      <c r="AH165" s="1"/>
      <c r="AI165" s="1"/>
    </row>
    <row r="166" spans="3:35" x14ac:dyDescent="0.25">
      <c r="C166"/>
      <c r="D166"/>
      <c r="AD166" s="1"/>
      <c r="AE166" s="1"/>
      <c r="AF166" s="1"/>
      <c r="AG166" s="1"/>
      <c r="AH166" s="1"/>
      <c r="AI166" s="1"/>
    </row>
    <row r="167" spans="3:35" x14ac:dyDescent="0.25">
      <c r="C167"/>
      <c r="D167"/>
      <c r="AD167" s="1"/>
      <c r="AE167" s="1"/>
      <c r="AF167" s="1"/>
      <c r="AG167" s="1"/>
      <c r="AH167" s="1"/>
      <c r="AI167" s="1"/>
    </row>
  </sheetData>
  <pageMargins left="1" right="0.25" top="0.34375" bottom="0.20624999999999999" header="0.3" footer="0.3"/>
  <pageSetup scale="80" fitToHeight="7" orientation="landscape" horizontalDpi="300" verticalDpi="300" r:id="rId1"/>
  <rowBreaks count="3" manualBreakCount="3">
    <brk id="51" max="16383" man="1"/>
    <brk id="86" max="29" man="1"/>
    <brk id="127" max="29" man="1"/>
  </rowBreaks>
  <colBreaks count="2" manualBreakCount="2">
    <brk id="1" max="1048575" man="1"/>
    <brk id="3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6132-8F71-4AA5-9C2E-8AFECC3A1D3A}">
  <dimension ref="A1:J121"/>
  <sheetViews>
    <sheetView tabSelected="1" zoomScaleNormal="100" workbookViewId="0">
      <selection activeCell="H36" sqref="H36"/>
    </sheetView>
  </sheetViews>
  <sheetFormatPr defaultColWidth="8.85546875" defaultRowHeight="15" x14ac:dyDescent="0.25"/>
  <cols>
    <col min="1" max="1" width="57.28515625" style="1" bestFit="1" customWidth="1"/>
    <col min="2" max="2" width="9" style="1" customWidth="1"/>
    <col min="3" max="3" width="8.7109375" style="1" customWidth="1"/>
    <col min="4" max="4" width="13.7109375" style="1" customWidth="1"/>
    <col min="5" max="5" width="25.85546875" style="3" customWidth="1"/>
    <col min="6" max="8" width="8.85546875" style="3" customWidth="1"/>
    <col min="9" max="9" width="12" style="3" customWidth="1"/>
    <col min="10" max="10" width="8.85546875" style="4" customWidth="1"/>
    <col min="11" max="29" width="8.85546875" style="1" customWidth="1"/>
    <col min="30" max="16384" width="8.85546875" style="1"/>
  </cols>
  <sheetData>
    <row r="1" spans="1:10" ht="25.15" customHeight="1" x14ac:dyDescent="0.35">
      <c r="A1" s="213" t="s">
        <v>189</v>
      </c>
      <c r="B1" s="213"/>
      <c r="C1" s="213"/>
      <c r="D1" s="213"/>
    </row>
    <row r="2" spans="1:10" ht="18.600000000000001" customHeight="1" x14ac:dyDescent="0.3">
      <c r="A2" s="214" t="s">
        <v>200</v>
      </c>
      <c r="B2" s="214"/>
      <c r="C2" s="214"/>
      <c r="D2" s="214"/>
    </row>
    <row r="3" spans="1:10" x14ac:dyDescent="0.25">
      <c r="A3" s="215" t="s">
        <v>1</v>
      </c>
      <c r="B3" s="215"/>
      <c r="C3" s="215"/>
      <c r="D3" s="215"/>
    </row>
    <row r="4" spans="1:10" ht="6.75" customHeight="1" thickBot="1" x14ac:dyDescent="0.3"/>
    <row r="5" spans="1:10" s="12" customFormat="1" ht="46.5" thickTop="1" thickBot="1" x14ac:dyDescent="0.3">
      <c r="A5" s="10" t="s">
        <v>5</v>
      </c>
      <c r="B5" s="10" t="s">
        <v>207</v>
      </c>
      <c r="C5" s="10" t="s">
        <v>208</v>
      </c>
      <c r="D5" s="11" t="s">
        <v>212</v>
      </c>
      <c r="E5" s="13"/>
      <c r="F5" s="13"/>
      <c r="G5" s="13"/>
      <c r="H5" s="13"/>
      <c r="I5" s="13"/>
      <c r="J5" s="14"/>
    </row>
    <row r="6" spans="1:10" s="22" customFormat="1" ht="14.45" customHeight="1" thickTop="1" x14ac:dyDescent="0.3">
      <c r="A6" s="143" t="s">
        <v>105</v>
      </c>
      <c r="B6" s="19"/>
      <c r="C6" s="19"/>
      <c r="D6" s="20"/>
      <c r="E6" s="3"/>
      <c r="F6" s="3"/>
      <c r="G6" s="3"/>
      <c r="H6" s="3"/>
      <c r="I6" s="3"/>
    </row>
    <row r="7" spans="1:10" s="154" customFormat="1" x14ac:dyDescent="0.25">
      <c r="A7" s="85" t="s">
        <v>107</v>
      </c>
      <c r="B7" s="210" t="s">
        <v>209</v>
      </c>
      <c r="C7" s="210" t="s">
        <v>209</v>
      </c>
      <c r="D7" s="90">
        <v>383422</v>
      </c>
      <c r="E7"/>
      <c r="G7" s="155"/>
      <c r="H7" s="155"/>
      <c r="I7" s="155"/>
      <c r="J7" s="155"/>
    </row>
    <row r="8" spans="1:10" s="154" customFormat="1" x14ac:dyDescent="0.25">
      <c r="A8" s="85" t="s">
        <v>109</v>
      </c>
      <c r="B8" s="210" t="s">
        <v>209</v>
      </c>
      <c r="C8" s="210" t="s">
        <v>210</v>
      </c>
      <c r="D8" s="90">
        <v>36405</v>
      </c>
      <c r="E8"/>
      <c r="F8"/>
      <c r="G8"/>
      <c r="H8"/>
      <c r="I8" s="155"/>
      <c r="J8" s="155"/>
    </row>
    <row r="9" spans="1:10" s="154" customFormat="1" x14ac:dyDescent="0.25">
      <c r="A9" s="85" t="s">
        <v>110</v>
      </c>
      <c r="B9" s="210" t="s">
        <v>209</v>
      </c>
      <c r="C9" s="210" t="s">
        <v>209</v>
      </c>
      <c r="D9" s="90">
        <v>112874</v>
      </c>
      <c r="E9"/>
      <c r="F9"/>
      <c r="G9"/>
      <c r="H9"/>
      <c r="I9" s="155"/>
      <c r="J9" s="155"/>
    </row>
    <row r="10" spans="1:10" s="154" customFormat="1" x14ac:dyDescent="0.25">
      <c r="A10" s="85" t="s">
        <v>199</v>
      </c>
      <c r="B10" s="210" t="s">
        <v>209</v>
      </c>
      <c r="C10" s="210" t="s">
        <v>209</v>
      </c>
      <c r="D10" s="90">
        <v>82424</v>
      </c>
      <c r="E10"/>
      <c r="F10"/>
      <c r="G10"/>
      <c r="H10"/>
      <c r="I10" s="155"/>
      <c r="J10" s="155"/>
    </row>
    <row r="11" spans="1:10" customFormat="1" x14ac:dyDescent="0.25">
      <c r="A11" s="85" t="s">
        <v>115</v>
      </c>
      <c r="B11" s="210" t="s">
        <v>209</v>
      </c>
      <c r="C11" s="210" t="s">
        <v>210</v>
      </c>
      <c r="D11" s="90">
        <v>54039</v>
      </c>
      <c r="I11" s="3"/>
      <c r="J11" s="4"/>
    </row>
    <row r="12" spans="1:10" customFormat="1" x14ac:dyDescent="0.25">
      <c r="A12" s="85" t="s">
        <v>117</v>
      </c>
      <c r="B12" s="210" t="s">
        <v>209</v>
      </c>
      <c r="C12" s="210" t="s">
        <v>209</v>
      </c>
      <c r="D12" s="90">
        <v>374421</v>
      </c>
      <c r="E12" s="211"/>
      <c r="I12" s="3"/>
      <c r="J12" s="4"/>
    </row>
    <row r="13" spans="1:10" customFormat="1" x14ac:dyDescent="0.25">
      <c r="A13" s="85" t="s">
        <v>119</v>
      </c>
      <c r="B13" s="210" t="s">
        <v>209</v>
      </c>
      <c r="C13" s="210" t="s">
        <v>210</v>
      </c>
      <c r="D13" s="90">
        <v>92019</v>
      </c>
      <c r="I13" s="3"/>
      <c r="J13" s="4"/>
    </row>
    <row r="14" spans="1:10" customFormat="1" x14ac:dyDescent="0.25">
      <c r="A14" s="85" t="s">
        <v>120</v>
      </c>
      <c r="B14" s="210" t="s">
        <v>209</v>
      </c>
      <c r="C14" s="210" t="s">
        <v>209</v>
      </c>
      <c r="D14" s="90">
        <v>161484</v>
      </c>
      <c r="I14" s="3"/>
      <c r="J14" s="4"/>
    </row>
    <row r="15" spans="1:10" customFormat="1" x14ac:dyDescent="0.25">
      <c r="A15" s="85" t="s">
        <v>198</v>
      </c>
      <c r="B15" s="210" t="s">
        <v>209</v>
      </c>
      <c r="C15" s="210" t="s">
        <v>209</v>
      </c>
      <c r="D15" s="90">
        <v>73300</v>
      </c>
      <c r="I15" s="3"/>
      <c r="J15" s="4"/>
    </row>
    <row r="16" spans="1:10" customFormat="1" x14ac:dyDescent="0.25">
      <c r="A16" s="85" t="s">
        <v>215</v>
      </c>
      <c r="B16" s="210" t="s">
        <v>210</v>
      </c>
      <c r="C16" s="210" t="s">
        <v>209</v>
      </c>
      <c r="D16" s="90">
        <v>135000</v>
      </c>
      <c r="I16" s="3"/>
      <c r="J16" s="4"/>
    </row>
    <row r="17" spans="1:10" customFormat="1" x14ac:dyDescent="0.25">
      <c r="A17" s="85" t="s">
        <v>216</v>
      </c>
      <c r="B17" s="210" t="s">
        <v>209</v>
      </c>
      <c r="C17" s="210" t="s">
        <v>214</v>
      </c>
      <c r="D17" s="90">
        <v>515000</v>
      </c>
      <c r="F17" s="3"/>
      <c r="G17" s="155"/>
      <c r="H17" s="3"/>
      <c r="I17" s="3"/>
      <c r="J17" s="4"/>
    </row>
    <row r="18" spans="1:10" customFormat="1" x14ac:dyDescent="0.25">
      <c r="A18" s="85" t="s">
        <v>217</v>
      </c>
      <c r="B18" s="210" t="s">
        <v>209</v>
      </c>
      <c r="C18" s="210" t="s">
        <v>214</v>
      </c>
      <c r="D18" s="90">
        <v>620000</v>
      </c>
      <c r="F18" s="3"/>
      <c r="G18" s="155"/>
      <c r="H18" s="3"/>
      <c r="I18" s="3"/>
      <c r="J18" s="4"/>
    </row>
    <row r="19" spans="1:10" customFormat="1" x14ac:dyDescent="0.25">
      <c r="A19" s="85" t="s">
        <v>197</v>
      </c>
      <c r="B19" s="210" t="s">
        <v>209</v>
      </c>
      <c r="C19" s="210" t="s">
        <v>209</v>
      </c>
      <c r="D19" s="90">
        <v>78400</v>
      </c>
      <c r="F19" s="3"/>
      <c r="G19" s="155"/>
      <c r="H19" s="3"/>
      <c r="I19" s="3"/>
      <c r="J19" s="4"/>
    </row>
    <row r="20" spans="1:10" customFormat="1" x14ac:dyDescent="0.25">
      <c r="A20" s="85" t="s">
        <v>218</v>
      </c>
      <c r="B20" s="210" t="s">
        <v>210</v>
      </c>
      <c r="C20" s="210" t="s">
        <v>214</v>
      </c>
      <c r="D20" s="90">
        <v>200000</v>
      </c>
      <c r="F20" s="3"/>
      <c r="G20" s="155"/>
      <c r="H20" s="3"/>
      <c r="I20" s="3"/>
      <c r="J20" s="4"/>
    </row>
    <row r="21" spans="1:10" customFormat="1" x14ac:dyDescent="0.25">
      <c r="A21" s="85" t="s">
        <v>219</v>
      </c>
      <c r="B21" s="210" t="s">
        <v>210</v>
      </c>
      <c r="C21" s="210" t="s">
        <v>214</v>
      </c>
      <c r="D21" s="90">
        <v>150000</v>
      </c>
      <c r="F21" s="3"/>
      <c r="G21" s="155"/>
      <c r="H21" s="3"/>
      <c r="I21" s="3"/>
      <c r="J21" s="4"/>
    </row>
    <row r="22" spans="1:10" x14ac:dyDescent="0.25">
      <c r="A22" s="85" t="s">
        <v>196</v>
      </c>
      <c r="B22" s="210" t="s">
        <v>209</v>
      </c>
      <c r="C22" s="210" t="s">
        <v>209</v>
      </c>
      <c r="D22" s="90">
        <v>100270</v>
      </c>
      <c r="E22"/>
      <c r="G22" s="155"/>
    </row>
    <row r="23" spans="1:10" x14ac:dyDescent="0.25">
      <c r="A23" s="85" t="s">
        <v>211</v>
      </c>
      <c r="B23" s="210" t="s">
        <v>209</v>
      </c>
      <c r="C23" s="210" t="s">
        <v>210</v>
      </c>
      <c r="D23" s="90">
        <v>270552</v>
      </c>
      <c r="E23"/>
      <c r="G23" s="155"/>
    </row>
    <row r="24" spans="1:10" x14ac:dyDescent="0.25">
      <c r="A24" s="85" t="s">
        <v>220</v>
      </c>
      <c r="B24" s="210" t="s">
        <v>209</v>
      </c>
      <c r="C24" s="210" t="s">
        <v>210</v>
      </c>
      <c r="D24" s="90">
        <v>550000</v>
      </c>
      <c r="E24"/>
      <c r="G24" s="155"/>
    </row>
    <row r="25" spans="1:10" x14ac:dyDescent="0.25">
      <c r="A25" s="85" t="s">
        <v>221</v>
      </c>
      <c r="B25" s="210" t="s">
        <v>210</v>
      </c>
      <c r="C25" s="210" t="s">
        <v>210</v>
      </c>
      <c r="D25" s="90">
        <v>40000</v>
      </c>
      <c r="E25"/>
      <c r="G25" s="155"/>
    </row>
    <row r="26" spans="1:10" x14ac:dyDescent="0.25">
      <c r="A26" s="85" t="s">
        <v>95</v>
      </c>
      <c r="B26" s="210" t="s">
        <v>210</v>
      </c>
      <c r="C26" s="210" t="s">
        <v>209</v>
      </c>
      <c r="D26" s="90">
        <v>57980</v>
      </c>
      <c r="E26" s="211"/>
      <c r="G26" s="155"/>
    </row>
    <row r="27" spans="1:10" s="21" customFormat="1" ht="16.5" thickBot="1" x14ac:dyDescent="0.3">
      <c r="A27" s="173"/>
      <c r="B27" s="167"/>
      <c r="C27" s="173" t="s">
        <v>222</v>
      </c>
      <c r="D27" s="173">
        <f>SUM(D7:D26)</f>
        <v>4087590</v>
      </c>
      <c r="E27" s="3"/>
      <c r="F27"/>
      <c r="G27" s="3"/>
      <c r="H27" s="3"/>
      <c r="I27" s="3"/>
      <c r="J27" s="4"/>
    </row>
    <row r="28" spans="1:10" customFormat="1" ht="7.15" customHeight="1" thickTop="1" thickBot="1" x14ac:dyDescent="0.3">
      <c r="E28" s="3"/>
      <c r="F28" s="3"/>
      <c r="G28" s="3"/>
      <c r="H28" s="3"/>
      <c r="I28" s="3"/>
      <c r="J28" s="4"/>
    </row>
    <row r="29" spans="1:10" s="21" customFormat="1" ht="19.5" thickTop="1" x14ac:dyDescent="0.3">
      <c r="A29" s="174" t="s">
        <v>194</v>
      </c>
      <c r="B29" s="80"/>
      <c r="C29" s="80"/>
      <c r="D29" s="81"/>
      <c r="E29" s="3"/>
      <c r="F29" s="3"/>
      <c r="G29" s="3"/>
      <c r="H29" s="3"/>
      <c r="I29" s="3"/>
      <c r="J29" s="4"/>
    </row>
    <row r="30" spans="1:10" s="21" customFormat="1" ht="18.75" x14ac:dyDescent="0.3">
      <c r="A30" s="212" t="s">
        <v>213</v>
      </c>
      <c r="B30" s="19"/>
      <c r="C30" s="19"/>
      <c r="D30" s="20"/>
      <c r="E30" s="3"/>
      <c r="F30" s="3"/>
      <c r="G30" s="3"/>
      <c r="H30" s="3"/>
      <c r="I30" s="3"/>
      <c r="J30" s="4"/>
    </row>
    <row r="31" spans="1:10" x14ac:dyDescent="0.25">
      <c r="A31" s="85" t="s">
        <v>133</v>
      </c>
      <c r="B31" s="84" t="s">
        <v>94</v>
      </c>
      <c r="C31" s="210" t="s">
        <v>210</v>
      </c>
      <c r="D31" s="90">
        <v>53907.436203703714</v>
      </c>
    </row>
    <row r="32" spans="1:10" x14ac:dyDescent="0.25">
      <c r="A32" s="85" t="s">
        <v>134</v>
      </c>
      <c r="B32" s="84" t="s">
        <v>94</v>
      </c>
      <c r="C32" s="210" t="s">
        <v>210</v>
      </c>
      <c r="D32" s="90">
        <v>45904.858796296299</v>
      </c>
    </row>
    <row r="33" spans="1:10" s="154" customFormat="1" x14ac:dyDescent="0.25">
      <c r="A33" s="85" t="s">
        <v>135</v>
      </c>
      <c r="B33" s="84" t="s">
        <v>48</v>
      </c>
      <c r="C33" s="210" t="s">
        <v>210</v>
      </c>
      <c r="D33" s="90">
        <v>169525.22685185188</v>
      </c>
      <c r="E33" s="3"/>
      <c r="F33" s="155"/>
      <c r="G33" s="155"/>
      <c r="H33" s="155"/>
      <c r="I33" s="155"/>
      <c r="J33" s="155"/>
    </row>
    <row r="34" spans="1:10" customFormat="1" x14ac:dyDescent="0.25">
      <c r="A34" s="85" t="s">
        <v>136</v>
      </c>
      <c r="B34" s="84" t="s">
        <v>94</v>
      </c>
      <c r="C34" s="210" t="s">
        <v>210</v>
      </c>
      <c r="D34" s="90">
        <v>34922.199074074073</v>
      </c>
      <c r="E34" s="3"/>
      <c r="F34" s="3"/>
      <c r="G34" s="3"/>
      <c r="H34" s="3"/>
      <c r="I34" s="3"/>
      <c r="J34" s="4"/>
    </row>
    <row r="35" spans="1:10" customFormat="1" x14ac:dyDescent="0.25">
      <c r="A35" s="85" t="s">
        <v>137</v>
      </c>
      <c r="B35" s="84" t="s">
        <v>94</v>
      </c>
      <c r="C35" s="210" t="s">
        <v>210</v>
      </c>
      <c r="D35" s="90">
        <v>73083.618055555562</v>
      </c>
      <c r="E35" s="3"/>
      <c r="F35" s="3"/>
      <c r="G35" s="3"/>
      <c r="H35" s="3"/>
      <c r="I35" s="3"/>
      <c r="J35" s="4"/>
    </row>
    <row r="36" spans="1:10" customFormat="1" x14ac:dyDescent="0.25">
      <c r="A36" s="85" t="s">
        <v>138</v>
      </c>
      <c r="B36" s="84" t="s">
        <v>94</v>
      </c>
      <c r="C36" s="210" t="s">
        <v>210</v>
      </c>
      <c r="D36" s="90">
        <v>255005.02499999999</v>
      </c>
      <c r="E36" s="3"/>
      <c r="F36" s="3"/>
      <c r="G36" s="3"/>
      <c r="H36" s="3"/>
      <c r="I36" s="3"/>
      <c r="J36" s="4"/>
    </row>
    <row r="37" spans="1:10" customFormat="1" x14ac:dyDescent="0.25">
      <c r="A37" s="85" t="s">
        <v>190</v>
      </c>
      <c r="B37" s="84" t="s">
        <v>48</v>
      </c>
      <c r="C37" s="210" t="s">
        <v>210</v>
      </c>
      <c r="D37" s="90">
        <v>191130.78263888889</v>
      </c>
      <c r="E37" s="3"/>
      <c r="F37" s="3"/>
      <c r="G37" s="3"/>
      <c r="H37" s="3"/>
      <c r="I37" s="3"/>
      <c r="J37" s="4"/>
    </row>
    <row r="38" spans="1:10" x14ac:dyDescent="0.25">
      <c r="A38" s="85" t="s">
        <v>139</v>
      </c>
      <c r="B38" s="84" t="s">
        <v>94</v>
      </c>
      <c r="C38" s="210" t="s">
        <v>210</v>
      </c>
      <c r="D38" s="90">
        <v>142341.54814814811</v>
      </c>
    </row>
    <row r="39" spans="1:10" x14ac:dyDescent="0.25">
      <c r="A39" s="85" t="s">
        <v>140</v>
      </c>
      <c r="B39" s="84" t="s">
        <v>94</v>
      </c>
      <c r="C39" s="210" t="s">
        <v>210</v>
      </c>
      <c r="D39" s="90">
        <v>56079.417777777788</v>
      </c>
    </row>
    <row r="40" spans="1:10" x14ac:dyDescent="0.25">
      <c r="A40" s="85" t="s">
        <v>141</v>
      </c>
      <c r="B40" s="84" t="s">
        <v>48</v>
      </c>
      <c r="C40" s="210" t="s">
        <v>210</v>
      </c>
      <c r="D40" s="90">
        <v>121780.26157407406</v>
      </c>
    </row>
    <row r="41" spans="1:10" x14ac:dyDescent="0.25">
      <c r="A41" s="85" t="s">
        <v>142</v>
      </c>
      <c r="B41" s="84" t="s">
        <v>94</v>
      </c>
      <c r="C41" s="210" t="s">
        <v>210</v>
      </c>
      <c r="D41" s="90">
        <v>295324.79166666669</v>
      </c>
    </row>
    <row r="42" spans="1:10" x14ac:dyDescent="0.25">
      <c r="A42" s="85" t="s">
        <v>143</v>
      </c>
      <c r="B42" s="84" t="s">
        <v>94</v>
      </c>
      <c r="C42" s="210" t="s">
        <v>210</v>
      </c>
      <c r="D42" s="90">
        <v>160450.49166666667</v>
      </c>
    </row>
    <row r="43" spans="1:10" x14ac:dyDescent="0.25">
      <c r="A43" s="85" t="s">
        <v>144</v>
      </c>
      <c r="B43" s="84" t="s">
        <v>94</v>
      </c>
      <c r="C43" s="210" t="s">
        <v>210</v>
      </c>
      <c r="D43" s="90">
        <v>98550.703472222216</v>
      </c>
    </row>
    <row r="44" spans="1:10" x14ac:dyDescent="0.25">
      <c r="A44" s="85" t="s">
        <v>145</v>
      </c>
      <c r="B44" s="84" t="s">
        <v>94</v>
      </c>
      <c r="C44" s="210" t="s">
        <v>210</v>
      </c>
      <c r="D44" s="90">
        <v>85065.323240740734</v>
      </c>
    </row>
    <row r="45" spans="1:10" x14ac:dyDescent="0.25">
      <c r="A45" s="85" t="s">
        <v>146</v>
      </c>
      <c r="B45" s="84" t="s">
        <v>94</v>
      </c>
      <c r="C45" s="210" t="s">
        <v>210</v>
      </c>
      <c r="D45" s="90">
        <v>79592.745833333334</v>
      </c>
    </row>
    <row r="46" spans="1:10" s="21" customFormat="1" ht="15" customHeight="1" thickBot="1" x14ac:dyDescent="0.3">
      <c r="A46" s="168"/>
      <c r="B46" s="167"/>
      <c r="C46" s="173" t="s">
        <v>223</v>
      </c>
      <c r="D46" s="172">
        <v>1862664.4300000002</v>
      </c>
      <c r="E46" s="3"/>
      <c r="F46" s="3"/>
      <c r="G46" s="3"/>
      <c r="H46" s="3"/>
      <c r="I46" s="3"/>
      <c r="J46" s="4"/>
    </row>
    <row r="47" spans="1:10" customFormat="1" ht="7.15" customHeight="1" thickTop="1" thickBot="1" x14ac:dyDescent="0.3">
      <c r="E47" s="3"/>
      <c r="F47" s="3"/>
      <c r="G47" s="3"/>
      <c r="H47" s="3"/>
      <c r="I47" s="3"/>
      <c r="J47" s="4"/>
    </row>
    <row r="48" spans="1:10" s="21" customFormat="1" ht="19.5" thickTop="1" x14ac:dyDescent="0.3">
      <c r="A48" s="174" t="s">
        <v>147</v>
      </c>
      <c r="B48" s="80"/>
      <c r="C48" s="80"/>
      <c r="D48" s="81"/>
      <c r="E48"/>
      <c r="F48"/>
      <c r="G48"/>
      <c r="H48" s="3"/>
      <c r="I48" s="3"/>
      <c r="J48" s="4"/>
    </row>
    <row r="49" spans="1:10" x14ac:dyDescent="0.25">
      <c r="A49" s="194" t="s">
        <v>106</v>
      </c>
      <c r="B49" s="210" t="s">
        <v>209</v>
      </c>
      <c r="C49" s="210" t="s">
        <v>209</v>
      </c>
      <c r="D49" s="191">
        <v>130732.71143513042</v>
      </c>
      <c r="E49"/>
      <c r="F49"/>
      <c r="G49"/>
    </row>
    <row r="50" spans="1:10" x14ac:dyDescent="0.25">
      <c r="A50" s="194" t="s">
        <v>149</v>
      </c>
      <c r="B50" s="210" t="s">
        <v>209</v>
      </c>
      <c r="C50" s="210" t="s">
        <v>209</v>
      </c>
      <c r="D50" s="191">
        <v>333627.0643278191</v>
      </c>
      <c r="E50"/>
      <c r="F50"/>
      <c r="G50"/>
    </row>
    <row r="51" spans="1:10" s="154" customFormat="1" x14ac:dyDescent="0.25">
      <c r="A51" s="194" t="s">
        <v>113</v>
      </c>
      <c r="B51" s="210" t="s">
        <v>209</v>
      </c>
      <c r="C51" s="210" t="s">
        <v>210</v>
      </c>
      <c r="D51" s="191">
        <v>172001.26179359513</v>
      </c>
      <c r="E51"/>
      <c r="F51"/>
      <c r="G51"/>
      <c r="H51" s="155"/>
      <c r="I51" s="155"/>
      <c r="J51" s="155"/>
    </row>
    <row r="52" spans="1:10" customFormat="1" x14ac:dyDescent="0.25">
      <c r="A52" s="194" t="s">
        <v>114</v>
      </c>
      <c r="B52" s="210" t="s">
        <v>209</v>
      </c>
      <c r="C52" s="210" t="s">
        <v>210</v>
      </c>
      <c r="D52" s="191">
        <v>119960</v>
      </c>
      <c r="H52" s="3"/>
      <c r="I52" s="3"/>
      <c r="J52" s="4"/>
    </row>
    <row r="53" spans="1:10" customFormat="1" x14ac:dyDescent="0.25">
      <c r="A53" s="194" t="s">
        <v>150</v>
      </c>
      <c r="B53" s="210" t="s">
        <v>210</v>
      </c>
      <c r="C53" s="210" t="s">
        <v>209</v>
      </c>
      <c r="D53" s="191">
        <v>39591.877116000003</v>
      </c>
      <c r="H53" s="3"/>
      <c r="I53" s="3"/>
      <c r="J53" s="4"/>
    </row>
    <row r="54" spans="1:10" customFormat="1" x14ac:dyDescent="0.25">
      <c r="A54" s="194" t="s">
        <v>151</v>
      </c>
      <c r="B54" s="210" t="s">
        <v>209</v>
      </c>
      <c r="C54" s="210" t="s">
        <v>210</v>
      </c>
      <c r="D54" s="191">
        <v>59777.197787775956</v>
      </c>
      <c r="H54" s="3"/>
      <c r="I54" s="3"/>
      <c r="J54" s="4"/>
    </row>
    <row r="55" spans="1:10" customFormat="1" x14ac:dyDescent="0.25">
      <c r="A55" s="194" t="s">
        <v>116</v>
      </c>
      <c r="B55" s="210" t="s">
        <v>209</v>
      </c>
      <c r="C55" s="210" t="s">
        <v>210</v>
      </c>
      <c r="D55" s="191">
        <v>148500</v>
      </c>
      <c r="H55" s="3"/>
      <c r="I55" s="3"/>
      <c r="J55" s="4"/>
    </row>
    <row r="56" spans="1:10" customFormat="1" x14ac:dyDescent="0.25">
      <c r="A56" s="194" t="s">
        <v>118</v>
      </c>
      <c r="B56" s="210" t="s">
        <v>209</v>
      </c>
      <c r="C56" s="210" t="s">
        <v>210</v>
      </c>
      <c r="D56" s="191">
        <v>49500.000000000007</v>
      </c>
      <c r="H56" s="3"/>
      <c r="I56" s="3"/>
      <c r="J56" s="4"/>
    </row>
    <row r="57" spans="1:10" customFormat="1" x14ac:dyDescent="0.25">
      <c r="A57" s="194" t="s">
        <v>121</v>
      </c>
      <c r="B57" s="210" t="s">
        <v>209</v>
      </c>
      <c r="C57" s="210" t="s">
        <v>210</v>
      </c>
      <c r="D57" s="191">
        <v>71738</v>
      </c>
      <c r="H57" s="3"/>
      <c r="I57" s="3"/>
      <c r="J57" s="4"/>
    </row>
    <row r="58" spans="1:10" x14ac:dyDescent="0.25">
      <c r="A58" s="194" t="s">
        <v>152</v>
      </c>
      <c r="B58" s="210" t="s">
        <v>209</v>
      </c>
      <c r="C58" s="210" t="s">
        <v>210</v>
      </c>
      <c r="D58" s="191">
        <v>42205.561341873312</v>
      </c>
      <c r="E58"/>
      <c r="F58"/>
      <c r="G58"/>
    </row>
    <row r="59" spans="1:10" x14ac:dyDescent="0.25">
      <c r="A59" s="194" t="s">
        <v>153</v>
      </c>
      <c r="B59" s="210" t="s">
        <v>209</v>
      </c>
      <c r="C59" s="210" t="s">
        <v>210</v>
      </c>
      <c r="D59" s="191">
        <v>31802.364113903372</v>
      </c>
      <c r="E59"/>
      <c r="F59"/>
      <c r="G59"/>
    </row>
    <row r="60" spans="1:10" x14ac:dyDescent="0.25">
      <c r="A60" s="194" t="s">
        <v>124</v>
      </c>
      <c r="B60" s="210" t="s">
        <v>209</v>
      </c>
      <c r="C60" s="210" t="s">
        <v>210</v>
      </c>
      <c r="D60" s="191">
        <v>93500.000000000015</v>
      </c>
      <c r="E60"/>
      <c r="F60"/>
      <c r="G60"/>
    </row>
    <row r="61" spans="1:10" x14ac:dyDescent="0.25">
      <c r="A61" s="194" t="s">
        <v>154</v>
      </c>
      <c r="B61" s="210" t="s">
        <v>209</v>
      </c>
      <c r="C61" s="210" t="s">
        <v>210</v>
      </c>
      <c r="D61" s="191">
        <v>67456.535156923565</v>
      </c>
      <c r="E61"/>
      <c r="F61"/>
      <c r="G61"/>
    </row>
    <row r="62" spans="1:10" x14ac:dyDescent="0.25">
      <c r="A62" s="194" t="s">
        <v>155</v>
      </c>
      <c r="B62" s="210" t="s">
        <v>209</v>
      </c>
      <c r="C62" s="210" t="s">
        <v>210</v>
      </c>
      <c r="D62" s="191">
        <v>18423.404599939928</v>
      </c>
      <c r="E62"/>
      <c r="F62"/>
      <c r="G62"/>
    </row>
    <row r="63" spans="1:10" x14ac:dyDescent="0.25">
      <c r="A63" s="194" t="s">
        <v>156</v>
      </c>
      <c r="B63" s="210" t="s">
        <v>209</v>
      </c>
      <c r="C63" s="210" t="s">
        <v>210</v>
      </c>
      <c r="D63" s="191">
        <v>33380.301777288943</v>
      </c>
      <c r="E63"/>
      <c r="F63"/>
      <c r="G63"/>
    </row>
    <row r="64" spans="1:10" x14ac:dyDescent="0.25">
      <c r="A64" s="194" t="s">
        <v>157</v>
      </c>
      <c r="B64" s="210" t="s">
        <v>209</v>
      </c>
      <c r="C64" s="210" t="s">
        <v>210</v>
      </c>
      <c r="D64" s="191">
        <v>53746.307551783997</v>
      </c>
      <c r="E64"/>
      <c r="F64"/>
      <c r="G64"/>
    </row>
    <row r="65" spans="1:10" x14ac:dyDescent="0.25">
      <c r="A65" s="194" t="s">
        <v>126</v>
      </c>
      <c r="B65" s="210" t="s">
        <v>209</v>
      </c>
      <c r="C65" s="210" t="s">
        <v>209</v>
      </c>
      <c r="D65" s="191">
        <v>250924.12006333776</v>
      </c>
      <c r="E65"/>
      <c r="F65"/>
      <c r="G65"/>
    </row>
    <row r="66" spans="1:10" x14ac:dyDescent="0.25">
      <c r="A66" s="194" t="s">
        <v>127</v>
      </c>
      <c r="B66" s="210" t="s">
        <v>209</v>
      </c>
      <c r="C66" s="210" t="s">
        <v>210</v>
      </c>
      <c r="D66" s="191">
        <v>112200.00000000001</v>
      </c>
      <c r="E66"/>
      <c r="F66"/>
      <c r="G66"/>
    </row>
    <row r="67" spans="1:10" x14ac:dyDescent="0.25">
      <c r="A67" s="194" t="s">
        <v>130</v>
      </c>
      <c r="B67" s="210" t="s">
        <v>209</v>
      </c>
      <c r="C67" s="210" t="s">
        <v>209</v>
      </c>
      <c r="D67" s="191">
        <v>130579</v>
      </c>
      <c r="E67"/>
      <c r="G67" s="155"/>
    </row>
    <row r="68" spans="1:10" x14ac:dyDescent="0.25">
      <c r="A68" s="118"/>
      <c r="B68" s="117"/>
      <c r="C68" s="117"/>
      <c r="D68" s="125">
        <v>1959645.7070653718</v>
      </c>
      <c r="E68"/>
      <c r="F68"/>
      <c r="G68"/>
    </row>
    <row r="69" spans="1:10" s="21" customFormat="1" ht="15" customHeight="1" thickBot="1" x14ac:dyDescent="0.3">
      <c r="A69" s="168"/>
      <c r="B69" s="167"/>
      <c r="C69" s="173" t="s">
        <v>223</v>
      </c>
      <c r="D69" s="172">
        <v>1959645.7070653718</v>
      </c>
      <c r="E69" s="3"/>
      <c r="F69" s="3"/>
      <c r="G69" s="3"/>
      <c r="H69" s="3"/>
      <c r="I69" s="3"/>
      <c r="J69" s="4"/>
    </row>
    <row r="70" spans="1:10" customFormat="1" ht="7.15" customHeight="1" thickTop="1" thickBot="1" x14ac:dyDescent="0.3">
      <c r="E70" s="3"/>
      <c r="F70" s="3"/>
      <c r="G70" s="3"/>
      <c r="H70" s="3"/>
      <c r="I70" s="3"/>
      <c r="J70" s="4"/>
    </row>
    <row r="71" spans="1:10" s="21" customFormat="1" ht="19.5" thickTop="1" x14ac:dyDescent="0.3">
      <c r="A71" s="174" t="s">
        <v>159</v>
      </c>
      <c r="B71" s="80"/>
      <c r="C71" s="80"/>
      <c r="D71" s="81"/>
      <c r="E71"/>
      <c r="F71" s="3"/>
      <c r="G71" s="3"/>
      <c r="H71" s="3"/>
      <c r="I71" s="3"/>
      <c r="J71" s="4"/>
    </row>
    <row r="72" spans="1:10" x14ac:dyDescent="0.25">
      <c r="A72" s="85" t="s">
        <v>160</v>
      </c>
      <c r="B72" s="210" t="s">
        <v>210</v>
      </c>
      <c r="C72" s="210" t="s">
        <v>209</v>
      </c>
      <c r="D72" s="90">
        <v>215644.90631640001</v>
      </c>
      <c r="E72"/>
    </row>
    <row r="73" spans="1:10" x14ac:dyDescent="0.25">
      <c r="A73" s="85" t="s">
        <v>161</v>
      </c>
      <c r="B73" s="210" t="s">
        <v>209</v>
      </c>
      <c r="C73" s="210" t="s">
        <v>210</v>
      </c>
      <c r="D73" s="90">
        <v>66110.427179214836</v>
      </c>
      <c r="E73"/>
    </row>
    <row r="74" spans="1:10" x14ac:dyDescent="0.25">
      <c r="A74" s="85" t="s">
        <v>162</v>
      </c>
      <c r="B74" s="210" t="s">
        <v>209</v>
      </c>
      <c r="C74" s="210" t="s">
        <v>210</v>
      </c>
      <c r="D74" s="90">
        <v>44978.175809793589</v>
      </c>
      <c r="E74"/>
    </row>
    <row r="75" spans="1:10" x14ac:dyDescent="0.25">
      <c r="A75" s="85" t="s">
        <v>163</v>
      </c>
      <c r="B75" s="210" t="s">
        <v>209</v>
      </c>
      <c r="C75" s="210" t="s">
        <v>209</v>
      </c>
      <c r="D75" s="90">
        <v>101193.50818969152</v>
      </c>
      <c r="E75"/>
    </row>
    <row r="76" spans="1:10" x14ac:dyDescent="0.25">
      <c r="A76" s="85" t="s">
        <v>164</v>
      </c>
      <c r="B76" s="210" t="s">
        <v>209</v>
      </c>
      <c r="C76" s="210" t="s">
        <v>210</v>
      </c>
      <c r="D76" s="90">
        <v>51884.490927907296</v>
      </c>
      <c r="E76"/>
    </row>
    <row r="77" spans="1:10" x14ac:dyDescent="0.25">
      <c r="A77" s="85" t="s">
        <v>165</v>
      </c>
      <c r="B77" s="210" t="s">
        <v>209</v>
      </c>
      <c r="C77" s="210" t="s">
        <v>209</v>
      </c>
      <c r="D77" s="90">
        <v>263489.71000000002</v>
      </c>
      <c r="E77"/>
    </row>
    <row r="78" spans="1:10" x14ac:dyDescent="0.25">
      <c r="A78" s="85" t="s">
        <v>174</v>
      </c>
      <c r="B78" s="210" t="s">
        <v>209</v>
      </c>
      <c r="C78" s="210" t="s">
        <v>209</v>
      </c>
      <c r="D78" s="90">
        <v>70608.367032716429</v>
      </c>
      <c r="E78"/>
    </row>
    <row r="79" spans="1:10" customFormat="1" x14ac:dyDescent="0.25">
      <c r="A79" s="85" t="s">
        <v>167</v>
      </c>
      <c r="B79" s="210" t="s">
        <v>209</v>
      </c>
      <c r="C79" s="210" t="s">
        <v>209</v>
      </c>
      <c r="D79" s="90">
        <v>108297.7266924259</v>
      </c>
      <c r="F79" s="3"/>
      <c r="G79" s="3"/>
      <c r="H79" s="3"/>
      <c r="I79" s="3"/>
      <c r="J79" s="4"/>
    </row>
    <row r="80" spans="1:10" x14ac:dyDescent="0.25">
      <c r="A80" s="85" t="s">
        <v>175</v>
      </c>
      <c r="B80" s="210" t="s">
        <v>209</v>
      </c>
      <c r="C80" s="210" t="s">
        <v>209</v>
      </c>
      <c r="D80" s="90">
        <v>105397.85810465274</v>
      </c>
      <c r="E80"/>
    </row>
    <row r="81" spans="1:10" x14ac:dyDescent="0.25">
      <c r="A81" s="85" t="s">
        <v>176</v>
      </c>
      <c r="B81" s="210" t="s">
        <v>210</v>
      </c>
      <c r="C81" s="210" t="s">
        <v>209</v>
      </c>
      <c r="D81" s="90">
        <v>558576.68249600008</v>
      </c>
      <c r="E81"/>
    </row>
    <row r="82" spans="1:10" customFormat="1" x14ac:dyDescent="0.25">
      <c r="A82" s="85" t="s">
        <v>168</v>
      </c>
      <c r="B82" s="210" t="s">
        <v>209</v>
      </c>
      <c r="C82" s="210" t="s">
        <v>210</v>
      </c>
      <c r="D82" s="90">
        <v>68911.302288147082</v>
      </c>
      <c r="F82" s="3"/>
      <c r="G82" s="3"/>
      <c r="H82" s="3"/>
      <c r="I82" s="3"/>
      <c r="J82" s="4"/>
    </row>
    <row r="83" spans="1:10" s="21" customFormat="1" x14ac:dyDescent="0.25">
      <c r="A83" s="118"/>
      <c r="B83" s="117"/>
      <c r="C83" s="117"/>
      <c r="D83" s="125">
        <v>1655093.1550369496</v>
      </c>
      <c r="E83"/>
      <c r="F83" s="3"/>
      <c r="G83" s="3"/>
      <c r="H83" s="3"/>
      <c r="I83" s="3"/>
      <c r="J83" s="4"/>
    </row>
    <row r="84" spans="1:10" customFormat="1" ht="14.45" customHeight="1" thickBot="1" x14ac:dyDescent="0.3">
      <c r="A84" s="70"/>
      <c r="B84" s="69"/>
      <c r="C84" s="173" t="s">
        <v>223</v>
      </c>
      <c r="D84" s="75">
        <v>1685093.1550369496</v>
      </c>
      <c r="F84" s="3"/>
      <c r="G84" s="3"/>
      <c r="H84" s="3"/>
      <c r="I84" s="3"/>
      <c r="J84" s="4"/>
    </row>
    <row r="85" spans="1:10" s="21" customFormat="1" ht="7.9" customHeight="1" thickTop="1" thickBot="1" x14ac:dyDescent="0.3">
      <c r="A85"/>
      <c r="B85"/>
      <c r="C85"/>
      <c r="D85"/>
      <c r="E85"/>
      <c r="F85" s="3"/>
      <c r="G85" s="3"/>
      <c r="H85" s="3"/>
      <c r="I85" s="3"/>
      <c r="J85" s="4"/>
    </row>
    <row r="86" spans="1:10" ht="19.5" thickTop="1" x14ac:dyDescent="0.3">
      <c r="A86" s="174" t="s">
        <v>172</v>
      </c>
      <c r="B86" s="80"/>
      <c r="C86" s="80"/>
      <c r="D86" s="81"/>
      <c r="E86"/>
    </row>
    <row r="87" spans="1:10" x14ac:dyDescent="0.25">
      <c r="A87" s="85" t="s">
        <v>166</v>
      </c>
      <c r="B87" s="210" t="s">
        <v>209</v>
      </c>
      <c r="C87" s="210" t="s">
        <v>210</v>
      </c>
      <c r="D87" s="90">
        <v>350000</v>
      </c>
      <c r="E87"/>
    </row>
    <row r="88" spans="1:10" x14ac:dyDescent="0.25">
      <c r="A88" s="85" t="s">
        <v>193</v>
      </c>
      <c r="B88" s="210" t="s">
        <v>209</v>
      </c>
      <c r="C88" s="210" t="s">
        <v>210</v>
      </c>
      <c r="D88" s="90">
        <v>300000</v>
      </c>
      <c r="E88" s="1"/>
    </row>
    <row r="89" spans="1:10" x14ac:dyDescent="0.25">
      <c r="A89" s="85" t="s">
        <v>201</v>
      </c>
      <c r="B89" s="210" t="s">
        <v>209</v>
      </c>
      <c r="C89" s="210" t="s">
        <v>210</v>
      </c>
      <c r="D89" s="90">
        <v>91000</v>
      </c>
      <c r="E89"/>
      <c r="G89" s="155"/>
    </row>
    <row r="90" spans="1:10" x14ac:dyDescent="0.25">
      <c r="A90" s="85" t="s">
        <v>192</v>
      </c>
      <c r="B90" s="210" t="s">
        <v>209</v>
      </c>
      <c r="C90" s="210" t="s">
        <v>210</v>
      </c>
      <c r="D90" s="90">
        <v>826500</v>
      </c>
      <c r="E90" s="1"/>
    </row>
    <row r="91" spans="1:10" s="21" customFormat="1" x14ac:dyDescent="0.25">
      <c r="A91" s="118"/>
      <c r="B91" s="117"/>
      <c r="C91" s="117"/>
      <c r="D91" s="125">
        <v>1567500</v>
      </c>
      <c r="E91" s="3"/>
      <c r="F91" s="3"/>
      <c r="G91" s="3"/>
      <c r="H91" s="3"/>
      <c r="I91" s="3"/>
      <c r="J91" s="4"/>
    </row>
    <row r="92" spans="1:10" customFormat="1" ht="16.5" thickBot="1" x14ac:dyDescent="0.3">
      <c r="A92" s="70"/>
      <c r="B92" s="69"/>
      <c r="C92" s="173" t="s">
        <v>223</v>
      </c>
      <c r="D92" s="75">
        <v>1667500</v>
      </c>
      <c r="E92" s="3"/>
      <c r="F92" s="3"/>
      <c r="G92" s="3"/>
      <c r="H92" s="3"/>
      <c r="I92" s="3"/>
      <c r="J92" s="4"/>
    </row>
    <row r="93" spans="1:10" s="21" customFormat="1" ht="7.9" customHeight="1" thickTop="1" thickBot="1" x14ac:dyDescent="0.3">
      <c r="A93"/>
      <c r="B93"/>
      <c r="C93"/>
      <c r="D93"/>
      <c r="E93" s="3"/>
      <c r="F93" s="3"/>
      <c r="G93" s="3"/>
      <c r="H93" s="3"/>
      <c r="I93" s="3"/>
      <c r="J93" s="4"/>
    </row>
    <row r="94" spans="1:10" ht="19.5" thickTop="1" x14ac:dyDescent="0.3">
      <c r="A94" s="174" t="s">
        <v>178</v>
      </c>
      <c r="B94" s="80"/>
      <c r="C94" s="80"/>
      <c r="D94" s="81"/>
    </row>
    <row r="95" spans="1:10" x14ac:dyDescent="0.25">
      <c r="A95" s="85" t="s">
        <v>179</v>
      </c>
      <c r="B95" s="210" t="s">
        <v>209</v>
      </c>
      <c r="C95" s="210" t="s">
        <v>210</v>
      </c>
      <c r="D95" s="90">
        <v>82500</v>
      </c>
    </row>
    <row r="96" spans="1:10" s="91" customFormat="1" x14ac:dyDescent="0.25">
      <c r="A96" s="85" t="s">
        <v>180</v>
      </c>
      <c r="B96" s="210" t="s">
        <v>209</v>
      </c>
      <c r="C96" s="210" t="s">
        <v>210</v>
      </c>
      <c r="D96" s="90">
        <v>51700.000000000007</v>
      </c>
      <c r="E96" s="43"/>
      <c r="F96" s="43"/>
      <c r="G96" s="43"/>
      <c r="H96" s="43"/>
      <c r="I96" s="43"/>
      <c r="J96" s="43"/>
    </row>
    <row r="97" spans="1:4" x14ac:dyDescent="0.25">
      <c r="A97" s="85" t="s">
        <v>181</v>
      </c>
      <c r="B97" s="210" t="s">
        <v>209</v>
      </c>
      <c r="C97" s="210" t="s">
        <v>209</v>
      </c>
      <c r="D97" s="90">
        <v>577500.00000000012</v>
      </c>
    </row>
    <row r="98" spans="1:4" x14ac:dyDescent="0.25">
      <c r="A98" s="85" t="s">
        <v>183</v>
      </c>
      <c r="B98" s="210" t="s">
        <v>209</v>
      </c>
      <c r="C98" s="210" t="s">
        <v>210</v>
      </c>
      <c r="D98" s="90">
        <v>64891.181172939832</v>
      </c>
    </row>
    <row r="99" spans="1:4" x14ac:dyDescent="0.25">
      <c r="A99" s="85" t="s">
        <v>191</v>
      </c>
      <c r="B99" s="210" t="s">
        <v>209</v>
      </c>
      <c r="C99" s="210" t="s">
        <v>214</v>
      </c>
      <c r="D99" s="90">
        <v>486750.00000000012</v>
      </c>
    </row>
    <row r="100" spans="1:4" x14ac:dyDescent="0.25">
      <c r="A100" s="85" t="s">
        <v>186</v>
      </c>
      <c r="B100" s="210" t="s">
        <v>209</v>
      </c>
      <c r="C100" s="210" t="s">
        <v>210</v>
      </c>
      <c r="D100" s="90">
        <v>110154.26146949087</v>
      </c>
    </row>
    <row r="101" spans="1:4" x14ac:dyDescent="0.25">
      <c r="A101" s="85" t="s">
        <v>187</v>
      </c>
      <c r="B101" s="210" t="s">
        <v>209</v>
      </c>
      <c r="C101" s="210" t="s">
        <v>210</v>
      </c>
      <c r="D101" s="90">
        <v>7667.3268440121628</v>
      </c>
    </row>
    <row r="102" spans="1:4" x14ac:dyDescent="0.25">
      <c r="A102" s="118"/>
      <c r="B102" s="117"/>
      <c r="C102" s="117"/>
      <c r="D102" s="125">
        <v>1381162.7694864429</v>
      </c>
    </row>
    <row r="103" spans="1:4" ht="16.5" thickBot="1" x14ac:dyDescent="0.3">
      <c r="A103" s="70"/>
      <c r="B103" s="69"/>
      <c r="C103" s="173" t="s">
        <v>223</v>
      </c>
      <c r="D103" s="75">
        <v>1521162.7694864429</v>
      </c>
    </row>
    <row r="104" spans="1:4" ht="15.75" thickTop="1" x14ac:dyDescent="0.25">
      <c r="A104" s="26"/>
      <c r="B104" s="25"/>
      <c r="C104" s="25"/>
    </row>
    <row r="105" spans="1:4" x14ac:dyDescent="0.25">
      <c r="A105"/>
    </row>
    <row r="106" spans="1:4" x14ac:dyDescent="0.25">
      <c r="A106"/>
    </row>
    <row r="107" spans="1:4" x14ac:dyDescent="0.25">
      <c r="A107"/>
    </row>
    <row r="108" spans="1:4" x14ac:dyDescent="0.25">
      <c r="A108"/>
    </row>
    <row r="109" spans="1:4" x14ac:dyDescent="0.25">
      <c r="A109"/>
    </row>
    <row r="110" spans="1:4" x14ac:dyDescent="0.25">
      <c r="A110"/>
    </row>
    <row r="111" spans="1:4" x14ac:dyDescent="0.25">
      <c r="A111"/>
    </row>
    <row r="112" spans="1:4" x14ac:dyDescent="0.25">
      <c r="A112"/>
    </row>
    <row r="113" spans="1:10" x14ac:dyDescent="0.25">
      <c r="A113"/>
    </row>
    <row r="114" spans="1:10" x14ac:dyDescent="0.25">
      <c r="A114"/>
    </row>
    <row r="115" spans="1:10" x14ac:dyDescent="0.25">
      <c r="A115"/>
    </row>
    <row r="116" spans="1:10" x14ac:dyDescent="0.25">
      <c r="A116"/>
      <c r="E116" s="1"/>
      <c r="F116" s="1"/>
      <c r="G116" s="1"/>
      <c r="H116" s="1"/>
      <c r="I116" s="1"/>
      <c r="J116" s="1"/>
    </row>
    <row r="117" spans="1:10" x14ac:dyDescent="0.25">
      <c r="A117"/>
      <c r="E117" s="1"/>
      <c r="F117" s="1"/>
      <c r="G117" s="1"/>
      <c r="H117" s="1"/>
      <c r="I117" s="1"/>
      <c r="J117" s="1"/>
    </row>
    <row r="118" spans="1:10" x14ac:dyDescent="0.25">
      <c r="A118"/>
      <c r="E118" s="1"/>
      <c r="F118" s="1"/>
      <c r="G118" s="1"/>
      <c r="H118" s="1"/>
      <c r="I118" s="1"/>
      <c r="J118" s="1"/>
    </row>
    <row r="119" spans="1:10" x14ac:dyDescent="0.25">
      <c r="A119"/>
      <c r="E119" s="1"/>
      <c r="F119" s="1"/>
      <c r="G119" s="1"/>
      <c r="H119" s="1"/>
      <c r="I119" s="1"/>
      <c r="J119" s="1"/>
    </row>
    <row r="120" spans="1:10" x14ac:dyDescent="0.25">
      <c r="A120"/>
      <c r="E120" s="1"/>
      <c r="F120" s="1"/>
      <c r="G120" s="1"/>
      <c r="H120" s="1"/>
      <c r="I120" s="1"/>
      <c r="J120" s="1"/>
    </row>
    <row r="121" spans="1:10" x14ac:dyDescent="0.25">
      <c r="A121"/>
      <c r="E121" s="1"/>
      <c r="F121" s="1"/>
      <c r="G121" s="1"/>
      <c r="H121" s="1"/>
      <c r="I121" s="1"/>
      <c r="J121" s="1"/>
    </row>
  </sheetData>
  <mergeCells count="3">
    <mergeCell ref="A1:D1"/>
    <mergeCell ref="A2:D2"/>
    <mergeCell ref="A3:D3"/>
  </mergeCells>
  <pageMargins left="1" right="0.25" top="0.34375" bottom="0.20624999999999999" header="0.3" footer="0.3"/>
  <pageSetup scale="80" fitToHeight="7" orientation="landscape" horizontalDpi="300" verticalDpi="300" r:id="rId1"/>
  <rowBreaks count="2" manualBreakCount="2">
    <brk id="5" max="16383" man="1"/>
    <brk id="85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DED Rev3 (02_20)</vt:lpstr>
      <vt:lpstr>DED Rev4 (03_20)</vt:lpstr>
      <vt:lpstr>Press Release</vt:lpstr>
      <vt:lpstr>'DED Rev3 (02_20)'!Print_Area</vt:lpstr>
      <vt:lpstr>'DED Rev4 (03_20)'!Print_Area</vt:lpstr>
      <vt:lpstr>'Press Release'!Print_Area</vt:lpstr>
      <vt:lpstr>'DED Rev3 (02_20)'!Print_Titles</vt:lpstr>
      <vt:lpstr>'DED Rev4 (03_20)'!Print_Titles</vt:lpstr>
      <vt:lpstr>'Press Release'!Print_Titles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ddamico</dc:creator>
  <cp:lastModifiedBy>Sandy Johnston</cp:lastModifiedBy>
  <cp:lastPrinted>2020-03-25T15:07:46Z</cp:lastPrinted>
  <dcterms:created xsi:type="dcterms:W3CDTF">2020-02-12T15:30:22Z</dcterms:created>
  <dcterms:modified xsi:type="dcterms:W3CDTF">2020-04-10T12:57:49Z</dcterms:modified>
</cp:coreProperties>
</file>