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e3b55d40f4791543/Documents/Budget/2026/2026 Budget/"/>
    </mc:Choice>
  </mc:AlternateContent>
  <xr:revisionPtr revIDLastSave="32" documentId="13_ncr:1_{A977203D-A41D-481D-9827-F09C0EC2C858}" xr6:coauthVersionLast="47" xr6:coauthVersionMax="47" xr10:uidLastSave="{67437E07-8BBF-4C64-92DC-849A372E611F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Sheet1!$A$1:$J$46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C119" i="1" l="1"/>
  <c r="C58" i="1"/>
  <c r="I28" i="1" l="1"/>
  <c r="I29" i="1"/>
  <c r="J29" i="1" s="1"/>
  <c r="I30" i="1"/>
  <c r="I31" i="1"/>
  <c r="E41" i="1"/>
  <c r="I6" i="1" l="1"/>
  <c r="J6" i="1" s="1"/>
  <c r="I7" i="1"/>
  <c r="J7" i="1" s="1"/>
  <c r="I11" i="1"/>
  <c r="J11" i="1" s="1"/>
  <c r="I12" i="1"/>
  <c r="J12" i="1" s="1"/>
  <c r="I13" i="1"/>
  <c r="I14" i="1"/>
  <c r="I15" i="1"/>
  <c r="I16" i="1"/>
  <c r="J16" i="1" s="1"/>
  <c r="I20" i="1"/>
  <c r="J20" i="1" s="1"/>
  <c r="I22" i="1"/>
  <c r="I23" i="1"/>
  <c r="I27" i="1"/>
  <c r="J27" i="1" s="1"/>
  <c r="I35" i="1"/>
  <c r="J35" i="1" s="1"/>
  <c r="I39" i="1"/>
  <c r="J39" i="1" s="1"/>
  <c r="I40" i="1"/>
  <c r="I43" i="1"/>
  <c r="I5" i="1"/>
  <c r="H6" i="1"/>
  <c r="H7" i="1"/>
  <c r="H11" i="1"/>
  <c r="H12" i="1"/>
  <c r="H14" i="1"/>
  <c r="H15" i="1"/>
  <c r="H16" i="1"/>
  <c r="H20" i="1"/>
  <c r="H22" i="1"/>
  <c r="H23" i="1"/>
  <c r="H43" i="1"/>
  <c r="H5" i="1"/>
  <c r="G143" i="1" l="1"/>
  <c r="I91" i="1"/>
  <c r="I92" i="1"/>
  <c r="I93" i="1"/>
  <c r="I90" i="1"/>
  <c r="G84" i="1"/>
  <c r="I64" i="1"/>
  <c r="H140" i="1"/>
  <c r="H141" i="1"/>
  <c r="H142" i="1"/>
  <c r="H139" i="1"/>
  <c r="H135" i="1"/>
  <c r="H134" i="1"/>
  <c r="H132" i="1"/>
  <c r="H114" i="1"/>
  <c r="H115" i="1"/>
  <c r="H116" i="1"/>
  <c r="H117" i="1"/>
  <c r="H118" i="1"/>
  <c r="H113" i="1"/>
  <c r="H110" i="1"/>
  <c r="H104" i="1"/>
  <c r="H105" i="1"/>
  <c r="H106" i="1"/>
  <c r="H107" i="1"/>
  <c r="H103" i="1"/>
  <c r="H99" i="1"/>
  <c r="H100" i="1"/>
  <c r="H98" i="1"/>
  <c r="H91" i="1"/>
  <c r="H92" i="1"/>
  <c r="H90" i="1"/>
  <c r="H81" i="1"/>
  <c r="H82" i="1"/>
  <c r="H83" i="1"/>
  <c r="H80" i="1"/>
  <c r="H74" i="1"/>
  <c r="H75" i="1"/>
  <c r="H76" i="1"/>
  <c r="H73" i="1"/>
  <c r="H65" i="1"/>
  <c r="H66" i="1"/>
  <c r="H67" i="1"/>
  <c r="H69" i="1"/>
  <c r="H124" i="1"/>
  <c r="H129" i="1"/>
  <c r="H64" i="1"/>
  <c r="H55" i="1"/>
  <c r="H56" i="1"/>
  <c r="H57" i="1"/>
  <c r="H60" i="1"/>
  <c r="H61" i="1"/>
  <c r="H54" i="1"/>
  <c r="F143" i="1"/>
  <c r="H136" i="1" l="1"/>
  <c r="I81" i="1" l="1"/>
  <c r="I82" i="1"/>
  <c r="I83" i="1"/>
  <c r="I80" i="1"/>
  <c r="I74" i="1"/>
  <c r="I75" i="1"/>
  <c r="I76" i="1"/>
  <c r="I73" i="1"/>
  <c r="I65" i="1"/>
  <c r="J65" i="1" s="1"/>
  <c r="I66" i="1"/>
  <c r="J66" i="1" s="1"/>
  <c r="I67" i="1"/>
  <c r="J67" i="1" s="1"/>
  <c r="I68" i="1"/>
  <c r="J68" i="1" s="1"/>
  <c r="I69" i="1"/>
  <c r="J69" i="1" s="1"/>
  <c r="I55" i="1"/>
  <c r="I56" i="1"/>
  <c r="I57" i="1"/>
  <c r="E143" i="1"/>
  <c r="D143" i="1"/>
  <c r="H143" i="1" s="1"/>
  <c r="E84" i="1"/>
  <c r="C136" i="1" l="1"/>
  <c r="C84" i="1"/>
  <c r="D136" i="1" l="1"/>
  <c r="D129" i="1"/>
  <c r="D119" i="1"/>
  <c r="D108" i="1"/>
  <c r="D101" i="1"/>
  <c r="D94" i="1"/>
  <c r="D84" i="1"/>
  <c r="D77" i="1"/>
  <c r="D70" i="1"/>
  <c r="D58" i="1"/>
  <c r="D44" i="1"/>
  <c r="D41" i="1"/>
  <c r="D36" i="1"/>
  <c r="D32" i="1"/>
  <c r="D24" i="1"/>
  <c r="D17" i="1"/>
  <c r="D8" i="1"/>
  <c r="H84" i="1" l="1"/>
  <c r="I84" i="1"/>
  <c r="D121" i="1"/>
  <c r="D46" i="1"/>
  <c r="D86" i="1"/>
  <c r="D146" i="1" l="1"/>
  <c r="C143" i="1"/>
  <c r="J139" i="1"/>
  <c r="G136" i="1"/>
  <c r="I136" i="1" s="1"/>
  <c r="F136" i="1"/>
  <c r="E136" i="1"/>
  <c r="J129" i="1"/>
  <c r="I129" i="1"/>
  <c r="G129" i="1"/>
  <c r="F129" i="1"/>
  <c r="E129" i="1"/>
  <c r="I120" i="1"/>
  <c r="G119" i="1"/>
  <c r="F119" i="1"/>
  <c r="H119" i="1" s="1"/>
  <c r="E119" i="1"/>
  <c r="I118" i="1"/>
  <c r="J118" i="1" s="1"/>
  <c r="I117" i="1"/>
  <c r="I116" i="1"/>
  <c r="J116" i="1" s="1"/>
  <c r="I115" i="1"/>
  <c r="J115" i="1" s="1"/>
  <c r="I114" i="1"/>
  <c r="J114" i="1" s="1"/>
  <c r="I113" i="1"/>
  <c r="J113" i="1" s="1"/>
  <c r="I110" i="1"/>
  <c r="J110" i="1" s="1"/>
  <c r="G108" i="1"/>
  <c r="I108" i="1" s="1"/>
  <c r="J108" i="1" s="1"/>
  <c r="F108" i="1"/>
  <c r="H108" i="1" s="1"/>
  <c r="E108" i="1"/>
  <c r="C108" i="1"/>
  <c r="I107" i="1"/>
  <c r="J107" i="1" s="1"/>
  <c r="I106" i="1"/>
  <c r="J106" i="1" s="1"/>
  <c r="I105" i="1"/>
  <c r="J105" i="1" s="1"/>
  <c r="I104" i="1"/>
  <c r="J104" i="1" s="1"/>
  <c r="I103" i="1"/>
  <c r="J103" i="1" s="1"/>
  <c r="G101" i="1"/>
  <c r="I101" i="1" s="1"/>
  <c r="J101" i="1" s="1"/>
  <c r="F101" i="1"/>
  <c r="H101" i="1" s="1"/>
  <c r="E101" i="1"/>
  <c r="C101" i="1"/>
  <c r="I100" i="1"/>
  <c r="J100" i="1" s="1"/>
  <c r="I99" i="1"/>
  <c r="J99" i="1" s="1"/>
  <c r="I98" i="1"/>
  <c r="J98" i="1" s="1"/>
  <c r="G94" i="1"/>
  <c r="I94" i="1" s="1"/>
  <c r="F94" i="1"/>
  <c r="H94" i="1" s="1"/>
  <c r="E94" i="1"/>
  <c r="C94" i="1"/>
  <c r="J93" i="1"/>
  <c r="J92" i="1"/>
  <c r="J91" i="1"/>
  <c r="J83" i="1"/>
  <c r="J81" i="1"/>
  <c r="G77" i="1"/>
  <c r="F77" i="1"/>
  <c r="H77" i="1" s="1"/>
  <c r="E77" i="1"/>
  <c r="C77" i="1"/>
  <c r="J76" i="1"/>
  <c r="J74" i="1"/>
  <c r="J73" i="1"/>
  <c r="G70" i="1"/>
  <c r="F70" i="1"/>
  <c r="H70" i="1" s="1"/>
  <c r="E70" i="1"/>
  <c r="C70" i="1"/>
  <c r="J64" i="1"/>
  <c r="J61" i="1"/>
  <c r="J60" i="1"/>
  <c r="G58" i="1"/>
  <c r="F58" i="1"/>
  <c r="H58" i="1" s="1"/>
  <c r="E58" i="1"/>
  <c r="J57" i="1"/>
  <c r="J56" i="1"/>
  <c r="J55" i="1"/>
  <c r="I54" i="1"/>
  <c r="J54" i="1" s="1"/>
  <c r="H121" i="1" l="1"/>
  <c r="I58" i="1"/>
  <c r="J58" i="1" s="1"/>
  <c r="I70" i="1"/>
  <c r="J70" i="1" s="1"/>
  <c r="E121" i="1"/>
  <c r="E86" i="1"/>
  <c r="C86" i="1"/>
  <c r="I77" i="1"/>
  <c r="J77" i="1" s="1"/>
  <c r="J94" i="1"/>
  <c r="C121" i="1"/>
  <c r="F121" i="1"/>
  <c r="G121" i="1"/>
  <c r="I121" i="1" s="1"/>
  <c r="J121" i="1" s="1"/>
  <c r="G86" i="1"/>
  <c r="F86" i="1"/>
  <c r="H86" i="1" s="1"/>
  <c r="J84" i="1"/>
  <c r="J90" i="1"/>
  <c r="J75" i="1"/>
  <c r="J80" i="1"/>
  <c r="I119" i="1"/>
  <c r="J119" i="1" s="1"/>
  <c r="I143" i="1"/>
  <c r="H146" i="1" l="1"/>
  <c r="E146" i="1"/>
  <c r="C146" i="1"/>
  <c r="I86" i="1"/>
  <c r="J86" i="1" s="1"/>
  <c r="F146" i="1"/>
  <c r="G146" i="1"/>
  <c r="J143" i="1"/>
  <c r="I146" i="1" l="1"/>
  <c r="J146" i="1" s="1"/>
  <c r="G44" i="1"/>
  <c r="I44" i="1" s="1"/>
  <c r="F44" i="1"/>
  <c r="H44" i="1" s="1"/>
  <c r="E44" i="1"/>
  <c r="G41" i="1"/>
  <c r="I41" i="1" s="1"/>
  <c r="J41" i="1" s="1"/>
  <c r="F41" i="1"/>
  <c r="H41" i="1" s="1"/>
  <c r="C41" i="1"/>
  <c r="G36" i="1"/>
  <c r="I36" i="1" s="1"/>
  <c r="J36" i="1" s="1"/>
  <c r="F36" i="1"/>
  <c r="H36" i="1" s="1"/>
  <c r="E36" i="1"/>
  <c r="C36" i="1"/>
  <c r="G32" i="1"/>
  <c r="I32" i="1" s="1"/>
  <c r="J32" i="1" s="1"/>
  <c r="F32" i="1"/>
  <c r="H32" i="1" s="1"/>
  <c r="E32" i="1"/>
  <c r="C32" i="1"/>
  <c r="G24" i="1"/>
  <c r="I24" i="1" s="1"/>
  <c r="J24" i="1" s="1"/>
  <c r="F24" i="1"/>
  <c r="H24" i="1" s="1"/>
  <c r="E24" i="1"/>
  <c r="C24" i="1"/>
  <c r="G17" i="1"/>
  <c r="I17" i="1" s="1"/>
  <c r="J17" i="1" s="1"/>
  <c r="F17" i="1"/>
  <c r="H17" i="1" s="1"/>
  <c r="E17" i="1"/>
  <c r="C17" i="1"/>
  <c r="G8" i="1"/>
  <c r="I8" i="1" s="1"/>
  <c r="J8" i="1" s="1"/>
  <c r="F8" i="1"/>
  <c r="H8" i="1" s="1"/>
  <c r="E8" i="1"/>
  <c r="C8" i="1"/>
  <c r="J5" i="1"/>
  <c r="F46" i="1" l="1"/>
  <c r="H46" i="1" s="1"/>
  <c r="C46" i="1"/>
  <c r="E46" i="1"/>
  <c r="G46" i="1"/>
  <c r="I46" i="1" s="1"/>
  <c r="J46" i="1" s="1"/>
</calcChain>
</file>

<file path=xl/sharedStrings.xml><?xml version="1.0" encoding="utf-8"?>
<sst xmlns="http://schemas.openxmlformats.org/spreadsheetml/2006/main" count="158" uniqueCount="132">
  <si>
    <t>Budget Revenues</t>
  </si>
  <si>
    <t>Account</t>
  </si>
  <si>
    <t>REVENUES</t>
  </si>
  <si>
    <t>TAXES</t>
  </si>
  <si>
    <t>General Property Tax Levy</t>
  </si>
  <si>
    <t xml:space="preserve"> Managed Forest Land</t>
  </si>
  <si>
    <t>Personal Property Aid</t>
  </si>
  <si>
    <t>Total Taxes</t>
  </si>
  <si>
    <t>INTERGOVERNMENTAL REVENUES</t>
  </si>
  <si>
    <t>Shared Revenues</t>
  </si>
  <si>
    <t>General Transportation Aid</t>
  </si>
  <si>
    <t>Severance Withdrawal Taxes</t>
  </si>
  <si>
    <t>Payment in Lieu of Taxes</t>
  </si>
  <si>
    <t>Forest Cropland/Managed Forest</t>
  </si>
  <si>
    <t>Computer Aid</t>
  </si>
  <si>
    <t>Total Intergovernmental Revenues</t>
  </si>
  <si>
    <t>LICENSES &amp; PERMITS</t>
  </si>
  <si>
    <t>Liquor/Beer/Tobacco Licenses</t>
  </si>
  <si>
    <t>General Building Permits</t>
  </si>
  <si>
    <t>Total Licenses &amp; Permits</t>
  </si>
  <si>
    <t>PUBLIC CHARGES FOR SERVICES</t>
  </si>
  <si>
    <t>General Charges (copies, publication fees)</t>
  </si>
  <si>
    <t>Highway Maintenance and Construction</t>
  </si>
  <si>
    <t>Cemetary-Oak Grove</t>
  </si>
  <si>
    <t>Total Public Charges for Services</t>
  </si>
  <si>
    <t>Intergovernmental Charges for Services</t>
  </si>
  <si>
    <t>Other Local Governments-Transportation</t>
  </si>
  <si>
    <t>Total Intergovenmental Charges for Services</t>
  </si>
  <si>
    <t>MISCELLANEOUS REVENUE</t>
  </si>
  <si>
    <t>Interest Income</t>
  </si>
  <si>
    <t>Other Misc. Revenue</t>
  </si>
  <si>
    <t>Total Miscellaneoud Revenue</t>
  </si>
  <si>
    <t>Long Term Debt</t>
  </si>
  <si>
    <t>Total Long Term Debt</t>
  </si>
  <si>
    <t>TOTAL REVENUES</t>
  </si>
  <si>
    <t>Budget Expenses</t>
  </si>
  <si>
    <t>EXPENSES</t>
  </si>
  <si>
    <t>GENERAL GOVERNMENT</t>
  </si>
  <si>
    <t>Town Board Member Compensation</t>
  </si>
  <si>
    <t xml:space="preserve">  Town Chair Salary</t>
  </si>
  <si>
    <t xml:space="preserve">  Town Chair Mileage</t>
  </si>
  <si>
    <t xml:space="preserve">  Supervisors Salary </t>
  </si>
  <si>
    <t xml:space="preserve">  Board of Review</t>
  </si>
  <si>
    <t>Subtotal Board Expenses</t>
  </si>
  <si>
    <t>Legal Service Fees</t>
  </si>
  <si>
    <t>Subtotal Legal Service Fees</t>
  </si>
  <si>
    <t>General Administration</t>
  </si>
  <si>
    <t>Office Supplies &amp; Expense</t>
  </si>
  <si>
    <t>Criminial History Checks</t>
  </si>
  <si>
    <t>Publications of Notices</t>
  </si>
  <si>
    <t>Elections</t>
  </si>
  <si>
    <t>Clerk Salary</t>
  </si>
  <si>
    <t>Clerk Mileage/phone</t>
  </si>
  <si>
    <t>Subtotal General Administration</t>
  </si>
  <si>
    <t>Financial Administration</t>
  </si>
  <si>
    <t>Treasurer Salary</t>
  </si>
  <si>
    <t>Treasurer Mileage/phone</t>
  </si>
  <si>
    <t>Property Assessor Contract</t>
  </si>
  <si>
    <t>Property Assessor Add Costs</t>
  </si>
  <si>
    <t>Subtotal Financial Administration</t>
  </si>
  <si>
    <t>General Building, Town Hall</t>
  </si>
  <si>
    <t>Hall Supplies/Maintenenace/Repairs</t>
  </si>
  <si>
    <t>Town Hall Electric</t>
  </si>
  <si>
    <t>Town Hall Phone</t>
  </si>
  <si>
    <t>Property &amp; Liability Insurance</t>
  </si>
  <si>
    <t>Subtotal General Building Town Hall</t>
  </si>
  <si>
    <t>Total General Government</t>
  </si>
  <si>
    <t>PUBLIC SAFETY</t>
  </si>
  <si>
    <t>Fire Protection</t>
  </si>
  <si>
    <t>Fire Rep.</t>
  </si>
  <si>
    <t>Ambulance</t>
  </si>
  <si>
    <t>First Responders</t>
  </si>
  <si>
    <t>Total Public Safety</t>
  </si>
  <si>
    <t>Public Works</t>
  </si>
  <si>
    <t>Highway &amp; Maintenance</t>
  </si>
  <si>
    <t>Highway Wages</t>
  </si>
  <si>
    <t>Highway Incentive Salary</t>
  </si>
  <si>
    <t>Highway Phone Salary</t>
  </si>
  <si>
    <t>Subtotal Wages</t>
  </si>
  <si>
    <t xml:space="preserve">General Maintenance  Expenses </t>
  </si>
  <si>
    <t>Equipment Repair</t>
  </si>
  <si>
    <t>aka 57000</t>
  </si>
  <si>
    <t>New Equipment</t>
  </si>
  <si>
    <t>Gas/Oil</t>
  </si>
  <si>
    <t>Misc. Supplies</t>
  </si>
  <si>
    <t>Subtotal General Maintenace Expense</t>
  </si>
  <si>
    <t>Street Lighting</t>
  </si>
  <si>
    <t>Sanitation</t>
  </si>
  <si>
    <t>Landfill Employee Wages</t>
  </si>
  <si>
    <t>Modern/Dubco</t>
  </si>
  <si>
    <t>Recycle Disposal</t>
  </si>
  <si>
    <t>Other Sanitation</t>
  </si>
  <si>
    <t>Bag Tax</t>
  </si>
  <si>
    <t>Landfill Phone/Electric</t>
  </si>
  <si>
    <t>Subtotal Sanitation</t>
  </si>
  <si>
    <t>Total Public Works</t>
  </si>
  <si>
    <t>HEALTH AND HUMAN SERVICES</t>
  </si>
  <si>
    <t>Cemetery</t>
  </si>
  <si>
    <t>Total Health &amp; Human Services</t>
  </si>
  <si>
    <t>ZONING/CONSERVATION &amp; DEVELOPMENT</t>
  </si>
  <si>
    <t>Planning Commission</t>
  </si>
  <si>
    <t>Total Zoning/Conservation &amp; Development</t>
  </si>
  <si>
    <t>DEBT SERVICES</t>
  </si>
  <si>
    <t>Principal-Fire Department Loan River Bank</t>
  </si>
  <si>
    <t>Interest</t>
  </si>
  <si>
    <t>Principal-Truck Loan River Bank</t>
  </si>
  <si>
    <t>Total Debt Services</t>
  </si>
  <si>
    <t>OTHER EXPENSES</t>
  </si>
  <si>
    <t>Employer FICA</t>
  </si>
  <si>
    <t>Severance</t>
  </si>
  <si>
    <t>Driveway/Fire Number/Bldg Permit</t>
  </si>
  <si>
    <t>Total Other Expenses</t>
  </si>
  <si>
    <t>TOTAL EXPENSES</t>
  </si>
  <si>
    <t>2025 Proposed Budget</t>
  </si>
  <si>
    <t>Other</t>
  </si>
  <si>
    <t>Other Permits (Sandmine, Fire)</t>
  </si>
  <si>
    <t>Dogs/Driveway</t>
  </si>
  <si>
    <t>Trash</t>
  </si>
  <si>
    <t>Recyling</t>
  </si>
  <si>
    <t>2026 Town of Little Falls</t>
  </si>
  <si>
    <t>2024     Actual Budget</t>
  </si>
  <si>
    <t>2025             Jan-Sept       YTD</t>
  </si>
  <si>
    <t>2025            Year-End Estimate</t>
  </si>
  <si>
    <t>2026 Proposed Budget</t>
  </si>
  <si>
    <t>Under (Over)       2025     Budget</t>
  </si>
  <si>
    <t>Increase (Decrease) 2025 Budget to 2026</t>
  </si>
  <si>
    <t>% Change 2025 Budget  to 2026</t>
  </si>
  <si>
    <t>2025 Approved Budget</t>
  </si>
  <si>
    <t>2025           Jan-Sept       YTD</t>
  </si>
  <si>
    <t>2025           Year-End Estimate</t>
  </si>
  <si>
    <t>Under (Over)       2025      Budget</t>
  </si>
  <si>
    <t>Town of Little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</si>
</sst>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0" fillId="2" borderId="1" xfId="0" applyNumberFormat="1" applyFill="1" applyBorder="1"/>
    <xf numFmtId="0" fontId="0" fillId="0" borderId="1" xfId="0" applyBorder="1"/>
    <xf numFmtId="10" fontId="0" fillId="0" borderId="1" xfId="0" applyNumberFormat="1" applyBorder="1"/>
    <xf numFmtId="0" fontId="0" fillId="0" borderId="1" xfId="0" applyBorder="1" applyAlignment="1">
      <alignment horizontal="left"/>
    </xf>
    <xf numFmtId="164" fontId="1" fillId="0" borderId="1" xfId="0" applyNumberFormat="1" applyFont="1" applyBorder="1"/>
    <xf numFmtId="164" fontId="1" fillId="2" borderId="1" xfId="0" applyNumberFormat="1" applyFont="1" applyFill="1" applyBorder="1"/>
    <xf numFmtId="10" fontId="1" fillId="2" borderId="1" xfId="0" applyNumberFormat="1" applyFont="1" applyFill="1" applyBorder="1"/>
    <xf numFmtId="0" fontId="0" fillId="0" borderId="1" xfId="0" applyBorder="1" applyAlignment="1">
      <alignment wrapText="1"/>
    </xf>
    <xf numFmtId="164" fontId="1" fillId="0" borderId="2" xfId="0" applyNumberFormat="1" applyFont="1" applyBorder="1"/>
    <xf numFmtId="164" fontId="1" fillId="2" borderId="2" xfId="0" applyNumberFormat="1" applyFont="1" applyFill="1" applyBorder="1"/>
    <xf numFmtId="10" fontId="1" fillId="2" borderId="2" xfId="0" applyNumberFormat="1" applyFont="1" applyFill="1" applyBorder="1"/>
    <xf numFmtId="164" fontId="0" fillId="3" borderId="1" xfId="0" applyNumberForma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2" borderId="1" xfId="0" applyNumberFormat="1" applyFont="1" applyFill="1" applyBorder="1"/>
    <xf numFmtId="0" fontId="0" fillId="0" borderId="1" xfId="0" applyBorder="1" applyAlignment="1">
      <alignment horizontal="right"/>
    </xf>
    <xf numFmtId="10" fontId="0" fillId="3" borderId="1" xfId="0" applyNumberFormat="1" applyFill="1" applyBorder="1"/>
    <xf numFmtId="0" fontId="3" fillId="0" borderId="1" xfId="0" applyFont="1" applyBorder="1" applyAlignment="1">
      <alignment wrapText="1"/>
    </xf>
    <xf numFmtId="0" fontId="0" fillId="3" borderId="1" xfId="0" applyFill="1" applyBorder="1"/>
    <xf numFmtId="164" fontId="1" fillId="3" borderId="1" xfId="0" applyNumberFormat="1" applyFont="1" applyFill="1" applyBorder="1"/>
    <xf numFmtId="164" fontId="4" fillId="0" borderId="1" xfId="0" applyNumberFormat="1" applyFont="1" applyBorder="1"/>
    <xf numFmtId="164" fontId="4" fillId="2" borderId="1" xfId="0" applyNumberFormat="1" applyFont="1" applyFill="1" applyBorder="1"/>
    <xf numFmtId="10" fontId="4" fillId="2" borderId="1" xfId="0" applyNumberFormat="1" applyFont="1" applyFill="1" applyBorder="1"/>
    <xf numFmtId="0" fontId="1" fillId="0" borderId="1" xfId="0" applyFont="1" applyBorder="1" applyAlignment="1">
      <alignment horizontal="left" wrapText="1"/>
    </xf>
    <xf numFmtId="165" fontId="0" fillId="0" borderId="1" xfId="0" applyNumberFormat="1" applyBorder="1"/>
    <xf numFmtId="44" fontId="0" fillId="0" borderId="1" xfId="0" applyNumberFormat="1" applyBorder="1"/>
    <xf numFmtId="166" fontId="0" fillId="0" borderId="1" xfId="0" applyNumberFormat="1" applyBorder="1"/>
    <xf numFmtId="166" fontId="1" fillId="2" borderId="1" xfId="0" applyNumberFormat="1" applyFont="1" applyFill="1" applyBorder="1"/>
    <xf numFmtId="166" fontId="1" fillId="0" borderId="1" xfId="0" applyNumberFormat="1" applyFont="1" applyBorder="1"/>
    <xf numFmtId="166" fontId="1" fillId="2" borderId="2" xfId="0" applyNumberFormat="1" applyFont="1" applyFill="1" applyBorder="1"/>
    <xf numFmtId="166" fontId="0" fillId="0" borderId="0" xfId="0" applyNumberFormat="1"/>
    <xf numFmtId="166" fontId="0" fillId="3" borderId="1" xfId="0" applyNumberFormat="1" applyFill="1" applyBorder="1"/>
    <xf numFmtId="166" fontId="0" fillId="2" borderId="1" xfId="0" applyNumberFormat="1" applyFill="1" applyBorder="1"/>
    <xf numFmtId="166" fontId="3" fillId="2" borderId="1" xfId="0" applyNumberFormat="1" applyFont="1" applyFill="1" applyBorder="1"/>
    <xf numFmtId="166" fontId="1" fillId="3" borderId="1" xfId="0" applyNumberFormat="1" applyFont="1" applyFill="1" applyBorder="1"/>
    <xf numFmtId="166" fontId="3" fillId="0" borderId="1" xfId="0" applyNumberFormat="1" applyFont="1" applyBorder="1"/>
    <xf numFmtId="166" fontId="4" fillId="2" borderId="1" xfId="0" applyNumberFormat="1" applyFont="1" applyFill="1" applyBorder="1"/>
    <xf numFmtId="166" fontId="0" fillId="4" borderId="1" xfId="0" applyNumberFormat="1" applyFill="1" applyBorder="1"/>
    <xf numFmtId="164" fontId="1" fillId="7" borderId="1" xfId="0" applyNumberFormat="1" applyFont="1" applyFill="1" applyBorder="1"/>
    <xf numFmtId="164" fontId="1" fillId="7" borderId="2" xfId="0" applyNumberFormat="1" applyFont="1" applyFill="1" applyBorder="1"/>
    <xf numFmtId="10" fontId="1" fillId="0" borderId="1" xfId="0" applyNumberFormat="1" applyFont="1" applyBorder="1"/>
    <xf numFmtId="0" fontId="1" fillId="8" borderId="1" xfId="0" applyFont="1" applyFill="1" applyBorder="1"/>
    <xf numFmtId="0" fontId="1" fillId="8" borderId="1" xfId="0" applyFont="1" applyFill="1" applyBorder="1" applyAlignment="1">
      <alignment horizontal="center" wrapText="1"/>
    </xf>
    <xf numFmtId="166" fontId="1" fillId="8" borderId="1" xfId="0" applyNumberFormat="1" applyFont="1" applyFill="1" applyBorder="1" applyAlignment="1">
      <alignment horizont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wrapText="1"/>
    </xf>
    <xf numFmtId="166" fontId="1" fillId="6" borderId="1" xfId="0" applyNumberFormat="1" applyFont="1" applyFill="1" applyBorder="1" applyAlignment="1">
      <alignment horizontal="center" wrapText="1"/>
    </xf>
    <xf numFmtId="0" fontId="2" fillId="9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7"/>
  <sheetViews>
    <sheetView tabSelected="1" topLeftCell="A133" workbookViewId="0">
      <selection activeCell="G105" sqref="G105"/>
    </sheetView>
  </sheetViews>
  <sheetFormatPr defaultRowHeight="14.4" x14ac:dyDescent="0.3"/>
  <cols>
    <col min="2" max="2" width="39.5546875" customWidth="1"/>
    <col min="3" max="7" width="12" customWidth="1"/>
    <col min="8" max="9" width="12" style="34" customWidth="1"/>
    <col min="10" max="10" width="12" customWidth="1"/>
  </cols>
  <sheetData>
    <row r="1" spans="1:10" ht="18" x14ac:dyDescent="0.35">
      <c r="A1" s="51" t="s">
        <v>119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8" x14ac:dyDescent="0.3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57.6" x14ac:dyDescent="0.3">
      <c r="A3" s="48" t="s">
        <v>1</v>
      </c>
      <c r="B3" s="48" t="s">
        <v>2</v>
      </c>
      <c r="C3" s="49" t="s">
        <v>120</v>
      </c>
      <c r="D3" s="49" t="s">
        <v>127</v>
      </c>
      <c r="E3" s="49" t="s">
        <v>121</v>
      </c>
      <c r="F3" s="49" t="s">
        <v>122</v>
      </c>
      <c r="G3" s="49" t="s">
        <v>123</v>
      </c>
      <c r="H3" s="50" t="s">
        <v>124</v>
      </c>
      <c r="I3" s="50" t="s">
        <v>125</v>
      </c>
      <c r="J3" s="49" t="s">
        <v>126</v>
      </c>
    </row>
    <row r="4" spans="1:10" x14ac:dyDescent="0.3">
      <c r="A4" s="2">
        <v>41000</v>
      </c>
      <c r="B4" s="1" t="s">
        <v>3</v>
      </c>
      <c r="C4" s="3"/>
      <c r="D4" s="4"/>
      <c r="E4" s="3"/>
      <c r="F4" s="3"/>
      <c r="G4" s="4"/>
      <c r="H4" s="30"/>
      <c r="I4" s="30"/>
      <c r="J4" s="3"/>
    </row>
    <row r="5" spans="1:10" x14ac:dyDescent="0.3">
      <c r="A5" s="5">
        <v>41110</v>
      </c>
      <c r="B5" s="5" t="s">
        <v>4</v>
      </c>
      <c r="C5" s="3">
        <v>270293</v>
      </c>
      <c r="D5" s="4">
        <v>282447</v>
      </c>
      <c r="E5" s="3">
        <v>282447</v>
      </c>
      <c r="F5" s="3">
        <v>282447</v>
      </c>
      <c r="G5" s="4">
        <v>254308</v>
      </c>
      <c r="H5" s="30">
        <f>D5-F5</f>
        <v>0</v>
      </c>
      <c r="I5" s="30">
        <f>G5-D5</f>
        <v>-28139</v>
      </c>
      <c r="J5" s="6">
        <f>I5/D5</f>
        <v>-9.9625770498536007E-2</v>
      </c>
    </row>
    <row r="6" spans="1:10" x14ac:dyDescent="0.3">
      <c r="A6" s="5">
        <v>41150</v>
      </c>
      <c r="B6" s="7" t="s">
        <v>5</v>
      </c>
      <c r="C6" s="3">
        <v>2799</v>
      </c>
      <c r="D6" s="4">
        <v>2000</v>
      </c>
      <c r="E6" s="3">
        <v>2925</v>
      </c>
      <c r="F6" s="3">
        <v>2925</v>
      </c>
      <c r="G6" s="4">
        <v>2000</v>
      </c>
      <c r="H6" s="30">
        <f t="shared" ref="H6:H46" si="0">D6-F6</f>
        <v>-925</v>
      </c>
      <c r="I6" s="30">
        <f t="shared" ref="I6:I46" si="1">G6-D6</f>
        <v>0</v>
      </c>
      <c r="J6" s="6">
        <f t="shared" ref="J6:J46" si="2">I6/D6</f>
        <v>0</v>
      </c>
    </row>
    <row r="7" spans="1:10" x14ac:dyDescent="0.3">
      <c r="A7" s="5">
        <v>41900</v>
      </c>
      <c r="B7" s="5" t="s">
        <v>6</v>
      </c>
      <c r="C7" s="3"/>
      <c r="D7" s="4">
        <v>1057</v>
      </c>
      <c r="E7" s="3">
        <v>1057</v>
      </c>
      <c r="F7" s="3">
        <v>1057</v>
      </c>
      <c r="G7" s="4">
        <v>523</v>
      </c>
      <c r="H7" s="30">
        <f t="shared" si="0"/>
        <v>0</v>
      </c>
      <c r="I7" s="30">
        <f t="shared" si="1"/>
        <v>-534</v>
      </c>
      <c r="J7" s="6">
        <f t="shared" si="2"/>
        <v>-0.50520340586565748</v>
      </c>
    </row>
    <row r="8" spans="1:10" x14ac:dyDescent="0.3">
      <c r="A8" s="5"/>
      <c r="B8" s="1" t="s">
        <v>7</v>
      </c>
      <c r="C8" s="8">
        <f>SUM(C5:C7)</f>
        <v>273092</v>
      </c>
      <c r="D8" s="9">
        <f>SUM(D5:D7)</f>
        <v>285504</v>
      </c>
      <c r="E8" s="9">
        <f t="shared" ref="E8:F8" si="3">SUM(E5:E7)</f>
        <v>286429</v>
      </c>
      <c r="F8" s="9">
        <f t="shared" si="3"/>
        <v>286429</v>
      </c>
      <c r="G8" s="9">
        <f>SUM(G5:G7)</f>
        <v>256831</v>
      </c>
      <c r="H8" s="30">
        <f t="shared" si="0"/>
        <v>-925</v>
      </c>
      <c r="I8" s="30">
        <f t="shared" si="1"/>
        <v>-28673</v>
      </c>
      <c r="J8" s="6">
        <f t="shared" si="2"/>
        <v>-0.10042941605021295</v>
      </c>
    </row>
    <row r="9" spans="1:10" x14ac:dyDescent="0.3">
      <c r="A9" s="5"/>
      <c r="B9" s="5"/>
      <c r="C9" s="3"/>
      <c r="D9" s="4"/>
      <c r="E9" s="3"/>
      <c r="F9" s="3"/>
      <c r="G9" s="4"/>
      <c r="H9" s="30"/>
      <c r="I9" s="30"/>
      <c r="J9" s="6"/>
    </row>
    <row r="10" spans="1:10" x14ac:dyDescent="0.3">
      <c r="A10" s="2">
        <v>43000</v>
      </c>
      <c r="B10" s="1" t="s">
        <v>8</v>
      </c>
      <c r="C10" s="3"/>
      <c r="D10" s="4"/>
      <c r="E10" s="3"/>
      <c r="F10" s="3"/>
      <c r="G10" s="4"/>
      <c r="H10" s="30"/>
      <c r="I10" s="30"/>
      <c r="J10" s="6"/>
    </row>
    <row r="11" spans="1:10" x14ac:dyDescent="0.3">
      <c r="A11" s="5">
        <v>43410</v>
      </c>
      <c r="B11" s="5" t="s">
        <v>9</v>
      </c>
      <c r="C11" s="3">
        <v>101223</v>
      </c>
      <c r="D11" s="4">
        <v>103380</v>
      </c>
      <c r="E11" s="3">
        <v>27072</v>
      </c>
      <c r="F11" s="3">
        <v>103380</v>
      </c>
      <c r="G11" s="4">
        <v>107329</v>
      </c>
      <c r="H11" s="30">
        <f t="shared" si="0"/>
        <v>0</v>
      </c>
      <c r="I11" s="30">
        <f t="shared" si="1"/>
        <v>3949</v>
      </c>
      <c r="J11" s="6">
        <f t="shared" si="2"/>
        <v>3.8198877926097892E-2</v>
      </c>
    </row>
    <row r="12" spans="1:10" x14ac:dyDescent="0.3">
      <c r="A12" s="5">
        <v>43531</v>
      </c>
      <c r="B12" s="5" t="s">
        <v>10</v>
      </c>
      <c r="C12" s="3">
        <v>203327</v>
      </c>
      <c r="D12" s="4">
        <v>203327</v>
      </c>
      <c r="E12" s="3">
        <v>152496</v>
      </c>
      <c r="F12" s="3">
        <v>203327</v>
      </c>
      <c r="G12" s="4">
        <v>217904</v>
      </c>
      <c r="H12" s="30">
        <f t="shared" si="0"/>
        <v>0</v>
      </c>
      <c r="I12" s="30">
        <f t="shared" si="1"/>
        <v>14577</v>
      </c>
      <c r="J12" s="6">
        <f t="shared" si="2"/>
        <v>7.1692396976299255E-2</v>
      </c>
    </row>
    <row r="13" spans="1:10" x14ac:dyDescent="0.3">
      <c r="A13" s="5">
        <v>43640</v>
      </c>
      <c r="B13" s="5" t="s">
        <v>11</v>
      </c>
      <c r="C13" s="3">
        <v>0</v>
      </c>
      <c r="D13" s="4">
        <v>0</v>
      </c>
      <c r="E13" s="3">
        <v>1373</v>
      </c>
      <c r="F13" s="3">
        <v>1373</v>
      </c>
      <c r="G13" s="4">
        <v>0</v>
      </c>
      <c r="H13" s="30">
        <f t="shared" si="0"/>
        <v>-1373</v>
      </c>
      <c r="I13" s="30">
        <f t="shared" si="1"/>
        <v>0</v>
      </c>
      <c r="J13" s="6">
        <v>0</v>
      </c>
    </row>
    <row r="14" spans="1:10" x14ac:dyDescent="0.3">
      <c r="A14" s="5">
        <v>43660</v>
      </c>
      <c r="B14" s="5" t="s">
        <v>12</v>
      </c>
      <c r="C14" s="3">
        <v>7062</v>
      </c>
      <c r="D14" s="4">
        <v>0</v>
      </c>
      <c r="E14" s="3">
        <v>20038</v>
      </c>
      <c r="F14" s="3">
        <v>20038</v>
      </c>
      <c r="G14" s="4">
        <v>0</v>
      </c>
      <c r="H14" s="30">
        <f t="shared" si="0"/>
        <v>-20038</v>
      </c>
      <c r="I14" s="30">
        <f t="shared" si="1"/>
        <v>0</v>
      </c>
      <c r="J14" s="6">
        <v>0</v>
      </c>
    </row>
    <row r="15" spans="1:10" x14ac:dyDescent="0.3">
      <c r="A15" s="5">
        <v>43650</v>
      </c>
      <c r="B15" s="5" t="s">
        <v>13</v>
      </c>
      <c r="C15" s="3">
        <v>0</v>
      </c>
      <c r="D15" s="4">
        <v>0</v>
      </c>
      <c r="E15" s="3">
        <v>0</v>
      </c>
      <c r="F15" s="3">
        <v>0</v>
      </c>
      <c r="G15" s="4">
        <v>0</v>
      </c>
      <c r="H15" s="30">
        <f t="shared" si="0"/>
        <v>0</v>
      </c>
      <c r="I15" s="30">
        <f t="shared" si="1"/>
        <v>0</v>
      </c>
      <c r="J15" s="6">
        <v>0</v>
      </c>
    </row>
    <row r="16" spans="1:10" x14ac:dyDescent="0.3">
      <c r="A16" s="5">
        <v>43690</v>
      </c>
      <c r="B16" s="5" t="s">
        <v>14</v>
      </c>
      <c r="C16" s="3">
        <v>28</v>
      </c>
      <c r="D16" s="4">
        <v>28</v>
      </c>
      <c r="E16" s="3">
        <v>28</v>
      </c>
      <c r="F16" s="3"/>
      <c r="G16" s="4">
        <v>28</v>
      </c>
      <c r="H16" s="30">
        <f t="shared" si="0"/>
        <v>28</v>
      </c>
      <c r="I16" s="30">
        <f t="shared" si="1"/>
        <v>0</v>
      </c>
      <c r="J16" s="6">
        <f t="shared" si="2"/>
        <v>0</v>
      </c>
    </row>
    <row r="17" spans="1:10" x14ac:dyDescent="0.3">
      <c r="A17" s="5"/>
      <c r="B17" s="1" t="s">
        <v>15</v>
      </c>
      <c r="C17" s="8">
        <f>SUM(C11:C16)</f>
        <v>311640</v>
      </c>
      <c r="D17" s="9">
        <f t="shared" ref="D17" si="4">SUM(D11:D16)</f>
        <v>306735</v>
      </c>
      <c r="E17" s="9">
        <f t="shared" ref="E17:G17" si="5">SUM(E11:E16)</f>
        <v>201007</v>
      </c>
      <c r="F17" s="9">
        <f t="shared" si="5"/>
        <v>328118</v>
      </c>
      <c r="G17" s="9">
        <f t="shared" si="5"/>
        <v>325261</v>
      </c>
      <c r="H17" s="30">
        <f t="shared" si="0"/>
        <v>-21383</v>
      </c>
      <c r="I17" s="30">
        <f t="shared" si="1"/>
        <v>18526</v>
      </c>
      <c r="J17" s="6">
        <f t="shared" si="2"/>
        <v>6.0397411446362494E-2</v>
      </c>
    </row>
    <row r="18" spans="1:10" x14ac:dyDescent="0.3">
      <c r="A18" s="5"/>
      <c r="B18" s="5"/>
      <c r="C18" s="3"/>
      <c r="D18" s="4"/>
      <c r="E18" s="3"/>
      <c r="F18" s="3"/>
      <c r="G18" s="4"/>
      <c r="H18" s="30"/>
      <c r="I18" s="30"/>
      <c r="J18" s="6"/>
    </row>
    <row r="19" spans="1:10" x14ac:dyDescent="0.3">
      <c r="A19" s="2">
        <v>44000</v>
      </c>
      <c r="B19" s="1" t="s">
        <v>16</v>
      </c>
      <c r="C19" s="3"/>
      <c r="D19" s="4"/>
      <c r="E19" s="3"/>
      <c r="F19" s="3"/>
      <c r="G19" s="4"/>
      <c r="H19" s="30"/>
      <c r="I19" s="30"/>
      <c r="J19" s="6"/>
    </row>
    <row r="20" spans="1:10" x14ac:dyDescent="0.3">
      <c r="A20" s="5">
        <v>44100</v>
      </c>
      <c r="B20" s="5" t="s">
        <v>17</v>
      </c>
      <c r="C20" s="3">
        <v>2730</v>
      </c>
      <c r="D20" s="4">
        <v>2460</v>
      </c>
      <c r="E20" s="3">
        <v>3420</v>
      </c>
      <c r="F20" s="3">
        <v>3440</v>
      </c>
      <c r="G20" s="4">
        <v>2800</v>
      </c>
      <c r="H20" s="30">
        <f t="shared" si="0"/>
        <v>-980</v>
      </c>
      <c r="I20" s="30">
        <f t="shared" si="1"/>
        <v>340</v>
      </c>
      <c r="J20" s="6">
        <f t="shared" si="2"/>
        <v>0.13821138211382114</v>
      </c>
    </row>
    <row r="21" spans="1:10" x14ac:dyDescent="0.3">
      <c r="A21" s="5">
        <v>44200</v>
      </c>
      <c r="B21" s="5" t="s">
        <v>116</v>
      </c>
      <c r="C21" s="3">
        <v>4102</v>
      </c>
      <c r="D21" s="4">
        <v>0</v>
      </c>
      <c r="E21" s="3">
        <v>130</v>
      </c>
      <c r="F21" s="3">
        <v>130</v>
      </c>
      <c r="G21" s="4">
        <v>0</v>
      </c>
      <c r="H21" s="30"/>
      <c r="I21" s="30"/>
      <c r="J21" s="6">
        <v>0</v>
      </c>
    </row>
    <row r="22" spans="1:10" x14ac:dyDescent="0.3">
      <c r="A22" s="5">
        <v>44300</v>
      </c>
      <c r="B22" s="5" t="s">
        <v>18</v>
      </c>
      <c r="C22" s="3">
        <v>595</v>
      </c>
      <c r="D22" s="4">
        <v>0</v>
      </c>
      <c r="E22" s="3">
        <v>15616</v>
      </c>
      <c r="F22" s="3">
        <v>15616</v>
      </c>
      <c r="G22" s="4">
        <v>0</v>
      </c>
      <c r="H22" s="30">
        <f t="shared" si="0"/>
        <v>-15616</v>
      </c>
      <c r="I22" s="30">
        <f t="shared" si="1"/>
        <v>0</v>
      </c>
      <c r="J22" s="6">
        <v>0</v>
      </c>
    </row>
    <row r="23" spans="1:10" x14ac:dyDescent="0.3">
      <c r="A23" s="5">
        <v>44900</v>
      </c>
      <c r="B23" s="5" t="s">
        <v>115</v>
      </c>
      <c r="C23" s="3">
        <v>25000</v>
      </c>
      <c r="D23" s="4">
        <v>25000</v>
      </c>
      <c r="E23" s="3">
        <v>25225</v>
      </c>
      <c r="F23" s="3">
        <v>25225</v>
      </c>
      <c r="G23" s="4">
        <v>25000</v>
      </c>
      <c r="H23" s="30">
        <f t="shared" si="0"/>
        <v>-225</v>
      </c>
      <c r="I23" s="30">
        <f t="shared" si="1"/>
        <v>0</v>
      </c>
      <c r="J23" s="6">
        <v>0</v>
      </c>
    </row>
    <row r="24" spans="1:10" x14ac:dyDescent="0.3">
      <c r="A24" s="5"/>
      <c r="B24" s="1" t="s">
        <v>19</v>
      </c>
      <c r="C24" s="8">
        <f>SUM(C20:C23)</f>
        <v>32427</v>
      </c>
      <c r="D24" s="9">
        <f t="shared" ref="D24" si="6">SUM(D20:D23)</f>
        <v>27460</v>
      </c>
      <c r="E24" s="9">
        <f t="shared" ref="E24:G24" si="7">SUM(E20:E23)</f>
        <v>44391</v>
      </c>
      <c r="F24" s="9">
        <f t="shared" si="7"/>
        <v>44411</v>
      </c>
      <c r="G24" s="9">
        <f t="shared" si="7"/>
        <v>27800</v>
      </c>
      <c r="H24" s="30">
        <f t="shared" si="0"/>
        <v>-16951</v>
      </c>
      <c r="I24" s="30">
        <f t="shared" si="1"/>
        <v>340</v>
      </c>
      <c r="J24" s="6">
        <f t="shared" si="2"/>
        <v>1.2381646030589949E-2</v>
      </c>
    </row>
    <row r="25" spans="1:10" x14ac:dyDescent="0.3">
      <c r="A25" s="5"/>
      <c r="B25" s="5"/>
      <c r="C25" s="3"/>
      <c r="D25" s="4"/>
      <c r="E25" s="3"/>
      <c r="F25" s="3"/>
      <c r="G25" s="4"/>
      <c r="H25" s="30"/>
      <c r="I25" s="30"/>
      <c r="J25" s="6"/>
    </row>
    <row r="26" spans="1:10" x14ac:dyDescent="0.3">
      <c r="A26" s="2">
        <v>46000</v>
      </c>
      <c r="B26" s="1" t="s">
        <v>20</v>
      </c>
      <c r="C26" s="3"/>
      <c r="D26" s="4"/>
      <c r="E26" s="3"/>
      <c r="F26" s="3"/>
      <c r="G26" s="4"/>
      <c r="H26" s="30"/>
      <c r="I26" s="30"/>
      <c r="J26" s="6"/>
    </row>
    <row r="27" spans="1:10" x14ac:dyDescent="0.3">
      <c r="A27" s="5">
        <v>46100</v>
      </c>
      <c r="B27" s="11" t="s">
        <v>21</v>
      </c>
      <c r="C27" s="3">
        <v>85</v>
      </c>
      <c r="D27" s="4">
        <v>75</v>
      </c>
      <c r="E27" s="3">
        <v>90</v>
      </c>
      <c r="F27" s="3">
        <v>90</v>
      </c>
      <c r="G27" s="4">
        <v>90</v>
      </c>
      <c r="H27" s="30"/>
      <c r="I27" s="30">
        <f t="shared" si="1"/>
        <v>15</v>
      </c>
      <c r="J27" s="6">
        <f t="shared" si="2"/>
        <v>0.2</v>
      </c>
    </row>
    <row r="28" spans="1:10" x14ac:dyDescent="0.3">
      <c r="A28" s="5">
        <v>46310</v>
      </c>
      <c r="B28" s="5" t="s">
        <v>22</v>
      </c>
      <c r="C28" s="3">
        <v>225</v>
      </c>
      <c r="D28" s="4">
        <v>0</v>
      </c>
      <c r="E28" s="3">
        <v>0</v>
      </c>
      <c r="F28" s="3">
        <v>0</v>
      </c>
      <c r="G28" s="4">
        <v>0</v>
      </c>
      <c r="H28" s="30"/>
      <c r="I28" s="30">
        <f t="shared" si="1"/>
        <v>0</v>
      </c>
      <c r="J28" s="6">
        <v>0</v>
      </c>
    </row>
    <row r="29" spans="1:10" x14ac:dyDescent="0.3">
      <c r="A29" s="5">
        <v>46431</v>
      </c>
      <c r="B29" s="5" t="s">
        <v>117</v>
      </c>
      <c r="C29" s="3">
        <v>39352</v>
      </c>
      <c r="D29" s="4">
        <v>35000</v>
      </c>
      <c r="E29" s="3">
        <v>20897</v>
      </c>
      <c r="F29" s="3">
        <v>21500</v>
      </c>
      <c r="G29" s="4">
        <v>21000</v>
      </c>
      <c r="H29" s="30"/>
      <c r="I29" s="30">
        <f t="shared" si="1"/>
        <v>-14000</v>
      </c>
      <c r="J29" s="6">
        <f t="shared" si="2"/>
        <v>-0.4</v>
      </c>
    </row>
    <row r="30" spans="1:10" x14ac:dyDescent="0.3">
      <c r="A30" s="5">
        <v>46435</v>
      </c>
      <c r="B30" s="5" t="s">
        <v>118</v>
      </c>
      <c r="C30" s="3">
        <v>0</v>
      </c>
      <c r="D30" s="4">
        <v>0</v>
      </c>
      <c r="E30" s="3">
        <v>10895</v>
      </c>
      <c r="F30" s="3">
        <v>14495</v>
      </c>
      <c r="G30" s="4">
        <v>14000</v>
      </c>
      <c r="H30" s="30"/>
      <c r="I30" s="30">
        <f t="shared" si="1"/>
        <v>14000</v>
      </c>
      <c r="J30" s="6">
        <v>1</v>
      </c>
    </row>
    <row r="31" spans="1:10" x14ac:dyDescent="0.3">
      <c r="A31" s="5">
        <v>46500</v>
      </c>
      <c r="B31" s="5" t="s">
        <v>23</v>
      </c>
      <c r="C31" s="3">
        <v>125</v>
      </c>
      <c r="D31" s="4">
        <v>0</v>
      </c>
      <c r="E31" s="3">
        <v>0</v>
      </c>
      <c r="F31" s="3">
        <v>0</v>
      </c>
      <c r="G31" s="4">
        <v>0</v>
      </c>
      <c r="H31" s="30"/>
      <c r="I31" s="30">
        <f t="shared" si="1"/>
        <v>0</v>
      </c>
      <c r="J31" s="6">
        <v>0</v>
      </c>
    </row>
    <row r="32" spans="1:10" x14ac:dyDescent="0.3">
      <c r="A32" s="5"/>
      <c r="B32" s="1" t="s">
        <v>24</v>
      </c>
      <c r="C32" s="8">
        <f>SUM(C27:C31)</f>
        <v>39787</v>
      </c>
      <c r="D32" s="9">
        <f t="shared" ref="D32" si="8">SUM(D27:D31)</f>
        <v>35075</v>
      </c>
      <c r="E32" s="9">
        <f t="shared" ref="E32:G32" si="9">SUM(E27:E31)</f>
        <v>31882</v>
      </c>
      <c r="F32" s="9">
        <f t="shared" si="9"/>
        <v>36085</v>
      </c>
      <c r="G32" s="9">
        <f t="shared" si="9"/>
        <v>35090</v>
      </c>
      <c r="H32" s="30">
        <f t="shared" si="0"/>
        <v>-1010</v>
      </c>
      <c r="I32" s="30">
        <f t="shared" si="1"/>
        <v>15</v>
      </c>
      <c r="J32" s="6">
        <f t="shared" si="2"/>
        <v>4.2765502494654313E-4</v>
      </c>
    </row>
    <row r="33" spans="1:10" x14ac:dyDescent="0.3">
      <c r="A33" s="5"/>
      <c r="B33" s="5"/>
      <c r="C33" s="3"/>
      <c r="D33" s="4"/>
      <c r="E33" s="3"/>
      <c r="F33" s="3"/>
      <c r="G33" s="4"/>
      <c r="H33" s="30"/>
      <c r="I33" s="30"/>
      <c r="J33" s="6"/>
    </row>
    <row r="34" spans="1:10" x14ac:dyDescent="0.3">
      <c r="A34" s="2">
        <v>47000</v>
      </c>
      <c r="B34" s="1" t="s">
        <v>25</v>
      </c>
      <c r="C34" s="3"/>
      <c r="D34" s="4"/>
      <c r="E34" s="3"/>
      <c r="F34" s="3"/>
      <c r="G34" s="4"/>
      <c r="H34" s="30"/>
      <c r="I34" s="30"/>
      <c r="J34" s="6"/>
    </row>
    <row r="35" spans="1:10" x14ac:dyDescent="0.3">
      <c r="A35" s="5">
        <v>47330</v>
      </c>
      <c r="B35" s="5" t="s">
        <v>26</v>
      </c>
      <c r="C35" s="3">
        <v>9243</v>
      </c>
      <c r="D35" s="4">
        <v>10000</v>
      </c>
      <c r="E35" s="3">
        <v>8049</v>
      </c>
      <c r="F35" s="3">
        <v>10000</v>
      </c>
      <c r="G35" s="4">
        <v>10000</v>
      </c>
      <c r="H35" s="30"/>
      <c r="I35" s="30">
        <f t="shared" si="1"/>
        <v>0</v>
      </c>
      <c r="J35" s="6">
        <f t="shared" si="2"/>
        <v>0</v>
      </c>
    </row>
    <row r="36" spans="1:10" x14ac:dyDescent="0.3">
      <c r="A36" s="5"/>
      <c r="B36" s="1" t="s">
        <v>27</v>
      </c>
      <c r="C36" s="8">
        <f>SUM(C35)</f>
        <v>9243</v>
      </c>
      <c r="D36" s="9">
        <f t="shared" ref="D36" si="10">SUM(D35)</f>
        <v>10000</v>
      </c>
      <c r="E36" s="9">
        <f t="shared" ref="E36:G36" si="11">SUM(E35)</f>
        <v>8049</v>
      </c>
      <c r="F36" s="9">
        <f t="shared" si="11"/>
        <v>10000</v>
      </c>
      <c r="G36" s="42">
        <f t="shared" si="11"/>
        <v>10000</v>
      </c>
      <c r="H36" s="30">
        <f t="shared" si="0"/>
        <v>0</v>
      </c>
      <c r="I36" s="30">
        <f t="shared" si="1"/>
        <v>0</v>
      </c>
      <c r="J36" s="6">
        <f t="shared" si="2"/>
        <v>0</v>
      </c>
    </row>
    <row r="37" spans="1:10" x14ac:dyDescent="0.3">
      <c r="A37" s="5"/>
      <c r="B37" s="5"/>
      <c r="C37" s="3"/>
      <c r="D37" s="4"/>
      <c r="E37" s="3"/>
      <c r="F37" s="3"/>
      <c r="G37" s="4"/>
      <c r="H37" s="30"/>
      <c r="I37" s="30"/>
      <c r="J37" s="6"/>
    </row>
    <row r="38" spans="1:10" x14ac:dyDescent="0.3">
      <c r="A38" s="2">
        <v>48000</v>
      </c>
      <c r="B38" s="1" t="s">
        <v>28</v>
      </c>
      <c r="C38" s="3"/>
      <c r="D38" s="4"/>
      <c r="E38" s="3"/>
      <c r="F38" s="3"/>
      <c r="G38" s="4"/>
      <c r="H38" s="30"/>
      <c r="I38" s="30"/>
      <c r="J38" s="6"/>
    </row>
    <row r="39" spans="1:10" ht="13.8" customHeight="1" x14ac:dyDescent="0.3">
      <c r="A39" s="5">
        <v>48110</v>
      </c>
      <c r="B39" s="5" t="s">
        <v>29</v>
      </c>
      <c r="C39" s="3">
        <v>930</v>
      </c>
      <c r="D39" s="4">
        <v>1000</v>
      </c>
      <c r="E39" s="3">
        <v>548</v>
      </c>
      <c r="F39" s="3">
        <v>728</v>
      </c>
      <c r="G39" s="4">
        <v>700</v>
      </c>
      <c r="H39" s="30"/>
      <c r="I39" s="30">
        <f t="shared" si="1"/>
        <v>-300</v>
      </c>
      <c r="J39" s="6">
        <f t="shared" si="2"/>
        <v>-0.3</v>
      </c>
    </row>
    <row r="40" spans="1:10" x14ac:dyDescent="0.3">
      <c r="A40" s="5">
        <v>48900</v>
      </c>
      <c r="B40" s="5" t="s">
        <v>30</v>
      </c>
      <c r="C40" s="3">
        <v>350</v>
      </c>
      <c r="D40" s="4">
        <v>0</v>
      </c>
      <c r="E40" s="3">
        <v>20712</v>
      </c>
      <c r="F40" s="3">
        <v>20712</v>
      </c>
      <c r="G40" s="4">
        <v>0</v>
      </c>
      <c r="H40" s="30"/>
      <c r="I40" s="30">
        <f t="shared" si="1"/>
        <v>0</v>
      </c>
      <c r="J40" s="6">
        <v>0</v>
      </c>
    </row>
    <row r="41" spans="1:10" x14ac:dyDescent="0.3">
      <c r="A41" s="5"/>
      <c r="B41" s="1" t="s">
        <v>31</v>
      </c>
      <c r="C41" s="8">
        <f>SUM(C39:C40)</f>
        <v>1280</v>
      </c>
      <c r="D41" s="9">
        <f>SUM(D39:D40)</f>
        <v>1000</v>
      </c>
      <c r="E41" s="9">
        <f>SUM(E39:E40)</f>
        <v>21260</v>
      </c>
      <c r="F41" s="9">
        <f>SUM(F39:F40)</f>
        <v>21440</v>
      </c>
      <c r="G41" s="42">
        <f>SUM(G39:G40)</f>
        <v>700</v>
      </c>
      <c r="H41" s="30">
        <f t="shared" si="0"/>
        <v>-20440</v>
      </c>
      <c r="I41" s="30">
        <f t="shared" si="1"/>
        <v>-300</v>
      </c>
      <c r="J41" s="6">
        <f t="shared" si="2"/>
        <v>-0.3</v>
      </c>
    </row>
    <row r="42" spans="1:10" x14ac:dyDescent="0.3">
      <c r="A42" s="5"/>
      <c r="B42" s="5"/>
      <c r="C42" s="3"/>
      <c r="D42" s="4"/>
      <c r="E42" s="3"/>
      <c r="F42" s="3"/>
      <c r="G42" s="4"/>
      <c r="H42" s="30"/>
      <c r="I42" s="30"/>
      <c r="J42" s="6"/>
    </row>
    <row r="43" spans="1:10" x14ac:dyDescent="0.3">
      <c r="A43" s="2">
        <v>49000</v>
      </c>
      <c r="B43" s="1" t="s">
        <v>32</v>
      </c>
      <c r="C43" s="3">
        <v>0</v>
      </c>
      <c r="D43" s="4">
        <v>0</v>
      </c>
      <c r="E43" s="3">
        <v>0</v>
      </c>
      <c r="F43" s="3">
        <v>0</v>
      </c>
      <c r="G43" s="4">
        <v>0</v>
      </c>
      <c r="H43" s="30">
        <f t="shared" si="0"/>
        <v>0</v>
      </c>
      <c r="I43" s="30">
        <f t="shared" si="1"/>
        <v>0</v>
      </c>
      <c r="J43" s="6">
        <v>0</v>
      </c>
    </row>
    <row r="44" spans="1:10" x14ac:dyDescent="0.3">
      <c r="A44" s="5"/>
      <c r="B44" s="1" t="s">
        <v>33</v>
      </c>
      <c r="C44" s="3">
        <v>0</v>
      </c>
      <c r="D44" s="4">
        <f t="shared" ref="D44" si="12">SUM(D43)</f>
        <v>0</v>
      </c>
      <c r="E44" s="4">
        <f t="shared" ref="E44:G44" si="13">SUM(E43)</f>
        <v>0</v>
      </c>
      <c r="F44" s="4">
        <f t="shared" si="13"/>
        <v>0</v>
      </c>
      <c r="G44" s="4">
        <f t="shared" si="13"/>
        <v>0</v>
      </c>
      <c r="H44" s="30">
        <f t="shared" si="0"/>
        <v>0</v>
      </c>
      <c r="I44" s="30">
        <f t="shared" si="1"/>
        <v>0</v>
      </c>
      <c r="J44" s="6">
        <v>0</v>
      </c>
    </row>
    <row r="45" spans="1:10" x14ac:dyDescent="0.3">
      <c r="A45" s="5"/>
      <c r="B45" s="5"/>
      <c r="C45" s="3"/>
      <c r="D45" s="4"/>
      <c r="E45" s="3"/>
      <c r="F45" s="3"/>
      <c r="G45" s="4"/>
      <c r="H45" s="30"/>
      <c r="I45" s="30"/>
      <c r="J45" s="6"/>
    </row>
    <row r="46" spans="1:10" ht="15" thickBot="1" x14ac:dyDescent="0.35">
      <c r="A46" s="5"/>
      <c r="B46" s="1" t="s">
        <v>34</v>
      </c>
      <c r="C46" s="12">
        <f>SUM(C44+C41+C36+C32+C24+C17+C8)</f>
        <v>667469</v>
      </c>
      <c r="D46" s="13">
        <f>SUM(D44+D41+D36+D32+D24+D17+D8)</f>
        <v>665774</v>
      </c>
      <c r="E46" s="13">
        <f>SUM(E44+E41+E36+E32+E24+E17+E8)</f>
        <v>593018</v>
      </c>
      <c r="F46" s="13">
        <f>SUM(F44+F41+F36+F32+F24+F17+F8)</f>
        <v>726483</v>
      </c>
      <c r="G46" s="43">
        <f>SUM(G44+G41+G36+G32+G24+G17+G8)</f>
        <v>655682</v>
      </c>
      <c r="H46" s="30">
        <f t="shared" si="0"/>
        <v>-60709</v>
      </c>
      <c r="I46" s="30">
        <f t="shared" si="1"/>
        <v>-10092</v>
      </c>
      <c r="J46" s="6">
        <f t="shared" si="2"/>
        <v>-1.5158296959628944E-2</v>
      </c>
    </row>
    <row r="47" spans="1:10" ht="15" thickTop="1" x14ac:dyDescent="0.3"/>
    <row r="49" spans="1:12" ht="18" x14ac:dyDescent="0.35">
      <c r="A49" s="52" t="s">
        <v>131</v>
      </c>
      <c r="B49" s="52"/>
      <c r="C49" s="52"/>
      <c r="D49" s="52"/>
      <c r="E49" s="52"/>
      <c r="F49" s="52"/>
      <c r="G49" s="52"/>
      <c r="H49" s="52"/>
      <c r="I49" s="52"/>
      <c r="J49" s="52"/>
    </row>
    <row r="50" spans="1:12" ht="18" x14ac:dyDescent="0.35">
      <c r="A50" s="52" t="s">
        <v>35</v>
      </c>
      <c r="B50" s="52"/>
      <c r="C50" s="52"/>
      <c r="D50" s="52"/>
      <c r="E50" s="52"/>
      <c r="F50" s="52"/>
      <c r="G50" s="52"/>
      <c r="H50" s="52"/>
      <c r="I50" s="52"/>
      <c r="J50" s="52"/>
    </row>
    <row r="51" spans="1:12" ht="57.6" x14ac:dyDescent="0.3">
      <c r="A51" s="45" t="s">
        <v>1</v>
      </c>
      <c r="B51" s="45" t="s">
        <v>36</v>
      </c>
      <c r="C51" s="46" t="s">
        <v>120</v>
      </c>
      <c r="D51" s="46" t="s">
        <v>127</v>
      </c>
      <c r="E51" s="46" t="s">
        <v>128</v>
      </c>
      <c r="F51" s="46" t="s">
        <v>129</v>
      </c>
      <c r="G51" s="46" t="s">
        <v>123</v>
      </c>
      <c r="H51" s="47" t="s">
        <v>130</v>
      </c>
      <c r="I51" s="47" t="s">
        <v>125</v>
      </c>
      <c r="J51" s="46" t="s">
        <v>126</v>
      </c>
    </row>
    <row r="52" spans="1:12" x14ac:dyDescent="0.3">
      <c r="A52" s="2">
        <v>51000</v>
      </c>
      <c r="B52" s="1" t="s">
        <v>37</v>
      </c>
      <c r="C52" s="15"/>
      <c r="D52" s="15"/>
      <c r="E52" s="15"/>
      <c r="F52" s="15"/>
      <c r="G52" s="15"/>
      <c r="H52" s="35"/>
      <c r="I52" s="35"/>
      <c r="J52" s="15"/>
    </row>
    <row r="53" spans="1:12" x14ac:dyDescent="0.3">
      <c r="A53" s="5">
        <v>51100</v>
      </c>
      <c r="B53" s="16" t="s">
        <v>38</v>
      </c>
      <c r="C53" s="15"/>
      <c r="D53" s="15"/>
      <c r="E53" s="15"/>
      <c r="F53" s="15"/>
      <c r="G53" s="15"/>
      <c r="H53" s="35"/>
      <c r="I53" s="35"/>
      <c r="J53" s="15"/>
    </row>
    <row r="54" spans="1:12" x14ac:dyDescent="0.3">
      <c r="A54" s="5"/>
      <c r="B54" s="7" t="s">
        <v>39</v>
      </c>
      <c r="C54" s="3">
        <v>5509</v>
      </c>
      <c r="D54" s="4">
        <v>6010</v>
      </c>
      <c r="E54" s="3">
        <v>6010</v>
      </c>
      <c r="F54" s="3">
        <v>6010</v>
      </c>
      <c r="G54" s="4">
        <v>6010</v>
      </c>
      <c r="H54" s="30">
        <f>D54-F54</f>
        <v>0</v>
      </c>
      <c r="I54" s="30">
        <f>G54-D54</f>
        <v>0</v>
      </c>
      <c r="J54" s="6">
        <f>I54/D54</f>
        <v>0</v>
      </c>
    </row>
    <row r="55" spans="1:12" x14ac:dyDescent="0.3">
      <c r="A55" s="5"/>
      <c r="B55" s="7" t="s">
        <v>40</v>
      </c>
      <c r="C55" s="3">
        <v>500</v>
      </c>
      <c r="D55" s="4">
        <v>500</v>
      </c>
      <c r="E55" s="3">
        <v>500</v>
      </c>
      <c r="F55" s="3">
        <v>500</v>
      </c>
      <c r="G55" s="4">
        <v>500</v>
      </c>
      <c r="H55" s="30">
        <f t="shared" ref="H55:H61" si="14">D55-F55</f>
        <v>0</v>
      </c>
      <c r="I55" s="30">
        <f t="shared" ref="I55:I58" si="15">G55-D55</f>
        <v>0</v>
      </c>
      <c r="J55" s="6">
        <f t="shared" ref="J55:J58" si="16">I55/D55</f>
        <v>0</v>
      </c>
    </row>
    <row r="56" spans="1:12" x14ac:dyDescent="0.3">
      <c r="A56" s="5"/>
      <c r="B56" s="5" t="s">
        <v>41</v>
      </c>
      <c r="C56" s="3">
        <v>7869</v>
      </c>
      <c r="D56" s="4">
        <v>7201</v>
      </c>
      <c r="E56" s="3">
        <v>6102</v>
      </c>
      <c r="F56" s="3">
        <v>7201</v>
      </c>
      <c r="G56" s="4">
        <v>7201</v>
      </c>
      <c r="H56" s="30">
        <f t="shared" si="14"/>
        <v>0</v>
      </c>
      <c r="I56" s="30">
        <f t="shared" si="15"/>
        <v>0</v>
      </c>
      <c r="J56" s="6">
        <f t="shared" si="16"/>
        <v>0</v>
      </c>
    </row>
    <row r="57" spans="1:12" x14ac:dyDescent="0.3">
      <c r="A57" s="5"/>
      <c r="B57" s="5" t="s">
        <v>42</v>
      </c>
      <c r="C57" s="3">
        <v>100</v>
      </c>
      <c r="D57" s="4">
        <v>125</v>
      </c>
      <c r="E57" s="3">
        <v>100</v>
      </c>
      <c r="F57" s="3">
        <v>100</v>
      </c>
      <c r="G57" s="4">
        <v>125</v>
      </c>
      <c r="H57" s="30">
        <f t="shared" si="14"/>
        <v>25</v>
      </c>
      <c r="I57" s="30">
        <f t="shared" si="15"/>
        <v>0</v>
      </c>
      <c r="J57" s="6">
        <f t="shared" si="16"/>
        <v>0</v>
      </c>
    </row>
    <row r="58" spans="1:12" x14ac:dyDescent="0.3">
      <c r="A58" s="5"/>
      <c r="B58" s="16" t="s">
        <v>43</v>
      </c>
      <c r="C58" s="17">
        <f>SUM(C54:C57)</f>
        <v>13978</v>
      </c>
      <c r="D58" s="18">
        <f>SUM(D53:D57)</f>
        <v>13836</v>
      </c>
      <c r="E58" s="18">
        <f>SUM(E53:E57)</f>
        <v>12712</v>
      </c>
      <c r="F58" s="18">
        <f>SUM(F53:F57)</f>
        <v>13811</v>
      </c>
      <c r="G58" s="18">
        <f>SUM(G53:G57)</f>
        <v>13836</v>
      </c>
      <c r="H58" s="34">
        <f t="shared" si="14"/>
        <v>25</v>
      </c>
      <c r="I58" s="30">
        <f t="shared" si="15"/>
        <v>0</v>
      </c>
      <c r="J58" s="6">
        <f t="shared" si="16"/>
        <v>0</v>
      </c>
    </row>
    <row r="59" spans="1:12" x14ac:dyDescent="0.3">
      <c r="A59" s="5"/>
      <c r="B59" s="5"/>
      <c r="C59" s="3"/>
      <c r="D59" s="4"/>
      <c r="E59" s="3"/>
      <c r="F59" s="3"/>
      <c r="G59" s="4"/>
      <c r="H59" s="30"/>
      <c r="I59" s="30"/>
      <c r="J59" s="6"/>
    </row>
    <row r="60" spans="1:12" x14ac:dyDescent="0.3">
      <c r="A60" s="19">
        <v>51300</v>
      </c>
      <c r="B60" s="16" t="s">
        <v>44</v>
      </c>
      <c r="C60" s="3">
        <v>0</v>
      </c>
      <c r="D60" s="4">
        <v>5000</v>
      </c>
      <c r="E60" s="3">
        <v>0</v>
      </c>
      <c r="F60" s="3">
        <v>0</v>
      </c>
      <c r="G60" s="4">
        <v>5000</v>
      </c>
      <c r="H60" s="30">
        <f t="shared" si="14"/>
        <v>5000</v>
      </c>
      <c r="I60" s="30">
        <v>0</v>
      </c>
      <c r="J60" s="6">
        <f t="shared" ref="J60:J61" si="17">I60/D60</f>
        <v>0</v>
      </c>
    </row>
    <row r="61" spans="1:12" x14ac:dyDescent="0.3">
      <c r="A61" s="5"/>
      <c r="B61" s="16" t="s">
        <v>45</v>
      </c>
      <c r="C61" s="17">
        <v>0</v>
      </c>
      <c r="D61" s="18">
        <v>5000</v>
      </c>
      <c r="E61" s="17">
        <v>0</v>
      </c>
      <c r="F61" s="17">
        <v>0</v>
      </c>
      <c r="G61" s="18">
        <v>5000</v>
      </c>
      <c r="H61" s="34">
        <f t="shared" si="14"/>
        <v>5000</v>
      </c>
      <c r="I61" s="39">
        <v>0</v>
      </c>
      <c r="J61" s="6">
        <f t="shared" si="17"/>
        <v>0</v>
      </c>
    </row>
    <row r="62" spans="1:12" x14ac:dyDescent="0.3">
      <c r="A62" s="5"/>
      <c r="B62" s="5"/>
      <c r="C62" s="3"/>
      <c r="D62" s="4"/>
      <c r="E62" s="3"/>
      <c r="F62" s="3"/>
      <c r="G62" s="4"/>
      <c r="H62" s="30"/>
      <c r="I62" s="30"/>
      <c r="J62" s="6"/>
      <c r="L62" s="30"/>
    </row>
    <row r="63" spans="1:12" x14ac:dyDescent="0.3">
      <c r="A63" s="5">
        <v>51400</v>
      </c>
      <c r="B63" s="16" t="s">
        <v>46</v>
      </c>
      <c r="C63" s="15"/>
      <c r="D63" s="15"/>
      <c r="E63" s="15"/>
      <c r="F63" s="15"/>
      <c r="G63" s="15"/>
      <c r="H63" s="35"/>
      <c r="I63" s="35"/>
      <c r="J63" s="20"/>
      <c r="L63" s="30"/>
    </row>
    <row r="64" spans="1:12" x14ac:dyDescent="0.3">
      <c r="A64" s="5"/>
      <c r="B64" s="5" t="s">
        <v>47</v>
      </c>
      <c r="C64" s="3">
        <v>8282</v>
      </c>
      <c r="D64" s="4">
        <v>7000</v>
      </c>
      <c r="E64" s="3">
        <v>6940</v>
      </c>
      <c r="F64" s="3">
        <v>7000</v>
      </c>
      <c r="G64" s="4">
        <v>7000</v>
      </c>
      <c r="H64" s="30">
        <f>D64-F64</f>
        <v>0</v>
      </c>
      <c r="I64" s="30">
        <f>G64-D64</f>
        <v>0</v>
      </c>
      <c r="J64" s="6">
        <f>I64/D64</f>
        <v>0</v>
      </c>
      <c r="L64" s="30"/>
    </row>
    <row r="65" spans="1:12" x14ac:dyDescent="0.3">
      <c r="A65" s="5"/>
      <c r="B65" s="5" t="s">
        <v>48</v>
      </c>
      <c r="C65" s="3">
        <v>140</v>
      </c>
      <c r="D65" s="4">
        <v>100</v>
      </c>
      <c r="E65" s="3">
        <v>119</v>
      </c>
      <c r="F65" s="3">
        <v>126</v>
      </c>
      <c r="G65" s="4">
        <v>125</v>
      </c>
      <c r="H65" s="30">
        <f t="shared" ref="H65:H70" si="18">D65-F65</f>
        <v>-26</v>
      </c>
      <c r="I65" s="30">
        <f t="shared" ref="I65:I69" si="19">G65-D65</f>
        <v>25</v>
      </c>
      <c r="J65" s="6">
        <f>I65/D65</f>
        <v>0.25</v>
      </c>
      <c r="L65" s="30"/>
    </row>
    <row r="66" spans="1:12" x14ac:dyDescent="0.3">
      <c r="A66" s="5"/>
      <c r="B66" s="5" t="s">
        <v>49</v>
      </c>
      <c r="C66" s="3">
        <v>142</v>
      </c>
      <c r="D66" s="4">
        <v>200</v>
      </c>
      <c r="E66" s="3">
        <v>147</v>
      </c>
      <c r="F66" s="3">
        <v>200</v>
      </c>
      <c r="G66" s="4">
        <v>200</v>
      </c>
      <c r="H66" s="30">
        <f t="shared" si="18"/>
        <v>0</v>
      </c>
      <c r="I66" s="30">
        <f t="shared" si="19"/>
        <v>0</v>
      </c>
      <c r="J66" s="6">
        <f t="shared" ref="J66:J70" si="20">I66/D66</f>
        <v>0</v>
      </c>
      <c r="L66" s="34"/>
    </row>
    <row r="67" spans="1:12" x14ac:dyDescent="0.3">
      <c r="A67" s="1"/>
      <c r="B67" s="5" t="s">
        <v>50</v>
      </c>
      <c r="C67" s="3">
        <v>6201</v>
      </c>
      <c r="D67" s="4">
        <v>4332</v>
      </c>
      <c r="E67" s="3">
        <v>3758</v>
      </c>
      <c r="F67" s="3">
        <v>0</v>
      </c>
      <c r="G67" s="4">
        <v>7220</v>
      </c>
      <c r="H67" s="30">
        <f t="shared" si="18"/>
        <v>4332</v>
      </c>
      <c r="I67" s="30">
        <f t="shared" si="19"/>
        <v>2888</v>
      </c>
      <c r="J67" s="6">
        <f t="shared" si="20"/>
        <v>0.66666666666666663</v>
      </c>
      <c r="L67" s="30"/>
    </row>
    <row r="68" spans="1:12" x14ac:dyDescent="0.3">
      <c r="A68" s="5"/>
      <c r="B68" s="5" t="s">
        <v>51</v>
      </c>
      <c r="C68" s="3">
        <v>15087</v>
      </c>
      <c r="D68" s="4">
        <v>15082</v>
      </c>
      <c r="E68" s="3">
        <v>11314</v>
      </c>
      <c r="F68" s="3">
        <v>15084</v>
      </c>
      <c r="G68" s="4">
        <v>15082</v>
      </c>
      <c r="H68" s="30"/>
      <c r="I68" s="30">
        <f t="shared" si="19"/>
        <v>0</v>
      </c>
      <c r="J68" s="6">
        <f t="shared" si="20"/>
        <v>0</v>
      </c>
      <c r="L68" s="30"/>
    </row>
    <row r="69" spans="1:12" x14ac:dyDescent="0.3">
      <c r="A69" s="2"/>
      <c r="B69" s="5" t="s">
        <v>52</v>
      </c>
      <c r="C69" s="3">
        <v>550</v>
      </c>
      <c r="D69" s="4">
        <v>550</v>
      </c>
      <c r="E69" s="3">
        <v>550</v>
      </c>
      <c r="F69" s="3">
        <v>550</v>
      </c>
      <c r="G69" s="4">
        <v>550</v>
      </c>
      <c r="H69" s="30">
        <f t="shared" si="18"/>
        <v>0</v>
      </c>
      <c r="I69" s="30">
        <f t="shared" si="19"/>
        <v>0</v>
      </c>
      <c r="J69" s="6">
        <f t="shared" si="20"/>
        <v>0</v>
      </c>
      <c r="L69" s="34"/>
    </row>
    <row r="70" spans="1:12" x14ac:dyDescent="0.3">
      <c r="A70" s="5"/>
      <c r="B70" s="16" t="s">
        <v>53</v>
      </c>
      <c r="C70" s="17">
        <f>SUM(C64:C69)</f>
        <v>30402</v>
      </c>
      <c r="D70" s="18">
        <f t="shared" ref="D70" si="21">SUM(D64:D69)</f>
        <v>27264</v>
      </c>
      <c r="E70" s="18">
        <f t="shared" ref="E70:I70" si="22">SUM(E64:E69)</f>
        <v>22828</v>
      </c>
      <c r="F70" s="18">
        <f t="shared" si="22"/>
        <v>22960</v>
      </c>
      <c r="G70" s="18">
        <f t="shared" si="22"/>
        <v>30177</v>
      </c>
      <c r="H70" s="30">
        <f t="shared" si="18"/>
        <v>4304</v>
      </c>
      <c r="I70" s="37">
        <f t="shared" si="22"/>
        <v>2913</v>
      </c>
      <c r="J70" s="6">
        <f t="shared" si="20"/>
        <v>0.10684419014084508</v>
      </c>
    </row>
    <row r="71" spans="1:12" x14ac:dyDescent="0.3">
      <c r="A71" s="5"/>
      <c r="B71" s="5"/>
      <c r="C71" s="3"/>
      <c r="D71" s="4"/>
      <c r="E71" s="3"/>
      <c r="F71" s="3"/>
      <c r="G71" s="4"/>
      <c r="H71" s="30"/>
      <c r="I71" s="30"/>
      <c r="J71" s="3"/>
    </row>
    <row r="72" spans="1:12" x14ac:dyDescent="0.3">
      <c r="A72" s="5">
        <v>51500</v>
      </c>
      <c r="B72" s="16" t="s">
        <v>54</v>
      </c>
      <c r="C72" s="15"/>
      <c r="D72" s="15"/>
      <c r="E72" s="15"/>
      <c r="F72" s="15"/>
      <c r="G72" s="15"/>
      <c r="H72" s="35"/>
      <c r="I72" s="35"/>
      <c r="J72" s="15"/>
    </row>
    <row r="73" spans="1:12" x14ac:dyDescent="0.3">
      <c r="A73" s="5"/>
      <c r="B73" s="5" t="s">
        <v>55</v>
      </c>
      <c r="C73" s="3">
        <v>7517</v>
      </c>
      <c r="D73" s="4">
        <v>7517</v>
      </c>
      <c r="E73" s="5">
        <v>5638</v>
      </c>
      <c r="F73" s="5">
        <v>7517</v>
      </c>
      <c r="G73" s="4">
        <v>7517</v>
      </c>
      <c r="H73" s="30">
        <f>D73-F73</f>
        <v>0</v>
      </c>
      <c r="I73" s="30">
        <f>G73-D73</f>
        <v>0</v>
      </c>
      <c r="J73" s="6">
        <f>I73/D73</f>
        <v>0</v>
      </c>
    </row>
    <row r="74" spans="1:12" x14ac:dyDescent="0.3">
      <c r="A74" s="5"/>
      <c r="B74" s="5" t="s">
        <v>56</v>
      </c>
      <c r="C74" s="3">
        <v>450</v>
      </c>
      <c r="D74" s="4">
        <v>450</v>
      </c>
      <c r="E74" s="3">
        <v>450</v>
      </c>
      <c r="F74" s="3">
        <v>450</v>
      </c>
      <c r="G74" s="4">
        <v>450</v>
      </c>
      <c r="H74" s="30">
        <f t="shared" ref="H74:H77" si="23">D74-F74</f>
        <v>0</v>
      </c>
      <c r="I74" s="30">
        <f t="shared" ref="I74:I76" si="24">G74-D74</f>
        <v>0</v>
      </c>
      <c r="J74" s="6">
        <f t="shared" ref="J74:J77" si="25">I74/D74</f>
        <v>0</v>
      </c>
    </row>
    <row r="75" spans="1:12" x14ac:dyDescent="0.3">
      <c r="A75" s="2"/>
      <c r="B75" s="5" t="s">
        <v>57</v>
      </c>
      <c r="C75" s="3">
        <v>5958</v>
      </c>
      <c r="D75" s="4">
        <v>6500</v>
      </c>
      <c r="E75" s="3">
        <v>4875</v>
      </c>
      <c r="F75" s="3">
        <v>6500</v>
      </c>
      <c r="G75" s="4">
        <v>6500</v>
      </c>
      <c r="H75" s="30">
        <f t="shared" si="23"/>
        <v>0</v>
      </c>
      <c r="I75" s="30">
        <f t="shared" si="24"/>
        <v>0</v>
      </c>
      <c r="J75" s="6">
        <f t="shared" si="25"/>
        <v>0</v>
      </c>
    </row>
    <row r="76" spans="1:12" x14ac:dyDescent="0.3">
      <c r="A76" s="5"/>
      <c r="B76" s="11" t="s">
        <v>58</v>
      </c>
      <c r="C76" s="3">
        <v>1169</v>
      </c>
      <c r="D76" s="4">
        <v>3500</v>
      </c>
      <c r="E76" s="3">
        <v>984</v>
      </c>
      <c r="F76" s="3">
        <v>1184</v>
      </c>
      <c r="G76" s="4">
        <v>2000</v>
      </c>
      <c r="H76" s="30">
        <f t="shared" si="23"/>
        <v>2316</v>
      </c>
      <c r="I76" s="30">
        <f t="shared" si="24"/>
        <v>-1500</v>
      </c>
      <c r="J76" s="6">
        <f t="shared" si="25"/>
        <v>-0.42857142857142855</v>
      </c>
    </row>
    <row r="77" spans="1:12" x14ac:dyDescent="0.3">
      <c r="A77" s="5"/>
      <c r="B77" s="21" t="s">
        <v>59</v>
      </c>
      <c r="C77" s="3">
        <f>SUM(C73:C76)</f>
        <v>15094</v>
      </c>
      <c r="D77" s="4">
        <f t="shared" ref="D77" si="26">SUM(D73:D76)</f>
        <v>17967</v>
      </c>
      <c r="E77" s="4">
        <f t="shared" ref="E77:I77" si="27">SUM(E73:E76)</f>
        <v>11947</v>
      </c>
      <c r="F77" s="4">
        <f t="shared" si="27"/>
        <v>15651</v>
      </c>
      <c r="G77" s="4">
        <f t="shared" si="27"/>
        <v>16467</v>
      </c>
      <c r="H77" s="30">
        <f t="shared" si="23"/>
        <v>2316</v>
      </c>
      <c r="I77" s="36">
        <f t="shared" si="27"/>
        <v>-1500</v>
      </c>
      <c r="J77" s="6">
        <f t="shared" si="25"/>
        <v>-8.3486391718149935E-2</v>
      </c>
    </row>
    <row r="78" spans="1:12" x14ac:dyDescent="0.3">
      <c r="A78" s="5"/>
      <c r="B78" s="5"/>
      <c r="C78" s="3"/>
      <c r="D78" s="4"/>
      <c r="E78" s="3"/>
      <c r="F78" s="3"/>
      <c r="G78" s="4"/>
      <c r="H78" s="30"/>
      <c r="I78" s="30"/>
      <c r="J78" s="3"/>
    </row>
    <row r="79" spans="1:12" x14ac:dyDescent="0.3">
      <c r="A79" s="5">
        <v>51600</v>
      </c>
      <c r="B79" s="16" t="s">
        <v>60</v>
      </c>
      <c r="C79" s="15"/>
      <c r="D79" s="15"/>
      <c r="E79" s="15"/>
      <c r="F79" s="15"/>
      <c r="G79" s="15"/>
      <c r="H79" s="35"/>
      <c r="I79" s="35"/>
      <c r="J79" s="15"/>
    </row>
    <row r="80" spans="1:12" x14ac:dyDescent="0.3">
      <c r="A80" s="5"/>
      <c r="B80" s="5" t="s">
        <v>61</v>
      </c>
      <c r="C80" s="3">
        <v>3321</v>
      </c>
      <c r="D80" s="4">
        <v>5000</v>
      </c>
      <c r="E80" s="3">
        <v>3669</v>
      </c>
      <c r="F80" s="3">
        <v>5000</v>
      </c>
      <c r="G80" s="4">
        <v>5000</v>
      </c>
      <c r="H80" s="30">
        <f>D80-F80</f>
        <v>0</v>
      </c>
      <c r="I80" s="30">
        <f>G80-D80</f>
        <v>0</v>
      </c>
      <c r="J80" s="6">
        <f>I80/D80</f>
        <v>0</v>
      </c>
    </row>
    <row r="81" spans="1:10" x14ac:dyDescent="0.3">
      <c r="A81" s="5"/>
      <c r="B81" s="5" t="s">
        <v>62</v>
      </c>
      <c r="C81" s="3">
        <v>1782</v>
      </c>
      <c r="D81" s="4">
        <v>2200</v>
      </c>
      <c r="E81" s="3">
        <v>1455</v>
      </c>
      <c r="F81" s="3">
        <v>2200</v>
      </c>
      <c r="G81" s="4">
        <v>2200</v>
      </c>
      <c r="H81" s="30">
        <f t="shared" ref="H81:H86" si="28">D81-F81</f>
        <v>0</v>
      </c>
      <c r="I81" s="30">
        <f t="shared" ref="I81:I84" si="29">G81-D81</f>
        <v>0</v>
      </c>
      <c r="J81" s="6">
        <f t="shared" ref="J81:J84" si="30">I81/D81</f>
        <v>0</v>
      </c>
    </row>
    <row r="82" spans="1:10" x14ac:dyDescent="0.3">
      <c r="A82" s="5"/>
      <c r="B82" s="5" t="s">
        <v>63</v>
      </c>
      <c r="C82" s="3">
        <v>1870</v>
      </c>
      <c r="D82" s="4">
        <v>1860</v>
      </c>
      <c r="E82" s="3">
        <v>1825</v>
      </c>
      <c r="F82" s="3">
        <v>2125</v>
      </c>
      <c r="G82" s="4">
        <v>2200</v>
      </c>
      <c r="H82" s="30">
        <f t="shared" si="28"/>
        <v>-265</v>
      </c>
      <c r="I82" s="30">
        <f t="shared" si="29"/>
        <v>340</v>
      </c>
      <c r="J82" s="6">
        <v>0</v>
      </c>
    </row>
    <row r="83" spans="1:10" x14ac:dyDescent="0.3">
      <c r="A83" s="2"/>
      <c r="B83" s="5" t="s">
        <v>64</v>
      </c>
      <c r="C83" s="3">
        <v>17026</v>
      </c>
      <c r="D83" s="4">
        <v>17000</v>
      </c>
      <c r="E83" s="3">
        <v>16667</v>
      </c>
      <c r="F83" s="3">
        <v>16667</v>
      </c>
      <c r="G83" s="4">
        <v>17000</v>
      </c>
      <c r="H83" s="30">
        <f t="shared" si="28"/>
        <v>333</v>
      </c>
      <c r="I83" s="30">
        <f t="shared" si="29"/>
        <v>0</v>
      </c>
      <c r="J83" s="6">
        <f t="shared" si="30"/>
        <v>0</v>
      </c>
    </row>
    <row r="84" spans="1:10" x14ac:dyDescent="0.3">
      <c r="A84" s="5"/>
      <c r="B84" s="16" t="s">
        <v>65</v>
      </c>
      <c r="C84" s="3">
        <f>SUM(C80:C83)</f>
        <v>23999</v>
      </c>
      <c r="D84" s="4">
        <f t="shared" ref="D84" si="31">SUM(D80:D83)</f>
        <v>26060</v>
      </c>
      <c r="E84" s="4">
        <f>SUM(E80:E83)</f>
        <v>23616</v>
      </c>
      <c r="F84" s="4">
        <v>25060</v>
      </c>
      <c r="G84" s="4">
        <f>SUM(G80:G83)</f>
        <v>26400</v>
      </c>
      <c r="H84" s="30">
        <f t="shared" si="28"/>
        <v>1000</v>
      </c>
      <c r="I84" s="30">
        <f t="shared" si="29"/>
        <v>340</v>
      </c>
      <c r="J84" s="6">
        <f t="shared" si="30"/>
        <v>1.3046815042210284E-2</v>
      </c>
    </row>
    <row r="85" spans="1:10" x14ac:dyDescent="0.3">
      <c r="A85" s="5"/>
      <c r="B85" s="1"/>
      <c r="C85" s="8"/>
      <c r="D85" s="9"/>
      <c r="E85" s="3"/>
      <c r="F85" s="3"/>
      <c r="G85" s="9"/>
      <c r="H85" s="30"/>
      <c r="I85" s="32"/>
      <c r="J85" s="6"/>
    </row>
    <row r="86" spans="1:10" x14ac:dyDescent="0.3">
      <c r="A86" s="5"/>
      <c r="B86" s="1" t="s">
        <v>66</v>
      </c>
      <c r="C86" s="8">
        <f>SUM(C84+C77+C70+C61+C58)</f>
        <v>83473</v>
      </c>
      <c r="D86" s="9">
        <f t="shared" ref="D86" si="32">SUM(D84+D77+D70+D61+D58)</f>
        <v>90127</v>
      </c>
      <c r="E86" s="9">
        <f t="shared" ref="E86:I86" si="33">SUM(E84+E77+E70+E61+E58)</f>
        <v>71103</v>
      </c>
      <c r="F86" s="9">
        <f t="shared" si="33"/>
        <v>77482</v>
      </c>
      <c r="G86" s="9">
        <f t="shared" si="33"/>
        <v>91880</v>
      </c>
      <c r="H86" s="30">
        <f t="shared" si="28"/>
        <v>12645</v>
      </c>
      <c r="I86" s="31">
        <f t="shared" si="33"/>
        <v>1753</v>
      </c>
      <c r="J86" s="6">
        <f>I86/D86</f>
        <v>1.9450331199307645E-2</v>
      </c>
    </row>
    <row r="88" spans="1:10" ht="57.6" x14ac:dyDescent="0.3">
      <c r="A88" s="45" t="s">
        <v>1</v>
      </c>
      <c r="B88" s="45" t="s">
        <v>36</v>
      </c>
      <c r="C88" s="46" t="s">
        <v>120</v>
      </c>
      <c r="D88" s="46" t="s">
        <v>113</v>
      </c>
      <c r="E88" s="46" t="s">
        <v>121</v>
      </c>
      <c r="F88" s="46" t="s">
        <v>122</v>
      </c>
      <c r="G88" s="46" t="s">
        <v>123</v>
      </c>
      <c r="H88" s="47" t="s">
        <v>130</v>
      </c>
      <c r="I88" s="47" t="s">
        <v>125</v>
      </c>
      <c r="J88" s="46" t="s">
        <v>126</v>
      </c>
    </row>
    <row r="89" spans="1:10" x14ac:dyDescent="0.3">
      <c r="A89" s="2">
        <v>52000</v>
      </c>
      <c r="B89" s="1" t="s">
        <v>67</v>
      </c>
      <c r="C89" s="15"/>
      <c r="D89" s="15"/>
      <c r="E89" s="15"/>
      <c r="F89" s="15"/>
      <c r="G89" s="15"/>
      <c r="H89" s="35"/>
      <c r="I89" s="35"/>
      <c r="J89" s="15"/>
    </row>
    <row r="90" spans="1:10" x14ac:dyDescent="0.3">
      <c r="A90" s="5">
        <v>52200</v>
      </c>
      <c r="B90" s="5" t="s">
        <v>68</v>
      </c>
      <c r="C90" s="3">
        <v>57808</v>
      </c>
      <c r="D90" s="4">
        <v>55119</v>
      </c>
      <c r="E90" s="3">
        <v>55119</v>
      </c>
      <c r="F90" s="3">
        <v>55119</v>
      </c>
      <c r="G90" s="3">
        <v>56726</v>
      </c>
      <c r="H90" s="30">
        <f>D90-F90</f>
        <v>0</v>
      </c>
      <c r="I90" s="30">
        <f>G90-D90</f>
        <v>1607</v>
      </c>
      <c r="J90" s="6">
        <f>I90/D90</f>
        <v>2.9155100781944519E-2</v>
      </c>
    </row>
    <row r="91" spans="1:10" x14ac:dyDescent="0.3">
      <c r="A91" s="5">
        <v>52200</v>
      </c>
      <c r="B91" s="5" t="s">
        <v>69</v>
      </c>
      <c r="C91" s="3">
        <v>150</v>
      </c>
      <c r="D91" s="4">
        <v>150</v>
      </c>
      <c r="E91" s="3">
        <v>0</v>
      </c>
      <c r="F91" s="3">
        <v>150</v>
      </c>
      <c r="G91" s="4">
        <v>150</v>
      </c>
      <c r="H91" s="30">
        <f t="shared" ref="H91:H94" si="34">D91-F91</f>
        <v>0</v>
      </c>
      <c r="I91" s="30">
        <f t="shared" ref="I91:I94" si="35">G91-D91</f>
        <v>0</v>
      </c>
      <c r="J91" s="6">
        <f t="shared" ref="J91:J94" si="36">I91/D91</f>
        <v>0</v>
      </c>
    </row>
    <row r="92" spans="1:10" x14ac:dyDescent="0.3">
      <c r="A92" s="5">
        <v>52300</v>
      </c>
      <c r="B92" s="5" t="s">
        <v>70</v>
      </c>
      <c r="C92" s="3">
        <v>15090</v>
      </c>
      <c r="D92" s="4">
        <v>15090</v>
      </c>
      <c r="E92" s="3">
        <v>15090</v>
      </c>
      <c r="F92" s="3">
        <v>15090</v>
      </c>
      <c r="G92" s="4">
        <v>15090</v>
      </c>
      <c r="H92" s="30">
        <f t="shared" si="34"/>
        <v>0</v>
      </c>
      <c r="I92" s="30">
        <f t="shared" si="35"/>
        <v>0</v>
      </c>
      <c r="J92" s="6">
        <f t="shared" si="36"/>
        <v>0</v>
      </c>
    </row>
    <row r="93" spans="1:10" x14ac:dyDescent="0.3">
      <c r="A93" s="5">
        <v>52300</v>
      </c>
      <c r="B93" s="5" t="s">
        <v>71</v>
      </c>
      <c r="C93" s="3">
        <v>4000</v>
      </c>
      <c r="D93" s="4">
        <v>4000</v>
      </c>
      <c r="E93" s="3">
        <v>0</v>
      </c>
      <c r="F93" s="3">
        <v>4000</v>
      </c>
      <c r="G93" s="4">
        <v>4000</v>
      </c>
      <c r="H93" s="30"/>
      <c r="I93" s="30">
        <f t="shared" si="35"/>
        <v>0</v>
      </c>
      <c r="J93" s="6">
        <f t="shared" si="36"/>
        <v>0</v>
      </c>
    </row>
    <row r="94" spans="1:10" x14ac:dyDescent="0.3">
      <c r="A94" s="5"/>
      <c r="B94" s="1" t="s">
        <v>72</v>
      </c>
      <c r="C94" s="8">
        <f>SUM(C90:C93)</f>
        <v>77048</v>
      </c>
      <c r="D94" s="9">
        <f t="shared" ref="D94" si="37">SUM(D90:D93)</f>
        <v>74359</v>
      </c>
      <c r="E94" s="9">
        <f t="shared" ref="E94:G94" si="38">SUM(E90:E93)</f>
        <v>70209</v>
      </c>
      <c r="F94" s="9">
        <f t="shared" si="38"/>
        <v>74359</v>
      </c>
      <c r="G94" s="9">
        <f t="shared" si="38"/>
        <v>75966</v>
      </c>
      <c r="H94" s="30">
        <f t="shared" si="34"/>
        <v>0</v>
      </c>
      <c r="I94" s="30">
        <f t="shared" si="35"/>
        <v>1607</v>
      </c>
      <c r="J94" s="6">
        <f t="shared" si="36"/>
        <v>2.1611371858147634E-2</v>
      </c>
    </row>
    <row r="95" spans="1:10" x14ac:dyDescent="0.3">
      <c r="A95" s="5"/>
      <c r="B95" s="5"/>
      <c r="C95" s="3"/>
      <c r="D95" s="4"/>
      <c r="E95" s="3"/>
      <c r="F95" s="3"/>
      <c r="G95" s="4"/>
      <c r="H95" s="30"/>
      <c r="I95" s="30"/>
      <c r="J95" s="6"/>
    </row>
    <row r="96" spans="1:10" x14ac:dyDescent="0.3">
      <c r="A96" s="2">
        <v>53000</v>
      </c>
      <c r="B96" s="1" t="s">
        <v>73</v>
      </c>
      <c r="C96" s="15"/>
      <c r="D96" s="15"/>
      <c r="E96" s="15"/>
      <c r="F96" s="15"/>
      <c r="G96" s="15"/>
      <c r="H96" s="35"/>
      <c r="I96" s="35"/>
      <c r="J96" s="20"/>
    </row>
    <row r="97" spans="1:10" x14ac:dyDescent="0.3">
      <c r="A97" s="5"/>
      <c r="B97" s="16" t="s">
        <v>74</v>
      </c>
      <c r="C97" s="15"/>
      <c r="D97" s="15"/>
      <c r="E97" s="15"/>
      <c r="F97" s="15"/>
      <c r="G97" s="15"/>
      <c r="H97" s="35"/>
      <c r="I97" s="35"/>
      <c r="J97" s="20"/>
    </row>
    <row r="98" spans="1:10" x14ac:dyDescent="0.3">
      <c r="A98" s="5">
        <v>53311</v>
      </c>
      <c r="B98" s="5" t="s">
        <v>75</v>
      </c>
      <c r="C98" s="3">
        <v>100889</v>
      </c>
      <c r="D98" s="4">
        <v>105644</v>
      </c>
      <c r="E98" s="3">
        <v>73830</v>
      </c>
      <c r="F98" s="3">
        <v>98439</v>
      </c>
      <c r="G98" s="4">
        <v>112079</v>
      </c>
      <c r="H98" s="30">
        <f>D98-F98</f>
        <v>7205</v>
      </c>
      <c r="I98" s="30">
        <f>G98-D98</f>
        <v>6435</v>
      </c>
      <c r="J98" s="6">
        <f>I98/D98</f>
        <v>6.0912119950020827E-2</v>
      </c>
    </row>
    <row r="99" spans="1:10" x14ac:dyDescent="0.3">
      <c r="A99" s="5"/>
      <c r="B99" s="5" t="s">
        <v>76</v>
      </c>
      <c r="C99" s="3">
        <v>15000</v>
      </c>
      <c r="D99" s="4">
        <v>15000</v>
      </c>
      <c r="E99" s="3">
        <v>11250</v>
      </c>
      <c r="F99" s="3">
        <v>15000</v>
      </c>
      <c r="G99" s="4">
        <v>15000</v>
      </c>
      <c r="H99" s="30">
        <f>D99-F99</f>
        <v>0</v>
      </c>
      <c r="I99" s="30">
        <f>G99-D99</f>
        <v>0</v>
      </c>
      <c r="J99" s="6">
        <f>I99/D99</f>
        <v>0</v>
      </c>
    </row>
    <row r="100" spans="1:10" x14ac:dyDescent="0.3">
      <c r="A100" s="5"/>
      <c r="B100" s="5" t="s">
        <v>77</v>
      </c>
      <c r="C100" s="3">
        <v>500</v>
      </c>
      <c r="D100" s="4">
        <v>500</v>
      </c>
      <c r="E100" s="3">
        <v>500</v>
      </c>
      <c r="F100" s="3">
        <v>500</v>
      </c>
      <c r="G100" s="4">
        <v>500</v>
      </c>
      <c r="H100" s="30">
        <f>D100-F100</f>
        <v>0</v>
      </c>
      <c r="I100" s="30">
        <f>G100-D100</f>
        <v>0</v>
      </c>
      <c r="J100" s="6">
        <f>I100/D100</f>
        <v>0</v>
      </c>
    </row>
    <row r="101" spans="1:10" x14ac:dyDescent="0.3">
      <c r="A101" s="5"/>
      <c r="B101" s="16" t="s">
        <v>78</v>
      </c>
      <c r="C101" s="17">
        <f>SUM(C98:C100)</f>
        <v>116389</v>
      </c>
      <c r="D101" s="18">
        <f>SUM(D98:D100)</f>
        <v>121144</v>
      </c>
      <c r="E101" s="18">
        <f t="shared" ref="E101:F101" si="39">SUM(E98:E100)</f>
        <v>85580</v>
      </c>
      <c r="F101" s="18">
        <f t="shared" si="39"/>
        <v>113939</v>
      </c>
      <c r="G101" s="18">
        <f>SUM(G98:G100)</f>
        <v>127579</v>
      </c>
      <c r="H101" s="30">
        <f t="shared" ref="H101" si="40">D101-F101</f>
        <v>7205</v>
      </c>
      <c r="I101" s="36">
        <f t="shared" ref="I101:I121" si="41">G101-D101</f>
        <v>6435</v>
      </c>
      <c r="J101" s="6">
        <f t="shared" ref="J101" si="42">I101/D101</f>
        <v>5.3118602654691933E-2</v>
      </c>
    </row>
    <row r="102" spans="1:10" x14ac:dyDescent="0.3">
      <c r="A102" s="5"/>
      <c r="B102" s="5"/>
      <c r="C102" s="3"/>
      <c r="E102" s="3"/>
      <c r="F102" s="3"/>
      <c r="H102" s="30"/>
      <c r="I102" s="30"/>
      <c r="J102" s="6"/>
    </row>
    <row r="103" spans="1:10" x14ac:dyDescent="0.3">
      <c r="A103" s="5">
        <v>53315</v>
      </c>
      <c r="B103" s="5" t="s">
        <v>79</v>
      </c>
      <c r="C103" s="3">
        <v>241961</v>
      </c>
      <c r="D103" s="4">
        <v>186431</v>
      </c>
      <c r="E103" s="3">
        <v>125586</v>
      </c>
      <c r="F103" s="3">
        <v>186431</v>
      </c>
      <c r="G103" s="3">
        <v>210070</v>
      </c>
      <c r="H103" s="30">
        <f>D103-F103</f>
        <v>0</v>
      </c>
      <c r="I103" s="30">
        <f>G103-D103</f>
        <v>23639</v>
      </c>
      <c r="J103" s="6">
        <f t="shared" ref="J103:J108" si="43">I103/D103</f>
        <v>0.12679758194720836</v>
      </c>
    </row>
    <row r="104" spans="1:10" x14ac:dyDescent="0.3">
      <c r="A104" s="5"/>
      <c r="B104" s="5" t="s">
        <v>80</v>
      </c>
      <c r="C104" s="3">
        <v>23864</v>
      </c>
      <c r="D104" s="4">
        <v>15000</v>
      </c>
      <c r="E104" s="3">
        <v>3548</v>
      </c>
      <c r="F104" s="3">
        <v>15000</v>
      </c>
      <c r="G104" s="4">
        <v>15000</v>
      </c>
      <c r="H104" s="30">
        <f>D104-F104</f>
        <v>0</v>
      </c>
      <c r="I104" s="30">
        <f>G104-D104</f>
        <v>0</v>
      </c>
      <c r="J104" s="6">
        <f t="shared" si="43"/>
        <v>0</v>
      </c>
    </row>
    <row r="105" spans="1:10" x14ac:dyDescent="0.3">
      <c r="A105" s="5" t="s">
        <v>81</v>
      </c>
      <c r="B105" s="5" t="s">
        <v>82</v>
      </c>
      <c r="C105" s="3">
        <v>0</v>
      </c>
      <c r="D105" s="4">
        <v>25000</v>
      </c>
      <c r="E105" s="3">
        <v>0</v>
      </c>
      <c r="F105" s="3">
        <v>25000</v>
      </c>
      <c r="G105" s="4">
        <v>25000</v>
      </c>
      <c r="H105" s="30">
        <f>D105-F105</f>
        <v>0</v>
      </c>
      <c r="I105" s="30">
        <f>G105-D105</f>
        <v>0</v>
      </c>
      <c r="J105" s="6">
        <f t="shared" si="43"/>
        <v>0</v>
      </c>
    </row>
    <row r="106" spans="1:10" x14ac:dyDescent="0.3">
      <c r="A106" s="5"/>
      <c r="B106" s="5" t="s">
        <v>83</v>
      </c>
      <c r="C106" s="3">
        <v>9369</v>
      </c>
      <c r="D106" s="4">
        <v>15000</v>
      </c>
      <c r="E106" s="3">
        <v>7456</v>
      </c>
      <c r="F106" s="3">
        <v>15000</v>
      </c>
      <c r="G106" s="4">
        <v>15000</v>
      </c>
      <c r="H106" s="30">
        <f>D106-F106</f>
        <v>0</v>
      </c>
      <c r="I106" s="30">
        <f>G106-D106</f>
        <v>0</v>
      </c>
      <c r="J106" s="6">
        <f t="shared" si="43"/>
        <v>0</v>
      </c>
    </row>
    <row r="107" spans="1:10" x14ac:dyDescent="0.3">
      <c r="A107" s="5"/>
      <c r="B107" s="5" t="s">
        <v>84</v>
      </c>
      <c r="C107" s="17">
        <v>573</v>
      </c>
      <c r="D107" s="4">
        <v>1000</v>
      </c>
      <c r="E107" s="3">
        <v>621</v>
      </c>
      <c r="F107" s="3">
        <v>1000</v>
      </c>
      <c r="G107" s="4">
        <v>1000</v>
      </c>
      <c r="H107" s="30">
        <f>D107-F107</f>
        <v>0</v>
      </c>
      <c r="I107" s="30">
        <f>G107-D107</f>
        <v>0</v>
      </c>
      <c r="J107" s="6">
        <f t="shared" si="43"/>
        <v>0</v>
      </c>
    </row>
    <row r="108" spans="1:10" x14ac:dyDescent="0.3">
      <c r="A108" s="5"/>
      <c r="B108" s="16" t="s">
        <v>85</v>
      </c>
      <c r="C108" s="17">
        <f>SUM(C103:C107)</f>
        <v>275767</v>
      </c>
      <c r="D108" s="18">
        <f>SUM(D103:D107)</f>
        <v>242431</v>
      </c>
      <c r="E108" s="18">
        <f t="shared" ref="E108:F108" si="44">SUM(E103:E107)</f>
        <v>137211</v>
      </c>
      <c r="F108" s="18">
        <f t="shared" si="44"/>
        <v>242431</v>
      </c>
      <c r="G108" s="18">
        <f>SUM(G103:G107)</f>
        <v>266070</v>
      </c>
      <c r="H108" s="30">
        <f t="shared" ref="H108" si="45">D108-F108</f>
        <v>0</v>
      </c>
      <c r="I108" s="41">
        <f t="shared" si="41"/>
        <v>23639</v>
      </c>
      <c r="J108" s="6">
        <f t="shared" si="43"/>
        <v>9.7508156960124742E-2</v>
      </c>
    </row>
    <row r="109" spans="1:10" x14ac:dyDescent="0.3">
      <c r="A109" s="5"/>
      <c r="B109" s="5"/>
      <c r="C109" s="3"/>
      <c r="D109" s="4"/>
      <c r="E109" s="5"/>
      <c r="F109" s="5"/>
      <c r="G109" s="4"/>
      <c r="H109" s="32"/>
      <c r="I109" s="30"/>
      <c r="J109" s="6"/>
    </row>
    <row r="110" spans="1:10" x14ac:dyDescent="0.3">
      <c r="A110" s="5">
        <v>53420</v>
      </c>
      <c r="B110" s="5" t="s">
        <v>86</v>
      </c>
      <c r="C110" s="3">
        <v>3343</v>
      </c>
      <c r="D110" s="4">
        <v>3360</v>
      </c>
      <c r="E110" s="28">
        <v>2500</v>
      </c>
      <c r="F110" s="28">
        <v>3360</v>
      </c>
      <c r="G110" s="4">
        <v>3360</v>
      </c>
      <c r="H110" s="30">
        <f>D110-F110</f>
        <v>0</v>
      </c>
      <c r="I110" s="30">
        <f t="shared" si="41"/>
        <v>0</v>
      </c>
      <c r="J110" s="6">
        <f>I110/D110</f>
        <v>0</v>
      </c>
    </row>
    <row r="111" spans="1:10" x14ac:dyDescent="0.3">
      <c r="A111" s="5"/>
      <c r="B111" s="5"/>
      <c r="C111" s="3"/>
      <c r="D111" s="4"/>
      <c r="E111" s="5"/>
      <c r="F111" s="5"/>
      <c r="G111" s="4"/>
      <c r="H111" s="32"/>
      <c r="I111" s="30"/>
      <c r="J111" s="6"/>
    </row>
    <row r="112" spans="1:10" x14ac:dyDescent="0.3">
      <c r="A112" s="5">
        <v>53600</v>
      </c>
      <c r="B112" s="16" t="s">
        <v>87</v>
      </c>
      <c r="C112" s="15"/>
      <c r="D112" s="15"/>
      <c r="E112" s="22"/>
      <c r="F112" s="22"/>
      <c r="G112" s="15"/>
      <c r="H112" s="38"/>
      <c r="I112" s="35"/>
      <c r="J112" s="20"/>
    </row>
    <row r="113" spans="1:10" x14ac:dyDescent="0.3">
      <c r="A113" s="5">
        <v>53631</v>
      </c>
      <c r="B113" s="5" t="s">
        <v>88</v>
      </c>
      <c r="C113" s="3">
        <v>10979</v>
      </c>
      <c r="D113" s="4">
        <v>11000</v>
      </c>
      <c r="E113" s="3">
        <v>8353</v>
      </c>
      <c r="F113" s="3">
        <v>11137</v>
      </c>
      <c r="G113" s="4">
        <v>11000</v>
      </c>
      <c r="H113" s="30">
        <f>D113-F113</f>
        <v>-137</v>
      </c>
      <c r="I113" s="30">
        <f t="shared" si="41"/>
        <v>0</v>
      </c>
      <c r="J113" s="6">
        <f>I113/D113</f>
        <v>0</v>
      </c>
    </row>
    <row r="114" spans="1:10" x14ac:dyDescent="0.3">
      <c r="A114" s="5">
        <v>53635</v>
      </c>
      <c r="B114" s="5" t="s">
        <v>89</v>
      </c>
      <c r="C114" s="3">
        <v>32777</v>
      </c>
      <c r="D114" s="4">
        <v>33000</v>
      </c>
      <c r="E114" s="3">
        <v>22104</v>
      </c>
      <c r="F114" s="3">
        <v>30000</v>
      </c>
      <c r="G114" s="4">
        <v>33000</v>
      </c>
      <c r="H114" s="30">
        <f t="shared" ref="H114:H119" si="46">D114-F114</f>
        <v>3000</v>
      </c>
      <c r="I114" s="30">
        <f t="shared" si="41"/>
        <v>0</v>
      </c>
      <c r="J114" s="6">
        <f t="shared" ref="J114:J118" si="47">I114/D114</f>
        <v>0</v>
      </c>
    </row>
    <row r="115" spans="1:10" x14ac:dyDescent="0.3">
      <c r="A115" s="5">
        <v>53635</v>
      </c>
      <c r="B115" s="5" t="s">
        <v>90</v>
      </c>
      <c r="C115" s="3">
        <v>2763</v>
      </c>
      <c r="D115" s="4">
        <v>7000</v>
      </c>
      <c r="E115" s="3">
        <v>0</v>
      </c>
      <c r="F115" s="3">
        <v>7000</v>
      </c>
      <c r="G115" s="4">
        <v>5000</v>
      </c>
      <c r="H115" s="30">
        <f t="shared" si="46"/>
        <v>0</v>
      </c>
      <c r="I115" s="30">
        <f t="shared" si="41"/>
        <v>-2000</v>
      </c>
      <c r="J115" s="6">
        <f t="shared" si="47"/>
        <v>-0.2857142857142857</v>
      </c>
    </row>
    <row r="116" spans="1:10" x14ac:dyDescent="0.3">
      <c r="A116" s="5">
        <v>53680</v>
      </c>
      <c r="B116" s="5" t="s">
        <v>91</v>
      </c>
      <c r="C116" s="3">
        <v>132</v>
      </c>
      <c r="D116" s="4">
        <v>3000</v>
      </c>
      <c r="E116" s="3">
        <v>6647</v>
      </c>
      <c r="F116" s="3">
        <v>6647</v>
      </c>
      <c r="G116" s="4">
        <v>3000</v>
      </c>
      <c r="H116" s="30">
        <f t="shared" si="46"/>
        <v>-3647</v>
      </c>
      <c r="I116" s="30">
        <f t="shared" si="41"/>
        <v>0</v>
      </c>
      <c r="J116" s="6">
        <f t="shared" si="47"/>
        <v>0</v>
      </c>
    </row>
    <row r="117" spans="1:10" x14ac:dyDescent="0.3">
      <c r="A117" s="5"/>
      <c r="B117" s="5" t="s">
        <v>92</v>
      </c>
      <c r="C117" s="3">
        <v>1197</v>
      </c>
      <c r="D117" s="4">
        <v>1200</v>
      </c>
      <c r="E117" s="3">
        <v>1036</v>
      </c>
      <c r="F117" s="3">
        <v>1290</v>
      </c>
      <c r="G117" s="4">
        <v>1300</v>
      </c>
      <c r="H117" s="30">
        <f t="shared" si="46"/>
        <v>-90</v>
      </c>
      <c r="I117" s="30">
        <f t="shared" si="41"/>
        <v>100</v>
      </c>
      <c r="J117" s="6">
        <v>0</v>
      </c>
    </row>
    <row r="118" spans="1:10" x14ac:dyDescent="0.3">
      <c r="A118" s="5"/>
      <c r="B118" s="5" t="s">
        <v>93</v>
      </c>
      <c r="C118" s="3">
        <v>2151</v>
      </c>
      <c r="D118" s="4">
        <v>2300</v>
      </c>
      <c r="E118" s="3">
        <v>1859</v>
      </c>
      <c r="F118" s="3">
        <v>2400</v>
      </c>
      <c r="G118" s="4">
        <v>2400</v>
      </c>
      <c r="H118" s="30">
        <f t="shared" si="46"/>
        <v>-100</v>
      </c>
      <c r="I118" s="30">
        <f t="shared" si="41"/>
        <v>100</v>
      </c>
      <c r="J118" s="6">
        <f t="shared" si="47"/>
        <v>4.3478260869565216E-2</v>
      </c>
    </row>
    <row r="119" spans="1:10" x14ac:dyDescent="0.3">
      <c r="A119" s="5"/>
      <c r="B119" s="16" t="s">
        <v>94</v>
      </c>
      <c r="C119" s="17">
        <f>SUM(C113:C118)</f>
        <v>49999</v>
      </c>
      <c r="D119" s="18">
        <f t="shared" ref="D119" si="48">SUM(D113:D118)</f>
        <v>57500</v>
      </c>
      <c r="E119" s="18">
        <f t="shared" ref="E119:G119" si="49">SUM(E113:E118)</f>
        <v>39999</v>
      </c>
      <c r="F119" s="18">
        <f t="shared" si="49"/>
        <v>58474</v>
      </c>
      <c r="G119" s="18">
        <f t="shared" si="49"/>
        <v>55700</v>
      </c>
      <c r="H119" s="30">
        <f t="shared" si="46"/>
        <v>-974</v>
      </c>
      <c r="I119" s="30">
        <f t="shared" si="41"/>
        <v>-1800</v>
      </c>
      <c r="J119" s="6">
        <f>I119/D119</f>
        <v>-3.1304347826086959E-2</v>
      </c>
    </row>
    <row r="120" spans="1:10" x14ac:dyDescent="0.3">
      <c r="A120" s="5"/>
      <c r="B120" s="16"/>
      <c r="C120" s="17"/>
      <c r="D120" s="18"/>
      <c r="E120" s="3"/>
      <c r="F120" s="3"/>
      <c r="G120" s="18"/>
      <c r="H120" s="39"/>
      <c r="I120" s="30">
        <f t="shared" si="41"/>
        <v>0</v>
      </c>
      <c r="J120" s="6"/>
    </row>
    <row r="121" spans="1:10" x14ac:dyDescent="0.3">
      <c r="A121" s="5"/>
      <c r="B121" s="1" t="s">
        <v>95</v>
      </c>
      <c r="C121" s="24">
        <f>SUM(C119+C110+C108+C101)</f>
        <v>445498</v>
      </c>
      <c r="D121" s="25">
        <f t="shared" ref="D121" si="50">SUM(D119+D110+D108+D101)</f>
        <v>424435</v>
      </c>
      <c r="E121" s="25">
        <f t="shared" ref="E121:H121" si="51">SUM(E119+E110+E108+E101)</f>
        <v>265290</v>
      </c>
      <c r="F121" s="25">
        <f t="shared" si="51"/>
        <v>418204</v>
      </c>
      <c r="G121" s="25">
        <f t="shared" si="51"/>
        <v>452709</v>
      </c>
      <c r="H121" s="40">
        <f t="shared" si="51"/>
        <v>6231</v>
      </c>
      <c r="I121" s="30">
        <f t="shared" si="41"/>
        <v>28274</v>
      </c>
      <c r="J121" s="26">
        <f>I121/D121</f>
        <v>6.6615618410357305E-2</v>
      </c>
    </row>
    <row r="122" spans="1:10" ht="57.6" x14ac:dyDescent="0.3">
      <c r="A122" s="45" t="s">
        <v>1</v>
      </c>
      <c r="B122" s="45" t="s">
        <v>36</v>
      </c>
      <c r="C122" s="46" t="s">
        <v>120</v>
      </c>
      <c r="D122" s="46" t="s">
        <v>113</v>
      </c>
      <c r="E122" s="46" t="s">
        <v>121</v>
      </c>
      <c r="F122" s="46" t="s">
        <v>122</v>
      </c>
      <c r="G122" s="46" t="s">
        <v>123</v>
      </c>
      <c r="H122" s="47" t="s">
        <v>130</v>
      </c>
      <c r="I122" s="47" t="s">
        <v>125</v>
      </c>
      <c r="J122" s="46" t="s">
        <v>126</v>
      </c>
    </row>
    <row r="123" spans="1:10" x14ac:dyDescent="0.3">
      <c r="A123" s="2">
        <v>54000</v>
      </c>
      <c r="B123" s="1" t="s">
        <v>96</v>
      </c>
      <c r="C123" s="15"/>
      <c r="D123" s="15"/>
      <c r="E123" s="15"/>
      <c r="F123" s="15"/>
      <c r="G123" s="15"/>
      <c r="H123" s="35"/>
      <c r="I123" s="35"/>
      <c r="J123" s="20"/>
    </row>
    <row r="124" spans="1:10" x14ac:dyDescent="0.3">
      <c r="A124" s="5">
        <v>54910</v>
      </c>
      <c r="B124" s="5" t="s">
        <v>97</v>
      </c>
      <c r="C124" s="3">
        <v>0</v>
      </c>
      <c r="D124" s="4">
        <v>0</v>
      </c>
      <c r="E124" s="3">
        <v>0</v>
      </c>
      <c r="F124" s="3">
        <v>0</v>
      </c>
      <c r="G124" s="4">
        <v>0</v>
      </c>
      <c r="H124" s="30">
        <f>D124-F124</f>
        <v>0</v>
      </c>
      <c r="I124" s="30">
        <v>0</v>
      </c>
      <c r="J124" s="6">
        <v>0</v>
      </c>
    </row>
    <row r="125" spans="1:10" x14ac:dyDescent="0.3">
      <c r="A125" s="5"/>
      <c r="B125" s="1" t="s">
        <v>98</v>
      </c>
      <c r="C125" s="8">
        <v>0</v>
      </c>
      <c r="D125" s="9">
        <v>0</v>
      </c>
      <c r="E125" s="9">
        <v>0</v>
      </c>
      <c r="F125" s="9">
        <v>0</v>
      </c>
      <c r="G125" s="9">
        <v>0</v>
      </c>
      <c r="H125" s="31">
        <v>0</v>
      </c>
      <c r="I125" s="31">
        <v>0</v>
      </c>
      <c r="J125" s="10">
        <v>0</v>
      </c>
    </row>
    <row r="126" spans="1:10" x14ac:dyDescent="0.3">
      <c r="A126" s="5"/>
      <c r="B126" s="5"/>
      <c r="C126" s="3"/>
      <c r="D126" s="4"/>
      <c r="E126" s="3"/>
      <c r="F126" s="3"/>
      <c r="G126" s="4"/>
      <c r="H126" s="30"/>
      <c r="I126" s="30"/>
      <c r="J126" s="6"/>
    </row>
    <row r="127" spans="1:10" x14ac:dyDescent="0.3">
      <c r="A127" s="2">
        <v>56000</v>
      </c>
      <c r="B127" s="1" t="s">
        <v>99</v>
      </c>
      <c r="C127" s="23"/>
      <c r="D127" s="23"/>
      <c r="E127" s="22"/>
      <c r="F127" s="22"/>
      <c r="G127" s="23"/>
      <c r="H127" s="38"/>
      <c r="I127" s="38"/>
      <c r="J127" s="20"/>
    </row>
    <row r="128" spans="1:10" x14ac:dyDescent="0.3">
      <c r="A128" s="5">
        <v>56900</v>
      </c>
      <c r="B128" s="5" t="s">
        <v>100</v>
      </c>
      <c r="C128" s="3">
        <v>0</v>
      </c>
      <c r="D128" s="4">
        <v>200</v>
      </c>
      <c r="E128" s="3">
        <v>0</v>
      </c>
      <c r="F128" s="3">
        <v>0</v>
      </c>
      <c r="G128" s="4">
        <v>200</v>
      </c>
      <c r="H128" s="30">
        <v>0</v>
      </c>
      <c r="I128" s="30">
        <v>0</v>
      </c>
      <c r="J128" s="6">
        <v>0</v>
      </c>
    </row>
    <row r="129" spans="1:10" x14ac:dyDescent="0.3">
      <c r="A129" s="2"/>
      <c r="B129" s="1" t="s">
        <v>101</v>
      </c>
      <c r="C129" s="8">
        <v>0</v>
      </c>
      <c r="D129" s="9">
        <f t="shared" ref="D129" si="52">SUM(D128)</f>
        <v>200</v>
      </c>
      <c r="E129" s="9">
        <f t="shared" ref="E129:J129" si="53">SUM(E128)</f>
        <v>0</v>
      </c>
      <c r="F129" s="9">
        <f t="shared" si="53"/>
        <v>0</v>
      </c>
      <c r="G129" s="9">
        <f t="shared" si="53"/>
        <v>200</v>
      </c>
      <c r="H129" s="31">
        <f t="shared" si="53"/>
        <v>0</v>
      </c>
      <c r="I129" s="31">
        <f t="shared" si="53"/>
        <v>0</v>
      </c>
      <c r="J129" s="10">
        <f t="shared" si="53"/>
        <v>0</v>
      </c>
    </row>
    <row r="130" spans="1:10" x14ac:dyDescent="0.3">
      <c r="A130" s="5"/>
      <c r="B130" s="11"/>
      <c r="C130" s="3"/>
      <c r="D130" s="4"/>
      <c r="E130" s="3"/>
      <c r="F130" s="3"/>
      <c r="G130" s="4"/>
      <c r="H130" s="30"/>
      <c r="I130" s="30"/>
      <c r="J130" s="6"/>
    </row>
    <row r="131" spans="1:10" x14ac:dyDescent="0.3">
      <c r="A131" s="2">
        <v>58000</v>
      </c>
      <c r="B131" s="27" t="s">
        <v>102</v>
      </c>
      <c r="C131" s="15"/>
      <c r="D131" s="15"/>
      <c r="E131" s="15"/>
      <c r="F131" s="15"/>
      <c r="G131" s="15"/>
      <c r="H131" s="35"/>
      <c r="I131" s="35"/>
      <c r="J131" s="20"/>
    </row>
    <row r="132" spans="1:10" x14ac:dyDescent="0.3">
      <c r="A132" s="5">
        <v>58100</v>
      </c>
      <c r="B132" s="5" t="s">
        <v>103</v>
      </c>
      <c r="C132" s="3">
        <v>20927</v>
      </c>
      <c r="D132" s="4">
        <v>20927</v>
      </c>
      <c r="E132" s="3">
        <v>0</v>
      </c>
      <c r="F132" s="3">
        <v>20927</v>
      </c>
      <c r="G132" s="4">
        <v>20927</v>
      </c>
      <c r="H132" s="30">
        <f>SUM(D132+D133)-F132</f>
        <v>0</v>
      </c>
      <c r="I132" s="30">
        <v>0</v>
      </c>
      <c r="J132" s="6">
        <v>0</v>
      </c>
    </row>
    <row r="133" spans="1:10" x14ac:dyDescent="0.3">
      <c r="A133" s="5">
        <v>58212</v>
      </c>
      <c r="B133" s="5" t="s">
        <v>104</v>
      </c>
      <c r="C133" s="3"/>
      <c r="D133" s="4"/>
      <c r="E133" s="3"/>
      <c r="F133" s="3"/>
      <c r="G133" s="4"/>
      <c r="H133" s="30">
        <v>0</v>
      </c>
      <c r="I133" s="30"/>
      <c r="J133" s="6"/>
    </row>
    <row r="134" spans="1:10" x14ac:dyDescent="0.3">
      <c r="A134" s="5">
        <v>58100</v>
      </c>
      <c r="B134" s="5" t="s">
        <v>105</v>
      </c>
      <c r="C134" s="3">
        <v>42526</v>
      </c>
      <c r="D134" s="4">
        <v>42526</v>
      </c>
      <c r="E134" s="3">
        <v>43378</v>
      </c>
      <c r="F134" s="3">
        <v>0</v>
      </c>
      <c r="G134" s="4">
        <v>0</v>
      </c>
      <c r="H134" s="30">
        <f>F134-D134</f>
        <v>-42526</v>
      </c>
      <c r="I134" s="30">
        <v>0</v>
      </c>
      <c r="J134" s="6">
        <v>0</v>
      </c>
    </row>
    <row r="135" spans="1:10" x14ac:dyDescent="0.3">
      <c r="A135" s="5">
        <v>58221</v>
      </c>
      <c r="B135" s="5" t="s">
        <v>104</v>
      </c>
      <c r="C135" s="3"/>
      <c r="D135" s="4"/>
      <c r="E135" s="28"/>
      <c r="F135" s="28"/>
      <c r="G135" s="4"/>
      <c r="H135" s="30">
        <f>F135-D135</f>
        <v>0</v>
      </c>
      <c r="I135" s="30"/>
      <c r="J135" s="6"/>
    </row>
    <row r="136" spans="1:10" x14ac:dyDescent="0.3">
      <c r="A136" s="5"/>
      <c r="B136" s="1" t="s">
        <v>106</v>
      </c>
      <c r="C136" s="8">
        <f>SUM(C132:C135)</f>
        <v>63453</v>
      </c>
      <c r="D136" s="9">
        <f t="shared" ref="D136" si="54">SUM(D132:D135)</f>
        <v>63453</v>
      </c>
      <c r="E136" s="9">
        <f t="shared" ref="E136:H136" si="55">SUM(E132:E135)</f>
        <v>43378</v>
      </c>
      <c r="F136" s="9">
        <f t="shared" si="55"/>
        <v>20927</v>
      </c>
      <c r="G136" s="9">
        <f t="shared" si="55"/>
        <v>20927</v>
      </c>
      <c r="H136" s="31">
        <f t="shared" si="55"/>
        <v>-42526</v>
      </c>
      <c r="I136" s="31">
        <f>G136-D136</f>
        <v>-42526</v>
      </c>
      <c r="J136" s="44">
        <v>-1.2500000000000001E-2</v>
      </c>
    </row>
    <row r="137" spans="1:10" x14ac:dyDescent="0.3">
      <c r="A137" s="5"/>
      <c r="B137" s="5"/>
      <c r="C137" s="3"/>
      <c r="D137" s="4"/>
      <c r="E137" s="5"/>
      <c r="F137" s="5"/>
      <c r="G137" s="4"/>
      <c r="H137" s="30"/>
      <c r="I137" s="30"/>
      <c r="J137" s="6"/>
    </row>
    <row r="138" spans="1:10" x14ac:dyDescent="0.3">
      <c r="A138" s="2">
        <v>59000</v>
      </c>
      <c r="B138" s="1" t="s">
        <v>107</v>
      </c>
      <c r="C138" s="15"/>
      <c r="D138" s="15"/>
      <c r="E138" s="22"/>
      <c r="F138" s="22"/>
      <c r="G138" s="15"/>
      <c r="H138" s="35"/>
      <c r="I138" s="35"/>
      <c r="J138" s="20"/>
    </row>
    <row r="139" spans="1:10" x14ac:dyDescent="0.3">
      <c r="A139" s="5"/>
      <c r="B139" s="5" t="s">
        <v>108</v>
      </c>
      <c r="C139" s="3">
        <v>12284</v>
      </c>
      <c r="D139" s="4">
        <v>12200</v>
      </c>
      <c r="E139" s="3">
        <v>9249</v>
      </c>
      <c r="F139" s="28">
        <v>12200</v>
      </c>
      <c r="G139" s="4">
        <v>13000</v>
      </c>
      <c r="H139" s="29">
        <f>D139-F139</f>
        <v>0</v>
      </c>
      <c r="I139" s="30"/>
      <c r="J139" s="6">
        <f>I139/D139</f>
        <v>0</v>
      </c>
    </row>
    <row r="140" spans="1:10" x14ac:dyDescent="0.3">
      <c r="A140" s="5"/>
      <c r="B140" s="5" t="s">
        <v>109</v>
      </c>
      <c r="C140" s="3">
        <v>0</v>
      </c>
      <c r="D140" s="4">
        <v>1000</v>
      </c>
      <c r="E140" s="3">
        <v>0</v>
      </c>
      <c r="F140" s="28">
        <v>0</v>
      </c>
      <c r="G140" s="4">
        <v>1000</v>
      </c>
      <c r="H140" s="29">
        <f t="shared" ref="H140:H143" si="56">D140-F140</f>
        <v>1000</v>
      </c>
      <c r="I140" s="30"/>
      <c r="J140" s="6">
        <v>0</v>
      </c>
    </row>
    <row r="141" spans="1:10" x14ac:dyDescent="0.3">
      <c r="A141" s="5"/>
      <c r="B141" s="5" t="s">
        <v>110</v>
      </c>
      <c r="C141" s="3">
        <v>4501</v>
      </c>
      <c r="D141" s="4">
        <v>0</v>
      </c>
      <c r="E141" s="3">
        <v>12370</v>
      </c>
      <c r="F141" s="28">
        <v>14000</v>
      </c>
      <c r="G141" s="4">
        <v>0</v>
      </c>
      <c r="H141" s="29">
        <f t="shared" si="56"/>
        <v>-14000</v>
      </c>
      <c r="I141" s="30"/>
      <c r="J141" s="6"/>
    </row>
    <row r="142" spans="1:10" x14ac:dyDescent="0.3">
      <c r="A142" s="5"/>
      <c r="B142" s="5" t="s">
        <v>114</v>
      </c>
      <c r="C142" s="3"/>
      <c r="D142" s="4">
        <v>0</v>
      </c>
      <c r="E142" s="3"/>
      <c r="F142" s="28"/>
      <c r="G142" s="4">
        <v>0</v>
      </c>
      <c r="H142" s="29">
        <f t="shared" si="56"/>
        <v>0</v>
      </c>
      <c r="I142" s="30"/>
      <c r="J142" s="6"/>
    </row>
    <row r="143" spans="1:10" x14ac:dyDescent="0.3">
      <c r="A143" s="5"/>
      <c r="B143" s="1" t="s">
        <v>111</v>
      </c>
      <c r="C143" s="8">
        <f>SUM(C139:C141)</f>
        <v>16785</v>
      </c>
      <c r="D143" s="9">
        <f>SUM(D139:D142)</f>
        <v>13200</v>
      </c>
      <c r="E143" s="9">
        <f>SUM(E139:E142)</f>
        <v>21619</v>
      </c>
      <c r="F143" s="9">
        <f>SUM(F139:F142)</f>
        <v>26200</v>
      </c>
      <c r="G143" s="9">
        <f>SUM(G139:G142)</f>
        <v>14000</v>
      </c>
      <c r="H143" s="29">
        <f t="shared" si="56"/>
        <v>-13000</v>
      </c>
      <c r="I143" s="31">
        <f>G143-D143</f>
        <v>800</v>
      </c>
      <c r="J143" s="10">
        <f>I143/D143</f>
        <v>6.0606060606060608E-2</v>
      </c>
    </row>
    <row r="144" spans="1:10" x14ac:dyDescent="0.3">
      <c r="A144" s="5"/>
      <c r="B144" s="5"/>
      <c r="C144" s="3"/>
      <c r="D144" s="4"/>
      <c r="E144" s="5"/>
      <c r="F144" s="5"/>
      <c r="G144" s="4"/>
      <c r="H144" s="30"/>
      <c r="I144" s="30"/>
      <c r="J144" s="6"/>
    </row>
    <row r="145" spans="1:10" x14ac:dyDescent="0.3">
      <c r="A145" s="5"/>
      <c r="B145" s="5"/>
      <c r="C145" s="3"/>
      <c r="D145" s="4"/>
      <c r="E145" s="5"/>
      <c r="F145" s="5"/>
      <c r="G145" s="4"/>
      <c r="H145" s="30"/>
      <c r="I145" s="30"/>
      <c r="J145" s="6"/>
    </row>
    <row r="146" spans="1:10" ht="15" thickBot="1" x14ac:dyDescent="0.35">
      <c r="A146" s="5"/>
      <c r="B146" s="1" t="s">
        <v>112</v>
      </c>
      <c r="C146" s="12">
        <f>SUM(C143+C136+C121+C94+C86)</f>
        <v>686257</v>
      </c>
      <c r="D146" s="13">
        <f t="shared" ref="D146:I146" si="57">SUM(D143+D136+D129+D121+D94+D86)</f>
        <v>665774</v>
      </c>
      <c r="E146" s="13">
        <f t="shared" si="57"/>
        <v>471599</v>
      </c>
      <c r="F146" s="13">
        <f t="shared" si="57"/>
        <v>617172</v>
      </c>
      <c r="G146" s="13">
        <f t="shared" si="57"/>
        <v>655682</v>
      </c>
      <c r="H146" s="33">
        <f t="shared" si="57"/>
        <v>-36650</v>
      </c>
      <c r="I146" s="33">
        <f t="shared" si="57"/>
        <v>-10092</v>
      </c>
      <c r="J146" s="14">
        <f>I146/D146</f>
        <v>-1.5158296959628944E-2</v>
      </c>
    </row>
    <row r="147" spans="1:10" ht="15" thickTop="1" x14ac:dyDescent="0.3"/>
  </sheetData>
  <mergeCells count="4">
    <mergeCell ref="A1:J1"/>
    <mergeCell ref="A2:J2"/>
    <mergeCell ref="A49:J49"/>
    <mergeCell ref="A50:J50"/>
  </mergeCells>
  <printOptions horizontalCentered="1"/>
  <pageMargins left="0" right="0" top="0" bottom="0.5" header="0" footer="0.3"/>
  <pageSetup scale="78" orientation="landscape" r:id="rId1"/>
  <headerFooter>
    <oddFooter>&amp;C&amp;"-,Bold"&amp;12 2026 Budget Revenues in Detail&amp;R&amp;"-,Bold Italic"&amp;18PAGE 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 Falls Clerk</dc:creator>
  <cp:lastModifiedBy>Little Falls Clerk Cassie</cp:lastModifiedBy>
  <cp:lastPrinted>2025-10-26T21:44:15Z</cp:lastPrinted>
  <dcterms:created xsi:type="dcterms:W3CDTF">2015-06-05T18:17:20Z</dcterms:created>
  <dcterms:modified xsi:type="dcterms:W3CDTF">2025-10-26T22:01:03Z</dcterms:modified>
</cp:coreProperties>
</file>