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4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09.04.19 Meeting Info\"/>
    </mc:Choice>
  </mc:AlternateContent>
  <bookViews>
    <workbookView xWindow="0" yWindow="0" windowWidth="15345" windowHeight="6705" firstSheet="2" activeTab="4"/>
  </bookViews>
  <sheets>
    <sheet name="QuickBooks Desktop Export Tips" sheetId="8" r:id="rId1"/>
    <sheet name="Balance Sheet" sheetId="6" r:id="rId2"/>
    <sheet name="PNL" sheetId="4" r:id="rId3"/>
    <sheet name="PNL Budget vs Actual" sheetId="3" r:id="rId4"/>
    <sheet name="August Check Detail" sheetId="7" r:id="rId5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4">'August Check Detail'!$A:$A,'August Check Detail'!$1:$1</definedName>
    <definedName name="_xlnm.Print_Titles" localSheetId="1">'Balance Sheet'!$A:$E,'Balance Sheet'!$1:$1</definedName>
    <definedName name="_xlnm.Print_Titles" localSheetId="2">PNL!$A:$F,PNL!$1:$1</definedName>
    <definedName name="_xlnm.Print_Titles" localSheetId="3">'PNL Budget vs Actual'!$A:$F,'PNL Budget vs Actual'!$1:$2</definedName>
    <definedName name="QB_COLUMN_29" localSheetId="1" hidden="1">'Balance Sheet'!$F$1</definedName>
    <definedName name="QB_COLUMN_29" localSheetId="2" hidden="1">PNL!$G$1</definedName>
    <definedName name="QB_COLUMN_59200" localSheetId="3" hidden="1">'PNL Budget vs Actual'!$G$2</definedName>
    <definedName name="QB_COLUMN_63620" localSheetId="3" hidden="1">'PNL Budget vs Actual'!$K$2</definedName>
    <definedName name="QB_COLUMN_64430" localSheetId="3" hidden="1">'PNL Budget vs Actual'!$M$2</definedName>
    <definedName name="QB_COLUMN_76210" localSheetId="3" hidden="1">'PNL Budget vs Actual'!$I$2</definedName>
    <definedName name="QB_DATA_0" localSheetId="1" hidden="1">'Balance Sheet'!$5:$5,'Balance Sheet'!$6:$6,'Balance Sheet'!$7:$7,'Balance Sheet'!$8:$8,'Balance Sheet'!$11:$11,'Balance Sheet'!$12:$12,'Balance Sheet'!$13:$13,'Balance Sheet'!$16:$16,'Balance Sheet'!$17:$17,'Balance Sheet'!$21:$21,'Balance Sheet'!$22:$22,'Balance Sheet'!$23:$23,'Balance Sheet'!$24:$24,'Balance Sheet'!$25:$25,'Balance Sheet'!$26:$26,'Balance Sheet'!$28:$28</definedName>
    <definedName name="QB_DATA_0" localSheetId="2" hidden="1">PNL!$4:$4,PNL!$5:$5,PNL!$6:$6,PNL!$9:$9,PNL!$10:$10,PNL!$11:$11,PNL!$13:$13,PNL!$14:$14,PNL!$17:$17,PNL!$20:$20,PNL!$21:$21,PNL!$22:$22,PNL!$23:$23,PNL!$24:$24,PNL!$25:$25,PNL!$28:$28</definedName>
    <definedName name="QB_DATA_0" localSheetId="3" hidden="1">'PNL Budget vs Actual'!$5:$5,'PNL Budget vs Actual'!$6:$6,'PNL Budget vs Actual'!$7:$7,'PNL Budget vs Actual'!$10:$10,'PNL Budget vs Actual'!$11:$11,'PNL Budget vs Actual'!$12:$12,'PNL Budget vs Actual'!$14:$14,'PNL Budget vs Actual'!$15:$15,'PNL Budget vs Actual'!$16:$16,'PNL Budget vs Actual'!$17:$17,'PNL Budget vs Actual'!$21:$21,'PNL Budget vs Actual'!$22:$22,'PNL Budget vs Actual'!$23:$23,'PNL Budget vs Actual'!$25:$25,'PNL Budget vs Actual'!$28:$28,'PNL Budget vs Actual'!$29:$29</definedName>
    <definedName name="QB_DATA_1" localSheetId="1" hidden="1">'Balance Sheet'!$29:$29,'Balance Sheet'!$31:$31,'Balance Sheet'!$32:$32,'Balance Sheet'!$33:$33,'Balance Sheet'!$36:$36,'Balance Sheet'!$43:$43,'Balance Sheet'!$46:$46,'Balance Sheet'!$47:$47,'Balance Sheet'!$48:$48,'Balance Sheet'!$49:$49,'Balance Sheet'!$50:$50,'Balance Sheet'!$54:$54,'Balance Sheet'!$58:$58,'Balance Sheet'!$59:$59,'Balance Sheet'!$60:$60,'Balance Sheet'!$61:$61</definedName>
    <definedName name="QB_DATA_1" localSheetId="2" hidden="1">PNL!$29:$29,PNL!$30:$30,PNL!$31:$31,PNL!$34:$34,PNL!$37:$37,PNL!$38:$38,PNL!$40:$40,PNL!$42:$42,PNL!$45:$45,PNL!$46:$46,PNL!$47:$47,PNL!$48:$48,PNL!$51:$51,PNL!$58:$58,PNL!$60:$60,PNL!$65:$65</definedName>
    <definedName name="QB_DATA_1" localSheetId="3" hidden="1">'PNL Budget vs Actual'!$30:$30,'PNL Budget vs Actual'!$31:$31,'PNL Budget vs Actual'!$32:$32,'PNL Budget vs Actual'!$33:$33,'PNL Budget vs Actual'!$36:$36,'PNL Budget vs Actual'!$37:$37,'PNL Budget vs Actual'!$38:$38,'PNL Budget vs Actual'!$39:$39,'PNL Budget vs Actual'!$40:$40,'PNL Budget vs Actual'!$43:$43,'PNL Budget vs Actual'!$44:$44,'PNL Budget vs Actual'!$47:$47,'PNL Budget vs Actual'!$48:$48,'PNL Budget vs Actual'!$50:$50,'PNL Budget vs Actual'!$52:$52,'PNL Budget vs Actual'!$53:$53</definedName>
    <definedName name="QB_DATA_2" localSheetId="1" hidden="1">'Balance Sheet'!$62:$62,'Balance Sheet'!$63:$63</definedName>
    <definedName name="QB_DATA_2" localSheetId="3" hidden="1">'PNL Budget vs Actual'!$56:$56,'PNL Budget vs Actual'!$57:$57,'PNL Budget vs Actual'!$58:$58,'PNL Budget vs Actual'!$59:$59,'PNL Budget vs Actual'!$60:$60,'PNL Budget vs Actual'!$61:$61,'PNL Budget vs Actual'!$62:$62,'PNL Budget vs Actual'!$63:$63,'PNL Budget vs Actual'!$66:$66,'PNL Budget vs Actual'!$67:$67,'PNL Budget vs Actual'!$74:$74,'PNL Budget vs Actual'!$75:$75,'PNL Budget vs Actual'!$77:$77,'PNL Budget vs Actual'!$78:$78,'PNL Budget vs Actual'!$83:$83</definedName>
    <definedName name="QB_FORMULA_0" localSheetId="1" hidden="1">'Balance Sheet'!$F$9,'Balance Sheet'!$F$14,'Balance Sheet'!$F$18,'Balance Sheet'!$F$19,'Balance Sheet'!$F$30,'Balance Sheet'!$F$34,'Balance Sheet'!$F$37,'Balance Sheet'!$F$38,'Balance Sheet'!$F$44,'Balance Sheet'!$F$51,'Balance Sheet'!$F$52,'Balance Sheet'!$F$55,'Balance Sheet'!$F$56,'Balance Sheet'!$F$64,'Balance Sheet'!$F$65</definedName>
    <definedName name="QB_FORMULA_0" localSheetId="2" hidden="1">PNL!$G$7,PNL!$G$15,PNL!$G$18,PNL!$G$26,PNL!$G$32,PNL!$G$35,PNL!$G$39,PNL!$G$43,PNL!$G$49,PNL!$G$52,PNL!$G$53,PNL!$G$54,PNL!$G$61,PNL!$G$62,PNL!$G$63,PNL!$G$66</definedName>
    <definedName name="QB_FORMULA_0" localSheetId="3" hidden="1">'PNL Budget vs Actual'!$K$6,'PNL Budget vs Actual'!$M$6,'PNL Budget vs Actual'!$G$8,'PNL Budget vs Actual'!$I$8,'PNL Budget vs Actual'!$K$8,'PNL Budget vs Actual'!$M$8,'PNL Budget vs Actual'!$K$11,'PNL Budget vs Actual'!$M$11,'PNL Budget vs Actual'!$K$12,'PNL Budget vs Actual'!$M$12,'PNL Budget vs Actual'!$K$14,'PNL Budget vs Actual'!$M$14,'PNL Budget vs Actual'!$K$15,'PNL Budget vs Actual'!$M$15,'PNL Budget vs Actual'!$K$16,'PNL Budget vs Actual'!$M$16</definedName>
    <definedName name="QB_FORMULA_1" localSheetId="2" hidden="1">PNL!$G$67,PNL!$G$68</definedName>
    <definedName name="QB_FORMULA_1" localSheetId="3" hidden="1">'PNL Budget vs Actual'!$K$17,'PNL Budget vs Actual'!$M$17,'PNL Budget vs Actual'!$G$18,'PNL Budget vs Actual'!$I$18,'PNL Budget vs Actual'!$K$18,'PNL Budget vs Actual'!$M$18,'PNL Budget vs Actual'!$K$21,'PNL Budget vs Actual'!$M$21,'PNL Budget vs Actual'!$K$22,'PNL Budget vs Actual'!$M$22,'PNL Budget vs Actual'!$K$23,'PNL Budget vs Actual'!$M$23,'PNL Budget vs Actual'!$G$24,'PNL Budget vs Actual'!$I$24,'PNL Budget vs Actual'!$K$24,'PNL Budget vs Actual'!$M$24</definedName>
    <definedName name="QB_FORMULA_2" localSheetId="3" hidden="1">'PNL Budget vs Actual'!$G$26,'PNL Budget vs Actual'!$I$26,'PNL Budget vs Actual'!$K$26,'PNL Budget vs Actual'!$M$26,'PNL Budget vs Actual'!$K$28,'PNL Budget vs Actual'!$M$28,'PNL Budget vs Actual'!$K$29,'PNL Budget vs Actual'!$M$29,'PNL Budget vs Actual'!$K$30,'PNL Budget vs Actual'!$M$30,'PNL Budget vs Actual'!$K$31,'PNL Budget vs Actual'!$M$31,'PNL Budget vs Actual'!$K$32,'PNL Budget vs Actual'!$M$32,'PNL Budget vs Actual'!$K$33,'PNL Budget vs Actual'!$M$33</definedName>
    <definedName name="QB_FORMULA_3" localSheetId="3" hidden="1">'PNL Budget vs Actual'!$G$34,'PNL Budget vs Actual'!$I$34,'PNL Budget vs Actual'!$K$34,'PNL Budget vs Actual'!$M$34,'PNL Budget vs Actual'!$K$36,'PNL Budget vs Actual'!$M$36,'PNL Budget vs Actual'!$K$37,'PNL Budget vs Actual'!$M$37,'PNL Budget vs Actual'!$K$38,'PNL Budget vs Actual'!$M$38,'PNL Budget vs Actual'!$K$39,'PNL Budget vs Actual'!$M$39,'PNL Budget vs Actual'!$K$40,'PNL Budget vs Actual'!$M$40,'PNL Budget vs Actual'!$G$41,'PNL Budget vs Actual'!$I$41</definedName>
    <definedName name="QB_FORMULA_4" localSheetId="3" hidden="1">'PNL Budget vs Actual'!$K$41,'PNL Budget vs Actual'!$M$41,'PNL Budget vs Actual'!$K$43,'PNL Budget vs Actual'!$M$43,'PNL Budget vs Actual'!$K$44,'PNL Budget vs Actual'!$M$44,'PNL Budget vs Actual'!$G$45,'PNL Budget vs Actual'!$I$45,'PNL Budget vs Actual'!$K$45,'PNL Budget vs Actual'!$M$45,'PNL Budget vs Actual'!$K$47,'PNL Budget vs Actual'!$M$47,'PNL Budget vs Actual'!$K$48,'PNL Budget vs Actual'!$M$48,'PNL Budget vs Actual'!$G$49,'PNL Budget vs Actual'!$I$49</definedName>
    <definedName name="QB_FORMULA_5" localSheetId="3" hidden="1">'PNL Budget vs Actual'!$K$49,'PNL Budget vs Actual'!$M$49,'PNL Budget vs Actual'!$K$50,'PNL Budget vs Actual'!$M$50,'PNL Budget vs Actual'!$K$52,'PNL Budget vs Actual'!$M$52,'PNL Budget vs Actual'!$K$53,'PNL Budget vs Actual'!$M$53,'PNL Budget vs Actual'!$G$54,'PNL Budget vs Actual'!$I$54,'PNL Budget vs Actual'!$K$54,'PNL Budget vs Actual'!$M$54,'PNL Budget vs Actual'!$K$56,'PNL Budget vs Actual'!$M$56,'PNL Budget vs Actual'!$K$57,'PNL Budget vs Actual'!$M$57</definedName>
    <definedName name="QB_FORMULA_6" localSheetId="3" hidden="1">'PNL Budget vs Actual'!$K$58,'PNL Budget vs Actual'!$M$58,'PNL Budget vs Actual'!$K$59,'PNL Budget vs Actual'!$M$59,'PNL Budget vs Actual'!$K$60,'PNL Budget vs Actual'!$M$60,'PNL Budget vs Actual'!$K$61,'PNL Budget vs Actual'!$M$61,'PNL Budget vs Actual'!$K$62,'PNL Budget vs Actual'!$M$62,'PNL Budget vs Actual'!$K$63,'PNL Budget vs Actual'!$M$63,'PNL Budget vs Actual'!$G$64,'PNL Budget vs Actual'!$I$64,'PNL Budget vs Actual'!$K$64,'PNL Budget vs Actual'!$M$64</definedName>
    <definedName name="QB_FORMULA_7" localSheetId="3" hidden="1">'PNL Budget vs Actual'!$K$66,'PNL Budget vs Actual'!$M$66,'PNL Budget vs Actual'!$K$67,'PNL Budget vs Actual'!$M$67,'PNL Budget vs Actual'!$G$68,'PNL Budget vs Actual'!$I$68,'PNL Budget vs Actual'!$K$68,'PNL Budget vs Actual'!$M$68,'PNL Budget vs Actual'!$G$69,'PNL Budget vs Actual'!$I$69,'PNL Budget vs Actual'!$K$69,'PNL Budget vs Actual'!$M$69,'PNL Budget vs Actual'!$G$70,'PNL Budget vs Actual'!$I$70,'PNL Budget vs Actual'!$K$70,'PNL Budget vs Actual'!$M$70</definedName>
    <definedName name="QB_FORMULA_8" localSheetId="3" hidden="1">'PNL Budget vs Actual'!$K$74,'PNL Budget vs Actual'!$M$74,'PNL Budget vs Actual'!$K$75,'PNL Budget vs Actual'!$M$75,'PNL Budget vs Actual'!$K$78,'PNL Budget vs Actual'!$M$78,'PNL Budget vs Actual'!$G$79,'PNL Budget vs Actual'!$I$79,'PNL Budget vs Actual'!$K$79,'PNL Budget vs Actual'!$M$79,'PNL Budget vs Actual'!$G$80,'PNL Budget vs Actual'!$I$80,'PNL Budget vs Actual'!$K$80,'PNL Budget vs Actual'!$M$80,'PNL Budget vs Actual'!$G$81,'PNL Budget vs Actual'!$I$81</definedName>
    <definedName name="QB_FORMULA_9" localSheetId="3" hidden="1">'PNL Budget vs Actual'!$K$81,'PNL Budget vs Actual'!$M$81,'PNL Budget vs Actual'!$K$83,'PNL Budget vs Actual'!$M$83,'PNL Budget vs Actual'!$G$84,'PNL Budget vs Actual'!$I$84,'PNL Budget vs Actual'!$K$84,'PNL Budget vs Actual'!$M$84,'PNL Budget vs Actual'!$G$85,'PNL Budget vs Actual'!$I$85,'PNL Budget vs Actual'!$K$85,'PNL Budget vs Actual'!$M$85,'PNL Budget vs Actual'!$G$86,'PNL Budget vs Actual'!$I$86,'PNL Budget vs Actual'!$K$86,'PNL Budget vs Actual'!$M$86</definedName>
    <definedName name="QB_ROW_1" localSheetId="1" hidden="1">'Balance Sheet'!$A$2</definedName>
    <definedName name="QB_ROW_10031" localSheetId="1" hidden="1">'Balance Sheet'!$D$42</definedName>
    <definedName name="QB_ROW_1011" localSheetId="1" hidden="1">'Balance Sheet'!$B$3</definedName>
    <definedName name="QB_ROW_101220" localSheetId="1" hidden="1">'Balance Sheet'!$C$32</definedName>
    <definedName name="QB_ROW_10331" localSheetId="1" hidden="1">'Balance Sheet'!$D$44</definedName>
    <definedName name="QB_ROW_104230" localSheetId="2" hidden="1">PNL!$D$6</definedName>
    <definedName name="QB_ROW_104230" localSheetId="3" hidden="1">'PNL Budget vs Actual'!$D$7</definedName>
    <definedName name="QB_ROW_106240" localSheetId="1" hidden="1">'Balance Sheet'!$E$48</definedName>
    <definedName name="QB_ROW_107240" localSheetId="3" hidden="1">'PNL Budget vs Actual'!$E$74</definedName>
    <definedName name="QB_ROW_110230" localSheetId="1" hidden="1">'Balance Sheet'!$D$54</definedName>
    <definedName name="QB_ROW_117220" localSheetId="1" hidden="1">'Balance Sheet'!$C$24</definedName>
    <definedName name="QB_ROW_12031" localSheetId="1" hidden="1">'Balance Sheet'!$D$45</definedName>
    <definedName name="QB_ROW_121220" localSheetId="1" hidden="1">'Balance Sheet'!$C$58</definedName>
    <definedName name="QB_ROW_1220" localSheetId="1" hidden="1">'Balance Sheet'!$C$59</definedName>
    <definedName name="QB_ROW_122030" localSheetId="2" hidden="1">PNL!$D$41</definedName>
    <definedName name="QB_ROW_122030" localSheetId="3" hidden="1">'PNL Budget vs Actual'!$D$51</definedName>
    <definedName name="QB_ROW_122330" localSheetId="2" hidden="1">PNL!$D$43</definedName>
    <definedName name="QB_ROW_122330" localSheetId="3" hidden="1">'PNL Budget vs Actual'!$D$54</definedName>
    <definedName name="QB_ROW_123040" localSheetId="2" hidden="1">PNL!$E$59</definedName>
    <definedName name="QB_ROW_123040" localSheetId="3" hidden="1">'PNL Budget vs Actual'!$E$76</definedName>
    <definedName name="QB_ROW_123250" localSheetId="3" hidden="1">'PNL Budget vs Actual'!$F$78</definedName>
    <definedName name="QB_ROW_12331" localSheetId="1" hidden="1">'Balance Sheet'!$D$51</definedName>
    <definedName name="QB_ROW_123340" localSheetId="2" hidden="1">PNL!$E$61</definedName>
    <definedName name="QB_ROW_123340" localSheetId="3" hidden="1">'PNL Budget vs Actual'!$E$79</definedName>
    <definedName name="QB_ROW_128240" localSheetId="1" hidden="1">'Balance Sheet'!$E$49</definedName>
    <definedName name="QB_ROW_13021" localSheetId="1" hidden="1">'Balance Sheet'!$C$53</definedName>
    <definedName name="QB_ROW_1311" localSheetId="1" hidden="1">'Balance Sheet'!$B$19</definedName>
    <definedName name="QB_ROW_13321" localSheetId="1" hidden="1">'Balance Sheet'!$C$55</definedName>
    <definedName name="QB_ROW_134220" localSheetId="1" hidden="1">'Balance Sheet'!$C$61</definedName>
    <definedName name="QB_ROW_135220" localSheetId="1" hidden="1">'Balance Sheet'!$C$60</definedName>
    <definedName name="QB_ROW_136220" localSheetId="1" hidden="1">'Balance Sheet'!$C$25</definedName>
    <definedName name="QB_ROW_137220" localSheetId="1" hidden="1">'Balance Sheet'!$C$33</definedName>
    <definedName name="QB_ROW_14011" localSheetId="1" hidden="1">'Balance Sheet'!$B$57</definedName>
    <definedName name="QB_ROW_140240" localSheetId="3" hidden="1">'PNL Budget vs Actual'!$E$15</definedName>
    <definedName name="QB_ROW_141240" localSheetId="3" hidden="1">'PNL Budget vs Actual'!$E$62</definedName>
    <definedName name="QB_ROW_142240" localSheetId="3" hidden="1">'PNL Budget vs Actual'!$E$37</definedName>
    <definedName name="QB_ROW_14311" localSheetId="1" hidden="1">'Balance Sheet'!$B$64</definedName>
    <definedName name="QB_ROW_146320" localSheetId="1" hidden="1">'Balance Sheet'!$C$26</definedName>
    <definedName name="QB_ROW_152330" localSheetId="1" hidden="1">'Balance Sheet'!$D$7</definedName>
    <definedName name="QB_ROW_154230" localSheetId="1" hidden="1">'Balance Sheet'!$D$8</definedName>
    <definedName name="QB_ROW_16240" localSheetId="3" hidden="1">'PNL Budget vs Actual'!$E$57</definedName>
    <definedName name="QB_ROW_17221" localSheetId="1" hidden="1">'Balance Sheet'!$C$63</definedName>
    <definedName name="QB_ROW_180230" localSheetId="1" hidden="1">'Balance Sheet'!$D$16</definedName>
    <definedName name="QB_ROW_181230" localSheetId="1" hidden="1">'Balance Sheet'!$D$17</definedName>
    <definedName name="QB_ROW_18230" localSheetId="2" hidden="1">PNL!$D$11</definedName>
    <definedName name="QB_ROW_18230" localSheetId="3" hidden="1">'PNL Budget vs Actual'!$D$12</definedName>
    <definedName name="QB_ROW_18301" localSheetId="2" hidden="1">PNL!$A$68</definedName>
    <definedName name="QB_ROW_18301" localSheetId="3" hidden="1">'PNL Budget vs Actual'!$A$86</definedName>
    <definedName name="QB_ROW_183220" localSheetId="1" hidden="1">'Balance Sheet'!$C$36</definedName>
    <definedName name="QB_ROW_19011" localSheetId="2" hidden="1">PNL!$B$2</definedName>
    <definedName name="QB_ROW_19011" localSheetId="3" hidden="1">'PNL Budget vs Actual'!$B$3</definedName>
    <definedName name="QB_ROW_191340" localSheetId="2" hidden="1">PNL!$E$17</definedName>
    <definedName name="QB_ROW_191340" localSheetId="3" hidden="1">'PNL Budget vs Actual'!$E$25</definedName>
    <definedName name="QB_ROW_192030" localSheetId="2" hidden="1">PNL!$D$33</definedName>
    <definedName name="QB_ROW_192030" localSheetId="3" hidden="1">'PNL Budget vs Actual'!$D$42</definedName>
    <definedName name="QB_ROW_192330" localSheetId="2" hidden="1">PNL!$D$35</definedName>
    <definedName name="QB_ROW_192330" localSheetId="3" hidden="1">'PNL Budget vs Actual'!$D$45</definedName>
    <definedName name="QB_ROW_19311" localSheetId="2" hidden="1">PNL!$B$54</definedName>
    <definedName name="QB_ROW_19311" localSheetId="3" hidden="1">'PNL Budget vs Actual'!$B$70</definedName>
    <definedName name="QB_ROW_193230" localSheetId="2" hidden="1">PNL!$D$40</definedName>
    <definedName name="QB_ROW_193230" localSheetId="3" hidden="1">'PNL Budget vs Actual'!$D$50</definedName>
    <definedName name="QB_ROW_194030" localSheetId="2" hidden="1">PNL!$D$50</definedName>
    <definedName name="QB_ROW_194030" localSheetId="3" hidden="1">'PNL Budget vs Actual'!$D$65</definedName>
    <definedName name="QB_ROW_194330" localSheetId="2" hidden="1">PNL!$D$52</definedName>
    <definedName name="QB_ROW_194330" localSheetId="3" hidden="1">'PNL Budget vs Actual'!$D$68</definedName>
    <definedName name="QB_ROW_198240" localSheetId="1" hidden="1">'Balance Sheet'!$E$46</definedName>
    <definedName name="QB_ROW_199240" localSheetId="1" hidden="1">'Balance Sheet'!$E$50</definedName>
    <definedName name="QB_ROW_20021" localSheetId="2" hidden="1">PNL!$C$3</definedName>
    <definedName name="QB_ROW_20021" localSheetId="3" hidden="1">'PNL Budget vs Actual'!$C$4</definedName>
    <definedName name="QB_ROW_2021" localSheetId="1" hidden="1">'Balance Sheet'!$C$4</definedName>
    <definedName name="QB_ROW_20321" localSheetId="2" hidden="1">PNL!$C$7</definedName>
    <definedName name="QB_ROW_20321" localSheetId="3" hidden="1">'PNL Budget vs Actual'!$C$8</definedName>
    <definedName name="QB_ROW_205220" localSheetId="1" hidden="1">'Balance Sheet'!$C$62</definedName>
    <definedName name="QB_ROW_207230" localSheetId="2" hidden="1">PNL!$D$10</definedName>
    <definedName name="QB_ROW_207230" localSheetId="3" hidden="1">'PNL Budget vs Actual'!$D$11</definedName>
    <definedName name="QB_ROW_208240" localSheetId="2" hidden="1">PNL!$E$42</definedName>
    <definedName name="QB_ROW_208240" localSheetId="3" hidden="1">'PNL Budget vs Actual'!$E$53</definedName>
    <definedName name="QB_ROW_21021" localSheetId="2" hidden="1">PNL!$C$8</definedName>
    <definedName name="QB_ROW_21021" localSheetId="3" hidden="1">'PNL Budget vs Actual'!$C$9</definedName>
    <definedName name="QB_ROW_210230" localSheetId="2" hidden="1">PNL!$D$4</definedName>
    <definedName name="QB_ROW_210230" localSheetId="3" hidden="1">'PNL Budget vs Actual'!$D$5</definedName>
    <definedName name="QB_ROW_212240" localSheetId="2" hidden="1">PNL!$E$13</definedName>
    <definedName name="QB_ROW_212240" localSheetId="3" hidden="1">'PNL Budget vs Actual'!$E$16</definedName>
    <definedName name="QB_ROW_21321" localSheetId="2" hidden="1">PNL!$C$53</definedName>
    <definedName name="QB_ROW_21321" localSheetId="3" hidden="1">'PNL Budget vs Actual'!$C$69</definedName>
    <definedName name="QB_ROW_213240" localSheetId="3" hidden="1">'PNL Budget vs Actual'!$E$52</definedName>
    <definedName name="QB_ROW_216240" localSheetId="2" hidden="1">PNL!$E$20</definedName>
    <definedName name="QB_ROW_216240" localSheetId="3" hidden="1">'PNL Budget vs Actual'!$E$28</definedName>
    <definedName name="QB_ROW_217230" localSheetId="1" hidden="1">'Balance Sheet'!$D$5</definedName>
    <definedName name="QB_ROW_218230" localSheetId="1" hidden="1">'Balance Sheet'!$D$6</definedName>
    <definedName name="QB_ROW_22011" localSheetId="2" hidden="1">PNL!$B$55</definedName>
    <definedName name="QB_ROW_22011" localSheetId="3" hidden="1">'PNL Budget vs Actual'!$B$71</definedName>
    <definedName name="QB_ROW_220220" localSheetId="1" hidden="1">'Balance Sheet'!$C$31</definedName>
    <definedName name="QB_ROW_222240" localSheetId="2" hidden="1">PNL!$E$46</definedName>
    <definedName name="QB_ROW_222240" localSheetId="3" hidden="1">'PNL Budget vs Actual'!$E$60</definedName>
    <definedName name="QB_ROW_22230" localSheetId="2" hidden="1">PNL!$D$65</definedName>
    <definedName name="QB_ROW_22230" localSheetId="3" hidden="1">'PNL Budget vs Actual'!$D$83</definedName>
    <definedName name="QB_ROW_22311" localSheetId="2" hidden="1">PNL!$B$67</definedName>
    <definedName name="QB_ROW_22311" localSheetId="3" hidden="1">'PNL Budget vs Actual'!$B$85</definedName>
    <definedName name="QB_ROW_225020" localSheetId="1" hidden="1">'Balance Sheet'!$C$27</definedName>
    <definedName name="QB_ROW_225230" localSheetId="1" hidden="1">'Balance Sheet'!$D$29</definedName>
    <definedName name="QB_ROW_225320" localSheetId="1" hidden="1">'Balance Sheet'!$C$30</definedName>
    <definedName name="QB_ROW_228250" localSheetId="3" hidden="1">'PNL Budget vs Actual'!$F$21</definedName>
    <definedName name="QB_ROW_229250" localSheetId="3" hidden="1">'PNL Budget vs Actual'!$F$22</definedName>
    <definedName name="QB_ROW_23021" localSheetId="2" hidden="1">PNL!$C$56</definedName>
    <definedName name="QB_ROW_23021" localSheetId="3" hidden="1">'PNL Budget vs Actual'!$C$72</definedName>
    <definedName name="QB_ROW_230230" localSheetId="1" hidden="1">'Balance Sheet'!$D$28</definedName>
    <definedName name="QB_ROW_231240" localSheetId="3" hidden="1">'PNL Budget vs Actual'!$E$43</definedName>
    <definedName name="QB_ROW_2321" localSheetId="1" hidden="1">'Balance Sheet'!$C$9</definedName>
    <definedName name="QB_ROW_232250" localSheetId="3" hidden="1">'PNL Budget vs Actual'!$F$23</definedName>
    <definedName name="QB_ROW_23321" localSheetId="2" hidden="1">PNL!$C$63</definedName>
    <definedName name="QB_ROW_23321" localSheetId="3" hidden="1">'PNL Budget vs Actual'!$C$81</definedName>
    <definedName name="QB_ROW_2340" localSheetId="3" hidden="1">'PNL Budget vs Actual'!$E$58</definedName>
    <definedName name="QB_ROW_235230" localSheetId="1" hidden="1">'Balance Sheet'!$D$12</definedName>
    <definedName name="QB_ROW_236230" localSheetId="1" hidden="1">'Balance Sheet'!$D$13</definedName>
    <definedName name="QB_ROW_237030" localSheetId="2" hidden="1">PNL!$D$16</definedName>
    <definedName name="QB_ROW_237030" localSheetId="3" hidden="1">'PNL Budget vs Actual'!$D$19</definedName>
    <definedName name="QB_ROW_237330" localSheetId="2" hidden="1">PNL!$D$18</definedName>
    <definedName name="QB_ROW_237330" localSheetId="3" hidden="1">'PNL Budget vs Actual'!$D$26</definedName>
    <definedName name="QB_ROW_24021" localSheetId="2" hidden="1">PNL!$C$64</definedName>
    <definedName name="QB_ROW_24021" localSheetId="3" hidden="1">'PNL Budget vs Actual'!$C$82</definedName>
    <definedName name="QB_ROW_240240" localSheetId="2" hidden="1">PNL!$E$29</definedName>
    <definedName name="QB_ROW_240240" localSheetId="3" hidden="1">'PNL Budget vs Actual'!$E$38</definedName>
    <definedName name="QB_ROW_241030" localSheetId="2" hidden="1">PNL!$D$44</definedName>
    <definedName name="QB_ROW_241030" localSheetId="3" hidden="1">'PNL Budget vs Actual'!$D$55</definedName>
    <definedName name="QB_ROW_241330" localSheetId="2" hidden="1">PNL!$D$49</definedName>
    <definedName name="QB_ROW_241330" localSheetId="3" hidden="1">'PNL Budget vs Actual'!$D$64</definedName>
    <definedName name="QB_ROW_242030" localSheetId="2" hidden="1">PNL!$D$57</definedName>
    <definedName name="QB_ROW_242030" localSheetId="3" hidden="1">'PNL Budget vs Actual'!$D$73</definedName>
    <definedName name="QB_ROW_242330" localSheetId="2" hidden="1">PNL!$D$62</definedName>
    <definedName name="QB_ROW_242330" localSheetId="3" hidden="1">'PNL Budget vs Actual'!$D$80</definedName>
    <definedName name="QB_ROW_24321" localSheetId="2" hidden="1">PNL!$C$66</definedName>
    <definedName name="QB_ROW_24321" localSheetId="3" hidden="1">'PNL Budget vs Actual'!$C$84</definedName>
    <definedName name="QB_ROW_250240" localSheetId="2" hidden="1">PNL!$E$25</definedName>
    <definedName name="QB_ROW_250240" localSheetId="3" hidden="1">'PNL Budget vs Actual'!$E$33</definedName>
    <definedName name="QB_ROW_251240" localSheetId="2" hidden="1">PNL!$E$24</definedName>
    <definedName name="QB_ROW_251240" localSheetId="3" hidden="1">'PNL Budget vs Actual'!$E$32</definedName>
    <definedName name="QB_ROW_252240" localSheetId="2" hidden="1">PNL!$E$21</definedName>
    <definedName name="QB_ROW_252240" localSheetId="3" hidden="1">'PNL Budget vs Actual'!$E$29</definedName>
    <definedName name="QB_ROW_253240" localSheetId="2" hidden="1">PNL!$E$23</definedName>
    <definedName name="QB_ROW_253240" localSheetId="3" hidden="1">'PNL Budget vs Actual'!$E$31</definedName>
    <definedName name="QB_ROW_254030" localSheetId="2" hidden="1">PNL!$D$19</definedName>
    <definedName name="QB_ROW_254030" localSheetId="3" hidden="1">'PNL Budget vs Actual'!$D$27</definedName>
    <definedName name="QB_ROW_254330" localSheetId="2" hidden="1">PNL!$D$26</definedName>
    <definedName name="QB_ROW_254330" localSheetId="3" hidden="1">'PNL Budget vs Actual'!$D$34</definedName>
    <definedName name="QB_ROW_255220" localSheetId="1" hidden="1">'Balance Sheet'!$C$22</definedName>
    <definedName name="QB_ROW_26240" localSheetId="3" hidden="1">'PNL Budget vs Actual'!$E$59</definedName>
    <definedName name="QB_ROW_27030" localSheetId="2" hidden="1">PNL!$D$12</definedName>
    <definedName name="QB_ROW_27030" localSheetId="3" hidden="1">'PNL Budget vs Actual'!$D$13</definedName>
    <definedName name="QB_ROW_27330" localSheetId="2" hidden="1">PNL!$D$15</definedName>
    <definedName name="QB_ROW_27330" localSheetId="3" hidden="1">'PNL Budget vs Actual'!$D$18</definedName>
    <definedName name="QB_ROW_28240" localSheetId="2" hidden="1">PNL!$E$51</definedName>
    <definedName name="QB_ROW_28240" localSheetId="3" hidden="1">'PNL Budget vs Actual'!$E$66</definedName>
    <definedName name="QB_ROW_301" localSheetId="1" hidden="1">'Balance Sheet'!$A$38</definedName>
    <definedName name="QB_ROW_3021" localSheetId="1" hidden="1">'Balance Sheet'!$C$10</definedName>
    <definedName name="QB_ROW_30240" localSheetId="2" hidden="1">PNL!$E$47</definedName>
    <definedName name="QB_ROW_30240" localSheetId="3" hidden="1">'PNL Budget vs Actual'!$E$61</definedName>
    <definedName name="QB_ROW_31040" localSheetId="3" hidden="1">'PNL Budget vs Actual'!$E$20</definedName>
    <definedName name="QB_ROW_31340" localSheetId="3" hidden="1">'PNL Budget vs Actual'!$E$24</definedName>
    <definedName name="QB_ROW_3250" localSheetId="2" hidden="1">PNL!$F$60</definedName>
    <definedName name="QB_ROW_3250" localSheetId="3" hidden="1">'PNL Budget vs Actual'!$F$77</definedName>
    <definedName name="QB_ROW_3321" localSheetId="1" hidden="1">'Balance Sheet'!$C$14</definedName>
    <definedName name="QB_ROW_39240" localSheetId="2" hidden="1">PNL!$E$48</definedName>
    <definedName name="QB_ROW_39240" localSheetId="3" hidden="1">'PNL Budget vs Actual'!$E$63</definedName>
    <definedName name="QB_ROW_4021" localSheetId="1" hidden="1">'Balance Sheet'!$C$15</definedName>
    <definedName name="QB_ROW_41030" localSheetId="2" hidden="1">PNL!$D$27</definedName>
    <definedName name="QB_ROW_41030" localSheetId="3" hidden="1">'PNL Budget vs Actual'!$D$35</definedName>
    <definedName name="QB_ROW_41330" localSheetId="2" hidden="1">PNL!$D$32</definedName>
    <definedName name="QB_ROW_41330" localSheetId="3" hidden="1">'PNL Budget vs Actual'!$D$41</definedName>
    <definedName name="QB_ROW_42240" localSheetId="2" hidden="1">PNL!$E$28</definedName>
    <definedName name="QB_ROW_42240" localSheetId="3" hidden="1">'PNL Budget vs Actual'!$E$36</definedName>
    <definedName name="QB_ROW_4321" localSheetId="1" hidden="1">'Balance Sheet'!$C$18</definedName>
    <definedName name="QB_ROW_43240" localSheetId="2" hidden="1">PNL!$E$31</definedName>
    <definedName name="QB_ROW_43240" localSheetId="3" hidden="1">'PNL Budget vs Actual'!$E$40</definedName>
    <definedName name="QB_ROW_44230" localSheetId="2" hidden="1">PNL!$D$5</definedName>
    <definedName name="QB_ROW_44230" localSheetId="3" hidden="1">'PNL Budget vs Actual'!$D$6</definedName>
    <definedName name="QB_ROW_5011" localSheetId="1" hidden="1">'Balance Sheet'!$B$20</definedName>
    <definedName name="QB_ROW_50240" localSheetId="2" hidden="1">PNL!$E$34</definedName>
    <definedName name="QB_ROW_50240" localSheetId="3" hidden="1">'PNL Budget vs Actual'!$E$44</definedName>
    <definedName name="QB_ROW_52340" localSheetId="3" hidden="1">'PNL Budget vs Actual'!$E$67</definedName>
    <definedName name="QB_ROW_5311" localSheetId="1" hidden="1">'Balance Sheet'!$B$34</definedName>
    <definedName name="QB_ROW_6011" localSheetId="1" hidden="1">'Balance Sheet'!$B$35</definedName>
    <definedName name="QB_ROW_61240" localSheetId="2" hidden="1">PNL!$E$38</definedName>
    <definedName name="QB_ROW_61240" localSheetId="3" hidden="1">'PNL Budget vs Actual'!$E$48</definedName>
    <definedName name="QB_ROW_6240" localSheetId="2" hidden="1">PNL!$E$58</definedName>
    <definedName name="QB_ROW_6240" localSheetId="3" hidden="1">'PNL Budget vs Actual'!$E$75</definedName>
    <definedName name="QB_ROW_63030" localSheetId="2" hidden="1">PNL!$D$36</definedName>
    <definedName name="QB_ROW_63030" localSheetId="3" hidden="1">'PNL Budget vs Actual'!$D$46</definedName>
    <definedName name="QB_ROW_6311" localSheetId="1" hidden="1">'Balance Sheet'!$B$37</definedName>
    <definedName name="QB_ROW_63330" localSheetId="2" hidden="1">PNL!$D$39</definedName>
    <definedName name="QB_ROW_63330" localSheetId="3" hidden="1">'PNL Budget vs Actual'!$D$49</definedName>
    <definedName name="QB_ROW_64240" localSheetId="2" hidden="1">PNL!$E$37</definedName>
    <definedName name="QB_ROW_64240" localSheetId="3" hidden="1">'PNL Budget vs Actual'!$E$47</definedName>
    <definedName name="QB_ROW_67230" localSheetId="1" hidden="1">'Balance Sheet'!$D$11</definedName>
    <definedName name="QB_ROW_68240" localSheetId="1" hidden="1">'Balance Sheet'!$E$43</definedName>
    <definedName name="QB_ROW_7001" localSheetId="1" hidden="1">'Balance Sheet'!$A$39</definedName>
    <definedName name="QB_ROW_72340" localSheetId="2" hidden="1">PNL!$E$22</definedName>
    <definedName name="QB_ROW_72340" localSheetId="3" hidden="1">'PNL Budget vs Actual'!$E$30</definedName>
    <definedName name="QB_ROW_7240" localSheetId="2" hidden="1">PNL!$E$45</definedName>
    <definedName name="QB_ROW_7240" localSheetId="3" hidden="1">'PNL Budget vs Actual'!$E$56</definedName>
    <definedName name="QB_ROW_7301" localSheetId="1" hidden="1">'Balance Sheet'!$A$65</definedName>
    <definedName name="QB_ROW_79240" localSheetId="2" hidden="1">PNL!$E$14</definedName>
    <definedName name="QB_ROW_79240" localSheetId="3" hidden="1">'PNL Budget vs Actual'!$E$17</definedName>
    <definedName name="QB_ROW_8011" localSheetId="1" hidden="1">'Balance Sheet'!$B$40</definedName>
    <definedName name="QB_ROW_82240" localSheetId="2" hidden="1">PNL!$E$30</definedName>
    <definedName name="QB_ROW_82240" localSheetId="3" hidden="1">'PNL Budget vs Actual'!$E$39</definedName>
    <definedName name="QB_ROW_8311" localSheetId="1" hidden="1">'Balance Sheet'!$B$56</definedName>
    <definedName name="QB_ROW_83240" localSheetId="1" hidden="1">'Balance Sheet'!$E$47</definedName>
    <definedName name="QB_ROW_86230" localSheetId="2" hidden="1">PNL!$D$9</definedName>
    <definedName name="QB_ROW_86230" localSheetId="3" hidden="1">'PNL Budget vs Actual'!$D$10</definedName>
    <definedName name="QB_ROW_9021" localSheetId="1" hidden="1">'Balance Sheet'!$C$41</definedName>
    <definedName name="QB_ROW_90240" localSheetId="3" hidden="1">'PNL Budget vs Actual'!$E$14</definedName>
    <definedName name="QB_ROW_9321" localSheetId="1" hidden="1">'Balance Sheet'!$C$52</definedName>
    <definedName name="QB_ROW_98220" localSheetId="1" hidden="1">'Balance Sheet'!$C$21</definedName>
    <definedName name="QB_ROW_99320" localSheetId="1" hidden="1">'Balance Sheet'!$C$23</definedName>
    <definedName name="QBCANSUPPORTUPDATE" localSheetId="4">FALSE</definedName>
    <definedName name="QBCANSUPPORTUPDATE" localSheetId="1">TRUE</definedName>
    <definedName name="QBCANSUPPORTUPDATE" localSheetId="2">TRUE</definedName>
    <definedName name="QBCANSUPPORTUPDATE" localSheetId="3">TRUE</definedName>
    <definedName name="QBCOMPANYFILENAME" localSheetId="4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ENDDATE" localSheetId="4">20190831</definedName>
    <definedName name="QBENDDATE" localSheetId="1">20190831</definedName>
    <definedName name="QBENDDATE" localSheetId="2">20190831</definedName>
    <definedName name="QBENDDATE" localSheetId="3">20190831</definedName>
    <definedName name="QBHEADERSONSCREEN" localSheetId="4">FALSE</definedName>
    <definedName name="QBHEADERSONSCREEN" localSheetId="1">FALSE</definedName>
    <definedName name="QBHEADERSONSCREEN" localSheetId="2">FALSE</definedName>
    <definedName name="QBHEADERSONSCREEN" localSheetId="3">FALSE</definedName>
    <definedName name="QBMETADATASIZE" localSheetId="4">0</definedName>
    <definedName name="QBMETADATASIZE" localSheetId="1">5914</definedName>
    <definedName name="QBMETADATASIZE" localSheetId="2">5914</definedName>
    <definedName name="QBMETADATASIZE" localSheetId="3">5914</definedName>
    <definedName name="QBPRESERVECOLOR" localSheetId="4">TRUE</definedName>
    <definedName name="QBPRESERVECOLOR" localSheetId="1">TRUE</definedName>
    <definedName name="QBPRESERVECOLOR" localSheetId="2">TRUE</definedName>
    <definedName name="QBPRESERVECOLOR" localSheetId="3">TRUE</definedName>
    <definedName name="QBPRESERVEFONT" localSheetId="4">TRUE</definedName>
    <definedName name="QBPRESERVEFONT" localSheetId="1">TRUE</definedName>
    <definedName name="QBPRESERVEFONT" localSheetId="2">TRUE</definedName>
    <definedName name="QBPRESERVEFONT" localSheetId="3">TRUE</definedName>
    <definedName name="QBPRESERVEROWHEIGHT" localSheetId="4">TRUE</definedName>
    <definedName name="QBPRESERVEROWHEIGHT" localSheetId="1">TRUE</definedName>
    <definedName name="QBPRESERVEROWHEIGHT" localSheetId="2">TRUE</definedName>
    <definedName name="QBPRESERVEROWHEIGHT" localSheetId="3">TRUE</definedName>
    <definedName name="QBPRESERVESPACE" localSheetId="4">TRUE</definedName>
    <definedName name="QBPRESERVESPACE" localSheetId="1">TRUE</definedName>
    <definedName name="QBPRESERVESPACE" localSheetId="2">TRUE</definedName>
    <definedName name="QBPRESERVESPACE" localSheetId="3">TRUE</definedName>
    <definedName name="QBREPORTCOLAXIS" localSheetId="4">0</definedName>
    <definedName name="QBREPORTCOLAXIS" localSheetId="1">0</definedName>
    <definedName name="QBREPORTCOLAXIS" localSheetId="2">0</definedName>
    <definedName name="QBREPORTCOLAXIS" localSheetId="3">0</definedName>
    <definedName name="QBREPORTCOMPANYID" localSheetId="4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RECOL_ANNUALBUDGET" localSheetId="4">FALSE</definedName>
    <definedName name="QBREPORTCOMPARECOL_ANNUALBUDGET" localSheetId="1">FALSE</definedName>
    <definedName name="QBREPORTCOMPARECOL_ANNUALBUDGET" localSheetId="2">FALSE</definedName>
    <definedName name="QBREPORTCOMPARECOL_ANNUALBUDGET" localSheetId="3">FALSE</definedName>
    <definedName name="QBREPORTCOMPARECOL_AVGCOGS" localSheetId="4">FALSE</definedName>
    <definedName name="QBREPORTCOMPARECOL_AVGCOGS" localSheetId="1">FALSE</definedName>
    <definedName name="QBREPORTCOMPARECOL_AVGCOGS" localSheetId="2">FALSE</definedName>
    <definedName name="QBREPORTCOMPARECOL_AVGCOGS" localSheetId="3">FALSE</definedName>
    <definedName name="QBREPORTCOMPARECOL_AVGPRICE" localSheetId="4">FALSE</definedName>
    <definedName name="QBREPORTCOMPARECOL_AVGPRICE" localSheetId="1">FALSE</definedName>
    <definedName name="QBREPORTCOMPARECOL_AVGPRICE" localSheetId="2">FALSE</definedName>
    <definedName name="QBREPORTCOMPARECOL_AVGPRICE" localSheetId="3">FALSE</definedName>
    <definedName name="QBREPORTCOMPARECOL_BUDDIFF" localSheetId="4">FALSE</definedName>
    <definedName name="QBREPORTCOMPARECOL_BUDDIFF" localSheetId="1">FALSE</definedName>
    <definedName name="QBREPORTCOMPARECOL_BUDDIFF" localSheetId="2">FALSE</definedName>
    <definedName name="QBREPORTCOMPARECOL_BUDDIFF" localSheetId="3">TRUE</definedName>
    <definedName name="QBREPORTCOMPARECOL_BUDGET" localSheetId="4">FALSE</definedName>
    <definedName name="QBREPORTCOMPARECOL_BUDGET" localSheetId="1">FALSE</definedName>
    <definedName name="QBREPORTCOMPARECOL_BUDGET" localSheetId="2">FALSE</definedName>
    <definedName name="QBREPORTCOMPARECOL_BUDGET" localSheetId="3">TRUE</definedName>
    <definedName name="QBREPORTCOMPARECOL_BUDPCT" localSheetId="4">FALSE</definedName>
    <definedName name="QBREPORTCOMPARECOL_BUDPCT" localSheetId="1">FALSE</definedName>
    <definedName name="QBREPORTCOMPARECOL_BUDPCT" localSheetId="2">FALSE</definedName>
    <definedName name="QBREPORTCOMPARECOL_BUDPCT" localSheetId="3">TRUE</definedName>
    <definedName name="QBREPORTCOMPARECOL_COGS" localSheetId="4">FALSE</definedName>
    <definedName name="QBREPORTCOMPARECOL_COGS" localSheetId="1">FALSE</definedName>
    <definedName name="QBREPORTCOMPARECOL_COGS" localSheetId="2">FALSE</definedName>
    <definedName name="QBREPORTCOMPARECOL_COGS" localSheetId="3">FALSE</definedName>
    <definedName name="QBREPORTCOMPARECOL_EXCLUDEAMOUNT" localSheetId="4">FALSE</definedName>
    <definedName name="QBREPORTCOMPARECOL_EXCLUDEAMOUNT" localSheetId="1">FALSE</definedName>
    <definedName name="QBREPORTCOMPARECOL_EXCLUDEAMOUNT" localSheetId="2">FALSE</definedName>
    <definedName name="QBREPORTCOMPARECOL_EXCLUDEAMOUNT" localSheetId="3">FALSE</definedName>
    <definedName name="QBREPORTCOMPARECOL_EXCLUDECURPERIOD" localSheetId="4">FALSE</definedName>
    <definedName name="QBREPORTCOMPARECOL_EXCLUDECURPERIOD" localSheetId="1">FALSE</definedName>
    <definedName name="QBREPORTCOMPARECOL_EXCLUDECURPERIOD" localSheetId="2">FALSE</definedName>
    <definedName name="QBREPORTCOMPARECOL_EXCLUDECURPERIOD" localSheetId="3">FALSE</definedName>
    <definedName name="QBREPORTCOMPARECOL_FORECAST" localSheetId="4">FALSE</definedName>
    <definedName name="QBREPORTCOMPARECOL_FORECAST" localSheetId="1">FALSE</definedName>
    <definedName name="QBREPORTCOMPARECOL_FORECAST" localSheetId="2">FALSE</definedName>
    <definedName name="QBREPORTCOMPARECOL_FORECAST" localSheetId="3">FALSE</definedName>
    <definedName name="QBREPORTCOMPARECOL_GROSSMARGIN" localSheetId="4">FALSE</definedName>
    <definedName name="QBREPORTCOMPARECOL_GROSSMARGIN" localSheetId="1">FALSE</definedName>
    <definedName name="QBREPORTCOMPARECOL_GROSSMARGIN" localSheetId="2">FALSE</definedName>
    <definedName name="QBREPORTCOMPARECOL_GROSSMARGIN" localSheetId="3">FALSE</definedName>
    <definedName name="QBREPORTCOMPARECOL_GROSSMARGINPCT" localSheetId="4">FALSE</definedName>
    <definedName name="QBREPORTCOMPARECOL_GROSSMARGINPCT" localSheetId="1">FALSE</definedName>
    <definedName name="QBREPORTCOMPARECOL_GROSSMARGINPCT" localSheetId="2">FALSE</definedName>
    <definedName name="QBREPORTCOMPARECOL_GROSSMARGINPCT" localSheetId="3">FALSE</definedName>
    <definedName name="QBREPORTCOMPARECOL_HOURS" localSheetId="4">FALSE</definedName>
    <definedName name="QBREPORTCOMPARECOL_HOURS" localSheetId="1">FALSE</definedName>
    <definedName name="QBREPORTCOMPARECOL_HOURS" localSheetId="2">FALSE</definedName>
    <definedName name="QBREPORTCOMPARECOL_HOURS" localSheetId="3">FALSE</definedName>
    <definedName name="QBREPORTCOMPARECOL_PCTCOL" localSheetId="4">FALSE</definedName>
    <definedName name="QBREPORTCOMPARECOL_PCTCOL" localSheetId="1">FALSE</definedName>
    <definedName name="QBREPORTCOMPARECOL_PCTCOL" localSheetId="2">FALSE</definedName>
    <definedName name="QBREPORTCOMPARECOL_PCTCOL" localSheetId="3">FALSE</definedName>
    <definedName name="QBREPORTCOMPARECOL_PCTEXPENSE" localSheetId="4">FALSE</definedName>
    <definedName name="QBREPORTCOMPARECOL_PCTEXPENSE" localSheetId="1">FALSE</definedName>
    <definedName name="QBREPORTCOMPARECOL_PCTEXPENSE" localSheetId="2">FALSE</definedName>
    <definedName name="QBREPORTCOMPARECOL_PCTEXPENSE" localSheetId="3">FALSE</definedName>
    <definedName name="QBREPORTCOMPARECOL_PCTINCOME" localSheetId="4">FALSE</definedName>
    <definedName name="QBREPORTCOMPARECOL_PCTINCOME" localSheetId="1">FALSE</definedName>
    <definedName name="QBREPORTCOMPARECOL_PCTINCOME" localSheetId="2">FALSE</definedName>
    <definedName name="QBREPORTCOMPARECOL_PCTINCOME" localSheetId="3">FALSE</definedName>
    <definedName name="QBREPORTCOMPARECOL_PCTOFSALES" localSheetId="4">FALSE</definedName>
    <definedName name="QBREPORTCOMPARECOL_PCTOFSALES" localSheetId="1">FALSE</definedName>
    <definedName name="QBREPORTCOMPARECOL_PCTOFSALES" localSheetId="2">FALSE</definedName>
    <definedName name="QBREPORTCOMPARECOL_PCTOFSALES" localSheetId="3">FALSE</definedName>
    <definedName name="QBREPORTCOMPARECOL_PCTROW" localSheetId="4">FALSE</definedName>
    <definedName name="QBREPORTCOMPARECOL_PCTROW" localSheetId="1">FALSE</definedName>
    <definedName name="QBREPORTCOMPARECOL_PCTROW" localSheetId="2">FALSE</definedName>
    <definedName name="QBREPORTCOMPARECOL_PCTROW" localSheetId="3">FALSE</definedName>
    <definedName name="QBREPORTCOMPARECOL_PPDIFF" localSheetId="4">FALSE</definedName>
    <definedName name="QBREPORTCOMPARECOL_PPDIFF" localSheetId="1">FALSE</definedName>
    <definedName name="QBREPORTCOMPARECOL_PPDIFF" localSheetId="2">FALSE</definedName>
    <definedName name="QBREPORTCOMPARECOL_PPDIFF" localSheetId="3">FALSE</definedName>
    <definedName name="QBREPORTCOMPARECOL_PPPCT" localSheetId="4">FALSE</definedName>
    <definedName name="QBREPORTCOMPARECOL_PPPCT" localSheetId="1">FALSE</definedName>
    <definedName name="QBREPORTCOMPARECOL_PPPCT" localSheetId="2">FALSE</definedName>
    <definedName name="QBREPORTCOMPARECOL_PPPCT" localSheetId="3">FALSE</definedName>
    <definedName name="QBREPORTCOMPARECOL_PREVPERIOD" localSheetId="4">FALSE</definedName>
    <definedName name="QBREPORTCOMPARECOL_PREVPERIOD" localSheetId="1">FALSE</definedName>
    <definedName name="QBREPORTCOMPARECOL_PREVPERIOD" localSheetId="2">FALSE</definedName>
    <definedName name="QBREPORTCOMPARECOL_PREVPERIOD" localSheetId="3">FALSE</definedName>
    <definedName name="QBREPORTCOMPARECOL_PREVYEAR" localSheetId="4">FALSE</definedName>
    <definedName name="QBREPORTCOMPARECOL_PREVYEAR" localSheetId="1">FALSE</definedName>
    <definedName name="QBREPORTCOMPARECOL_PREVYEAR" localSheetId="2">FALSE</definedName>
    <definedName name="QBREPORTCOMPARECOL_PREVYEAR" localSheetId="3">FALSE</definedName>
    <definedName name="QBREPORTCOMPARECOL_PYDIFF" localSheetId="4">FALSE</definedName>
    <definedName name="QBREPORTCOMPARECOL_PYDIFF" localSheetId="1">FALSE</definedName>
    <definedName name="QBREPORTCOMPARECOL_PYDIFF" localSheetId="2">FALSE</definedName>
    <definedName name="QBREPORTCOMPARECOL_PYDIFF" localSheetId="3">FALSE</definedName>
    <definedName name="QBREPORTCOMPARECOL_PYPCT" localSheetId="4">FALSE</definedName>
    <definedName name="QBREPORTCOMPARECOL_PYPCT" localSheetId="1">FALSE</definedName>
    <definedName name="QBREPORTCOMPARECOL_PYPCT" localSheetId="2">FALSE</definedName>
    <definedName name="QBREPORTCOMPARECOL_PYPCT" localSheetId="3">FALSE</definedName>
    <definedName name="QBREPORTCOMPARECOL_QTY" localSheetId="4">FALSE</definedName>
    <definedName name="QBREPORTCOMPARECOL_QTY" localSheetId="1">FALSE</definedName>
    <definedName name="QBREPORTCOMPARECOL_QTY" localSheetId="2">FALSE</definedName>
    <definedName name="QBREPORTCOMPARECOL_QTY" localSheetId="3">FALSE</definedName>
    <definedName name="QBREPORTCOMPARECOL_RATE" localSheetId="4">FALSE</definedName>
    <definedName name="QBREPORTCOMPARECOL_RATE" localSheetId="1">FALSE</definedName>
    <definedName name="QBREPORTCOMPARECOL_RATE" localSheetId="2">FALSE</definedName>
    <definedName name="QBREPORTCOMPARECOL_RATE" localSheetId="3">FALSE</definedName>
    <definedName name="QBREPORTCOMPARECOL_TRIPBILLEDMILES" localSheetId="4">FALSE</definedName>
    <definedName name="QBREPORTCOMPARECOL_TRIPBILLEDMILES" localSheetId="1">FALSE</definedName>
    <definedName name="QBREPORTCOMPARECOL_TRIPBILLEDMILES" localSheetId="2">FALSE</definedName>
    <definedName name="QBREPORTCOMPARECOL_TRIPBILLEDMILES" localSheetId="3">FALSE</definedName>
    <definedName name="QBREPORTCOMPARECOL_TRIPBILLINGAMOUNT" localSheetId="4">FALSE</definedName>
    <definedName name="QBREPORTCOMPARECOL_TRIPBILLINGAMOUNT" localSheetId="1">FALSE</definedName>
    <definedName name="QBREPORTCOMPARECOL_TRIPBILLINGAMOUNT" localSheetId="2">FALSE</definedName>
    <definedName name="QBREPORTCOMPARECOL_TRIPBILLINGAMOUNT" localSheetId="3">FALSE</definedName>
    <definedName name="QBREPORTCOMPARECOL_TRIPMILES" localSheetId="4">FALSE</definedName>
    <definedName name="QBREPORTCOMPARECOL_TRIPMILES" localSheetId="1">FALSE</definedName>
    <definedName name="QBREPORTCOMPARECOL_TRIPMILES" localSheetId="2">FALSE</definedName>
    <definedName name="QBREPORTCOMPARECOL_TRIPMILES" localSheetId="3">FALSE</definedName>
    <definedName name="QBREPORTCOMPARECOL_TRIPNOTBILLABLEMILES" localSheetId="4">FALSE</definedName>
    <definedName name="QBREPORTCOMPARECOL_TRIPNOTBILLABLEMILES" localSheetId="1">FALSE</definedName>
    <definedName name="QBREPORTCOMPARECOL_TRIPNOTBILLABLEMILES" localSheetId="2">FALSE</definedName>
    <definedName name="QBREPORTCOMPARECOL_TRIPNOTBILLABLEMILES" localSheetId="3">FALSE</definedName>
    <definedName name="QBREPORTCOMPARECOL_TRIPTAXDEDUCTIBLEAMOUNT" localSheetId="4">FALSE</definedName>
    <definedName name="QBREPORTCOMPARECOL_TRIPTAXDEDUCTIBLEAMOUNT" localSheetId="1">FALSE</definedName>
    <definedName name="QBREPORTCOMPARECOL_TRIPTAXDEDUCTIBLEAMOUNT" localSheetId="2">FALSE</definedName>
    <definedName name="QBREPORTCOMPARECOL_TRIPTAXDEDUCTIBLEAMOUNT" localSheetId="3">FALSE</definedName>
    <definedName name="QBREPORTCOMPARECOL_TRIPUNBILLEDMILES" localSheetId="4">FALSE</definedName>
    <definedName name="QBREPORTCOMPARECOL_TRIPUNBILLEDMILES" localSheetId="1">FALSE</definedName>
    <definedName name="QBREPORTCOMPARECOL_TRIPUNBILLEDMILES" localSheetId="2">FALSE</definedName>
    <definedName name="QBREPORTCOMPARECOL_TRIPUNBILLEDMILES" localSheetId="3">FALSE</definedName>
    <definedName name="QBREPORTCOMPARECOL_YTD" localSheetId="4">FALSE</definedName>
    <definedName name="QBREPORTCOMPARECOL_YTD" localSheetId="1">FALSE</definedName>
    <definedName name="QBREPORTCOMPARECOL_YTD" localSheetId="2">FALSE</definedName>
    <definedName name="QBREPORTCOMPARECOL_YTD" localSheetId="3">FALSE</definedName>
    <definedName name="QBREPORTCOMPARECOL_YTDBUDGET" localSheetId="4">FALSE</definedName>
    <definedName name="QBREPORTCOMPARECOL_YTDBUDGET" localSheetId="1">FALSE</definedName>
    <definedName name="QBREPORTCOMPARECOL_YTDBUDGET" localSheetId="2">FALSE</definedName>
    <definedName name="QBREPORTCOMPARECOL_YTDBUDGET" localSheetId="3">FALSE</definedName>
    <definedName name="QBREPORTCOMPARECOL_YTDPCT" localSheetId="4">FALSE</definedName>
    <definedName name="QBREPORTCOMPARECOL_YTDPCT" localSheetId="1">FALSE</definedName>
    <definedName name="QBREPORTCOMPARECOL_YTDPCT" localSheetId="2">FALSE</definedName>
    <definedName name="QBREPORTCOMPARECOL_YTDPCT" localSheetId="3">FALSE</definedName>
    <definedName name="QBREPORTROWAXIS" localSheetId="4">70</definedName>
    <definedName name="QBREPORTROWAXIS" localSheetId="1">9</definedName>
    <definedName name="QBREPORTROWAXIS" localSheetId="2">11</definedName>
    <definedName name="QBREPORTROWAXIS" localSheetId="3">11</definedName>
    <definedName name="QBREPORTSUBCOLAXIS" localSheetId="4">0</definedName>
    <definedName name="QBREPORTSUBCOLAXIS" localSheetId="1">0</definedName>
    <definedName name="QBREPORTSUBCOLAXIS" localSheetId="2">0</definedName>
    <definedName name="QBREPORTSUBCOLAXIS" localSheetId="3">24</definedName>
    <definedName name="QBREPORTTYPE" localSheetId="4">115</definedName>
    <definedName name="QBREPORTTYPE" localSheetId="1">5</definedName>
    <definedName name="QBREPORTTYPE" localSheetId="2">0</definedName>
    <definedName name="QBREPORTTYPE" localSheetId="3">288</definedName>
    <definedName name="QBROWHEADERS" localSheetId="4">1</definedName>
    <definedName name="QBROWHEADERS" localSheetId="1">5</definedName>
    <definedName name="QBROWHEADERS" localSheetId="2">6</definedName>
    <definedName name="QBROWHEADERS" localSheetId="3">6</definedName>
    <definedName name="QBSTARTDATE" localSheetId="4">20190801</definedName>
    <definedName name="QBSTARTDATE" localSheetId="1">20190101</definedName>
    <definedName name="QBSTARTDATE" localSheetId="2">20190101</definedName>
    <definedName name="QBSTARTDATE" localSheetId="3">20190101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9" i="7" l="1"/>
  <c r="N119" i="7"/>
  <c r="P101" i="7"/>
  <c r="N101" i="7"/>
  <c r="P96" i="7"/>
  <c r="N96" i="7"/>
  <c r="P91" i="7"/>
  <c r="N91" i="7"/>
  <c r="P80" i="7"/>
  <c r="N80" i="7"/>
  <c r="P69" i="7"/>
  <c r="N69" i="7"/>
  <c r="P58" i="7"/>
  <c r="N58" i="7"/>
  <c r="P47" i="7"/>
  <c r="N47" i="7"/>
  <c r="P36" i="7"/>
  <c r="N36" i="7"/>
  <c r="P31" i="7"/>
  <c r="N31" i="7"/>
  <c r="P26" i="7"/>
  <c r="N26" i="7"/>
  <c r="P11" i="7"/>
  <c r="N11" i="7"/>
  <c r="P6" i="7"/>
  <c r="N6" i="7"/>
  <c r="F65" i="6" l="1"/>
  <c r="F64" i="6"/>
  <c r="F56" i="6"/>
  <c r="F55" i="6"/>
  <c r="F52" i="6"/>
  <c r="F51" i="6"/>
  <c r="F44" i="6"/>
  <c r="F38" i="6"/>
  <c r="F37" i="6"/>
  <c r="F34" i="6"/>
  <c r="F30" i="6"/>
  <c r="F19" i="6"/>
  <c r="F18" i="6"/>
  <c r="F14" i="6"/>
  <c r="F9" i="6"/>
  <c r="G68" i="4" l="1"/>
  <c r="G67" i="4"/>
  <c r="G66" i="4"/>
  <c r="G63" i="4"/>
  <c r="G62" i="4"/>
  <c r="G61" i="4"/>
  <c r="G54" i="4"/>
  <c r="G53" i="4"/>
  <c r="G52" i="4"/>
  <c r="G49" i="4"/>
  <c r="G43" i="4"/>
  <c r="G39" i="4"/>
  <c r="G35" i="4"/>
  <c r="G32" i="4"/>
  <c r="G26" i="4"/>
  <c r="G18" i="4"/>
  <c r="G15" i="4"/>
  <c r="G7" i="4"/>
  <c r="M86" i="3" l="1"/>
  <c r="K86" i="3"/>
  <c r="I86" i="3"/>
  <c r="G86" i="3"/>
  <c r="M85" i="3"/>
  <c r="K85" i="3"/>
  <c r="I85" i="3"/>
  <c r="G85" i="3"/>
  <c r="M84" i="3"/>
  <c r="K84" i="3"/>
  <c r="I84" i="3"/>
  <c r="G84" i="3"/>
  <c r="M83" i="3"/>
  <c r="K83" i="3"/>
  <c r="M81" i="3"/>
  <c r="K81" i="3"/>
  <c r="I81" i="3"/>
  <c r="G81" i="3"/>
  <c r="M80" i="3"/>
  <c r="K80" i="3"/>
  <c r="I80" i="3"/>
  <c r="G80" i="3"/>
  <c r="M79" i="3"/>
  <c r="K79" i="3"/>
  <c r="I79" i="3"/>
  <c r="G79" i="3"/>
  <c r="M78" i="3"/>
  <c r="K78" i="3"/>
  <c r="M75" i="3"/>
  <c r="K75" i="3"/>
  <c r="M74" i="3"/>
  <c r="K74" i="3"/>
  <c r="M70" i="3"/>
  <c r="K70" i="3"/>
  <c r="I70" i="3"/>
  <c r="G70" i="3"/>
  <c r="M69" i="3"/>
  <c r="K69" i="3"/>
  <c r="I69" i="3"/>
  <c r="G69" i="3"/>
  <c r="M68" i="3"/>
  <c r="K68" i="3"/>
  <c r="I68" i="3"/>
  <c r="G68" i="3"/>
  <c r="M67" i="3"/>
  <c r="K67" i="3"/>
  <c r="M66" i="3"/>
  <c r="K66" i="3"/>
  <c r="M64" i="3"/>
  <c r="K64" i="3"/>
  <c r="I64" i="3"/>
  <c r="G64" i="3"/>
  <c r="M63" i="3"/>
  <c r="K63" i="3"/>
  <c r="M62" i="3"/>
  <c r="K62" i="3"/>
  <c r="M61" i="3"/>
  <c r="K61" i="3"/>
  <c r="M60" i="3"/>
  <c r="K60" i="3"/>
  <c r="M59" i="3"/>
  <c r="K59" i="3"/>
  <c r="M58" i="3"/>
  <c r="K58" i="3"/>
  <c r="M57" i="3"/>
  <c r="K57" i="3"/>
  <c r="M56" i="3"/>
  <c r="K56" i="3"/>
  <c r="M54" i="3"/>
  <c r="K54" i="3"/>
  <c r="I54" i="3"/>
  <c r="G54" i="3"/>
  <c r="M53" i="3"/>
  <c r="K53" i="3"/>
  <c r="M52" i="3"/>
  <c r="K52" i="3"/>
  <c r="M50" i="3"/>
  <c r="K50" i="3"/>
  <c r="M49" i="3"/>
  <c r="K49" i="3"/>
  <c r="I49" i="3"/>
  <c r="G49" i="3"/>
  <c r="M48" i="3"/>
  <c r="K48" i="3"/>
  <c r="M47" i="3"/>
  <c r="K47" i="3"/>
  <c r="M45" i="3"/>
  <c r="K45" i="3"/>
  <c r="I45" i="3"/>
  <c r="G45" i="3"/>
  <c r="M44" i="3"/>
  <c r="K44" i="3"/>
  <c r="M43" i="3"/>
  <c r="K43" i="3"/>
  <c r="M41" i="3"/>
  <c r="K41" i="3"/>
  <c r="I41" i="3"/>
  <c r="G41" i="3"/>
  <c r="M40" i="3"/>
  <c r="K40" i="3"/>
  <c r="M39" i="3"/>
  <c r="K39" i="3"/>
  <c r="M38" i="3"/>
  <c r="K38" i="3"/>
  <c r="M37" i="3"/>
  <c r="K37" i="3"/>
  <c r="M36" i="3"/>
  <c r="K36" i="3"/>
  <c r="M34" i="3"/>
  <c r="K34" i="3"/>
  <c r="I34" i="3"/>
  <c r="G34" i="3"/>
  <c r="M33" i="3"/>
  <c r="K33" i="3"/>
  <c r="M32" i="3"/>
  <c r="K32" i="3"/>
  <c r="M31" i="3"/>
  <c r="K31" i="3"/>
  <c r="M30" i="3"/>
  <c r="K30" i="3"/>
  <c r="M29" i="3"/>
  <c r="K29" i="3"/>
  <c r="M28" i="3"/>
  <c r="K28" i="3"/>
  <c r="M26" i="3"/>
  <c r="K26" i="3"/>
  <c r="I26" i="3"/>
  <c r="G26" i="3"/>
  <c r="M24" i="3"/>
  <c r="K24" i="3"/>
  <c r="I24" i="3"/>
  <c r="G24" i="3"/>
  <c r="M23" i="3"/>
  <c r="K23" i="3"/>
  <c r="M22" i="3"/>
  <c r="K22" i="3"/>
  <c r="M21" i="3"/>
  <c r="K21" i="3"/>
  <c r="M18" i="3"/>
  <c r="K18" i="3"/>
  <c r="I18" i="3"/>
  <c r="G18" i="3"/>
  <c r="M17" i="3"/>
  <c r="K17" i="3"/>
  <c r="M16" i="3"/>
  <c r="K16" i="3"/>
  <c r="M15" i="3"/>
  <c r="K15" i="3"/>
  <c r="M14" i="3"/>
  <c r="K14" i="3"/>
  <c r="M12" i="3"/>
  <c r="K12" i="3"/>
  <c r="M11" i="3"/>
  <c r="K11" i="3"/>
  <c r="M8" i="3"/>
  <c r="K8" i="3"/>
  <c r="I8" i="3"/>
  <c r="G8" i="3"/>
  <c r="M6" i="3"/>
  <c r="K6" i="3"/>
</calcChain>
</file>

<file path=xl/sharedStrings.xml><?xml version="1.0" encoding="utf-8"?>
<sst xmlns="http://schemas.openxmlformats.org/spreadsheetml/2006/main" count="390" uniqueCount="191">
  <si>
    <t>Jan - Aug 19</t>
  </si>
  <si>
    <t>Ordinary Income/Expense</t>
  </si>
  <si>
    <t>Income</t>
  </si>
  <si>
    <t>misc</t>
  </si>
  <si>
    <t>410 · User fees</t>
  </si>
  <si>
    <t>420 · Miscelaneous Income</t>
  </si>
  <si>
    <t>Total Income</t>
  </si>
  <si>
    <t>Expense</t>
  </si>
  <si>
    <t>Equip Purchase</t>
  </si>
  <si>
    <t>GBWWTPC Processing Fees</t>
  </si>
  <si>
    <t>Insurance</t>
  </si>
  <si>
    <t>Maintenance</t>
  </si>
  <si>
    <t>Outside Maintenance/Repairs</t>
  </si>
  <si>
    <t>Pump</t>
  </si>
  <si>
    <t>Total Maintenance</t>
  </si>
  <si>
    <t>Operating</t>
  </si>
  <si>
    <t>520 · Plant Repairs and Maintenance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</si>
  <si>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</si>
  <si>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</si>
  <si>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</si>
  <si>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</si>
  <si>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</si>
  <si>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</si>
  <si>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</si>
  <si>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</si>
  <si>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</si>
  <si>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</si>
  <si>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</si>
  <si>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Audit</t>
  </si>
  <si>
    <t>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</si>
  <si>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</si>
  <si>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</si>
  <si>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</si>
  <si>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</si>
  <si>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</si>
  <si>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</si>
  <si>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</si>
  <si>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</si>
  <si>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</si>
  <si>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550 · Depreciation and Amortization</t>
  </si>
  <si>
    <t>560 · Contract Service</t>
  </si>
  <si>
    <t>Force Main Direct to GBWWTPC</t>
  </si>
  <si>
    <t>Total 560 · Contract Service</t>
  </si>
  <si>
    <t>580 · Office Expenses</t>
  </si>
  <si>
    <t>Advertising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</si>
  <si>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</si>
  <si>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</si>
  <si>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</si>
  <si>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</si>
  <si>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</si>
  <si>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</si>
  <si>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</si>
  <si>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</si>
  <si>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</si>
  <si>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</si>
  <si>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</si>
  <si>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</si>
  <si>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</si>
  <si>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610 · Interest/Investment Income</t>
  </si>
  <si>
    <t>611 · Interest  Income</t>
  </si>
  <si>
    <t>Total 610 · Interest/Investment Income</t>
  </si>
  <si>
    <t>Total Non Operating Income</t>
  </si>
  <si>
    <t>Total Other Income</t>
  </si>
  <si>
    <t>Other Expense</t>
  </si>
  <si>
    <t>700 · Interest Expense to CWF Loans</t>
  </si>
  <si>
    <t>Total Other Expense</t>
  </si>
  <si>
    <t>Net Other Income</t>
  </si>
  <si>
    <t>Net Income</t>
  </si>
  <si>
    <t>Budget</t>
  </si>
  <si>
    <t>$ Over Budget</t>
  </si>
  <si>
    <t>% of Budget</t>
  </si>
  <si>
    <t>Facilities - Duane's Wages</t>
  </si>
  <si>
    <t>Generators/Fuel/Repair</t>
  </si>
  <si>
    <t>500 · Operating Wage Expenses</t>
  </si>
  <si>
    <t>Duane's Milage</t>
  </si>
  <si>
    <t>Duane's Monthly Phone Reimburse</t>
  </si>
  <si>
    <t>Operators Taxable Health Ins.</t>
  </si>
  <si>
    <t>Total 500 · Operating Wage Expenses</t>
  </si>
  <si>
    <t>Appraisals and Surveys</t>
  </si>
  <si>
    <t>Cheq Road Membership Fee</t>
  </si>
  <si>
    <t>BS Wheeling Fees VanS/Duquette</t>
  </si>
  <si>
    <t>Dues/Web Site etc</t>
  </si>
  <si>
    <t>Fees</t>
  </si>
  <si>
    <t>Licenses</t>
  </si>
  <si>
    <t>Post Office Box fee</t>
  </si>
  <si>
    <t>Travel</t>
  </si>
  <si>
    <t>600 · Tax Levy</t>
  </si>
  <si>
    <t>610 · Interest/Investment Income - Other</t>
  </si>
  <si>
    <t>Aug 31, 19</t>
  </si>
  <si>
    <t>ASSETS</t>
  </si>
  <si>
    <t>Current Assets</t>
  </si>
  <si>
    <t>Checking/Savings</t>
  </si>
  <si>
    <t>104-Clean Water Fund 9190 8236</t>
  </si>
  <si>
    <t>105-Cash Reserve 9190 8244</t>
  </si>
  <si>
    <t>102 · Chippewa Valley ch 9190 2049</t>
  </si>
  <si>
    <t>103 · Chippewa Valley Tax 9190 2031</t>
  </si>
  <si>
    <t>Total Checking/Savings</t>
  </si>
  <si>
    <t>Accounts Receivable</t>
  </si>
  <si>
    <t>120 · A/R Account</t>
  </si>
  <si>
    <t>120.2 · Judith Faragher Loan</t>
  </si>
  <si>
    <t>120.3 · Ed Olson Loan</t>
  </si>
  <si>
    <t>Total Accounts Receivable</t>
  </si>
  <si>
    <t>Other Current Assets</t>
  </si>
  <si>
    <t>118 · Interest Receivable</t>
  </si>
  <si>
    <t>124 · Due From Town of Bayfield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</si>
  <si>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</si>
  <si>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</si>
  <si>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</si>
  <si>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</si>
  <si>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</si>
  <si>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</si>
  <si>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</si>
  <si>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</si>
  <si>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</si>
  <si>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</si>
  <si>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</si>
  <si>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</si>
  <si>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</si>
  <si>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</si>
  <si>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</si>
  <si>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</si>
  <si>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</si>
  <si>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</si>
  <si>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</si>
  <si>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</si>
  <si>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</si>
  <si>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</si>
  <si>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</si>
  <si>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</si>
  <si>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</si>
  <si>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</si>
  <si>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</si>
  <si>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</si>
  <si>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</si>
  <si>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</si>
  <si>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</si>
  <si>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</si>
  <si>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</si>
  <si>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</si>
  <si>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</si>
  <si>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</si>
  <si>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</si>
  <si>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</si>
  <si>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</si>
  <si>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</si>
  <si>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</si>
  <si>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</si>
  <si>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</si>
  <si>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</si>
  <si>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</si>
  <si>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Total Equity</t>
  </si>
  <si>
    <t>TOTAL LIABILITIES &amp; EQUITY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</si>
  <si>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</si>
  <si>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</si>
  <si>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</si>
  <si>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</si>
  <si>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</si>
  <si>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</si>
  <si>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</si>
  <si>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</si>
  <si>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</si>
  <si>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</si>
  <si>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Check</t>
  </si>
  <si>
    <t>Bill Pmt -Check</t>
  </si>
  <si>
    <t>Bill</t>
  </si>
  <si>
    <t>Paycheck</t>
  </si>
  <si>
    <t>auto</t>
  </si>
  <si>
    <t>5539</t>
  </si>
  <si>
    <t>913</t>
  </si>
  <si>
    <t>5540</t>
  </si>
  <si>
    <t>5541</t>
  </si>
  <si>
    <t>5542</t>
  </si>
  <si>
    <t>16145</t>
  </si>
  <si>
    <t>5543</t>
  </si>
  <si>
    <t>5544</t>
  </si>
  <si>
    <t>5545</t>
  </si>
  <si>
    <t>5546</t>
  </si>
  <si>
    <t>5547</t>
  </si>
  <si>
    <t>5548</t>
  </si>
  <si>
    <t>5549</t>
  </si>
  <si>
    <t>5550</t>
  </si>
  <si>
    <t>USPS</t>
  </si>
  <si>
    <t>Lund Engineering</t>
  </si>
  <si>
    <t>Ryan Faragher</t>
  </si>
  <si>
    <t>Spears,Carlson &amp; Coleman S.C.</t>
  </si>
  <si>
    <t>Andrew J Long</t>
  </si>
  <si>
    <t>Carol Fahrenkrog</t>
  </si>
  <si>
    <t>Levi Leafblad {commissioner}</t>
  </si>
  <si>
    <t>Pam Brindley</t>
  </si>
  <si>
    <t>Rex J. Dollinger</t>
  </si>
  <si>
    <t>Duane L. Dehn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</si>
</sst>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9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  <xf numFmtId="0" fontId="7" fillId="0" borderId="0" xfId="1" applyFont="1" applyBorder="1"/>
    <xf numFmtId="0" fontId="7" fillId="0" borderId="0" xfId="1" applyFont="1" applyFill="1" applyBorder="1"/>
    <xf numFmtId="0" fontId="8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6146" name="HEADER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/>
  </sheetViews>
  <sheetFormatPr defaultColWidth="8.85546875" defaultRowHeight="15" x14ac:dyDescent="0.25"/>
  <cols>
    <col min="1" max="1" width="3" style="37" customWidth="1"/>
    <col min="2" max="2" width="4.140625" style="37" customWidth="1"/>
    <col min="3" max="3" width="54" style="37" customWidth="1"/>
    <col min="4" max="4" width="3.7109375" style="37" customWidth="1"/>
    <col min="5" max="5" width="90.28515625" style="37" customWidth="1"/>
    <col min="6" max="7" width="8.85546875" style="37"/>
    <col min="8" max="8" width="15.42578125" style="37" customWidth="1"/>
    <col min="9" max="9" width="5.140625" style="37" customWidth="1"/>
    <col min="10" max="11" width="8.85546875" style="37"/>
    <col min="12" max="12" width="3" style="37" customWidth="1"/>
    <col min="13" max="15" width="8.85546875" style="37"/>
    <col min="16" max="16" width="7" style="37" customWidth="1"/>
    <col min="17" max="256" width="8.85546875" style="37"/>
    <col min="257" max="257" width="3" style="37" customWidth="1"/>
    <col min="258" max="258" width="4.140625" style="37" customWidth="1"/>
    <col min="259" max="259" width="54" style="37" customWidth="1"/>
    <col min="260" max="260" width="3.7109375" style="37" customWidth="1"/>
    <col min="261" max="261" width="90.28515625" style="37" customWidth="1"/>
    <col min="262" max="263" width="8.85546875" style="37"/>
    <col min="264" max="264" width="15.42578125" style="37" customWidth="1"/>
    <col min="265" max="265" width="5.140625" style="37" customWidth="1"/>
    <col min="266" max="267" width="8.85546875" style="37"/>
    <col min="268" max="268" width="3" style="37" customWidth="1"/>
    <col min="269" max="271" width="8.85546875" style="37"/>
    <col min="272" max="272" width="7" style="37" customWidth="1"/>
    <col min="273" max="512" width="8.85546875" style="37"/>
    <col min="513" max="513" width="3" style="37" customWidth="1"/>
    <col min="514" max="514" width="4.140625" style="37" customWidth="1"/>
    <col min="515" max="515" width="54" style="37" customWidth="1"/>
    <col min="516" max="516" width="3.7109375" style="37" customWidth="1"/>
    <col min="517" max="517" width="90.28515625" style="37" customWidth="1"/>
    <col min="518" max="519" width="8.85546875" style="37"/>
    <col min="520" max="520" width="15.42578125" style="37" customWidth="1"/>
    <col min="521" max="521" width="5.140625" style="37" customWidth="1"/>
    <col min="522" max="523" width="8.85546875" style="37"/>
    <col min="524" max="524" width="3" style="37" customWidth="1"/>
    <col min="525" max="527" width="8.85546875" style="37"/>
    <col min="528" max="528" width="7" style="37" customWidth="1"/>
    <col min="529" max="768" width="8.85546875" style="37"/>
    <col min="769" max="769" width="3" style="37" customWidth="1"/>
    <col min="770" max="770" width="4.140625" style="37" customWidth="1"/>
    <col min="771" max="771" width="54" style="37" customWidth="1"/>
    <col min="772" max="772" width="3.7109375" style="37" customWidth="1"/>
    <col min="773" max="773" width="90.28515625" style="37" customWidth="1"/>
    <col min="774" max="775" width="8.85546875" style="37"/>
    <col min="776" max="776" width="15.42578125" style="37" customWidth="1"/>
    <col min="777" max="777" width="5.140625" style="37" customWidth="1"/>
    <col min="778" max="779" width="8.85546875" style="37"/>
    <col min="780" max="780" width="3" style="37" customWidth="1"/>
    <col min="781" max="783" width="8.85546875" style="37"/>
    <col min="784" max="784" width="7" style="37" customWidth="1"/>
    <col min="785" max="1024" width="8.85546875" style="37"/>
    <col min="1025" max="1025" width="3" style="37" customWidth="1"/>
    <col min="1026" max="1026" width="4.140625" style="37" customWidth="1"/>
    <col min="1027" max="1027" width="54" style="37" customWidth="1"/>
    <col min="1028" max="1028" width="3.7109375" style="37" customWidth="1"/>
    <col min="1029" max="1029" width="90.28515625" style="37" customWidth="1"/>
    <col min="1030" max="1031" width="8.85546875" style="37"/>
    <col min="1032" max="1032" width="15.42578125" style="37" customWidth="1"/>
    <col min="1033" max="1033" width="5.140625" style="37" customWidth="1"/>
    <col min="1034" max="1035" width="8.85546875" style="37"/>
    <col min="1036" max="1036" width="3" style="37" customWidth="1"/>
    <col min="1037" max="1039" width="8.85546875" style="37"/>
    <col min="1040" max="1040" width="7" style="37" customWidth="1"/>
    <col min="1041" max="1280" width="8.85546875" style="37"/>
    <col min="1281" max="1281" width="3" style="37" customWidth="1"/>
    <col min="1282" max="1282" width="4.140625" style="37" customWidth="1"/>
    <col min="1283" max="1283" width="54" style="37" customWidth="1"/>
    <col min="1284" max="1284" width="3.7109375" style="37" customWidth="1"/>
    <col min="1285" max="1285" width="90.28515625" style="37" customWidth="1"/>
    <col min="1286" max="1287" width="8.85546875" style="37"/>
    <col min="1288" max="1288" width="15.42578125" style="37" customWidth="1"/>
    <col min="1289" max="1289" width="5.140625" style="37" customWidth="1"/>
    <col min="1290" max="1291" width="8.85546875" style="37"/>
    <col min="1292" max="1292" width="3" style="37" customWidth="1"/>
    <col min="1293" max="1295" width="8.85546875" style="37"/>
    <col min="1296" max="1296" width="7" style="37" customWidth="1"/>
    <col min="1297" max="1536" width="8.85546875" style="37"/>
    <col min="1537" max="1537" width="3" style="37" customWidth="1"/>
    <col min="1538" max="1538" width="4.140625" style="37" customWidth="1"/>
    <col min="1539" max="1539" width="54" style="37" customWidth="1"/>
    <col min="1540" max="1540" width="3.7109375" style="37" customWidth="1"/>
    <col min="1541" max="1541" width="90.28515625" style="37" customWidth="1"/>
    <col min="1542" max="1543" width="8.85546875" style="37"/>
    <col min="1544" max="1544" width="15.42578125" style="37" customWidth="1"/>
    <col min="1545" max="1545" width="5.140625" style="37" customWidth="1"/>
    <col min="1546" max="1547" width="8.85546875" style="37"/>
    <col min="1548" max="1548" width="3" style="37" customWidth="1"/>
    <col min="1549" max="1551" width="8.85546875" style="37"/>
    <col min="1552" max="1552" width="7" style="37" customWidth="1"/>
    <col min="1553" max="1792" width="8.85546875" style="37"/>
    <col min="1793" max="1793" width="3" style="37" customWidth="1"/>
    <col min="1794" max="1794" width="4.140625" style="37" customWidth="1"/>
    <col min="1795" max="1795" width="54" style="37" customWidth="1"/>
    <col min="1796" max="1796" width="3.7109375" style="37" customWidth="1"/>
    <col min="1797" max="1797" width="90.28515625" style="37" customWidth="1"/>
    <col min="1798" max="1799" width="8.85546875" style="37"/>
    <col min="1800" max="1800" width="15.42578125" style="37" customWidth="1"/>
    <col min="1801" max="1801" width="5.140625" style="37" customWidth="1"/>
    <col min="1802" max="1803" width="8.85546875" style="37"/>
    <col min="1804" max="1804" width="3" style="37" customWidth="1"/>
    <col min="1805" max="1807" width="8.85546875" style="37"/>
    <col min="1808" max="1808" width="7" style="37" customWidth="1"/>
    <col min="1809" max="2048" width="8.85546875" style="37"/>
    <col min="2049" max="2049" width="3" style="37" customWidth="1"/>
    <col min="2050" max="2050" width="4.140625" style="37" customWidth="1"/>
    <col min="2051" max="2051" width="54" style="37" customWidth="1"/>
    <col min="2052" max="2052" width="3.7109375" style="37" customWidth="1"/>
    <col min="2053" max="2053" width="90.28515625" style="37" customWidth="1"/>
    <col min="2054" max="2055" width="8.85546875" style="37"/>
    <col min="2056" max="2056" width="15.42578125" style="37" customWidth="1"/>
    <col min="2057" max="2057" width="5.140625" style="37" customWidth="1"/>
    <col min="2058" max="2059" width="8.85546875" style="37"/>
    <col min="2060" max="2060" width="3" style="37" customWidth="1"/>
    <col min="2061" max="2063" width="8.85546875" style="37"/>
    <col min="2064" max="2064" width="7" style="37" customWidth="1"/>
    <col min="2065" max="2304" width="8.85546875" style="37"/>
    <col min="2305" max="2305" width="3" style="37" customWidth="1"/>
    <col min="2306" max="2306" width="4.140625" style="37" customWidth="1"/>
    <col min="2307" max="2307" width="54" style="37" customWidth="1"/>
    <col min="2308" max="2308" width="3.7109375" style="37" customWidth="1"/>
    <col min="2309" max="2309" width="90.28515625" style="37" customWidth="1"/>
    <col min="2310" max="2311" width="8.85546875" style="37"/>
    <col min="2312" max="2312" width="15.42578125" style="37" customWidth="1"/>
    <col min="2313" max="2313" width="5.140625" style="37" customWidth="1"/>
    <col min="2314" max="2315" width="8.85546875" style="37"/>
    <col min="2316" max="2316" width="3" style="37" customWidth="1"/>
    <col min="2317" max="2319" width="8.85546875" style="37"/>
    <col min="2320" max="2320" width="7" style="37" customWidth="1"/>
    <col min="2321" max="2560" width="8.85546875" style="37"/>
    <col min="2561" max="2561" width="3" style="37" customWidth="1"/>
    <col min="2562" max="2562" width="4.140625" style="37" customWidth="1"/>
    <col min="2563" max="2563" width="54" style="37" customWidth="1"/>
    <col min="2564" max="2564" width="3.7109375" style="37" customWidth="1"/>
    <col min="2565" max="2565" width="90.28515625" style="37" customWidth="1"/>
    <col min="2566" max="2567" width="8.85546875" style="37"/>
    <col min="2568" max="2568" width="15.42578125" style="37" customWidth="1"/>
    <col min="2569" max="2569" width="5.140625" style="37" customWidth="1"/>
    <col min="2570" max="2571" width="8.85546875" style="37"/>
    <col min="2572" max="2572" width="3" style="37" customWidth="1"/>
    <col min="2573" max="2575" width="8.85546875" style="37"/>
    <col min="2576" max="2576" width="7" style="37" customWidth="1"/>
    <col min="2577" max="2816" width="8.85546875" style="37"/>
    <col min="2817" max="2817" width="3" style="37" customWidth="1"/>
    <col min="2818" max="2818" width="4.140625" style="37" customWidth="1"/>
    <col min="2819" max="2819" width="54" style="37" customWidth="1"/>
    <col min="2820" max="2820" width="3.7109375" style="37" customWidth="1"/>
    <col min="2821" max="2821" width="90.28515625" style="37" customWidth="1"/>
    <col min="2822" max="2823" width="8.85546875" style="37"/>
    <col min="2824" max="2824" width="15.42578125" style="37" customWidth="1"/>
    <col min="2825" max="2825" width="5.140625" style="37" customWidth="1"/>
    <col min="2826" max="2827" width="8.85546875" style="37"/>
    <col min="2828" max="2828" width="3" style="37" customWidth="1"/>
    <col min="2829" max="2831" width="8.85546875" style="37"/>
    <col min="2832" max="2832" width="7" style="37" customWidth="1"/>
    <col min="2833" max="3072" width="8.85546875" style="37"/>
    <col min="3073" max="3073" width="3" style="37" customWidth="1"/>
    <col min="3074" max="3074" width="4.140625" style="37" customWidth="1"/>
    <col min="3075" max="3075" width="54" style="37" customWidth="1"/>
    <col min="3076" max="3076" width="3.7109375" style="37" customWidth="1"/>
    <col min="3077" max="3077" width="90.28515625" style="37" customWidth="1"/>
    <col min="3078" max="3079" width="8.85546875" style="37"/>
    <col min="3080" max="3080" width="15.42578125" style="37" customWidth="1"/>
    <col min="3081" max="3081" width="5.140625" style="37" customWidth="1"/>
    <col min="3082" max="3083" width="8.85546875" style="37"/>
    <col min="3084" max="3084" width="3" style="37" customWidth="1"/>
    <col min="3085" max="3087" width="8.85546875" style="37"/>
    <col min="3088" max="3088" width="7" style="37" customWidth="1"/>
    <col min="3089" max="3328" width="8.85546875" style="37"/>
    <col min="3329" max="3329" width="3" style="37" customWidth="1"/>
    <col min="3330" max="3330" width="4.140625" style="37" customWidth="1"/>
    <col min="3331" max="3331" width="54" style="37" customWidth="1"/>
    <col min="3332" max="3332" width="3.7109375" style="37" customWidth="1"/>
    <col min="3333" max="3333" width="90.28515625" style="37" customWidth="1"/>
    <col min="3334" max="3335" width="8.85546875" style="37"/>
    <col min="3336" max="3336" width="15.42578125" style="37" customWidth="1"/>
    <col min="3337" max="3337" width="5.140625" style="37" customWidth="1"/>
    <col min="3338" max="3339" width="8.85546875" style="37"/>
    <col min="3340" max="3340" width="3" style="37" customWidth="1"/>
    <col min="3341" max="3343" width="8.85546875" style="37"/>
    <col min="3344" max="3344" width="7" style="37" customWidth="1"/>
    <col min="3345" max="3584" width="8.85546875" style="37"/>
    <col min="3585" max="3585" width="3" style="37" customWidth="1"/>
    <col min="3586" max="3586" width="4.140625" style="37" customWidth="1"/>
    <col min="3587" max="3587" width="54" style="37" customWidth="1"/>
    <col min="3588" max="3588" width="3.7109375" style="37" customWidth="1"/>
    <col min="3589" max="3589" width="90.28515625" style="37" customWidth="1"/>
    <col min="3590" max="3591" width="8.85546875" style="37"/>
    <col min="3592" max="3592" width="15.42578125" style="37" customWidth="1"/>
    <col min="3593" max="3593" width="5.140625" style="37" customWidth="1"/>
    <col min="3594" max="3595" width="8.85546875" style="37"/>
    <col min="3596" max="3596" width="3" style="37" customWidth="1"/>
    <col min="3597" max="3599" width="8.85546875" style="37"/>
    <col min="3600" max="3600" width="7" style="37" customWidth="1"/>
    <col min="3601" max="3840" width="8.85546875" style="37"/>
    <col min="3841" max="3841" width="3" style="37" customWidth="1"/>
    <col min="3842" max="3842" width="4.140625" style="37" customWidth="1"/>
    <col min="3843" max="3843" width="54" style="37" customWidth="1"/>
    <col min="3844" max="3844" width="3.7109375" style="37" customWidth="1"/>
    <col min="3845" max="3845" width="90.28515625" style="37" customWidth="1"/>
    <col min="3846" max="3847" width="8.85546875" style="37"/>
    <col min="3848" max="3848" width="15.42578125" style="37" customWidth="1"/>
    <col min="3849" max="3849" width="5.140625" style="37" customWidth="1"/>
    <col min="3850" max="3851" width="8.85546875" style="37"/>
    <col min="3852" max="3852" width="3" style="37" customWidth="1"/>
    <col min="3853" max="3855" width="8.85546875" style="37"/>
    <col min="3856" max="3856" width="7" style="37" customWidth="1"/>
    <col min="3857" max="4096" width="8.85546875" style="37"/>
    <col min="4097" max="4097" width="3" style="37" customWidth="1"/>
    <col min="4098" max="4098" width="4.140625" style="37" customWidth="1"/>
    <col min="4099" max="4099" width="54" style="37" customWidth="1"/>
    <col min="4100" max="4100" width="3.7109375" style="37" customWidth="1"/>
    <col min="4101" max="4101" width="90.28515625" style="37" customWidth="1"/>
    <col min="4102" max="4103" width="8.85546875" style="37"/>
    <col min="4104" max="4104" width="15.42578125" style="37" customWidth="1"/>
    <col min="4105" max="4105" width="5.140625" style="37" customWidth="1"/>
    <col min="4106" max="4107" width="8.85546875" style="37"/>
    <col min="4108" max="4108" width="3" style="37" customWidth="1"/>
    <col min="4109" max="4111" width="8.85546875" style="37"/>
    <col min="4112" max="4112" width="7" style="37" customWidth="1"/>
    <col min="4113" max="4352" width="8.85546875" style="37"/>
    <col min="4353" max="4353" width="3" style="37" customWidth="1"/>
    <col min="4354" max="4354" width="4.140625" style="37" customWidth="1"/>
    <col min="4355" max="4355" width="54" style="37" customWidth="1"/>
    <col min="4356" max="4356" width="3.7109375" style="37" customWidth="1"/>
    <col min="4357" max="4357" width="90.28515625" style="37" customWidth="1"/>
    <col min="4358" max="4359" width="8.85546875" style="37"/>
    <col min="4360" max="4360" width="15.42578125" style="37" customWidth="1"/>
    <col min="4361" max="4361" width="5.140625" style="37" customWidth="1"/>
    <col min="4362" max="4363" width="8.85546875" style="37"/>
    <col min="4364" max="4364" width="3" style="37" customWidth="1"/>
    <col min="4365" max="4367" width="8.85546875" style="37"/>
    <col min="4368" max="4368" width="7" style="37" customWidth="1"/>
    <col min="4369" max="4608" width="8.85546875" style="37"/>
    <col min="4609" max="4609" width="3" style="37" customWidth="1"/>
    <col min="4610" max="4610" width="4.140625" style="37" customWidth="1"/>
    <col min="4611" max="4611" width="54" style="37" customWidth="1"/>
    <col min="4612" max="4612" width="3.7109375" style="37" customWidth="1"/>
    <col min="4613" max="4613" width="90.28515625" style="37" customWidth="1"/>
    <col min="4614" max="4615" width="8.85546875" style="37"/>
    <col min="4616" max="4616" width="15.42578125" style="37" customWidth="1"/>
    <col min="4617" max="4617" width="5.140625" style="37" customWidth="1"/>
    <col min="4618" max="4619" width="8.85546875" style="37"/>
    <col min="4620" max="4620" width="3" style="37" customWidth="1"/>
    <col min="4621" max="4623" width="8.85546875" style="37"/>
    <col min="4624" max="4624" width="7" style="37" customWidth="1"/>
    <col min="4625" max="4864" width="8.85546875" style="37"/>
    <col min="4865" max="4865" width="3" style="37" customWidth="1"/>
    <col min="4866" max="4866" width="4.140625" style="37" customWidth="1"/>
    <col min="4867" max="4867" width="54" style="37" customWidth="1"/>
    <col min="4868" max="4868" width="3.7109375" style="37" customWidth="1"/>
    <col min="4869" max="4869" width="90.28515625" style="37" customWidth="1"/>
    <col min="4870" max="4871" width="8.85546875" style="37"/>
    <col min="4872" max="4872" width="15.42578125" style="37" customWidth="1"/>
    <col min="4873" max="4873" width="5.140625" style="37" customWidth="1"/>
    <col min="4874" max="4875" width="8.85546875" style="37"/>
    <col min="4876" max="4876" width="3" style="37" customWidth="1"/>
    <col min="4877" max="4879" width="8.85546875" style="37"/>
    <col min="4880" max="4880" width="7" style="37" customWidth="1"/>
    <col min="4881" max="5120" width="8.85546875" style="37"/>
    <col min="5121" max="5121" width="3" style="37" customWidth="1"/>
    <col min="5122" max="5122" width="4.140625" style="37" customWidth="1"/>
    <col min="5123" max="5123" width="54" style="37" customWidth="1"/>
    <col min="5124" max="5124" width="3.7109375" style="37" customWidth="1"/>
    <col min="5125" max="5125" width="90.28515625" style="37" customWidth="1"/>
    <col min="5126" max="5127" width="8.85546875" style="37"/>
    <col min="5128" max="5128" width="15.42578125" style="37" customWidth="1"/>
    <col min="5129" max="5129" width="5.140625" style="37" customWidth="1"/>
    <col min="5130" max="5131" width="8.85546875" style="37"/>
    <col min="5132" max="5132" width="3" style="37" customWidth="1"/>
    <col min="5133" max="5135" width="8.85546875" style="37"/>
    <col min="5136" max="5136" width="7" style="37" customWidth="1"/>
    <col min="5137" max="5376" width="8.85546875" style="37"/>
    <col min="5377" max="5377" width="3" style="37" customWidth="1"/>
    <col min="5378" max="5378" width="4.140625" style="37" customWidth="1"/>
    <col min="5379" max="5379" width="54" style="37" customWidth="1"/>
    <col min="5380" max="5380" width="3.7109375" style="37" customWidth="1"/>
    <col min="5381" max="5381" width="90.28515625" style="37" customWidth="1"/>
    <col min="5382" max="5383" width="8.85546875" style="37"/>
    <col min="5384" max="5384" width="15.42578125" style="37" customWidth="1"/>
    <col min="5385" max="5385" width="5.140625" style="37" customWidth="1"/>
    <col min="5386" max="5387" width="8.85546875" style="37"/>
    <col min="5388" max="5388" width="3" style="37" customWidth="1"/>
    <col min="5389" max="5391" width="8.85546875" style="37"/>
    <col min="5392" max="5392" width="7" style="37" customWidth="1"/>
    <col min="5393" max="5632" width="8.85546875" style="37"/>
    <col min="5633" max="5633" width="3" style="37" customWidth="1"/>
    <col min="5634" max="5634" width="4.140625" style="37" customWidth="1"/>
    <col min="5635" max="5635" width="54" style="37" customWidth="1"/>
    <col min="5636" max="5636" width="3.7109375" style="37" customWidth="1"/>
    <col min="5637" max="5637" width="90.28515625" style="37" customWidth="1"/>
    <col min="5638" max="5639" width="8.85546875" style="37"/>
    <col min="5640" max="5640" width="15.42578125" style="37" customWidth="1"/>
    <col min="5641" max="5641" width="5.140625" style="37" customWidth="1"/>
    <col min="5642" max="5643" width="8.85546875" style="37"/>
    <col min="5644" max="5644" width="3" style="37" customWidth="1"/>
    <col min="5645" max="5647" width="8.85546875" style="37"/>
    <col min="5648" max="5648" width="7" style="37" customWidth="1"/>
    <col min="5649" max="5888" width="8.85546875" style="37"/>
    <col min="5889" max="5889" width="3" style="37" customWidth="1"/>
    <col min="5890" max="5890" width="4.140625" style="37" customWidth="1"/>
    <col min="5891" max="5891" width="54" style="37" customWidth="1"/>
    <col min="5892" max="5892" width="3.7109375" style="37" customWidth="1"/>
    <col min="5893" max="5893" width="90.28515625" style="37" customWidth="1"/>
    <col min="5894" max="5895" width="8.85546875" style="37"/>
    <col min="5896" max="5896" width="15.42578125" style="37" customWidth="1"/>
    <col min="5897" max="5897" width="5.140625" style="37" customWidth="1"/>
    <col min="5898" max="5899" width="8.85546875" style="37"/>
    <col min="5900" max="5900" width="3" style="37" customWidth="1"/>
    <col min="5901" max="5903" width="8.85546875" style="37"/>
    <col min="5904" max="5904" width="7" style="37" customWidth="1"/>
    <col min="5905" max="6144" width="8.85546875" style="37"/>
    <col min="6145" max="6145" width="3" style="37" customWidth="1"/>
    <col min="6146" max="6146" width="4.140625" style="37" customWidth="1"/>
    <col min="6147" max="6147" width="54" style="37" customWidth="1"/>
    <col min="6148" max="6148" width="3.7109375" style="37" customWidth="1"/>
    <col min="6149" max="6149" width="90.28515625" style="37" customWidth="1"/>
    <col min="6150" max="6151" width="8.85546875" style="37"/>
    <col min="6152" max="6152" width="15.42578125" style="37" customWidth="1"/>
    <col min="6153" max="6153" width="5.140625" style="37" customWidth="1"/>
    <col min="6154" max="6155" width="8.85546875" style="37"/>
    <col min="6156" max="6156" width="3" style="37" customWidth="1"/>
    <col min="6157" max="6159" width="8.85546875" style="37"/>
    <col min="6160" max="6160" width="7" style="37" customWidth="1"/>
    <col min="6161" max="6400" width="8.85546875" style="37"/>
    <col min="6401" max="6401" width="3" style="37" customWidth="1"/>
    <col min="6402" max="6402" width="4.140625" style="37" customWidth="1"/>
    <col min="6403" max="6403" width="54" style="37" customWidth="1"/>
    <col min="6404" max="6404" width="3.7109375" style="37" customWidth="1"/>
    <col min="6405" max="6405" width="90.28515625" style="37" customWidth="1"/>
    <col min="6406" max="6407" width="8.85546875" style="37"/>
    <col min="6408" max="6408" width="15.42578125" style="37" customWidth="1"/>
    <col min="6409" max="6409" width="5.140625" style="37" customWidth="1"/>
    <col min="6410" max="6411" width="8.85546875" style="37"/>
    <col min="6412" max="6412" width="3" style="37" customWidth="1"/>
    <col min="6413" max="6415" width="8.85546875" style="37"/>
    <col min="6416" max="6416" width="7" style="37" customWidth="1"/>
    <col min="6417" max="6656" width="8.85546875" style="37"/>
    <col min="6657" max="6657" width="3" style="37" customWidth="1"/>
    <col min="6658" max="6658" width="4.140625" style="37" customWidth="1"/>
    <col min="6659" max="6659" width="54" style="37" customWidth="1"/>
    <col min="6660" max="6660" width="3.7109375" style="37" customWidth="1"/>
    <col min="6661" max="6661" width="90.28515625" style="37" customWidth="1"/>
    <col min="6662" max="6663" width="8.85546875" style="37"/>
    <col min="6664" max="6664" width="15.42578125" style="37" customWidth="1"/>
    <col min="6665" max="6665" width="5.140625" style="37" customWidth="1"/>
    <col min="6666" max="6667" width="8.85546875" style="37"/>
    <col min="6668" max="6668" width="3" style="37" customWidth="1"/>
    <col min="6669" max="6671" width="8.85546875" style="37"/>
    <col min="6672" max="6672" width="7" style="37" customWidth="1"/>
    <col min="6673" max="6912" width="8.85546875" style="37"/>
    <col min="6913" max="6913" width="3" style="37" customWidth="1"/>
    <col min="6914" max="6914" width="4.140625" style="37" customWidth="1"/>
    <col min="6915" max="6915" width="54" style="37" customWidth="1"/>
    <col min="6916" max="6916" width="3.7109375" style="37" customWidth="1"/>
    <col min="6917" max="6917" width="90.28515625" style="37" customWidth="1"/>
    <col min="6918" max="6919" width="8.85546875" style="37"/>
    <col min="6920" max="6920" width="15.42578125" style="37" customWidth="1"/>
    <col min="6921" max="6921" width="5.140625" style="37" customWidth="1"/>
    <col min="6922" max="6923" width="8.85546875" style="37"/>
    <col min="6924" max="6924" width="3" style="37" customWidth="1"/>
    <col min="6925" max="6927" width="8.85546875" style="37"/>
    <col min="6928" max="6928" width="7" style="37" customWidth="1"/>
    <col min="6929" max="7168" width="8.85546875" style="37"/>
    <col min="7169" max="7169" width="3" style="37" customWidth="1"/>
    <col min="7170" max="7170" width="4.140625" style="37" customWidth="1"/>
    <col min="7171" max="7171" width="54" style="37" customWidth="1"/>
    <col min="7172" max="7172" width="3.7109375" style="37" customWidth="1"/>
    <col min="7173" max="7173" width="90.28515625" style="37" customWidth="1"/>
    <col min="7174" max="7175" width="8.85546875" style="37"/>
    <col min="7176" max="7176" width="15.42578125" style="37" customWidth="1"/>
    <col min="7177" max="7177" width="5.140625" style="37" customWidth="1"/>
    <col min="7178" max="7179" width="8.85546875" style="37"/>
    <col min="7180" max="7180" width="3" style="37" customWidth="1"/>
    <col min="7181" max="7183" width="8.85546875" style="37"/>
    <col min="7184" max="7184" width="7" style="37" customWidth="1"/>
    <col min="7185" max="7424" width="8.85546875" style="37"/>
    <col min="7425" max="7425" width="3" style="37" customWidth="1"/>
    <col min="7426" max="7426" width="4.140625" style="37" customWidth="1"/>
    <col min="7427" max="7427" width="54" style="37" customWidth="1"/>
    <col min="7428" max="7428" width="3.7109375" style="37" customWidth="1"/>
    <col min="7429" max="7429" width="90.28515625" style="37" customWidth="1"/>
    <col min="7430" max="7431" width="8.85546875" style="37"/>
    <col min="7432" max="7432" width="15.42578125" style="37" customWidth="1"/>
    <col min="7433" max="7433" width="5.140625" style="37" customWidth="1"/>
    <col min="7434" max="7435" width="8.85546875" style="37"/>
    <col min="7436" max="7436" width="3" style="37" customWidth="1"/>
    <col min="7437" max="7439" width="8.85546875" style="37"/>
    <col min="7440" max="7440" width="7" style="37" customWidth="1"/>
    <col min="7441" max="7680" width="8.85546875" style="37"/>
    <col min="7681" max="7681" width="3" style="37" customWidth="1"/>
    <col min="7682" max="7682" width="4.140625" style="37" customWidth="1"/>
    <col min="7683" max="7683" width="54" style="37" customWidth="1"/>
    <col min="7684" max="7684" width="3.7109375" style="37" customWidth="1"/>
    <col min="7685" max="7685" width="90.28515625" style="37" customWidth="1"/>
    <col min="7686" max="7687" width="8.85546875" style="37"/>
    <col min="7688" max="7688" width="15.42578125" style="37" customWidth="1"/>
    <col min="7689" max="7689" width="5.140625" style="37" customWidth="1"/>
    <col min="7690" max="7691" width="8.85546875" style="37"/>
    <col min="7692" max="7692" width="3" style="37" customWidth="1"/>
    <col min="7693" max="7695" width="8.85546875" style="37"/>
    <col min="7696" max="7696" width="7" style="37" customWidth="1"/>
    <col min="7697" max="7936" width="8.85546875" style="37"/>
    <col min="7937" max="7937" width="3" style="37" customWidth="1"/>
    <col min="7938" max="7938" width="4.140625" style="37" customWidth="1"/>
    <col min="7939" max="7939" width="54" style="37" customWidth="1"/>
    <col min="7940" max="7940" width="3.7109375" style="37" customWidth="1"/>
    <col min="7941" max="7941" width="90.28515625" style="37" customWidth="1"/>
    <col min="7942" max="7943" width="8.85546875" style="37"/>
    <col min="7944" max="7944" width="15.42578125" style="37" customWidth="1"/>
    <col min="7945" max="7945" width="5.140625" style="37" customWidth="1"/>
    <col min="7946" max="7947" width="8.85546875" style="37"/>
    <col min="7948" max="7948" width="3" style="37" customWidth="1"/>
    <col min="7949" max="7951" width="8.85546875" style="37"/>
    <col min="7952" max="7952" width="7" style="37" customWidth="1"/>
    <col min="7953" max="8192" width="8.85546875" style="37"/>
    <col min="8193" max="8193" width="3" style="37" customWidth="1"/>
    <col min="8194" max="8194" width="4.140625" style="37" customWidth="1"/>
    <col min="8195" max="8195" width="54" style="37" customWidth="1"/>
    <col min="8196" max="8196" width="3.7109375" style="37" customWidth="1"/>
    <col min="8197" max="8197" width="90.28515625" style="37" customWidth="1"/>
    <col min="8198" max="8199" width="8.85546875" style="37"/>
    <col min="8200" max="8200" width="15.42578125" style="37" customWidth="1"/>
    <col min="8201" max="8201" width="5.140625" style="37" customWidth="1"/>
    <col min="8202" max="8203" width="8.85546875" style="37"/>
    <col min="8204" max="8204" width="3" style="37" customWidth="1"/>
    <col min="8205" max="8207" width="8.85546875" style="37"/>
    <col min="8208" max="8208" width="7" style="37" customWidth="1"/>
    <col min="8209" max="8448" width="8.85546875" style="37"/>
    <col min="8449" max="8449" width="3" style="37" customWidth="1"/>
    <col min="8450" max="8450" width="4.140625" style="37" customWidth="1"/>
    <col min="8451" max="8451" width="54" style="37" customWidth="1"/>
    <col min="8452" max="8452" width="3.7109375" style="37" customWidth="1"/>
    <col min="8453" max="8453" width="90.28515625" style="37" customWidth="1"/>
    <col min="8454" max="8455" width="8.85546875" style="37"/>
    <col min="8456" max="8456" width="15.42578125" style="37" customWidth="1"/>
    <col min="8457" max="8457" width="5.140625" style="37" customWidth="1"/>
    <col min="8458" max="8459" width="8.85546875" style="37"/>
    <col min="8460" max="8460" width="3" style="37" customWidth="1"/>
    <col min="8461" max="8463" width="8.85546875" style="37"/>
    <col min="8464" max="8464" width="7" style="37" customWidth="1"/>
    <col min="8465" max="8704" width="8.85546875" style="37"/>
    <col min="8705" max="8705" width="3" style="37" customWidth="1"/>
    <col min="8706" max="8706" width="4.140625" style="37" customWidth="1"/>
    <col min="8707" max="8707" width="54" style="37" customWidth="1"/>
    <col min="8708" max="8708" width="3.7109375" style="37" customWidth="1"/>
    <col min="8709" max="8709" width="90.28515625" style="37" customWidth="1"/>
    <col min="8710" max="8711" width="8.85546875" style="37"/>
    <col min="8712" max="8712" width="15.42578125" style="37" customWidth="1"/>
    <col min="8713" max="8713" width="5.140625" style="37" customWidth="1"/>
    <col min="8714" max="8715" width="8.85546875" style="37"/>
    <col min="8716" max="8716" width="3" style="37" customWidth="1"/>
    <col min="8717" max="8719" width="8.85546875" style="37"/>
    <col min="8720" max="8720" width="7" style="37" customWidth="1"/>
    <col min="8721" max="8960" width="8.85546875" style="37"/>
    <col min="8961" max="8961" width="3" style="37" customWidth="1"/>
    <col min="8962" max="8962" width="4.140625" style="37" customWidth="1"/>
    <col min="8963" max="8963" width="54" style="37" customWidth="1"/>
    <col min="8964" max="8964" width="3.7109375" style="37" customWidth="1"/>
    <col min="8965" max="8965" width="90.28515625" style="37" customWidth="1"/>
    <col min="8966" max="8967" width="8.85546875" style="37"/>
    <col min="8968" max="8968" width="15.42578125" style="37" customWidth="1"/>
    <col min="8969" max="8969" width="5.140625" style="37" customWidth="1"/>
    <col min="8970" max="8971" width="8.85546875" style="37"/>
    <col min="8972" max="8972" width="3" style="37" customWidth="1"/>
    <col min="8973" max="8975" width="8.85546875" style="37"/>
    <col min="8976" max="8976" width="7" style="37" customWidth="1"/>
    <col min="8977" max="9216" width="8.85546875" style="37"/>
    <col min="9217" max="9217" width="3" style="37" customWidth="1"/>
    <col min="9218" max="9218" width="4.140625" style="37" customWidth="1"/>
    <col min="9219" max="9219" width="54" style="37" customWidth="1"/>
    <col min="9220" max="9220" width="3.7109375" style="37" customWidth="1"/>
    <col min="9221" max="9221" width="90.28515625" style="37" customWidth="1"/>
    <col min="9222" max="9223" width="8.85546875" style="37"/>
    <col min="9224" max="9224" width="15.42578125" style="37" customWidth="1"/>
    <col min="9225" max="9225" width="5.140625" style="37" customWidth="1"/>
    <col min="9226" max="9227" width="8.85546875" style="37"/>
    <col min="9228" max="9228" width="3" style="37" customWidth="1"/>
    <col min="9229" max="9231" width="8.85546875" style="37"/>
    <col min="9232" max="9232" width="7" style="37" customWidth="1"/>
    <col min="9233" max="9472" width="8.85546875" style="37"/>
    <col min="9473" max="9473" width="3" style="37" customWidth="1"/>
    <col min="9474" max="9474" width="4.140625" style="37" customWidth="1"/>
    <col min="9475" max="9475" width="54" style="37" customWidth="1"/>
    <col min="9476" max="9476" width="3.7109375" style="37" customWidth="1"/>
    <col min="9477" max="9477" width="90.28515625" style="37" customWidth="1"/>
    <col min="9478" max="9479" width="8.85546875" style="37"/>
    <col min="9480" max="9480" width="15.42578125" style="37" customWidth="1"/>
    <col min="9481" max="9481" width="5.140625" style="37" customWidth="1"/>
    <col min="9482" max="9483" width="8.85546875" style="37"/>
    <col min="9484" max="9484" width="3" style="37" customWidth="1"/>
    <col min="9485" max="9487" width="8.85546875" style="37"/>
    <col min="9488" max="9488" width="7" style="37" customWidth="1"/>
    <col min="9489" max="9728" width="8.85546875" style="37"/>
    <col min="9729" max="9729" width="3" style="37" customWidth="1"/>
    <col min="9730" max="9730" width="4.140625" style="37" customWidth="1"/>
    <col min="9731" max="9731" width="54" style="37" customWidth="1"/>
    <col min="9732" max="9732" width="3.7109375" style="37" customWidth="1"/>
    <col min="9733" max="9733" width="90.28515625" style="37" customWidth="1"/>
    <col min="9734" max="9735" width="8.85546875" style="37"/>
    <col min="9736" max="9736" width="15.42578125" style="37" customWidth="1"/>
    <col min="9737" max="9737" width="5.140625" style="37" customWidth="1"/>
    <col min="9738" max="9739" width="8.85546875" style="37"/>
    <col min="9740" max="9740" width="3" style="37" customWidth="1"/>
    <col min="9741" max="9743" width="8.85546875" style="37"/>
    <col min="9744" max="9744" width="7" style="37" customWidth="1"/>
    <col min="9745" max="9984" width="8.85546875" style="37"/>
    <col min="9985" max="9985" width="3" style="37" customWidth="1"/>
    <col min="9986" max="9986" width="4.140625" style="37" customWidth="1"/>
    <col min="9987" max="9987" width="54" style="37" customWidth="1"/>
    <col min="9988" max="9988" width="3.7109375" style="37" customWidth="1"/>
    <col min="9989" max="9989" width="90.28515625" style="37" customWidth="1"/>
    <col min="9990" max="9991" width="8.85546875" style="37"/>
    <col min="9992" max="9992" width="15.42578125" style="37" customWidth="1"/>
    <col min="9993" max="9993" width="5.140625" style="37" customWidth="1"/>
    <col min="9994" max="9995" width="8.85546875" style="37"/>
    <col min="9996" max="9996" width="3" style="37" customWidth="1"/>
    <col min="9997" max="9999" width="8.85546875" style="37"/>
    <col min="10000" max="10000" width="7" style="37" customWidth="1"/>
    <col min="10001" max="10240" width="8.85546875" style="37"/>
    <col min="10241" max="10241" width="3" style="37" customWidth="1"/>
    <col min="10242" max="10242" width="4.140625" style="37" customWidth="1"/>
    <col min="10243" max="10243" width="54" style="37" customWidth="1"/>
    <col min="10244" max="10244" width="3.7109375" style="37" customWidth="1"/>
    <col min="10245" max="10245" width="90.28515625" style="37" customWidth="1"/>
    <col min="10246" max="10247" width="8.85546875" style="37"/>
    <col min="10248" max="10248" width="15.42578125" style="37" customWidth="1"/>
    <col min="10249" max="10249" width="5.140625" style="37" customWidth="1"/>
    <col min="10250" max="10251" width="8.85546875" style="37"/>
    <col min="10252" max="10252" width="3" style="37" customWidth="1"/>
    <col min="10253" max="10255" width="8.85546875" style="37"/>
    <col min="10256" max="10256" width="7" style="37" customWidth="1"/>
    <col min="10257" max="10496" width="8.85546875" style="37"/>
    <col min="10497" max="10497" width="3" style="37" customWidth="1"/>
    <col min="10498" max="10498" width="4.140625" style="37" customWidth="1"/>
    <col min="10499" max="10499" width="54" style="37" customWidth="1"/>
    <col min="10500" max="10500" width="3.7109375" style="37" customWidth="1"/>
    <col min="10501" max="10501" width="90.28515625" style="37" customWidth="1"/>
    <col min="10502" max="10503" width="8.85546875" style="37"/>
    <col min="10504" max="10504" width="15.42578125" style="37" customWidth="1"/>
    <col min="10505" max="10505" width="5.140625" style="37" customWidth="1"/>
    <col min="10506" max="10507" width="8.85546875" style="37"/>
    <col min="10508" max="10508" width="3" style="37" customWidth="1"/>
    <col min="10509" max="10511" width="8.85546875" style="37"/>
    <col min="10512" max="10512" width="7" style="37" customWidth="1"/>
    <col min="10513" max="10752" width="8.85546875" style="37"/>
    <col min="10753" max="10753" width="3" style="37" customWidth="1"/>
    <col min="10754" max="10754" width="4.140625" style="37" customWidth="1"/>
    <col min="10755" max="10755" width="54" style="37" customWidth="1"/>
    <col min="10756" max="10756" width="3.7109375" style="37" customWidth="1"/>
    <col min="10757" max="10757" width="90.28515625" style="37" customWidth="1"/>
    <col min="10758" max="10759" width="8.85546875" style="37"/>
    <col min="10760" max="10760" width="15.42578125" style="37" customWidth="1"/>
    <col min="10761" max="10761" width="5.140625" style="37" customWidth="1"/>
    <col min="10762" max="10763" width="8.85546875" style="37"/>
    <col min="10764" max="10764" width="3" style="37" customWidth="1"/>
    <col min="10765" max="10767" width="8.85546875" style="37"/>
    <col min="10768" max="10768" width="7" style="37" customWidth="1"/>
    <col min="10769" max="11008" width="8.85546875" style="37"/>
    <col min="11009" max="11009" width="3" style="37" customWidth="1"/>
    <col min="11010" max="11010" width="4.140625" style="37" customWidth="1"/>
    <col min="11011" max="11011" width="54" style="37" customWidth="1"/>
    <col min="11012" max="11012" width="3.7109375" style="37" customWidth="1"/>
    <col min="11013" max="11013" width="90.28515625" style="37" customWidth="1"/>
    <col min="11014" max="11015" width="8.85546875" style="37"/>
    <col min="11016" max="11016" width="15.42578125" style="37" customWidth="1"/>
    <col min="11017" max="11017" width="5.140625" style="37" customWidth="1"/>
    <col min="11018" max="11019" width="8.85546875" style="37"/>
    <col min="11020" max="11020" width="3" style="37" customWidth="1"/>
    <col min="11021" max="11023" width="8.85546875" style="37"/>
    <col min="11024" max="11024" width="7" style="37" customWidth="1"/>
    <col min="11025" max="11264" width="8.85546875" style="37"/>
    <col min="11265" max="11265" width="3" style="37" customWidth="1"/>
    <col min="11266" max="11266" width="4.140625" style="37" customWidth="1"/>
    <col min="11267" max="11267" width="54" style="37" customWidth="1"/>
    <col min="11268" max="11268" width="3.7109375" style="37" customWidth="1"/>
    <col min="11269" max="11269" width="90.28515625" style="37" customWidth="1"/>
    <col min="11270" max="11271" width="8.85546875" style="37"/>
    <col min="11272" max="11272" width="15.42578125" style="37" customWidth="1"/>
    <col min="11273" max="11273" width="5.140625" style="37" customWidth="1"/>
    <col min="11274" max="11275" width="8.85546875" style="37"/>
    <col min="11276" max="11276" width="3" style="37" customWidth="1"/>
    <col min="11277" max="11279" width="8.85546875" style="37"/>
    <col min="11280" max="11280" width="7" style="37" customWidth="1"/>
    <col min="11281" max="11520" width="8.85546875" style="37"/>
    <col min="11521" max="11521" width="3" style="37" customWidth="1"/>
    <col min="11522" max="11522" width="4.140625" style="37" customWidth="1"/>
    <col min="11523" max="11523" width="54" style="37" customWidth="1"/>
    <col min="11524" max="11524" width="3.7109375" style="37" customWidth="1"/>
    <col min="11525" max="11525" width="90.28515625" style="37" customWidth="1"/>
    <col min="11526" max="11527" width="8.85546875" style="37"/>
    <col min="11528" max="11528" width="15.42578125" style="37" customWidth="1"/>
    <col min="11529" max="11529" width="5.140625" style="37" customWidth="1"/>
    <col min="11530" max="11531" width="8.85546875" style="37"/>
    <col min="11532" max="11532" width="3" style="37" customWidth="1"/>
    <col min="11533" max="11535" width="8.85546875" style="37"/>
    <col min="11536" max="11536" width="7" style="37" customWidth="1"/>
    <col min="11537" max="11776" width="8.85546875" style="37"/>
    <col min="11777" max="11777" width="3" style="37" customWidth="1"/>
    <col min="11778" max="11778" width="4.140625" style="37" customWidth="1"/>
    <col min="11779" max="11779" width="54" style="37" customWidth="1"/>
    <col min="11780" max="11780" width="3.7109375" style="37" customWidth="1"/>
    <col min="11781" max="11781" width="90.28515625" style="37" customWidth="1"/>
    <col min="11782" max="11783" width="8.85546875" style="37"/>
    <col min="11784" max="11784" width="15.42578125" style="37" customWidth="1"/>
    <col min="11785" max="11785" width="5.140625" style="37" customWidth="1"/>
    <col min="11786" max="11787" width="8.85546875" style="37"/>
    <col min="11788" max="11788" width="3" style="37" customWidth="1"/>
    <col min="11789" max="11791" width="8.85546875" style="37"/>
    <col min="11792" max="11792" width="7" style="37" customWidth="1"/>
    <col min="11793" max="12032" width="8.85546875" style="37"/>
    <col min="12033" max="12033" width="3" style="37" customWidth="1"/>
    <col min="12034" max="12034" width="4.140625" style="37" customWidth="1"/>
    <col min="12035" max="12035" width="54" style="37" customWidth="1"/>
    <col min="12036" max="12036" width="3.7109375" style="37" customWidth="1"/>
    <col min="12037" max="12037" width="90.28515625" style="37" customWidth="1"/>
    <col min="12038" max="12039" width="8.85546875" style="37"/>
    <col min="12040" max="12040" width="15.42578125" style="37" customWidth="1"/>
    <col min="12041" max="12041" width="5.140625" style="37" customWidth="1"/>
    <col min="12042" max="12043" width="8.85546875" style="37"/>
    <col min="12044" max="12044" width="3" style="37" customWidth="1"/>
    <col min="12045" max="12047" width="8.85546875" style="37"/>
    <col min="12048" max="12048" width="7" style="37" customWidth="1"/>
    <col min="12049" max="12288" width="8.85546875" style="37"/>
    <col min="12289" max="12289" width="3" style="37" customWidth="1"/>
    <col min="12290" max="12290" width="4.140625" style="37" customWidth="1"/>
    <col min="12291" max="12291" width="54" style="37" customWidth="1"/>
    <col min="12292" max="12292" width="3.7109375" style="37" customWidth="1"/>
    <col min="12293" max="12293" width="90.28515625" style="37" customWidth="1"/>
    <col min="12294" max="12295" width="8.85546875" style="37"/>
    <col min="12296" max="12296" width="15.42578125" style="37" customWidth="1"/>
    <col min="12297" max="12297" width="5.140625" style="37" customWidth="1"/>
    <col min="12298" max="12299" width="8.85546875" style="37"/>
    <col min="12300" max="12300" width="3" style="37" customWidth="1"/>
    <col min="12301" max="12303" width="8.85546875" style="37"/>
    <col min="12304" max="12304" width="7" style="37" customWidth="1"/>
    <col min="12305" max="12544" width="8.85546875" style="37"/>
    <col min="12545" max="12545" width="3" style="37" customWidth="1"/>
    <col min="12546" max="12546" width="4.140625" style="37" customWidth="1"/>
    <col min="12547" max="12547" width="54" style="37" customWidth="1"/>
    <col min="12548" max="12548" width="3.7109375" style="37" customWidth="1"/>
    <col min="12549" max="12549" width="90.28515625" style="37" customWidth="1"/>
    <col min="12550" max="12551" width="8.85546875" style="37"/>
    <col min="12552" max="12552" width="15.42578125" style="37" customWidth="1"/>
    <col min="12553" max="12553" width="5.140625" style="37" customWidth="1"/>
    <col min="12554" max="12555" width="8.85546875" style="37"/>
    <col min="12556" max="12556" width="3" style="37" customWidth="1"/>
    <col min="12557" max="12559" width="8.85546875" style="37"/>
    <col min="12560" max="12560" width="7" style="37" customWidth="1"/>
    <col min="12561" max="12800" width="8.85546875" style="37"/>
    <col min="12801" max="12801" width="3" style="37" customWidth="1"/>
    <col min="12802" max="12802" width="4.140625" style="37" customWidth="1"/>
    <col min="12803" max="12803" width="54" style="37" customWidth="1"/>
    <col min="12804" max="12804" width="3.7109375" style="37" customWidth="1"/>
    <col min="12805" max="12805" width="90.28515625" style="37" customWidth="1"/>
    <col min="12806" max="12807" width="8.85546875" style="37"/>
    <col min="12808" max="12808" width="15.42578125" style="37" customWidth="1"/>
    <col min="12809" max="12809" width="5.140625" style="37" customWidth="1"/>
    <col min="12810" max="12811" width="8.85546875" style="37"/>
    <col min="12812" max="12812" width="3" style="37" customWidth="1"/>
    <col min="12813" max="12815" width="8.85546875" style="37"/>
    <col min="12816" max="12816" width="7" style="37" customWidth="1"/>
    <col min="12817" max="13056" width="8.85546875" style="37"/>
    <col min="13057" max="13057" width="3" style="37" customWidth="1"/>
    <col min="13058" max="13058" width="4.140625" style="37" customWidth="1"/>
    <col min="13059" max="13059" width="54" style="37" customWidth="1"/>
    <col min="13060" max="13060" width="3.7109375" style="37" customWidth="1"/>
    <col min="13061" max="13061" width="90.28515625" style="37" customWidth="1"/>
    <col min="13062" max="13063" width="8.85546875" style="37"/>
    <col min="13064" max="13064" width="15.42578125" style="37" customWidth="1"/>
    <col min="13065" max="13065" width="5.140625" style="37" customWidth="1"/>
    <col min="13066" max="13067" width="8.85546875" style="37"/>
    <col min="13068" max="13068" width="3" style="37" customWidth="1"/>
    <col min="13069" max="13071" width="8.85546875" style="37"/>
    <col min="13072" max="13072" width="7" style="37" customWidth="1"/>
    <col min="13073" max="13312" width="8.85546875" style="37"/>
    <col min="13313" max="13313" width="3" style="37" customWidth="1"/>
    <col min="13314" max="13314" width="4.140625" style="37" customWidth="1"/>
    <col min="13315" max="13315" width="54" style="37" customWidth="1"/>
    <col min="13316" max="13316" width="3.7109375" style="37" customWidth="1"/>
    <col min="13317" max="13317" width="90.28515625" style="37" customWidth="1"/>
    <col min="13318" max="13319" width="8.85546875" style="37"/>
    <col min="13320" max="13320" width="15.42578125" style="37" customWidth="1"/>
    <col min="13321" max="13321" width="5.140625" style="37" customWidth="1"/>
    <col min="13322" max="13323" width="8.85546875" style="37"/>
    <col min="13324" max="13324" width="3" style="37" customWidth="1"/>
    <col min="13325" max="13327" width="8.85546875" style="37"/>
    <col min="13328" max="13328" width="7" style="37" customWidth="1"/>
    <col min="13329" max="13568" width="8.85546875" style="37"/>
    <col min="13569" max="13569" width="3" style="37" customWidth="1"/>
    <col min="13570" max="13570" width="4.140625" style="37" customWidth="1"/>
    <col min="13571" max="13571" width="54" style="37" customWidth="1"/>
    <col min="13572" max="13572" width="3.7109375" style="37" customWidth="1"/>
    <col min="13573" max="13573" width="90.28515625" style="37" customWidth="1"/>
    <col min="13574" max="13575" width="8.85546875" style="37"/>
    <col min="13576" max="13576" width="15.42578125" style="37" customWidth="1"/>
    <col min="13577" max="13577" width="5.140625" style="37" customWidth="1"/>
    <col min="13578" max="13579" width="8.85546875" style="37"/>
    <col min="13580" max="13580" width="3" style="37" customWidth="1"/>
    <col min="13581" max="13583" width="8.85546875" style="37"/>
    <col min="13584" max="13584" width="7" style="37" customWidth="1"/>
    <col min="13585" max="13824" width="8.85546875" style="37"/>
    <col min="13825" max="13825" width="3" style="37" customWidth="1"/>
    <col min="13826" max="13826" width="4.140625" style="37" customWidth="1"/>
    <col min="13827" max="13827" width="54" style="37" customWidth="1"/>
    <col min="13828" max="13828" width="3.7109375" style="37" customWidth="1"/>
    <col min="13829" max="13829" width="90.28515625" style="37" customWidth="1"/>
    <col min="13830" max="13831" width="8.85546875" style="37"/>
    <col min="13832" max="13832" width="15.42578125" style="37" customWidth="1"/>
    <col min="13833" max="13833" width="5.140625" style="37" customWidth="1"/>
    <col min="13834" max="13835" width="8.85546875" style="37"/>
    <col min="13836" max="13836" width="3" style="37" customWidth="1"/>
    <col min="13837" max="13839" width="8.85546875" style="37"/>
    <col min="13840" max="13840" width="7" style="37" customWidth="1"/>
    <col min="13841" max="14080" width="8.85546875" style="37"/>
    <col min="14081" max="14081" width="3" style="37" customWidth="1"/>
    <col min="14082" max="14082" width="4.140625" style="37" customWidth="1"/>
    <col min="14083" max="14083" width="54" style="37" customWidth="1"/>
    <col min="14084" max="14084" width="3.7109375" style="37" customWidth="1"/>
    <col min="14085" max="14085" width="90.28515625" style="37" customWidth="1"/>
    <col min="14086" max="14087" width="8.85546875" style="37"/>
    <col min="14088" max="14088" width="15.42578125" style="37" customWidth="1"/>
    <col min="14089" max="14089" width="5.140625" style="37" customWidth="1"/>
    <col min="14090" max="14091" width="8.85546875" style="37"/>
    <col min="14092" max="14092" width="3" style="37" customWidth="1"/>
    <col min="14093" max="14095" width="8.85546875" style="37"/>
    <col min="14096" max="14096" width="7" style="37" customWidth="1"/>
    <col min="14097" max="14336" width="8.85546875" style="37"/>
    <col min="14337" max="14337" width="3" style="37" customWidth="1"/>
    <col min="14338" max="14338" width="4.140625" style="37" customWidth="1"/>
    <col min="14339" max="14339" width="54" style="37" customWidth="1"/>
    <col min="14340" max="14340" width="3.7109375" style="37" customWidth="1"/>
    <col min="14341" max="14341" width="90.28515625" style="37" customWidth="1"/>
    <col min="14342" max="14343" width="8.85546875" style="37"/>
    <col min="14344" max="14344" width="15.42578125" style="37" customWidth="1"/>
    <col min="14345" max="14345" width="5.140625" style="37" customWidth="1"/>
    <col min="14346" max="14347" width="8.85546875" style="37"/>
    <col min="14348" max="14348" width="3" style="37" customWidth="1"/>
    <col min="14349" max="14351" width="8.85546875" style="37"/>
    <col min="14352" max="14352" width="7" style="37" customWidth="1"/>
    <col min="14353" max="14592" width="8.85546875" style="37"/>
    <col min="14593" max="14593" width="3" style="37" customWidth="1"/>
    <col min="14594" max="14594" width="4.140625" style="37" customWidth="1"/>
    <col min="14595" max="14595" width="54" style="37" customWidth="1"/>
    <col min="14596" max="14596" width="3.7109375" style="37" customWidth="1"/>
    <col min="14597" max="14597" width="90.28515625" style="37" customWidth="1"/>
    <col min="14598" max="14599" width="8.85546875" style="37"/>
    <col min="14600" max="14600" width="15.42578125" style="37" customWidth="1"/>
    <col min="14601" max="14601" width="5.140625" style="37" customWidth="1"/>
    <col min="14602" max="14603" width="8.85546875" style="37"/>
    <col min="14604" max="14604" width="3" style="37" customWidth="1"/>
    <col min="14605" max="14607" width="8.85546875" style="37"/>
    <col min="14608" max="14608" width="7" style="37" customWidth="1"/>
    <col min="14609" max="14848" width="8.85546875" style="37"/>
    <col min="14849" max="14849" width="3" style="37" customWidth="1"/>
    <col min="14850" max="14850" width="4.140625" style="37" customWidth="1"/>
    <col min="14851" max="14851" width="54" style="37" customWidth="1"/>
    <col min="14852" max="14852" width="3.7109375" style="37" customWidth="1"/>
    <col min="14853" max="14853" width="90.28515625" style="37" customWidth="1"/>
    <col min="14854" max="14855" width="8.85546875" style="37"/>
    <col min="14856" max="14856" width="15.42578125" style="37" customWidth="1"/>
    <col min="14857" max="14857" width="5.140625" style="37" customWidth="1"/>
    <col min="14858" max="14859" width="8.85546875" style="37"/>
    <col min="14860" max="14860" width="3" style="37" customWidth="1"/>
    <col min="14861" max="14863" width="8.85546875" style="37"/>
    <col min="14864" max="14864" width="7" style="37" customWidth="1"/>
    <col min="14865" max="15104" width="8.85546875" style="37"/>
    <col min="15105" max="15105" width="3" style="37" customWidth="1"/>
    <col min="15106" max="15106" width="4.140625" style="37" customWidth="1"/>
    <col min="15107" max="15107" width="54" style="37" customWidth="1"/>
    <col min="15108" max="15108" width="3.7109375" style="37" customWidth="1"/>
    <col min="15109" max="15109" width="90.28515625" style="37" customWidth="1"/>
    <col min="15110" max="15111" width="8.85546875" style="37"/>
    <col min="15112" max="15112" width="15.42578125" style="37" customWidth="1"/>
    <col min="15113" max="15113" width="5.140625" style="37" customWidth="1"/>
    <col min="15114" max="15115" width="8.85546875" style="37"/>
    <col min="15116" max="15116" width="3" style="37" customWidth="1"/>
    <col min="15117" max="15119" width="8.85546875" style="37"/>
    <col min="15120" max="15120" width="7" style="37" customWidth="1"/>
    <col min="15121" max="15360" width="8.85546875" style="37"/>
    <col min="15361" max="15361" width="3" style="37" customWidth="1"/>
    <col min="15362" max="15362" width="4.140625" style="37" customWidth="1"/>
    <col min="15363" max="15363" width="54" style="37" customWidth="1"/>
    <col min="15364" max="15364" width="3.7109375" style="37" customWidth="1"/>
    <col min="15365" max="15365" width="90.28515625" style="37" customWidth="1"/>
    <col min="15366" max="15367" width="8.85546875" style="37"/>
    <col min="15368" max="15368" width="15.42578125" style="37" customWidth="1"/>
    <col min="15369" max="15369" width="5.140625" style="37" customWidth="1"/>
    <col min="15370" max="15371" width="8.85546875" style="37"/>
    <col min="15372" max="15372" width="3" style="37" customWidth="1"/>
    <col min="15373" max="15375" width="8.85546875" style="37"/>
    <col min="15376" max="15376" width="7" style="37" customWidth="1"/>
    <col min="15377" max="15616" width="8.85546875" style="37"/>
    <col min="15617" max="15617" width="3" style="37" customWidth="1"/>
    <col min="15618" max="15618" width="4.140625" style="37" customWidth="1"/>
    <col min="15619" max="15619" width="54" style="37" customWidth="1"/>
    <col min="15620" max="15620" width="3.7109375" style="37" customWidth="1"/>
    <col min="15621" max="15621" width="90.28515625" style="37" customWidth="1"/>
    <col min="15622" max="15623" width="8.85546875" style="37"/>
    <col min="15624" max="15624" width="15.42578125" style="37" customWidth="1"/>
    <col min="15625" max="15625" width="5.140625" style="37" customWidth="1"/>
    <col min="15626" max="15627" width="8.85546875" style="37"/>
    <col min="15628" max="15628" width="3" style="37" customWidth="1"/>
    <col min="15629" max="15631" width="8.85546875" style="37"/>
    <col min="15632" max="15632" width="7" style="37" customWidth="1"/>
    <col min="15633" max="15872" width="8.85546875" style="37"/>
    <col min="15873" max="15873" width="3" style="37" customWidth="1"/>
    <col min="15874" max="15874" width="4.140625" style="37" customWidth="1"/>
    <col min="15875" max="15875" width="54" style="37" customWidth="1"/>
    <col min="15876" max="15876" width="3.7109375" style="37" customWidth="1"/>
    <col min="15877" max="15877" width="90.28515625" style="37" customWidth="1"/>
    <col min="15878" max="15879" width="8.85546875" style="37"/>
    <col min="15880" max="15880" width="15.42578125" style="37" customWidth="1"/>
    <col min="15881" max="15881" width="5.140625" style="37" customWidth="1"/>
    <col min="15882" max="15883" width="8.85546875" style="37"/>
    <col min="15884" max="15884" width="3" style="37" customWidth="1"/>
    <col min="15885" max="15887" width="8.85546875" style="37"/>
    <col min="15888" max="15888" width="7" style="37" customWidth="1"/>
    <col min="15889" max="16128" width="8.85546875" style="37"/>
    <col min="16129" max="16129" width="3" style="37" customWidth="1"/>
    <col min="16130" max="16130" width="4.140625" style="37" customWidth="1"/>
    <col min="16131" max="16131" width="54" style="37" customWidth="1"/>
    <col min="16132" max="16132" width="3.7109375" style="37" customWidth="1"/>
    <col min="16133" max="16133" width="90.28515625" style="37" customWidth="1"/>
    <col min="16134" max="16135" width="8.85546875" style="37"/>
    <col min="16136" max="16136" width="15.42578125" style="37" customWidth="1"/>
    <col min="16137" max="16137" width="5.140625" style="37" customWidth="1"/>
    <col min="16138" max="16139" width="8.85546875" style="37"/>
    <col min="16140" max="16140" width="3" style="37" customWidth="1"/>
    <col min="16141" max="16143" width="8.85546875" style="37"/>
    <col min="16144" max="16144" width="7" style="37" customWidth="1"/>
    <col min="16145" max="16384" width="8.85546875" style="37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38" customFormat="1" x14ac:dyDescent="0.25">
      <c r="E30" s="37"/>
      <c r="F30" s="37"/>
      <c r="G30" s="37"/>
      <c r="H30" s="37"/>
    </row>
    <row r="31" spans="5:8" s="38" customFormat="1" x14ac:dyDescent="0.25">
      <c r="E31" s="37"/>
      <c r="F31" s="37"/>
      <c r="G31" s="37"/>
      <c r="H31" s="37"/>
    </row>
    <row r="32" spans="5:8" s="38" customFormat="1" x14ac:dyDescent="0.25"/>
    <row r="40" spans="2:3" x14ac:dyDescent="0.25">
      <c r="B40" s="39"/>
      <c r="C40" s="3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66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88</v>
      </c>
    </row>
    <row r="2" spans="1:6" ht="15.75" thickTop="1" x14ac:dyDescent="0.25">
      <c r="A2" s="1" t="s">
        <v>89</v>
      </c>
      <c r="B2" s="1"/>
      <c r="C2" s="1"/>
      <c r="D2" s="1"/>
      <c r="E2" s="1"/>
      <c r="F2" s="2"/>
    </row>
    <row r="3" spans="1:6" x14ac:dyDescent="0.25">
      <c r="A3" s="1"/>
      <c r="B3" s="1" t="s">
        <v>90</v>
      </c>
      <c r="C3" s="1"/>
      <c r="D3" s="1"/>
      <c r="E3" s="1"/>
      <c r="F3" s="2"/>
    </row>
    <row r="4" spans="1:6" x14ac:dyDescent="0.25">
      <c r="A4" s="1"/>
      <c r="B4" s="1"/>
      <c r="C4" s="1" t="s">
        <v>91</v>
      </c>
      <c r="D4" s="1"/>
      <c r="E4" s="1"/>
      <c r="F4" s="2"/>
    </row>
    <row r="5" spans="1:6" x14ac:dyDescent="0.25">
      <c r="A5" s="1"/>
      <c r="B5" s="1"/>
      <c r="C5" s="1"/>
      <c r="D5" s="1" t="s">
        <v>92</v>
      </c>
      <c r="E5" s="1"/>
      <c r="F5" s="2">
        <v>175297.41</v>
      </c>
    </row>
    <row r="6" spans="1:6" x14ac:dyDescent="0.25">
      <c r="A6" s="1"/>
      <c r="B6" s="1"/>
      <c r="C6" s="1"/>
      <c r="D6" s="1" t="s">
        <v>93</v>
      </c>
      <c r="E6" s="1"/>
      <c r="F6" s="2">
        <v>271105.03000000003</v>
      </c>
    </row>
    <row r="7" spans="1:6" x14ac:dyDescent="0.25">
      <c r="A7" s="1"/>
      <c r="B7" s="1"/>
      <c r="C7" s="1"/>
      <c r="D7" s="1" t="s">
        <v>94</v>
      </c>
      <c r="E7" s="1"/>
      <c r="F7" s="2">
        <v>36225.11</v>
      </c>
    </row>
    <row r="8" spans="1:6" ht="15.75" thickBot="1" x14ac:dyDescent="0.3">
      <c r="A8" s="1"/>
      <c r="B8" s="1"/>
      <c r="C8" s="1"/>
      <c r="D8" s="1" t="s">
        <v>95</v>
      </c>
      <c r="E8" s="1"/>
      <c r="F8" s="3">
        <v>5015.7299999999996</v>
      </c>
    </row>
    <row r="9" spans="1:6" x14ac:dyDescent="0.25">
      <c r="A9" s="1"/>
      <c r="B9" s="1"/>
      <c r="C9" s="1" t="s">
        <v>96</v>
      </c>
      <c r="D9" s="1"/>
      <c r="E9" s="1"/>
      <c r="F9" s="2">
        <f>ROUND(SUM(F4:F8),5)</f>
        <v>487643.28</v>
      </c>
    </row>
    <row r="10" spans="1:6" x14ac:dyDescent="0.25">
      <c r="A10" s="1"/>
      <c r="B10" s="1"/>
      <c r="C10" s="1" t="s">
        <v>97</v>
      </c>
      <c r="D10" s="1"/>
      <c r="E10" s="1"/>
      <c r="F10" s="2"/>
    </row>
    <row r="11" spans="1:6" x14ac:dyDescent="0.25">
      <c r="A11" s="1"/>
      <c r="B11" s="1"/>
      <c r="C11" s="1"/>
      <c r="D11" s="1" t="s">
        <v>98</v>
      </c>
      <c r="E11" s="1"/>
      <c r="F11" s="2">
        <v>1783</v>
      </c>
    </row>
    <row r="12" spans="1:6" x14ac:dyDescent="0.25">
      <c r="A12" s="1"/>
      <c r="B12" s="1"/>
      <c r="C12" s="1"/>
      <c r="D12" s="1" t="s">
        <v>99</v>
      </c>
      <c r="E12" s="1"/>
      <c r="F12" s="2">
        <v>2470.14</v>
      </c>
    </row>
    <row r="13" spans="1:6" ht="15.75" thickBot="1" x14ac:dyDescent="0.3">
      <c r="A13" s="1"/>
      <c r="B13" s="1"/>
      <c r="C13" s="1"/>
      <c r="D13" s="1" t="s">
        <v>100</v>
      </c>
      <c r="E13" s="1"/>
      <c r="F13" s="3">
        <v>1778.87</v>
      </c>
    </row>
    <row r="14" spans="1:6" x14ac:dyDescent="0.25">
      <c r="A14" s="1"/>
      <c r="B14" s="1"/>
      <c r="C14" s="1" t="s">
        <v>101</v>
      </c>
      <c r="D14" s="1"/>
      <c r="E14" s="1"/>
      <c r="F14" s="2">
        <f>ROUND(SUM(F10:F13),5)</f>
        <v>6032.01</v>
      </c>
    </row>
    <row r="15" spans="1:6" x14ac:dyDescent="0.25">
      <c r="A15" s="1"/>
      <c r="B15" s="1"/>
      <c r="C15" s="1" t="s">
        <v>102</v>
      </c>
      <c r="D15" s="1"/>
      <c r="E15" s="1"/>
      <c r="F15" s="2"/>
    </row>
    <row r="16" spans="1:6" x14ac:dyDescent="0.25">
      <c r="A16" s="1"/>
      <c r="B16" s="1"/>
      <c r="C16" s="1"/>
      <c r="D16" s="1" t="s">
        <v>103</v>
      </c>
      <c r="E16" s="1"/>
      <c r="F16" s="2">
        <v>1098.99</v>
      </c>
    </row>
    <row r="17" spans="1:6" ht="15.75" thickBot="1" x14ac:dyDescent="0.3">
      <c r="A17" s="1"/>
      <c r="B17" s="1"/>
      <c r="C17" s="1"/>
      <c r="D17" s="1" t="s">
        <v>104</v>
      </c>
      <c r="E17" s="1"/>
      <c r="F17" s="4">
        <v>66150</v>
      </c>
    </row>
    <row r="18" spans="1:6" ht="15.75" thickBot="1" x14ac:dyDescent="0.3">
      <c r="A18" s="1"/>
      <c r="B18" s="1"/>
      <c r="C18" s="1" t="s">
        <v>105</v>
      </c>
      <c r="D18" s="1"/>
      <c r="E18" s="1"/>
      <c r="F18" s="6">
        <f>ROUND(SUM(F15:F17),5)</f>
        <v>67248.990000000005</v>
      </c>
    </row>
    <row r="19" spans="1:6" x14ac:dyDescent="0.25">
      <c r="A19" s="1"/>
      <c r="B19" s="1" t="s">
        <v>106</v>
      </c>
      <c r="C19" s="1"/>
      <c r="D19" s="1"/>
      <c r="E19" s="1"/>
      <c r="F19" s="2">
        <f>ROUND(F3+F9+F14+F18,5)</f>
        <v>560924.28</v>
      </c>
    </row>
    <row r="20" spans="1:6" x14ac:dyDescent="0.25">
      <c r="A20" s="1"/>
      <c r="B20" s="1" t="s">
        <v>107</v>
      </c>
      <c r="C20" s="1"/>
      <c r="D20" s="1"/>
      <c r="E20" s="1"/>
      <c r="F20" s="2"/>
    </row>
    <row r="21" spans="1:6" x14ac:dyDescent="0.25">
      <c r="A21" s="1"/>
      <c r="B21" s="1"/>
      <c r="C21" s="1" t="s">
        <v>108</v>
      </c>
      <c r="D21" s="1"/>
      <c r="E21" s="1"/>
      <c r="F21" s="2">
        <v>1897196.49</v>
      </c>
    </row>
    <row r="22" spans="1:6" x14ac:dyDescent="0.25">
      <c r="A22" s="1"/>
      <c r="B22" s="1"/>
      <c r="C22" s="1" t="s">
        <v>109</v>
      </c>
      <c r="D22" s="1"/>
      <c r="E22" s="1"/>
      <c r="F22" s="2">
        <v>29950.97</v>
      </c>
    </row>
    <row r="23" spans="1:6" x14ac:dyDescent="0.25">
      <c r="A23" s="1"/>
      <c r="B23" s="1"/>
      <c r="C23" s="1" t="s">
        <v>110</v>
      </c>
      <c r="D23" s="1"/>
      <c r="E23" s="1"/>
      <c r="F23" s="2">
        <v>120712</v>
      </c>
    </row>
    <row r="24" spans="1:6" x14ac:dyDescent="0.25">
      <c r="A24" s="1"/>
      <c r="B24" s="1"/>
      <c r="C24" s="1" t="s">
        <v>111</v>
      </c>
      <c r="D24" s="1"/>
      <c r="E24" s="1"/>
      <c r="F24" s="2">
        <v>2451.83</v>
      </c>
    </row>
    <row r="25" spans="1:6" x14ac:dyDescent="0.25">
      <c r="A25" s="1"/>
      <c r="B25" s="1"/>
      <c r="C25" s="1" t="s">
        <v>112</v>
      </c>
      <c r="D25" s="1"/>
      <c r="E25" s="1"/>
      <c r="F25" s="2">
        <v>149935.26999999999</v>
      </c>
    </row>
    <row r="26" spans="1:6" x14ac:dyDescent="0.25">
      <c r="A26" s="1"/>
      <c r="B26" s="1"/>
      <c r="C26" s="1" t="s">
        <v>113</v>
      </c>
      <c r="D26" s="1"/>
      <c r="E26" s="1"/>
      <c r="F26" s="2">
        <v>640114.91</v>
      </c>
    </row>
    <row r="27" spans="1:6" x14ac:dyDescent="0.25">
      <c r="A27" s="1"/>
      <c r="B27" s="1"/>
      <c r="C27" s="1" t="s">
        <v>114</v>
      </c>
      <c r="D27" s="1"/>
      <c r="E27" s="1"/>
      <c r="F27" s="2"/>
    </row>
    <row r="28" spans="1:6" x14ac:dyDescent="0.25">
      <c r="A28" s="1"/>
      <c r="B28" s="1"/>
      <c r="C28" s="1"/>
      <c r="D28" s="1" t="s">
        <v>115</v>
      </c>
      <c r="E28" s="1"/>
      <c r="F28" s="2">
        <v>14475</v>
      </c>
    </row>
    <row r="29" spans="1:6" ht="15.75" thickBot="1" x14ac:dyDescent="0.3">
      <c r="A29" s="1"/>
      <c r="B29" s="1"/>
      <c r="C29" s="1"/>
      <c r="D29" s="1" t="s">
        <v>116</v>
      </c>
      <c r="E29" s="1"/>
      <c r="F29" s="3">
        <v>52932</v>
      </c>
    </row>
    <row r="30" spans="1:6" x14ac:dyDescent="0.25">
      <c r="A30" s="1"/>
      <c r="B30" s="1"/>
      <c r="C30" s="1" t="s">
        <v>117</v>
      </c>
      <c r="D30" s="1"/>
      <c r="E30" s="1"/>
      <c r="F30" s="2">
        <f>ROUND(SUM(F27:F29),5)</f>
        <v>67407</v>
      </c>
    </row>
    <row r="31" spans="1:6" x14ac:dyDescent="0.25">
      <c r="A31" s="1"/>
      <c r="B31" s="1"/>
      <c r="C31" s="1" t="s">
        <v>118</v>
      </c>
      <c r="D31" s="1"/>
      <c r="E31" s="1"/>
      <c r="F31" s="2">
        <v>2163</v>
      </c>
    </row>
    <row r="32" spans="1:6" x14ac:dyDescent="0.25">
      <c r="A32" s="1"/>
      <c r="B32" s="1"/>
      <c r="C32" s="1" t="s">
        <v>119</v>
      </c>
      <c r="D32" s="1"/>
      <c r="E32" s="1"/>
      <c r="F32" s="2">
        <v>-274217.03000000003</v>
      </c>
    </row>
    <row r="33" spans="1:6" ht="15.75" thickBot="1" x14ac:dyDescent="0.3">
      <c r="A33" s="1"/>
      <c r="B33" s="1"/>
      <c r="C33" s="1" t="s">
        <v>120</v>
      </c>
      <c r="D33" s="1"/>
      <c r="E33" s="1"/>
      <c r="F33" s="3">
        <v>-515949.4</v>
      </c>
    </row>
    <row r="34" spans="1:6" x14ac:dyDescent="0.25">
      <c r="A34" s="1"/>
      <c r="B34" s="1" t="s">
        <v>121</v>
      </c>
      <c r="C34" s="1"/>
      <c r="D34" s="1"/>
      <c r="E34" s="1"/>
      <c r="F34" s="2">
        <f>ROUND(SUM(F20:F26)+SUM(F30:F33),5)</f>
        <v>2119765.04</v>
      </c>
    </row>
    <row r="35" spans="1:6" x14ac:dyDescent="0.25">
      <c r="A35" s="1"/>
      <c r="B35" s="1" t="s">
        <v>122</v>
      </c>
      <c r="C35" s="1"/>
      <c r="D35" s="1"/>
      <c r="E35" s="1"/>
      <c r="F35" s="2"/>
    </row>
    <row r="36" spans="1:6" ht="15.75" thickBot="1" x14ac:dyDescent="0.3">
      <c r="A36" s="1"/>
      <c r="B36" s="1"/>
      <c r="C36" s="1" t="s">
        <v>123</v>
      </c>
      <c r="D36" s="1"/>
      <c r="E36" s="1"/>
      <c r="F36" s="4">
        <v>-14286.29</v>
      </c>
    </row>
    <row r="37" spans="1:6" ht="15.75" thickBot="1" x14ac:dyDescent="0.3">
      <c r="A37" s="1"/>
      <c r="B37" s="1" t="s">
        <v>124</v>
      </c>
      <c r="C37" s="1"/>
      <c r="D37" s="1"/>
      <c r="E37" s="1"/>
      <c r="F37" s="5">
        <f>ROUND(SUM(F35:F36),5)</f>
        <v>-14286.29</v>
      </c>
    </row>
    <row r="38" spans="1:6" s="9" customFormat="1" ht="12" thickBot="1" x14ac:dyDescent="0.25">
      <c r="A38" s="7" t="s">
        <v>125</v>
      </c>
      <c r="B38" s="7"/>
      <c r="C38" s="7"/>
      <c r="D38" s="7"/>
      <c r="E38" s="7"/>
      <c r="F38" s="8">
        <f>ROUND(F2+F19+F34+F37,5)</f>
        <v>2666403.0299999998</v>
      </c>
    </row>
    <row r="39" spans="1:6" ht="15.75" thickTop="1" x14ac:dyDescent="0.25">
      <c r="A39" s="1" t="s">
        <v>126</v>
      </c>
      <c r="B39" s="1"/>
      <c r="C39" s="1"/>
      <c r="D39" s="1"/>
      <c r="E39" s="1"/>
      <c r="F39" s="2"/>
    </row>
    <row r="40" spans="1:6" x14ac:dyDescent="0.25">
      <c r="A40" s="1"/>
      <c r="B40" s="1" t="s">
        <v>127</v>
      </c>
      <c r="C40" s="1"/>
      <c r="D40" s="1"/>
      <c r="E40" s="1"/>
      <c r="F40" s="2"/>
    </row>
    <row r="41" spans="1:6" x14ac:dyDescent="0.25">
      <c r="A41" s="1"/>
      <c r="B41" s="1"/>
      <c r="C41" s="1" t="s">
        <v>128</v>
      </c>
      <c r="D41" s="1"/>
      <c r="E41" s="1"/>
      <c r="F41" s="2"/>
    </row>
    <row r="42" spans="1:6" x14ac:dyDescent="0.25">
      <c r="A42" s="1"/>
      <c r="B42" s="1"/>
      <c r="C42" s="1"/>
      <c r="D42" s="1" t="s">
        <v>129</v>
      </c>
      <c r="E42" s="1"/>
      <c r="F42" s="2"/>
    </row>
    <row r="43" spans="1:6" ht="15.75" thickBot="1" x14ac:dyDescent="0.3">
      <c r="A43" s="1"/>
      <c r="B43" s="1"/>
      <c r="C43" s="1"/>
      <c r="D43" s="1"/>
      <c r="E43" s="1" t="s">
        <v>130</v>
      </c>
      <c r="F43" s="3">
        <v>150</v>
      </c>
    </row>
    <row r="44" spans="1:6" x14ac:dyDescent="0.25">
      <c r="A44" s="1"/>
      <c r="B44" s="1"/>
      <c r="C44" s="1"/>
      <c r="D44" s="1" t="s">
        <v>131</v>
      </c>
      <c r="E44" s="1"/>
      <c r="F44" s="2">
        <f>ROUND(SUM(F42:F43),5)</f>
        <v>150</v>
      </c>
    </row>
    <row r="45" spans="1:6" x14ac:dyDescent="0.25">
      <c r="A45" s="1"/>
      <c r="B45" s="1"/>
      <c r="C45" s="1"/>
      <c r="D45" s="1" t="s">
        <v>132</v>
      </c>
      <c r="E45" s="1"/>
      <c r="F45" s="2"/>
    </row>
    <row r="46" spans="1:6" x14ac:dyDescent="0.25">
      <c r="A46" s="1"/>
      <c r="B46" s="1"/>
      <c r="C46" s="1"/>
      <c r="D46" s="1"/>
      <c r="E46" s="1" t="s">
        <v>133</v>
      </c>
      <c r="F46" s="2">
        <v>2158.02</v>
      </c>
    </row>
    <row r="47" spans="1:6" x14ac:dyDescent="0.25">
      <c r="A47" s="1"/>
      <c r="B47" s="1"/>
      <c r="C47" s="1"/>
      <c r="D47" s="1"/>
      <c r="E47" s="1" t="s">
        <v>134</v>
      </c>
      <c r="F47" s="2">
        <v>1596.53</v>
      </c>
    </row>
    <row r="48" spans="1:6" x14ac:dyDescent="0.25">
      <c r="A48" s="1"/>
      <c r="B48" s="1"/>
      <c r="C48" s="1"/>
      <c r="D48" s="1"/>
      <c r="E48" s="1" t="s">
        <v>135</v>
      </c>
      <c r="F48" s="2">
        <v>11890.57</v>
      </c>
    </row>
    <row r="49" spans="1:6" x14ac:dyDescent="0.25">
      <c r="A49" s="1"/>
      <c r="B49" s="1"/>
      <c r="C49" s="1"/>
      <c r="D49" s="1"/>
      <c r="E49" s="1" t="s">
        <v>136</v>
      </c>
      <c r="F49" s="2">
        <v>909.62</v>
      </c>
    </row>
    <row r="50" spans="1:6" ht="15.75" thickBot="1" x14ac:dyDescent="0.3">
      <c r="A50" s="1"/>
      <c r="B50" s="1"/>
      <c r="C50" s="1"/>
      <c r="D50" s="1"/>
      <c r="E50" s="1" t="s">
        <v>137</v>
      </c>
      <c r="F50" s="4">
        <v>66150</v>
      </c>
    </row>
    <row r="51" spans="1:6" ht="15.75" thickBot="1" x14ac:dyDescent="0.3">
      <c r="A51" s="1"/>
      <c r="B51" s="1"/>
      <c r="C51" s="1"/>
      <c r="D51" s="1" t="s">
        <v>138</v>
      </c>
      <c r="E51" s="1"/>
      <c r="F51" s="6">
        <f>ROUND(SUM(F45:F50),5)</f>
        <v>82704.740000000005</v>
      </c>
    </row>
    <row r="52" spans="1:6" x14ac:dyDescent="0.25">
      <c r="A52" s="1"/>
      <c r="B52" s="1"/>
      <c r="C52" s="1" t="s">
        <v>139</v>
      </c>
      <c r="D52" s="1"/>
      <c r="E52" s="1"/>
      <c r="F52" s="2">
        <f>ROUND(F41+F44+F51,5)</f>
        <v>82854.740000000005</v>
      </c>
    </row>
    <row r="53" spans="1:6" x14ac:dyDescent="0.25">
      <c r="A53" s="1"/>
      <c r="B53" s="1"/>
      <c r="C53" s="1" t="s">
        <v>140</v>
      </c>
      <c r="D53" s="1"/>
      <c r="E53" s="1"/>
      <c r="F53" s="2"/>
    </row>
    <row r="54" spans="1:6" ht="15.75" thickBot="1" x14ac:dyDescent="0.3">
      <c r="A54" s="1"/>
      <c r="B54" s="1"/>
      <c r="C54" s="1"/>
      <c r="D54" s="1" t="s">
        <v>141</v>
      </c>
      <c r="E54" s="1"/>
      <c r="F54" s="4">
        <v>204913.28</v>
      </c>
    </row>
    <row r="55" spans="1:6" ht="15.75" thickBot="1" x14ac:dyDescent="0.3">
      <c r="A55" s="1"/>
      <c r="B55" s="1"/>
      <c r="C55" s="1" t="s">
        <v>142</v>
      </c>
      <c r="D55" s="1"/>
      <c r="E55" s="1"/>
      <c r="F55" s="6">
        <f>ROUND(SUM(F53:F54),5)</f>
        <v>204913.28</v>
      </c>
    </row>
    <row r="56" spans="1:6" x14ac:dyDescent="0.25">
      <c r="A56" s="1"/>
      <c r="B56" s="1" t="s">
        <v>143</v>
      </c>
      <c r="C56" s="1"/>
      <c r="D56" s="1"/>
      <c r="E56" s="1"/>
      <c r="F56" s="2">
        <f>ROUND(F40+F52+F55,5)</f>
        <v>287768.02</v>
      </c>
    </row>
    <row r="57" spans="1:6" x14ac:dyDescent="0.25">
      <c r="A57" s="1"/>
      <c r="B57" s="1" t="s">
        <v>144</v>
      </c>
      <c r="C57" s="1"/>
      <c r="D57" s="1"/>
      <c r="E57" s="1"/>
      <c r="F57" s="2"/>
    </row>
    <row r="58" spans="1:6" x14ac:dyDescent="0.25">
      <c r="A58" s="1"/>
      <c r="B58" s="1"/>
      <c r="C58" s="1" t="s">
        <v>145</v>
      </c>
      <c r="D58" s="1"/>
      <c r="E58" s="1"/>
      <c r="F58" s="2">
        <v>1820959.66</v>
      </c>
    </row>
    <row r="59" spans="1:6" x14ac:dyDescent="0.25">
      <c r="A59" s="1"/>
      <c r="B59" s="1"/>
      <c r="C59" s="1" t="s">
        <v>146</v>
      </c>
      <c r="D59" s="1"/>
      <c r="E59" s="1"/>
      <c r="F59" s="2">
        <v>122779.01</v>
      </c>
    </row>
    <row r="60" spans="1:6" x14ac:dyDescent="0.25">
      <c r="A60" s="1"/>
      <c r="B60" s="1"/>
      <c r="C60" s="1" t="s">
        <v>147</v>
      </c>
      <c r="D60" s="1"/>
      <c r="E60" s="1"/>
      <c r="F60" s="2">
        <v>65842.33</v>
      </c>
    </row>
    <row r="61" spans="1:6" x14ac:dyDescent="0.25">
      <c r="A61" s="1"/>
      <c r="B61" s="1"/>
      <c r="C61" s="1" t="s">
        <v>148</v>
      </c>
      <c r="D61" s="1"/>
      <c r="E61" s="1"/>
      <c r="F61" s="2">
        <v>125092.95</v>
      </c>
    </row>
    <row r="62" spans="1:6" x14ac:dyDescent="0.25">
      <c r="A62" s="1"/>
      <c r="B62" s="1"/>
      <c r="C62" s="1" t="s">
        <v>149</v>
      </c>
      <c r="D62" s="1"/>
      <c r="E62" s="1"/>
      <c r="F62" s="2">
        <v>241505.11</v>
      </c>
    </row>
    <row r="63" spans="1:6" ht="15.75" thickBot="1" x14ac:dyDescent="0.3">
      <c r="A63" s="1"/>
      <c r="B63" s="1"/>
      <c r="C63" s="1" t="s">
        <v>67</v>
      </c>
      <c r="D63" s="1"/>
      <c r="E63" s="1"/>
      <c r="F63" s="4">
        <v>2455.9499999999998</v>
      </c>
    </row>
    <row r="64" spans="1:6" ht="15.75" thickBot="1" x14ac:dyDescent="0.3">
      <c r="A64" s="1"/>
      <c r="B64" s="1" t="s">
        <v>150</v>
      </c>
      <c r="C64" s="1"/>
      <c r="D64" s="1"/>
      <c r="E64" s="1"/>
      <c r="F64" s="5">
        <f>ROUND(SUM(F57:F63),5)</f>
        <v>2378635.0099999998</v>
      </c>
    </row>
    <row r="65" spans="1:6" s="9" customFormat="1" ht="12" thickBot="1" x14ac:dyDescent="0.25">
      <c r="A65" s="7" t="s">
        <v>151</v>
      </c>
      <c r="B65" s="7"/>
      <c r="C65" s="7"/>
      <c r="D65" s="7"/>
      <c r="E65" s="7"/>
      <c r="F65" s="8">
        <f>ROUND(F39+F56+F64,5)</f>
        <v>2666403.0299999998</v>
      </c>
    </row>
    <row r="66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10:42 AM
&amp;"Arial,Bold"&amp;8 09/03/19
&amp;"Arial,Bold"&amp;8 Accrual Basis&amp;C&amp;"Arial,Bold"&amp;12 PIKES BAY SANITARY DISTRICT
&amp;"Arial,Bold"&amp;14 Balance Sheet
&amp;"Arial,Bold"&amp;10 As of August 31,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G69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3" customWidth="1"/>
    <col min="6" max="6" width="29.7109375" style="13" customWidth="1"/>
    <col min="7" max="7" width="10.425781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5000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87626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74391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167017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551.67999999999995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19936.16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3328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396.09</v>
      </c>
    </row>
    <row r="14" spans="1:7" ht="15.75" thickBot="1" x14ac:dyDescent="0.3">
      <c r="A14" s="1"/>
      <c r="B14" s="1"/>
      <c r="C14" s="1"/>
      <c r="D14" s="1"/>
      <c r="E14" s="1" t="s">
        <v>13</v>
      </c>
      <c r="F14" s="1"/>
      <c r="G14" s="3">
        <v>728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>
        <f>ROUND(SUM(G12:G14),5)</f>
        <v>1124.0899999999999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/>
    </row>
    <row r="17" spans="1:7" ht="15.75" thickBot="1" x14ac:dyDescent="0.3">
      <c r="A17" s="1"/>
      <c r="B17" s="1"/>
      <c r="C17" s="1"/>
      <c r="D17" s="1"/>
      <c r="E17" s="1" t="s">
        <v>16</v>
      </c>
      <c r="F17" s="1"/>
      <c r="G17" s="3">
        <v>1469.25</v>
      </c>
    </row>
    <row r="18" spans="1:7" x14ac:dyDescent="0.25">
      <c r="A18" s="1"/>
      <c r="B18" s="1"/>
      <c r="C18" s="1"/>
      <c r="D18" s="1" t="s">
        <v>17</v>
      </c>
      <c r="E18" s="1"/>
      <c r="F18" s="1"/>
      <c r="G18" s="2">
        <f>ROUND(SUM(G16:G17),5)</f>
        <v>1469.25</v>
      </c>
    </row>
    <row r="19" spans="1:7" x14ac:dyDescent="0.25">
      <c r="A19" s="1"/>
      <c r="B19" s="1"/>
      <c r="C19" s="1"/>
      <c r="D19" s="1" t="s">
        <v>18</v>
      </c>
      <c r="E19" s="1"/>
      <c r="F19" s="1"/>
      <c r="G19" s="2"/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16975.29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669.81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4559.1000000000004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1450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v>8125</v>
      </c>
    </row>
    <row r="25" spans="1:7" ht="15.75" thickBot="1" x14ac:dyDescent="0.3">
      <c r="A25" s="1"/>
      <c r="B25" s="1"/>
      <c r="C25" s="1"/>
      <c r="D25" s="1"/>
      <c r="E25" s="1" t="s">
        <v>24</v>
      </c>
      <c r="F25" s="1"/>
      <c r="G25" s="3">
        <v>33245.379999999997</v>
      </c>
    </row>
    <row r="26" spans="1:7" x14ac:dyDescent="0.25">
      <c r="A26" s="1"/>
      <c r="B26" s="1"/>
      <c r="C26" s="1"/>
      <c r="D26" s="1" t="s">
        <v>25</v>
      </c>
      <c r="E26" s="1"/>
      <c r="F26" s="1"/>
      <c r="G26" s="2">
        <f>ROUND(SUM(G19:G25),5)</f>
        <v>65024.58</v>
      </c>
    </row>
    <row r="27" spans="1:7" x14ac:dyDescent="0.25">
      <c r="A27" s="1"/>
      <c r="B27" s="1"/>
      <c r="C27" s="1"/>
      <c r="D27" s="1" t="s">
        <v>26</v>
      </c>
      <c r="E27" s="1"/>
      <c r="F27" s="1"/>
      <c r="G27" s="2"/>
    </row>
    <row r="28" spans="1:7" x14ac:dyDescent="0.25">
      <c r="A28" s="1"/>
      <c r="B28" s="1"/>
      <c r="C28" s="1"/>
      <c r="D28" s="1"/>
      <c r="E28" s="1" t="s">
        <v>27</v>
      </c>
      <c r="F28" s="1"/>
      <c r="G28" s="2">
        <v>490</v>
      </c>
    </row>
    <row r="29" spans="1:7" x14ac:dyDescent="0.25">
      <c r="A29" s="1"/>
      <c r="B29" s="1"/>
      <c r="C29" s="1"/>
      <c r="D29" s="1"/>
      <c r="E29" s="1" t="s">
        <v>28</v>
      </c>
      <c r="F29" s="1"/>
      <c r="G29" s="2">
        <v>5450</v>
      </c>
    </row>
    <row r="30" spans="1:7" x14ac:dyDescent="0.25">
      <c r="A30" s="1"/>
      <c r="B30" s="1"/>
      <c r="C30" s="1"/>
      <c r="D30" s="1"/>
      <c r="E30" s="1" t="s">
        <v>29</v>
      </c>
      <c r="F30" s="1"/>
      <c r="G30" s="2">
        <v>12750</v>
      </c>
    </row>
    <row r="31" spans="1:7" ht="15.75" thickBot="1" x14ac:dyDescent="0.3">
      <c r="A31" s="1"/>
      <c r="B31" s="1"/>
      <c r="C31" s="1"/>
      <c r="D31" s="1"/>
      <c r="E31" s="1" t="s">
        <v>30</v>
      </c>
      <c r="F31" s="1"/>
      <c r="G31" s="3">
        <v>4335</v>
      </c>
    </row>
    <row r="32" spans="1:7" x14ac:dyDescent="0.25">
      <c r="A32" s="1"/>
      <c r="B32" s="1"/>
      <c r="C32" s="1"/>
      <c r="D32" s="1" t="s">
        <v>31</v>
      </c>
      <c r="E32" s="1"/>
      <c r="F32" s="1"/>
      <c r="G32" s="2">
        <f>ROUND(SUM(G27:G31),5)</f>
        <v>23025</v>
      </c>
    </row>
    <row r="33" spans="1:7" x14ac:dyDescent="0.25">
      <c r="A33" s="1"/>
      <c r="B33" s="1"/>
      <c r="C33" s="1"/>
      <c r="D33" s="1" t="s">
        <v>32</v>
      </c>
      <c r="E33" s="1"/>
      <c r="F33" s="1"/>
      <c r="G33" s="2"/>
    </row>
    <row r="34" spans="1:7" ht="15.75" thickBot="1" x14ac:dyDescent="0.3">
      <c r="A34" s="1"/>
      <c r="B34" s="1"/>
      <c r="C34" s="1"/>
      <c r="D34" s="1"/>
      <c r="E34" s="1" t="s">
        <v>33</v>
      </c>
      <c r="F34" s="1"/>
      <c r="G34" s="3">
        <v>5525</v>
      </c>
    </row>
    <row r="35" spans="1:7" x14ac:dyDescent="0.25">
      <c r="A35" s="1"/>
      <c r="B35" s="1"/>
      <c r="C35" s="1"/>
      <c r="D35" s="1" t="s">
        <v>34</v>
      </c>
      <c r="E35" s="1"/>
      <c r="F35" s="1"/>
      <c r="G35" s="2">
        <f>ROUND(SUM(G33:G34),5)</f>
        <v>5525</v>
      </c>
    </row>
    <row r="36" spans="1:7" x14ac:dyDescent="0.25">
      <c r="A36" s="1"/>
      <c r="B36" s="1"/>
      <c r="C36" s="1"/>
      <c r="D36" s="1" t="s">
        <v>35</v>
      </c>
      <c r="E36" s="1"/>
      <c r="F36" s="1"/>
      <c r="G36" s="2"/>
    </row>
    <row r="37" spans="1:7" x14ac:dyDescent="0.25">
      <c r="A37" s="1"/>
      <c r="B37" s="1"/>
      <c r="C37" s="1"/>
      <c r="D37" s="1"/>
      <c r="E37" s="1" t="s">
        <v>36</v>
      </c>
      <c r="F37" s="1"/>
      <c r="G37" s="2">
        <v>1436.93</v>
      </c>
    </row>
    <row r="38" spans="1:7" ht="15.75" thickBot="1" x14ac:dyDescent="0.3">
      <c r="A38" s="1"/>
      <c r="B38" s="1"/>
      <c r="C38" s="1"/>
      <c r="D38" s="1"/>
      <c r="E38" s="1" t="s">
        <v>37</v>
      </c>
      <c r="F38" s="1"/>
      <c r="G38" s="3">
        <v>733</v>
      </c>
    </row>
    <row r="39" spans="1:7" x14ac:dyDescent="0.25">
      <c r="A39" s="1"/>
      <c r="B39" s="1"/>
      <c r="C39" s="1"/>
      <c r="D39" s="1" t="s">
        <v>38</v>
      </c>
      <c r="E39" s="1"/>
      <c r="F39" s="1"/>
      <c r="G39" s="2">
        <f>ROUND(SUM(G36:G38),5)</f>
        <v>2169.9299999999998</v>
      </c>
    </row>
    <row r="40" spans="1:7" x14ac:dyDescent="0.25">
      <c r="A40" s="1"/>
      <c r="B40" s="1"/>
      <c r="C40" s="1"/>
      <c r="D40" s="1" t="s">
        <v>39</v>
      </c>
      <c r="E40" s="1"/>
      <c r="F40" s="1"/>
      <c r="G40" s="2">
        <v>35910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/>
    </row>
    <row r="42" spans="1:7" ht="15.75" thickBot="1" x14ac:dyDescent="0.3">
      <c r="A42" s="1"/>
      <c r="B42" s="1"/>
      <c r="C42" s="1"/>
      <c r="D42" s="1"/>
      <c r="E42" s="1" t="s">
        <v>41</v>
      </c>
      <c r="F42" s="1"/>
      <c r="G42" s="3">
        <v>-953.87</v>
      </c>
    </row>
    <row r="43" spans="1:7" x14ac:dyDescent="0.25">
      <c r="A43" s="1"/>
      <c r="B43" s="1"/>
      <c r="C43" s="1"/>
      <c r="D43" s="1" t="s">
        <v>42</v>
      </c>
      <c r="E43" s="1"/>
      <c r="F43" s="1"/>
      <c r="G43" s="2">
        <f>ROUND(SUM(G41:G42),5)</f>
        <v>-953.87</v>
      </c>
    </row>
    <row r="44" spans="1:7" x14ac:dyDescent="0.25">
      <c r="A44" s="1"/>
      <c r="B44" s="1"/>
      <c r="C44" s="1"/>
      <c r="D44" s="1" t="s">
        <v>43</v>
      </c>
      <c r="E44" s="1"/>
      <c r="F44" s="1"/>
      <c r="G44" s="2"/>
    </row>
    <row r="45" spans="1:7" x14ac:dyDescent="0.25">
      <c r="A45" s="1"/>
      <c r="B45" s="1"/>
      <c r="C45" s="1"/>
      <c r="D45" s="1"/>
      <c r="E45" s="1" t="s">
        <v>44</v>
      </c>
      <c r="F45" s="1"/>
      <c r="G45" s="2">
        <v>208.08</v>
      </c>
    </row>
    <row r="46" spans="1:7" x14ac:dyDescent="0.25">
      <c r="A46" s="1"/>
      <c r="B46" s="1"/>
      <c r="C46" s="1"/>
      <c r="D46" s="1"/>
      <c r="E46" s="1" t="s">
        <v>45</v>
      </c>
      <c r="F46" s="1"/>
      <c r="G46" s="2">
        <v>390</v>
      </c>
    </row>
    <row r="47" spans="1:7" x14ac:dyDescent="0.25">
      <c r="A47" s="1"/>
      <c r="B47" s="1"/>
      <c r="C47" s="1"/>
      <c r="D47" s="1"/>
      <c r="E47" s="1" t="s">
        <v>46</v>
      </c>
      <c r="F47" s="1"/>
      <c r="G47" s="2">
        <v>2385.21</v>
      </c>
    </row>
    <row r="48" spans="1:7" ht="15.75" thickBot="1" x14ac:dyDescent="0.3">
      <c r="A48" s="1"/>
      <c r="B48" s="1"/>
      <c r="C48" s="1"/>
      <c r="D48" s="1"/>
      <c r="E48" s="1" t="s">
        <v>47</v>
      </c>
      <c r="F48" s="1"/>
      <c r="G48" s="3">
        <v>392.96</v>
      </c>
    </row>
    <row r="49" spans="1:7" x14ac:dyDescent="0.25">
      <c r="A49" s="1"/>
      <c r="B49" s="1"/>
      <c r="C49" s="1"/>
      <c r="D49" s="1" t="s">
        <v>48</v>
      </c>
      <c r="E49" s="1"/>
      <c r="F49" s="1"/>
      <c r="G49" s="2">
        <f>ROUND(SUM(G44:G48),5)</f>
        <v>3376.25</v>
      </c>
    </row>
    <row r="50" spans="1:7" x14ac:dyDescent="0.25">
      <c r="A50" s="1"/>
      <c r="B50" s="1"/>
      <c r="C50" s="1"/>
      <c r="D50" s="1" t="s">
        <v>49</v>
      </c>
      <c r="E50" s="1"/>
      <c r="F50" s="1"/>
      <c r="G50" s="2"/>
    </row>
    <row r="51" spans="1:7" ht="15.75" thickBot="1" x14ac:dyDescent="0.3">
      <c r="A51" s="1"/>
      <c r="B51" s="1"/>
      <c r="C51" s="1"/>
      <c r="D51" s="1"/>
      <c r="E51" s="1" t="s">
        <v>50</v>
      </c>
      <c r="F51" s="1"/>
      <c r="G51" s="4">
        <v>605.37</v>
      </c>
    </row>
    <row r="52" spans="1:7" ht="15.75" thickBot="1" x14ac:dyDescent="0.3">
      <c r="A52" s="1"/>
      <c r="B52" s="1"/>
      <c r="C52" s="1"/>
      <c r="D52" s="1" t="s">
        <v>51</v>
      </c>
      <c r="E52" s="1"/>
      <c r="F52" s="1"/>
      <c r="G52" s="5">
        <f>ROUND(SUM(G50:G51),5)</f>
        <v>605.37</v>
      </c>
    </row>
    <row r="53" spans="1:7" ht="15.75" thickBot="1" x14ac:dyDescent="0.3">
      <c r="A53" s="1"/>
      <c r="B53" s="1"/>
      <c r="C53" s="1" t="s">
        <v>52</v>
      </c>
      <c r="D53" s="1"/>
      <c r="E53" s="1"/>
      <c r="F53" s="1"/>
      <c r="G53" s="6">
        <f>ROUND(SUM(G8:G11)+G15+G18+G26+G32+G35+SUM(G39:G40)+G43+G49+G52,5)</f>
        <v>161091.44</v>
      </c>
    </row>
    <row r="54" spans="1:7" x14ac:dyDescent="0.25">
      <c r="A54" s="1"/>
      <c r="B54" s="1" t="s">
        <v>53</v>
      </c>
      <c r="C54" s="1"/>
      <c r="D54" s="1"/>
      <c r="E54" s="1"/>
      <c r="F54" s="1"/>
      <c r="G54" s="2">
        <f>ROUND(G2+G7-G53,5)</f>
        <v>5925.56</v>
      </c>
    </row>
    <row r="55" spans="1:7" x14ac:dyDescent="0.25">
      <c r="A55" s="1"/>
      <c r="B55" s="1" t="s">
        <v>54</v>
      </c>
      <c r="C55" s="1"/>
      <c r="D55" s="1"/>
      <c r="E55" s="1"/>
      <c r="F55" s="1"/>
      <c r="G55" s="2"/>
    </row>
    <row r="56" spans="1:7" x14ac:dyDescent="0.25">
      <c r="A56" s="1"/>
      <c r="B56" s="1"/>
      <c r="C56" s="1" t="s">
        <v>55</v>
      </c>
      <c r="D56" s="1"/>
      <c r="E56" s="1"/>
      <c r="F56" s="1"/>
      <c r="G56" s="2"/>
    </row>
    <row r="57" spans="1:7" x14ac:dyDescent="0.25">
      <c r="A57" s="1"/>
      <c r="B57" s="1"/>
      <c r="C57" s="1"/>
      <c r="D57" s="1" t="s">
        <v>56</v>
      </c>
      <c r="E57" s="1"/>
      <c r="F57" s="1"/>
      <c r="G57" s="2"/>
    </row>
    <row r="58" spans="1:7" x14ac:dyDescent="0.25">
      <c r="A58" s="1"/>
      <c r="B58" s="1"/>
      <c r="C58" s="1"/>
      <c r="D58" s="1"/>
      <c r="E58" s="1" t="s">
        <v>57</v>
      </c>
      <c r="F58" s="1"/>
      <c r="G58" s="2">
        <v>-5000</v>
      </c>
    </row>
    <row r="59" spans="1:7" x14ac:dyDescent="0.25">
      <c r="A59" s="1"/>
      <c r="B59" s="1"/>
      <c r="C59" s="1"/>
      <c r="D59" s="1"/>
      <c r="E59" s="1" t="s">
        <v>58</v>
      </c>
      <c r="F59" s="1"/>
      <c r="G59" s="2"/>
    </row>
    <row r="60" spans="1:7" ht="15.75" thickBot="1" x14ac:dyDescent="0.3">
      <c r="A60" s="1"/>
      <c r="B60" s="1"/>
      <c r="C60" s="1"/>
      <c r="D60" s="1"/>
      <c r="E60" s="1"/>
      <c r="F60" s="1" t="s">
        <v>59</v>
      </c>
      <c r="G60" s="4">
        <v>558.54</v>
      </c>
    </row>
    <row r="61" spans="1:7" ht="15.75" thickBot="1" x14ac:dyDescent="0.3">
      <c r="A61" s="1"/>
      <c r="B61" s="1"/>
      <c r="C61" s="1"/>
      <c r="D61" s="1"/>
      <c r="E61" s="1" t="s">
        <v>60</v>
      </c>
      <c r="F61" s="1"/>
      <c r="G61" s="5">
        <f>ROUND(SUM(G59:G60),5)</f>
        <v>558.54</v>
      </c>
    </row>
    <row r="62" spans="1:7" ht="15.75" thickBot="1" x14ac:dyDescent="0.3">
      <c r="A62" s="1"/>
      <c r="B62" s="1"/>
      <c r="C62" s="1"/>
      <c r="D62" s="1" t="s">
        <v>61</v>
      </c>
      <c r="E62" s="1"/>
      <c r="F62" s="1"/>
      <c r="G62" s="6">
        <f>ROUND(SUM(G57:G58)+G61,5)</f>
        <v>-4441.46</v>
      </c>
    </row>
    <row r="63" spans="1:7" x14ac:dyDescent="0.25">
      <c r="A63" s="1"/>
      <c r="B63" s="1"/>
      <c r="C63" s="1" t="s">
        <v>62</v>
      </c>
      <c r="D63" s="1"/>
      <c r="E63" s="1"/>
      <c r="F63" s="1"/>
      <c r="G63" s="2">
        <f>ROUND(G56+G62,5)</f>
        <v>-4441.46</v>
      </c>
    </row>
    <row r="64" spans="1:7" x14ac:dyDescent="0.25">
      <c r="A64" s="1"/>
      <c r="B64" s="1"/>
      <c r="C64" s="1" t="s">
        <v>63</v>
      </c>
      <c r="D64" s="1"/>
      <c r="E64" s="1"/>
      <c r="F64" s="1"/>
      <c r="G64" s="2"/>
    </row>
    <row r="65" spans="1:7" ht="15.75" thickBot="1" x14ac:dyDescent="0.3">
      <c r="A65" s="1"/>
      <c r="B65" s="1"/>
      <c r="C65" s="1"/>
      <c r="D65" s="1" t="s">
        <v>64</v>
      </c>
      <c r="E65" s="1"/>
      <c r="F65" s="1"/>
      <c r="G65" s="4">
        <v>-971.85</v>
      </c>
    </row>
    <row r="66" spans="1:7" ht="15.75" thickBot="1" x14ac:dyDescent="0.3">
      <c r="A66" s="1"/>
      <c r="B66" s="1"/>
      <c r="C66" s="1" t="s">
        <v>65</v>
      </c>
      <c r="D66" s="1"/>
      <c r="E66" s="1"/>
      <c r="F66" s="1"/>
      <c r="G66" s="5">
        <f>ROUND(SUM(G64:G65),5)</f>
        <v>-971.85</v>
      </c>
    </row>
    <row r="67" spans="1:7" ht="15.75" thickBot="1" x14ac:dyDescent="0.3">
      <c r="A67" s="1"/>
      <c r="B67" s="1" t="s">
        <v>66</v>
      </c>
      <c r="C67" s="1"/>
      <c r="D67" s="1"/>
      <c r="E67" s="1"/>
      <c r="F67" s="1"/>
      <c r="G67" s="5">
        <f>ROUND(G55+G63-G66,5)</f>
        <v>-3469.61</v>
      </c>
    </row>
    <row r="68" spans="1:7" s="9" customFormat="1" ht="12" thickBot="1" x14ac:dyDescent="0.25">
      <c r="A68" s="7" t="s">
        <v>67</v>
      </c>
      <c r="B68" s="7"/>
      <c r="C68" s="7"/>
      <c r="D68" s="7"/>
      <c r="E68" s="7"/>
      <c r="F68" s="7"/>
      <c r="G68" s="8">
        <f>ROUND(G54+G67,5)</f>
        <v>2455.9499999999998</v>
      </c>
    </row>
    <row r="69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10:41 AM
&amp;"Arial,Bold"&amp;8 09/03/19
&amp;"Arial,Bold"&amp;8 Accrual Basis&amp;C&amp;"Arial,Bold"&amp;12 PIKES BAY SANITARY DISTRICT
&amp;"Arial,Bold"&amp;14 Profit &amp;&amp; Loss
&amp;"Arial,Bold"&amp;10 January through August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6" r:id="rId4" name="HEADER"/>
      </mc:Fallback>
    </mc:AlternateContent>
    <mc:AlternateContent xmlns:mc="http://schemas.openxmlformats.org/markup-compatibility/2006">
      <mc:Choice Requires="x14">
        <control shapeId="614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5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87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33.5703125" style="13" customWidth="1"/>
    <col min="7" max="7" width="10.425781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0</v>
      </c>
      <c r="H2" s="25"/>
      <c r="I2" s="24" t="s">
        <v>68</v>
      </c>
      <c r="J2" s="25"/>
      <c r="K2" s="24" t="s">
        <v>69</v>
      </c>
      <c r="L2" s="25"/>
      <c r="M2" s="24" t="s">
        <v>70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3</v>
      </c>
      <c r="E5" s="1"/>
      <c r="F5" s="1"/>
      <c r="G5" s="2">
        <v>5000</v>
      </c>
      <c r="H5" s="17"/>
      <c r="I5" s="2"/>
      <c r="J5" s="17"/>
      <c r="K5" s="2"/>
      <c r="L5" s="17"/>
      <c r="M5" s="18"/>
    </row>
    <row r="6" spans="1:13" x14ac:dyDescent="0.25">
      <c r="A6" s="1"/>
      <c r="B6" s="1"/>
      <c r="C6" s="1"/>
      <c r="D6" s="1" t="s">
        <v>4</v>
      </c>
      <c r="E6" s="1"/>
      <c r="F6" s="1"/>
      <c r="G6" s="2">
        <v>87626</v>
      </c>
      <c r="H6" s="17"/>
      <c r="I6" s="2">
        <v>89056</v>
      </c>
      <c r="J6" s="17"/>
      <c r="K6" s="2">
        <f>ROUND((G6-I6),5)</f>
        <v>-1430</v>
      </c>
      <c r="L6" s="17"/>
      <c r="M6" s="18">
        <f>ROUND(IF(I6=0, IF(G6=0, 0, 1), G6/I6),5)</f>
        <v>0.98394000000000004</v>
      </c>
    </row>
    <row r="7" spans="1:13" ht="15.75" thickBot="1" x14ac:dyDescent="0.3">
      <c r="A7" s="1"/>
      <c r="B7" s="1"/>
      <c r="C7" s="1"/>
      <c r="D7" s="1" t="s">
        <v>5</v>
      </c>
      <c r="E7" s="1"/>
      <c r="F7" s="1"/>
      <c r="G7" s="3">
        <v>74391</v>
      </c>
      <c r="H7" s="17"/>
      <c r="I7" s="3"/>
      <c r="J7" s="17"/>
      <c r="K7" s="3"/>
      <c r="L7" s="17"/>
      <c r="M7" s="19"/>
    </row>
    <row r="8" spans="1:13" x14ac:dyDescent="0.25">
      <c r="A8" s="1"/>
      <c r="B8" s="1"/>
      <c r="C8" s="1" t="s">
        <v>6</v>
      </c>
      <c r="D8" s="1"/>
      <c r="E8" s="1"/>
      <c r="F8" s="1"/>
      <c r="G8" s="2">
        <f>ROUND(SUM(G4:G7),5)</f>
        <v>167017</v>
      </c>
      <c r="H8" s="17"/>
      <c r="I8" s="2">
        <f>ROUND(SUM(I4:I7),5)</f>
        <v>89056</v>
      </c>
      <c r="J8" s="17"/>
      <c r="K8" s="2">
        <f>ROUND((G8-I8),5)</f>
        <v>77961</v>
      </c>
      <c r="L8" s="17"/>
      <c r="M8" s="18">
        <f>ROUND(IF(I8=0, IF(G8=0, 0, 1), G8/I8),5)</f>
        <v>1.8754200000000001</v>
      </c>
    </row>
    <row r="9" spans="1:13" x14ac:dyDescent="0.25">
      <c r="A9" s="1"/>
      <c r="B9" s="1"/>
      <c r="C9" s="1" t="s">
        <v>7</v>
      </c>
      <c r="D9" s="1"/>
      <c r="E9" s="1"/>
      <c r="F9" s="1"/>
      <c r="G9" s="2"/>
      <c r="H9" s="17"/>
      <c r="I9" s="2"/>
      <c r="J9" s="17"/>
      <c r="K9" s="2"/>
      <c r="L9" s="17"/>
      <c r="M9" s="18"/>
    </row>
    <row r="10" spans="1:13" x14ac:dyDescent="0.25">
      <c r="A10" s="1"/>
      <c r="B10" s="1"/>
      <c r="C10" s="1"/>
      <c r="D10" s="1" t="s">
        <v>8</v>
      </c>
      <c r="E10" s="1"/>
      <c r="F10" s="1"/>
      <c r="G10" s="2">
        <v>551.67999999999995</v>
      </c>
      <c r="H10" s="17"/>
      <c r="I10" s="2"/>
      <c r="J10" s="17"/>
      <c r="K10" s="2"/>
      <c r="L10" s="17"/>
      <c r="M10" s="18"/>
    </row>
    <row r="11" spans="1:13" x14ac:dyDescent="0.25">
      <c r="A11" s="1"/>
      <c r="B11" s="1"/>
      <c r="C11" s="1"/>
      <c r="D11" s="1" t="s">
        <v>9</v>
      </c>
      <c r="E11" s="1"/>
      <c r="F11" s="1"/>
      <c r="G11" s="2">
        <v>19936.16</v>
      </c>
      <c r="H11" s="17"/>
      <c r="I11" s="2">
        <v>16666.68</v>
      </c>
      <c r="J11" s="17"/>
      <c r="K11" s="2">
        <f>ROUND((G11-I11),5)</f>
        <v>3269.48</v>
      </c>
      <c r="L11" s="17"/>
      <c r="M11" s="18">
        <f>ROUND(IF(I11=0, IF(G11=0, 0, 1), G11/I11),5)</f>
        <v>1.19617</v>
      </c>
    </row>
    <row r="12" spans="1:13" x14ac:dyDescent="0.25">
      <c r="A12" s="1"/>
      <c r="B12" s="1"/>
      <c r="C12" s="1"/>
      <c r="D12" s="1" t="s">
        <v>10</v>
      </c>
      <c r="E12" s="1"/>
      <c r="F12" s="1"/>
      <c r="G12" s="2">
        <v>3328</v>
      </c>
      <c r="H12" s="17"/>
      <c r="I12" s="2">
        <v>5150</v>
      </c>
      <c r="J12" s="17"/>
      <c r="K12" s="2">
        <f>ROUND((G12-I12),5)</f>
        <v>-1822</v>
      </c>
      <c r="L12" s="17"/>
      <c r="M12" s="18">
        <f>ROUND(IF(I12=0, IF(G12=0, 0, 1), G12/I12),5)</f>
        <v>0.64620999999999995</v>
      </c>
    </row>
    <row r="13" spans="1:13" x14ac:dyDescent="0.25">
      <c r="A13" s="1"/>
      <c r="B13" s="1"/>
      <c r="C13" s="1"/>
      <c r="D13" s="1" t="s">
        <v>11</v>
      </c>
      <c r="E13" s="1"/>
      <c r="F13" s="1"/>
      <c r="G13" s="2"/>
      <c r="H13" s="17"/>
      <c r="I13" s="2"/>
      <c r="J13" s="17"/>
      <c r="K13" s="2"/>
      <c r="L13" s="17"/>
      <c r="M13" s="18"/>
    </row>
    <row r="14" spans="1:13" x14ac:dyDescent="0.25">
      <c r="A14" s="1"/>
      <c r="B14" s="1"/>
      <c r="C14" s="1"/>
      <c r="D14" s="1"/>
      <c r="E14" s="1" t="s">
        <v>71</v>
      </c>
      <c r="F14" s="1"/>
      <c r="G14" s="2">
        <v>0</v>
      </c>
      <c r="H14" s="17"/>
      <c r="I14" s="2">
        <v>11333.32</v>
      </c>
      <c r="J14" s="17"/>
      <c r="K14" s="2">
        <f>ROUND((G14-I14),5)</f>
        <v>-11333.32</v>
      </c>
      <c r="L14" s="17"/>
      <c r="M14" s="18">
        <f>ROUND(IF(I14=0, IF(G14=0, 0, 1), G14/I14),5)</f>
        <v>0</v>
      </c>
    </row>
    <row r="15" spans="1:13" x14ac:dyDescent="0.25">
      <c r="A15" s="1"/>
      <c r="B15" s="1"/>
      <c r="C15" s="1"/>
      <c r="D15" s="1"/>
      <c r="E15" s="1" t="s">
        <v>72</v>
      </c>
      <c r="F15" s="1"/>
      <c r="G15" s="2">
        <v>0</v>
      </c>
      <c r="H15" s="17"/>
      <c r="I15" s="2">
        <v>1333.32</v>
      </c>
      <c r="J15" s="17"/>
      <c r="K15" s="2">
        <f>ROUND((G15-I15),5)</f>
        <v>-1333.32</v>
      </c>
      <c r="L15" s="17"/>
      <c r="M15" s="18">
        <f>ROUND(IF(I15=0, IF(G15=0, 0, 1), G15/I15),5)</f>
        <v>0</v>
      </c>
    </row>
    <row r="16" spans="1:13" x14ac:dyDescent="0.25">
      <c r="A16" s="1"/>
      <c r="B16" s="1"/>
      <c r="C16" s="1"/>
      <c r="D16" s="1"/>
      <c r="E16" s="1" t="s">
        <v>12</v>
      </c>
      <c r="F16" s="1"/>
      <c r="G16" s="2">
        <v>396.09</v>
      </c>
      <c r="H16" s="17"/>
      <c r="I16" s="2">
        <v>1000</v>
      </c>
      <c r="J16" s="17"/>
      <c r="K16" s="2">
        <f>ROUND((G16-I16),5)</f>
        <v>-603.91</v>
      </c>
      <c r="L16" s="17"/>
      <c r="M16" s="18">
        <f>ROUND(IF(I16=0, IF(G16=0, 0, 1), G16/I16),5)</f>
        <v>0.39609</v>
      </c>
    </row>
    <row r="17" spans="1:13" ht="15.75" thickBot="1" x14ac:dyDescent="0.3">
      <c r="A17" s="1"/>
      <c r="B17" s="1"/>
      <c r="C17" s="1"/>
      <c r="D17" s="1"/>
      <c r="E17" s="1" t="s">
        <v>13</v>
      </c>
      <c r="F17" s="1"/>
      <c r="G17" s="3">
        <v>728</v>
      </c>
      <c r="H17" s="17"/>
      <c r="I17" s="3">
        <v>1666.68</v>
      </c>
      <c r="J17" s="17"/>
      <c r="K17" s="3">
        <f>ROUND((G17-I17),5)</f>
        <v>-938.68</v>
      </c>
      <c r="L17" s="17"/>
      <c r="M17" s="19">
        <f>ROUND(IF(I17=0, IF(G17=0, 0, 1), G17/I17),5)</f>
        <v>0.43680000000000002</v>
      </c>
    </row>
    <row r="18" spans="1:13" x14ac:dyDescent="0.25">
      <c r="A18" s="1"/>
      <c r="B18" s="1"/>
      <c r="C18" s="1"/>
      <c r="D18" s="1" t="s">
        <v>14</v>
      </c>
      <c r="E18" s="1"/>
      <c r="F18" s="1"/>
      <c r="G18" s="2">
        <f>ROUND(SUM(G13:G17),5)</f>
        <v>1124.0899999999999</v>
      </c>
      <c r="H18" s="17"/>
      <c r="I18" s="2">
        <f>ROUND(SUM(I13:I17),5)</f>
        <v>15333.32</v>
      </c>
      <c r="J18" s="17"/>
      <c r="K18" s="2">
        <f>ROUND((G18-I18),5)</f>
        <v>-14209.23</v>
      </c>
      <c r="L18" s="17"/>
      <c r="M18" s="18">
        <f>ROUND(IF(I18=0, IF(G18=0, 0, 1), G18/I18),5)</f>
        <v>7.331E-2</v>
      </c>
    </row>
    <row r="19" spans="1:13" x14ac:dyDescent="0.25">
      <c r="A19" s="1"/>
      <c r="B19" s="1"/>
      <c r="C19" s="1"/>
      <c r="D19" s="1" t="s">
        <v>15</v>
      </c>
      <c r="E19" s="1"/>
      <c r="F19" s="1"/>
      <c r="G19" s="2"/>
      <c r="H19" s="17"/>
      <c r="I19" s="2"/>
      <c r="J19" s="17"/>
      <c r="K19" s="2"/>
      <c r="L19" s="17"/>
      <c r="M19" s="18"/>
    </row>
    <row r="20" spans="1:13" x14ac:dyDescent="0.25">
      <c r="A20" s="1"/>
      <c r="B20" s="1"/>
      <c r="C20" s="1"/>
      <c r="D20" s="1"/>
      <c r="E20" s="1" t="s">
        <v>73</v>
      </c>
      <c r="F20" s="1"/>
      <c r="G20" s="2"/>
      <c r="H20" s="17"/>
      <c r="I20" s="2"/>
      <c r="J20" s="17"/>
      <c r="K20" s="2"/>
      <c r="L20" s="17"/>
      <c r="M20" s="18"/>
    </row>
    <row r="21" spans="1:13" x14ac:dyDescent="0.25">
      <c r="A21" s="1"/>
      <c r="B21" s="1"/>
      <c r="C21" s="1"/>
      <c r="D21" s="1"/>
      <c r="E21" s="1"/>
      <c r="F21" s="1" t="s">
        <v>74</v>
      </c>
      <c r="G21" s="2">
        <v>0</v>
      </c>
      <c r="H21" s="17"/>
      <c r="I21" s="2">
        <v>1400</v>
      </c>
      <c r="J21" s="17"/>
      <c r="K21" s="2">
        <f>ROUND((G21-I21),5)</f>
        <v>-1400</v>
      </c>
      <c r="L21" s="17"/>
      <c r="M21" s="18">
        <f>ROUND(IF(I21=0, IF(G21=0, 0, 1), G21/I21),5)</f>
        <v>0</v>
      </c>
    </row>
    <row r="22" spans="1:13" x14ac:dyDescent="0.25">
      <c r="A22" s="1"/>
      <c r="B22" s="1"/>
      <c r="C22" s="1"/>
      <c r="D22" s="1"/>
      <c r="E22" s="1"/>
      <c r="F22" s="1" t="s">
        <v>75</v>
      </c>
      <c r="G22" s="2">
        <v>0</v>
      </c>
      <c r="H22" s="17"/>
      <c r="I22" s="2">
        <v>200</v>
      </c>
      <c r="J22" s="17"/>
      <c r="K22" s="2">
        <f>ROUND((G22-I22),5)</f>
        <v>-200</v>
      </c>
      <c r="L22" s="17"/>
      <c r="M22" s="18">
        <f>ROUND(IF(I22=0, IF(G22=0, 0, 1), G22/I22),5)</f>
        <v>0</v>
      </c>
    </row>
    <row r="23" spans="1:13" ht="15.75" thickBot="1" x14ac:dyDescent="0.3">
      <c r="A23" s="1"/>
      <c r="B23" s="1"/>
      <c r="C23" s="1"/>
      <c r="D23" s="1"/>
      <c r="E23" s="1"/>
      <c r="F23" s="1" t="s">
        <v>76</v>
      </c>
      <c r="G23" s="3">
        <v>0</v>
      </c>
      <c r="H23" s="17"/>
      <c r="I23" s="3">
        <v>5000</v>
      </c>
      <c r="J23" s="17"/>
      <c r="K23" s="3">
        <f>ROUND((G23-I23),5)</f>
        <v>-5000</v>
      </c>
      <c r="L23" s="17"/>
      <c r="M23" s="19">
        <f>ROUND(IF(I23=0, IF(G23=0, 0, 1), G23/I23),5)</f>
        <v>0</v>
      </c>
    </row>
    <row r="24" spans="1:13" x14ac:dyDescent="0.25">
      <c r="A24" s="1"/>
      <c r="B24" s="1"/>
      <c r="C24" s="1"/>
      <c r="D24" s="1"/>
      <c r="E24" s="1" t="s">
        <v>77</v>
      </c>
      <c r="F24" s="1"/>
      <c r="G24" s="2">
        <f>ROUND(SUM(G20:G23),5)</f>
        <v>0</v>
      </c>
      <c r="H24" s="17"/>
      <c r="I24" s="2">
        <f>ROUND(SUM(I20:I23),5)</f>
        <v>6600</v>
      </c>
      <c r="J24" s="17"/>
      <c r="K24" s="2">
        <f>ROUND((G24-I24),5)</f>
        <v>-6600</v>
      </c>
      <c r="L24" s="17"/>
      <c r="M24" s="18">
        <f>ROUND(IF(I24=0, IF(G24=0, 0, 1), G24/I24),5)</f>
        <v>0</v>
      </c>
    </row>
    <row r="25" spans="1:13" ht="15.75" thickBot="1" x14ac:dyDescent="0.3">
      <c r="A25" s="1"/>
      <c r="B25" s="1"/>
      <c r="C25" s="1"/>
      <c r="D25" s="1"/>
      <c r="E25" s="1" t="s">
        <v>16</v>
      </c>
      <c r="F25" s="1"/>
      <c r="G25" s="3">
        <v>1469.25</v>
      </c>
      <c r="H25" s="17"/>
      <c r="I25" s="3"/>
      <c r="J25" s="17"/>
      <c r="K25" s="3"/>
      <c r="L25" s="17"/>
      <c r="M25" s="19"/>
    </row>
    <row r="26" spans="1:13" x14ac:dyDescent="0.25">
      <c r="A26" s="1"/>
      <c r="B26" s="1"/>
      <c r="C26" s="1"/>
      <c r="D26" s="1" t="s">
        <v>17</v>
      </c>
      <c r="E26" s="1"/>
      <c r="F26" s="1"/>
      <c r="G26" s="2">
        <f>ROUND(G19+SUM(G24:G25),5)</f>
        <v>1469.25</v>
      </c>
      <c r="H26" s="17"/>
      <c r="I26" s="2">
        <f>ROUND(I19+SUM(I24:I25),5)</f>
        <v>6600</v>
      </c>
      <c r="J26" s="17"/>
      <c r="K26" s="2">
        <f>ROUND((G26-I26),5)</f>
        <v>-5130.75</v>
      </c>
      <c r="L26" s="17"/>
      <c r="M26" s="18">
        <f>ROUND(IF(I26=0, IF(G26=0, 0, 1), G26/I26),5)</f>
        <v>0.22261</v>
      </c>
    </row>
    <row r="27" spans="1:13" x14ac:dyDescent="0.25">
      <c r="A27" s="1"/>
      <c r="B27" s="1"/>
      <c r="C27" s="1"/>
      <c r="D27" s="1" t="s">
        <v>18</v>
      </c>
      <c r="E27" s="1"/>
      <c r="F27" s="1"/>
      <c r="G27" s="2"/>
      <c r="H27" s="17"/>
      <c r="I27" s="2"/>
      <c r="J27" s="17"/>
      <c r="K27" s="2"/>
      <c r="L27" s="17"/>
      <c r="M27" s="18"/>
    </row>
    <row r="28" spans="1:13" x14ac:dyDescent="0.25">
      <c r="A28" s="1"/>
      <c r="B28" s="1"/>
      <c r="C28" s="1"/>
      <c r="D28" s="1"/>
      <c r="E28" s="1" t="s">
        <v>19</v>
      </c>
      <c r="F28" s="1"/>
      <c r="G28" s="2">
        <v>16975.29</v>
      </c>
      <c r="H28" s="17"/>
      <c r="I28" s="2">
        <v>15600</v>
      </c>
      <c r="J28" s="17"/>
      <c r="K28" s="2">
        <f t="shared" ref="K28:K34" si="0">ROUND((G28-I28),5)</f>
        <v>1375.29</v>
      </c>
      <c r="L28" s="17"/>
      <c r="M28" s="18">
        <f t="shared" ref="M28:M34" si="1">ROUND(IF(I28=0, IF(G28=0, 0, 1), G28/I28),5)</f>
        <v>1.08816</v>
      </c>
    </row>
    <row r="29" spans="1:13" x14ac:dyDescent="0.25">
      <c r="A29" s="1"/>
      <c r="B29" s="1"/>
      <c r="C29" s="1"/>
      <c r="D29" s="1"/>
      <c r="E29" s="1" t="s">
        <v>20</v>
      </c>
      <c r="F29" s="1"/>
      <c r="G29" s="2">
        <v>669.81</v>
      </c>
      <c r="H29" s="17"/>
      <c r="I29" s="2">
        <v>1400</v>
      </c>
      <c r="J29" s="17"/>
      <c r="K29" s="2">
        <f t="shared" si="0"/>
        <v>-730.19</v>
      </c>
      <c r="L29" s="17"/>
      <c r="M29" s="18">
        <f t="shared" si="1"/>
        <v>0.47843999999999998</v>
      </c>
    </row>
    <row r="30" spans="1:13" x14ac:dyDescent="0.25">
      <c r="A30" s="1"/>
      <c r="B30" s="1"/>
      <c r="C30" s="1"/>
      <c r="D30" s="1"/>
      <c r="E30" s="1" t="s">
        <v>21</v>
      </c>
      <c r="F30" s="1"/>
      <c r="G30" s="2">
        <v>4559.1000000000004</v>
      </c>
      <c r="H30" s="17"/>
      <c r="I30" s="2">
        <v>3466.68</v>
      </c>
      <c r="J30" s="17"/>
      <c r="K30" s="2">
        <f t="shared" si="0"/>
        <v>1092.42</v>
      </c>
      <c r="L30" s="17"/>
      <c r="M30" s="18">
        <f t="shared" si="1"/>
        <v>1.3151200000000001</v>
      </c>
    </row>
    <row r="31" spans="1:13" x14ac:dyDescent="0.25">
      <c r="A31" s="1"/>
      <c r="B31" s="1"/>
      <c r="C31" s="1"/>
      <c r="D31" s="1"/>
      <c r="E31" s="1" t="s">
        <v>22</v>
      </c>
      <c r="F31" s="1"/>
      <c r="G31" s="2">
        <v>1450</v>
      </c>
      <c r="H31" s="17"/>
      <c r="I31" s="2">
        <v>200</v>
      </c>
      <c r="J31" s="17"/>
      <c r="K31" s="2">
        <f t="shared" si="0"/>
        <v>1250</v>
      </c>
      <c r="L31" s="17"/>
      <c r="M31" s="18">
        <f t="shared" si="1"/>
        <v>7.25</v>
      </c>
    </row>
    <row r="32" spans="1:13" x14ac:dyDescent="0.25">
      <c r="A32" s="1"/>
      <c r="B32" s="1"/>
      <c r="C32" s="1"/>
      <c r="D32" s="1"/>
      <c r="E32" s="1" t="s">
        <v>23</v>
      </c>
      <c r="F32" s="1"/>
      <c r="G32" s="2">
        <v>8125</v>
      </c>
      <c r="H32" s="17"/>
      <c r="I32" s="2">
        <v>10000</v>
      </c>
      <c r="J32" s="17"/>
      <c r="K32" s="2">
        <f t="shared" si="0"/>
        <v>-1875</v>
      </c>
      <c r="L32" s="17"/>
      <c r="M32" s="18">
        <f t="shared" si="1"/>
        <v>0.8125</v>
      </c>
    </row>
    <row r="33" spans="1:13" ht="15.75" thickBot="1" x14ac:dyDescent="0.3">
      <c r="A33" s="1"/>
      <c r="B33" s="1"/>
      <c r="C33" s="1"/>
      <c r="D33" s="1"/>
      <c r="E33" s="1" t="s">
        <v>24</v>
      </c>
      <c r="F33" s="1"/>
      <c r="G33" s="3">
        <v>33245.379999999997</v>
      </c>
      <c r="H33" s="17"/>
      <c r="I33" s="3">
        <v>21533.040000000001</v>
      </c>
      <c r="J33" s="17"/>
      <c r="K33" s="3">
        <f t="shared" si="0"/>
        <v>11712.34</v>
      </c>
      <c r="L33" s="17"/>
      <c r="M33" s="19">
        <f t="shared" si="1"/>
        <v>1.54392</v>
      </c>
    </row>
    <row r="34" spans="1:13" x14ac:dyDescent="0.25">
      <c r="A34" s="1"/>
      <c r="B34" s="1"/>
      <c r="C34" s="1"/>
      <c r="D34" s="1" t="s">
        <v>25</v>
      </c>
      <c r="E34" s="1"/>
      <c r="F34" s="1"/>
      <c r="G34" s="2">
        <f>ROUND(SUM(G27:G33),5)</f>
        <v>65024.58</v>
      </c>
      <c r="H34" s="17"/>
      <c r="I34" s="2">
        <f>ROUND(SUM(I27:I33),5)</f>
        <v>52199.72</v>
      </c>
      <c r="J34" s="17"/>
      <c r="K34" s="2">
        <f t="shared" si="0"/>
        <v>12824.86</v>
      </c>
      <c r="L34" s="17"/>
      <c r="M34" s="18">
        <f t="shared" si="1"/>
        <v>1.24569</v>
      </c>
    </row>
    <row r="35" spans="1:13" x14ac:dyDescent="0.25">
      <c r="A35" s="1"/>
      <c r="B35" s="1"/>
      <c r="C35" s="1"/>
      <c r="D35" s="1" t="s">
        <v>26</v>
      </c>
      <c r="E35" s="1"/>
      <c r="F35" s="1"/>
      <c r="G35" s="2"/>
      <c r="H35" s="17"/>
      <c r="I35" s="2"/>
      <c r="J35" s="17"/>
      <c r="K35" s="2"/>
      <c r="L35" s="17"/>
      <c r="M35" s="18"/>
    </row>
    <row r="36" spans="1:13" x14ac:dyDescent="0.25">
      <c r="A36" s="1"/>
      <c r="B36" s="1"/>
      <c r="C36" s="1"/>
      <c r="D36" s="1"/>
      <c r="E36" s="1" t="s">
        <v>27</v>
      </c>
      <c r="F36" s="1"/>
      <c r="G36" s="2">
        <v>490</v>
      </c>
      <c r="H36" s="17"/>
      <c r="I36" s="2">
        <v>3333.32</v>
      </c>
      <c r="J36" s="17"/>
      <c r="K36" s="2">
        <f t="shared" ref="K36:K41" si="2">ROUND((G36-I36),5)</f>
        <v>-2843.32</v>
      </c>
      <c r="L36" s="17"/>
      <c r="M36" s="18">
        <f t="shared" ref="M36:M41" si="3">ROUND(IF(I36=0, IF(G36=0, 0, 1), G36/I36),5)</f>
        <v>0.14699999999999999</v>
      </c>
    </row>
    <row r="37" spans="1:13" x14ac:dyDescent="0.25">
      <c r="A37" s="1"/>
      <c r="B37" s="1"/>
      <c r="C37" s="1"/>
      <c r="D37" s="1"/>
      <c r="E37" s="1" t="s">
        <v>78</v>
      </c>
      <c r="F37" s="1"/>
      <c r="G37" s="2">
        <v>0</v>
      </c>
      <c r="H37" s="17"/>
      <c r="I37" s="2">
        <v>1000</v>
      </c>
      <c r="J37" s="17"/>
      <c r="K37" s="2">
        <f t="shared" si="2"/>
        <v>-1000</v>
      </c>
      <c r="L37" s="17"/>
      <c r="M37" s="18">
        <f t="shared" si="3"/>
        <v>0</v>
      </c>
    </row>
    <row r="38" spans="1:13" x14ac:dyDescent="0.25">
      <c r="A38" s="1"/>
      <c r="B38" s="1"/>
      <c r="C38" s="1"/>
      <c r="D38" s="1"/>
      <c r="E38" s="1" t="s">
        <v>28</v>
      </c>
      <c r="F38" s="1"/>
      <c r="G38" s="2">
        <v>5450</v>
      </c>
      <c r="H38" s="17"/>
      <c r="I38" s="2">
        <v>7000</v>
      </c>
      <c r="J38" s="17"/>
      <c r="K38" s="2">
        <f t="shared" si="2"/>
        <v>-1550</v>
      </c>
      <c r="L38" s="17"/>
      <c r="M38" s="18">
        <f t="shared" si="3"/>
        <v>0.77856999999999998</v>
      </c>
    </row>
    <row r="39" spans="1:13" x14ac:dyDescent="0.25">
      <c r="A39" s="1"/>
      <c r="B39" s="1"/>
      <c r="C39" s="1"/>
      <c r="D39" s="1"/>
      <c r="E39" s="1" t="s">
        <v>29</v>
      </c>
      <c r="F39" s="1"/>
      <c r="G39" s="2">
        <v>12750</v>
      </c>
      <c r="H39" s="17"/>
      <c r="I39" s="2">
        <v>5333.32</v>
      </c>
      <c r="J39" s="17"/>
      <c r="K39" s="2">
        <f t="shared" si="2"/>
        <v>7416.68</v>
      </c>
      <c r="L39" s="17"/>
      <c r="M39" s="18">
        <f t="shared" si="3"/>
        <v>2.3906299999999998</v>
      </c>
    </row>
    <row r="40" spans="1:13" ht="15.75" thickBot="1" x14ac:dyDescent="0.3">
      <c r="A40" s="1"/>
      <c r="B40" s="1"/>
      <c r="C40" s="1"/>
      <c r="D40" s="1"/>
      <c r="E40" s="1" t="s">
        <v>30</v>
      </c>
      <c r="F40" s="1"/>
      <c r="G40" s="3">
        <v>4335</v>
      </c>
      <c r="H40" s="17"/>
      <c r="I40" s="3">
        <v>4000</v>
      </c>
      <c r="J40" s="17"/>
      <c r="K40" s="3">
        <f t="shared" si="2"/>
        <v>335</v>
      </c>
      <c r="L40" s="17"/>
      <c r="M40" s="19">
        <f t="shared" si="3"/>
        <v>1.08375</v>
      </c>
    </row>
    <row r="41" spans="1:13" x14ac:dyDescent="0.25">
      <c r="A41" s="1"/>
      <c r="B41" s="1"/>
      <c r="C41" s="1"/>
      <c r="D41" s="1" t="s">
        <v>31</v>
      </c>
      <c r="E41" s="1"/>
      <c r="F41" s="1"/>
      <c r="G41" s="2">
        <f>ROUND(SUM(G35:G40),5)</f>
        <v>23025</v>
      </c>
      <c r="H41" s="17"/>
      <c r="I41" s="2">
        <f>ROUND(SUM(I35:I40),5)</f>
        <v>20666.64</v>
      </c>
      <c r="J41" s="17"/>
      <c r="K41" s="2">
        <f t="shared" si="2"/>
        <v>2358.36</v>
      </c>
      <c r="L41" s="17"/>
      <c r="M41" s="18">
        <f t="shared" si="3"/>
        <v>1.1141099999999999</v>
      </c>
    </row>
    <row r="42" spans="1:13" x14ac:dyDescent="0.25">
      <c r="A42" s="1"/>
      <c r="B42" s="1"/>
      <c r="C42" s="1"/>
      <c r="D42" s="1" t="s">
        <v>32</v>
      </c>
      <c r="E42" s="1"/>
      <c r="F42" s="1"/>
      <c r="G42" s="2"/>
      <c r="H42" s="17"/>
      <c r="I42" s="2"/>
      <c r="J42" s="17"/>
      <c r="K42" s="2"/>
      <c r="L42" s="17"/>
      <c r="M42" s="18"/>
    </row>
    <row r="43" spans="1:13" x14ac:dyDescent="0.25">
      <c r="A43" s="1"/>
      <c r="B43" s="1"/>
      <c r="C43" s="1"/>
      <c r="D43" s="1"/>
      <c r="E43" s="1" t="s">
        <v>79</v>
      </c>
      <c r="F43" s="1"/>
      <c r="G43" s="2">
        <v>0</v>
      </c>
      <c r="H43" s="17"/>
      <c r="I43" s="2">
        <v>125</v>
      </c>
      <c r="J43" s="17"/>
      <c r="K43" s="2">
        <f>ROUND((G43-I43),5)</f>
        <v>-125</v>
      </c>
      <c r="L43" s="17"/>
      <c r="M43" s="18">
        <f>ROUND(IF(I43=0, IF(G43=0, 0, 1), G43/I43),5)</f>
        <v>0</v>
      </c>
    </row>
    <row r="44" spans="1:13" ht="15.75" thickBot="1" x14ac:dyDescent="0.3">
      <c r="A44" s="1"/>
      <c r="B44" s="1"/>
      <c r="C44" s="1"/>
      <c r="D44" s="1"/>
      <c r="E44" s="1" t="s">
        <v>33</v>
      </c>
      <c r="F44" s="1"/>
      <c r="G44" s="3">
        <v>5525</v>
      </c>
      <c r="H44" s="17"/>
      <c r="I44" s="3">
        <v>6666.68</v>
      </c>
      <c r="J44" s="17"/>
      <c r="K44" s="3">
        <f>ROUND((G44-I44),5)</f>
        <v>-1141.68</v>
      </c>
      <c r="L44" s="17"/>
      <c r="M44" s="19">
        <f>ROUND(IF(I44=0, IF(G44=0, 0, 1), G44/I44),5)</f>
        <v>0.82874999999999999</v>
      </c>
    </row>
    <row r="45" spans="1:13" x14ac:dyDescent="0.25">
      <c r="A45" s="1"/>
      <c r="B45" s="1"/>
      <c r="C45" s="1"/>
      <c r="D45" s="1" t="s">
        <v>34</v>
      </c>
      <c r="E45" s="1"/>
      <c r="F45" s="1"/>
      <c r="G45" s="2">
        <f>ROUND(SUM(G42:G44),5)</f>
        <v>5525</v>
      </c>
      <c r="H45" s="17"/>
      <c r="I45" s="2">
        <f>ROUND(SUM(I42:I44),5)</f>
        <v>6791.68</v>
      </c>
      <c r="J45" s="17"/>
      <c r="K45" s="2">
        <f>ROUND((G45-I45),5)</f>
        <v>-1266.68</v>
      </c>
      <c r="L45" s="17"/>
      <c r="M45" s="18">
        <f>ROUND(IF(I45=0, IF(G45=0, 0, 1), G45/I45),5)</f>
        <v>0.8135</v>
      </c>
    </row>
    <row r="46" spans="1:13" x14ac:dyDescent="0.25">
      <c r="A46" s="1"/>
      <c r="B46" s="1"/>
      <c r="C46" s="1"/>
      <c r="D46" s="1" t="s">
        <v>35</v>
      </c>
      <c r="E46" s="1"/>
      <c r="F46" s="1"/>
      <c r="G46" s="2"/>
      <c r="H46" s="17"/>
      <c r="I46" s="2"/>
      <c r="J46" s="17"/>
      <c r="K46" s="2"/>
      <c r="L46" s="17"/>
      <c r="M46" s="18"/>
    </row>
    <row r="47" spans="1:13" x14ac:dyDescent="0.25">
      <c r="A47" s="1"/>
      <c r="B47" s="1"/>
      <c r="C47" s="1"/>
      <c r="D47" s="1"/>
      <c r="E47" s="1" t="s">
        <v>36</v>
      </c>
      <c r="F47" s="1"/>
      <c r="G47" s="2">
        <v>1436.93</v>
      </c>
      <c r="H47" s="17"/>
      <c r="I47" s="2">
        <v>1666.68</v>
      </c>
      <c r="J47" s="17"/>
      <c r="K47" s="2">
        <f>ROUND((G47-I47),5)</f>
        <v>-229.75</v>
      </c>
      <c r="L47" s="17"/>
      <c r="M47" s="18">
        <f>ROUND(IF(I47=0, IF(G47=0, 0, 1), G47/I47),5)</f>
        <v>0.86214999999999997</v>
      </c>
    </row>
    <row r="48" spans="1:13" ht="15.75" thickBot="1" x14ac:dyDescent="0.3">
      <c r="A48" s="1"/>
      <c r="B48" s="1"/>
      <c r="C48" s="1"/>
      <c r="D48" s="1"/>
      <c r="E48" s="1" t="s">
        <v>37</v>
      </c>
      <c r="F48" s="1"/>
      <c r="G48" s="3">
        <v>733</v>
      </c>
      <c r="H48" s="17"/>
      <c r="I48" s="3">
        <v>733.32</v>
      </c>
      <c r="J48" s="17"/>
      <c r="K48" s="3">
        <f>ROUND((G48-I48),5)</f>
        <v>-0.32</v>
      </c>
      <c r="L48" s="17"/>
      <c r="M48" s="19">
        <f>ROUND(IF(I48=0, IF(G48=0, 0, 1), G48/I48),5)</f>
        <v>0.99956</v>
      </c>
    </row>
    <row r="49" spans="1:13" x14ac:dyDescent="0.25">
      <c r="A49" s="1"/>
      <c r="B49" s="1"/>
      <c r="C49" s="1"/>
      <c r="D49" s="1" t="s">
        <v>38</v>
      </c>
      <c r="E49" s="1"/>
      <c r="F49" s="1"/>
      <c r="G49" s="2">
        <f>ROUND(SUM(G46:G48),5)</f>
        <v>2169.9299999999998</v>
      </c>
      <c r="H49" s="17"/>
      <c r="I49" s="2">
        <f>ROUND(SUM(I46:I48),5)</f>
        <v>2400</v>
      </c>
      <c r="J49" s="17"/>
      <c r="K49" s="2">
        <f>ROUND((G49-I49),5)</f>
        <v>-230.07</v>
      </c>
      <c r="L49" s="17"/>
      <c r="M49" s="18">
        <f>ROUND(IF(I49=0, IF(G49=0, 0, 1), G49/I49),5)</f>
        <v>0.90414000000000005</v>
      </c>
    </row>
    <row r="50" spans="1:13" x14ac:dyDescent="0.25">
      <c r="A50" s="1"/>
      <c r="B50" s="1"/>
      <c r="C50" s="1"/>
      <c r="D50" s="1" t="s">
        <v>39</v>
      </c>
      <c r="E50" s="1"/>
      <c r="F50" s="1"/>
      <c r="G50" s="2">
        <v>35910</v>
      </c>
      <c r="H50" s="17"/>
      <c r="I50" s="2">
        <v>34666.68</v>
      </c>
      <c r="J50" s="17"/>
      <c r="K50" s="2">
        <f>ROUND((G50-I50),5)</f>
        <v>1243.32</v>
      </c>
      <c r="L50" s="17"/>
      <c r="M50" s="18">
        <f>ROUND(IF(I50=0, IF(G50=0, 0, 1), G50/I50),5)</f>
        <v>1.03586</v>
      </c>
    </row>
    <row r="51" spans="1:13" x14ac:dyDescent="0.25">
      <c r="A51" s="1"/>
      <c r="B51" s="1"/>
      <c r="C51" s="1"/>
      <c r="D51" s="1" t="s">
        <v>40</v>
      </c>
      <c r="E51" s="1"/>
      <c r="F51" s="1"/>
      <c r="G51" s="2"/>
      <c r="H51" s="17"/>
      <c r="I51" s="2"/>
      <c r="J51" s="17"/>
      <c r="K51" s="2"/>
      <c r="L51" s="17"/>
      <c r="M51" s="18"/>
    </row>
    <row r="52" spans="1:13" x14ac:dyDescent="0.25">
      <c r="A52" s="1"/>
      <c r="B52" s="1"/>
      <c r="C52" s="1"/>
      <c r="D52" s="1"/>
      <c r="E52" s="1" t="s">
        <v>80</v>
      </c>
      <c r="F52" s="1"/>
      <c r="G52" s="2">
        <v>0</v>
      </c>
      <c r="H52" s="17"/>
      <c r="I52" s="2">
        <v>250</v>
      </c>
      <c r="J52" s="17"/>
      <c r="K52" s="2">
        <f>ROUND((G52-I52),5)</f>
        <v>-250</v>
      </c>
      <c r="L52" s="17"/>
      <c r="M52" s="18">
        <f>ROUND(IF(I52=0, IF(G52=0, 0, 1), G52/I52),5)</f>
        <v>0</v>
      </c>
    </row>
    <row r="53" spans="1:13" ht="15.75" thickBot="1" x14ac:dyDescent="0.3">
      <c r="A53" s="1"/>
      <c r="B53" s="1"/>
      <c r="C53" s="1"/>
      <c r="D53" s="1"/>
      <c r="E53" s="1" t="s">
        <v>41</v>
      </c>
      <c r="F53" s="1"/>
      <c r="G53" s="3">
        <v>-953.87</v>
      </c>
      <c r="H53" s="17"/>
      <c r="I53" s="3">
        <v>700</v>
      </c>
      <c r="J53" s="17"/>
      <c r="K53" s="3">
        <f>ROUND((G53-I53),5)</f>
        <v>-1653.87</v>
      </c>
      <c r="L53" s="17"/>
      <c r="M53" s="19">
        <f>ROUND(IF(I53=0, IF(G53=0, 0, 1), G53/I53),5)</f>
        <v>-1.36267</v>
      </c>
    </row>
    <row r="54" spans="1:13" x14ac:dyDescent="0.25">
      <c r="A54" s="1"/>
      <c r="B54" s="1"/>
      <c r="C54" s="1"/>
      <c r="D54" s="1" t="s">
        <v>42</v>
      </c>
      <c r="E54" s="1"/>
      <c r="F54" s="1"/>
      <c r="G54" s="2">
        <f>ROUND(SUM(G51:G53),5)</f>
        <v>-953.87</v>
      </c>
      <c r="H54" s="17"/>
      <c r="I54" s="2">
        <f>ROUND(SUM(I51:I53),5)</f>
        <v>950</v>
      </c>
      <c r="J54" s="17"/>
      <c r="K54" s="2">
        <f>ROUND((G54-I54),5)</f>
        <v>-1903.87</v>
      </c>
      <c r="L54" s="17"/>
      <c r="M54" s="18">
        <f>ROUND(IF(I54=0, IF(G54=0, 0, 1), G54/I54),5)</f>
        <v>-1.00407</v>
      </c>
    </row>
    <row r="55" spans="1:13" x14ac:dyDescent="0.25">
      <c r="A55" s="1"/>
      <c r="B55" s="1"/>
      <c r="C55" s="1"/>
      <c r="D55" s="1" t="s">
        <v>43</v>
      </c>
      <c r="E55" s="1"/>
      <c r="F55" s="1"/>
      <c r="G55" s="2"/>
      <c r="H55" s="17"/>
      <c r="I55" s="2"/>
      <c r="J55" s="17"/>
      <c r="K55" s="2"/>
      <c r="L55" s="17"/>
      <c r="M55" s="18"/>
    </row>
    <row r="56" spans="1:13" x14ac:dyDescent="0.25">
      <c r="A56" s="1"/>
      <c r="B56" s="1"/>
      <c r="C56" s="1"/>
      <c r="D56" s="1"/>
      <c r="E56" s="1" t="s">
        <v>44</v>
      </c>
      <c r="F56" s="1"/>
      <c r="G56" s="2">
        <v>208.08</v>
      </c>
      <c r="H56" s="17"/>
      <c r="I56" s="2">
        <v>300</v>
      </c>
      <c r="J56" s="17"/>
      <c r="K56" s="2">
        <f t="shared" ref="K56:K64" si="4">ROUND((G56-I56),5)</f>
        <v>-91.92</v>
      </c>
      <c r="L56" s="17"/>
      <c r="M56" s="18">
        <f t="shared" ref="M56:M64" si="5">ROUND(IF(I56=0, IF(G56=0, 0, 1), G56/I56),5)</f>
        <v>0.69359999999999999</v>
      </c>
    </row>
    <row r="57" spans="1:13" x14ac:dyDescent="0.25">
      <c r="A57" s="1"/>
      <c r="B57" s="1"/>
      <c r="C57" s="1"/>
      <c r="D57" s="1"/>
      <c r="E57" s="1" t="s">
        <v>81</v>
      </c>
      <c r="F57" s="1"/>
      <c r="G57" s="2">
        <v>0</v>
      </c>
      <c r="H57" s="17"/>
      <c r="I57" s="2">
        <v>600</v>
      </c>
      <c r="J57" s="17"/>
      <c r="K57" s="2">
        <f t="shared" si="4"/>
        <v>-600</v>
      </c>
      <c r="L57" s="17"/>
      <c r="M57" s="18">
        <f t="shared" si="5"/>
        <v>0</v>
      </c>
    </row>
    <row r="58" spans="1:13" x14ac:dyDescent="0.25">
      <c r="A58" s="1"/>
      <c r="B58" s="1"/>
      <c r="C58" s="1"/>
      <c r="D58" s="1"/>
      <c r="E58" s="1" t="s">
        <v>82</v>
      </c>
      <c r="F58" s="1"/>
      <c r="G58" s="2">
        <v>0</v>
      </c>
      <c r="H58" s="17"/>
      <c r="I58" s="2">
        <v>30</v>
      </c>
      <c r="J58" s="17"/>
      <c r="K58" s="2">
        <f t="shared" si="4"/>
        <v>-30</v>
      </c>
      <c r="L58" s="17"/>
      <c r="M58" s="18">
        <f t="shared" si="5"/>
        <v>0</v>
      </c>
    </row>
    <row r="59" spans="1:13" x14ac:dyDescent="0.25">
      <c r="A59" s="1"/>
      <c r="B59" s="1"/>
      <c r="C59" s="1"/>
      <c r="D59" s="1"/>
      <c r="E59" s="1" t="s">
        <v>83</v>
      </c>
      <c r="F59" s="1"/>
      <c r="G59" s="2">
        <v>0</v>
      </c>
      <c r="H59" s="17"/>
      <c r="I59" s="2">
        <v>10</v>
      </c>
      <c r="J59" s="17"/>
      <c r="K59" s="2">
        <f t="shared" si="4"/>
        <v>-10</v>
      </c>
      <c r="L59" s="17"/>
      <c r="M59" s="18">
        <f t="shared" si="5"/>
        <v>0</v>
      </c>
    </row>
    <row r="60" spans="1:13" x14ac:dyDescent="0.25">
      <c r="A60" s="1"/>
      <c r="B60" s="1"/>
      <c r="C60" s="1"/>
      <c r="D60" s="1"/>
      <c r="E60" s="1" t="s">
        <v>45</v>
      </c>
      <c r="F60" s="1"/>
      <c r="G60" s="2">
        <v>390</v>
      </c>
      <c r="H60" s="17"/>
      <c r="I60" s="2">
        <v>360</v>
      </c>
      <c r="J60" s="17"/>
      <c r="K60" s="2">
        <f t="shared" si="4"/>
        <v>30</v>
      </c>
      <c r="L60" s="17"/>
      <c r="M60" s="18">
        <f t="shared" si="5"/>
        <v>1.0833299999999999</v>
      </c>
    </row>
    <row r="61" spans="1:13" x14ac:dyDescent="0.25">
      <c r="A61" s="1"/>
      <c r="B61" s="1"/>
      <c r="C61" s="1"/>
      <c r="D61" s="1"/>
      <c r="E61" s="1" t="s">
        <v>46</v>
      </c>
      <c r="F61" s="1"/>
      <c r="G61" s="2">
        <v>2385.21</v>
      </c>
      <c r="H61" s="17"/>
      <c r="I61" s="2">
        <v>1000</v>
      </c>
      <c r="J61" s="17"/>
      <c r="K61" s="2">
        <f t="shared" si="4"/>
        <v>1385.21</v>
      </c>
      <c r="L61" s="17"/>
      <c r="M61" s="18">
        <f t="shared" si="5"/>
        <v>2.3852099999999998</v>
      </c>
    </row>
    <row r="62" spans="1:13" x14ac:dyDescent="0.25">
      <c r="A62" s="1"/>
      <c r="B62" s="1"/>
      <c r="C62" s="1"/>
      <c r="D62" s="1"/>
      <c r="E62" s="1" t="s">
        <v>84</v>
      </c>
      <c r="F62" s="1"/>
      <c r="G62" s="2">
        <v>0</v>
      </c>
      <c r="H62" s="17"/>
      <c r="I62" s="2">
        <v>200</v>
      </c>
      <c r="J62" s="17"/>
      <c r="K62" s="2">
        <f t="shared" si="4"/>
        <v>-200</v>
      </c>
      <c r="L62" s="17"/>
      <c r="M62" s="18">
        <f t="shared" si="5"/>
        <v>0</v>
      </c>
    </row>
    <row r="63" spans="1:13" ht="15.75" thickBot="1" x14ac:dyDescent="0.3">
      <c r="A63" s="1"/>
      <c r="B63" s="1"/>
      <c r="C63" s="1"/>
      <c r="D63" s="1"/>
      <c r="E63" s="1" t="s">
        <v>47</v>
      </c>
      <c r="F63" s="1"/>
      <c r="G63" s="3">
        <v>392.96</v>
      </c>
      <c r="H63" s="17"/>
      <c r="I63" s="3">
        <v>200</v>
      </c>
      <c r="J63" s="17"/>
      <c r="K63" s="3">
        <f t="shared" si="4"/>
        <v>192.96</v>
      </c>
      <c r="L63" s="17"/>
      <c r="M63" s="19">
        <f t="shared" si="5"/>
        <v>1.9648000000000001</v>
      </c>
    </row>
    <row r="64" spans="1:13" x14ac:dyDescent="0.25">
      <c r="A64" s="1"/>
      <c r="B64" s="1"/>
      <c r="C64" s="1"/>
      <c r="D64" s="1" t="s">
        <v>48</v>
      </c>
      <c r="E64" s="1"/>
      <c r="F64" s="1"/>
      <c r="G64" s="2">
        <f>ROUND(SUM(G55:G63),5)</f>
        <v>3376.25</v>
      </c>
      <c r="H64" s="17"/>
      <c r="I64" s="2">
        <f>ROUND(SUM(I55:I63),5)</f>
        <v>2700</v>
      </c>
      <c r="J64" s="17"/>
      <c r="K64" s="2">
        <f t="shared" si="4"/>
        <v>676.25</v>
      </c>
      <c r="L64" s="17"/>
      <c r="M64" s="18">
        <f t="shared" si="5"/>
        <v>1.2504599999999999</v>
      </c>
    </row>
    <row r="65" spans="1:13" x14ac:dyDescent="0.25">
      <c r="A65" s="1"/>
      <c r="B65" s="1"/>
      <c r="C65" s="1"/>
      <c r="D65" s="1" t="s">
        <v>49</v>
      </c>
      <c r="E65" s="1"/>
      <c r="F65" s="1"/>
      <c r="G65" s="2"/>
      <c r="H65" s="17"/>
      <c r="I65" s="2"/>
      <c r="J65" s="17"/>
      <c r="K65" s="2"/>
      <c r="L65" s="17"/>
      <c r="M65" s="18"/>
    </row>
    <row r="66" spans="1:13" x14ac:dyDescent="0.25">
      <c r="A66" s="1"/>
      <c r="B66" s="1"/>
      <c r="C66" s="1"/>
      <c r="D66" s="1"/>
      <c r="E66" s="1" t="s">
        <v>50</v>
      </c>
      <c r="F66" s="1"/>
      <c r="G66" s="2">
        <v>605.37</v>
      </c>
      <c r="H66" s="17"/>
      <c r="I66" s="2">
        <v>100</v>
      </c>
      <c r="J66" s="17"/>
      <c r="K66" s="2">
        <f>ROUND((G66-I66),5)</f>
        <v>505.37</v>
      </c>
      <c r="L66" s="17"/>
      <c r="M66" s="18">
        <f>ROUND(IF(I66=0, IF(G66=0, 0, 1), G66/I66),5)</f>
        <v>6.0537000000000001</v>
      </c>
    </row>
    <row r="67" spans="1:13" ht="15.75" thickBot="1" x14ac:dyDescent="0.3">
      <c r="A67" s="1"/>
      <c r="B67" s="1"/>
      <c r="C67" s="1"/>
      <c r="D67" s="1"/>
      <c r="E67" s="1" t="s">
        <v>85</v>
      </c>
      <c r="F67" s="1"/>
      <c r="G67" s="4">
        <v>0</v>
      </c>
      <c r="H67" s="17"/>
      <c r="I67" s="4">
        <v>500</v>
      </c>
      <c r="J67" s="17"/>
      <c r="K67" s="4">
        <f>ROUND((G67-I67),5)</f>
        <v>-500</v>
      </c>
      <c r="L67" s="17"/>
      <c r="M67" s="20">
        <f>ROUND(IF(I67=0, IF(G67=0, 0, 1), G67/I67),5)</f>
        <v>0</v>
      </c>
    </row>
    <row r="68" spans="1:13" ht="15.75" thickBot="1" x14ac:dyDescent="0.3">
      <c r="A68" s="1"/>
      <c r="B68" s="1"/>
      <c r="C68" s="1"/>
      <c r="D68" s="1" t="s">
        <v>51</v>
      </c>
      <c r="E68" s="1"/>
      <c r="F68" s="1"/>
      <c r="G68" s="5">
        <f>ROUND(SUM(G65:G67),5)</f>
        <v>605.37</v>
      </c>
      <c r="H68" s="17"/>
      <c r="I68" s="5">
        <f>ROUND(SUM(I65:I67),5)</f>
        <v>600</v>
      </c>
      <c r="J68" s="17"/>
      <c r="K68" s="5">
        <f>ROUND((G68-I68),5)</f>
        <v>5.37</v>
      </c>
      <c r="L68" s="17"/>
      <c r="M68" s="21">
        <f>ROUND(IF(I68=0, IF(G68=0, 0, 1), G68/I68),5)</f>
        <v>1.00895</v>
      </c>
    </row>
    <row r="69" spans="1:13" ht="15.75" thickBot="1" x14ac:dyDescent="0.3">
      <c r="A69" s="1"/>
      <c r="B69" s="1"/>
      <c r="C69" s="1" t="s">
        <v>52</v>
      </c>
      <c r="D69" s="1"/>
      <c r="E69" s="1"/>
      <c r="F69" s="1"/>
      <c r="G69" s="6">
        <f>ROUND(SUM(G9:G12)+G18+G26+G34+G41+G45+SUM(G49:G50)+G54+G64+G68,5)</f>
        <v>161091.44</v>
      </c>
      <c r="H69" s="17"/>
      <c r="I69" s="6">
        <f>ROUND(SUM(I9:I12)+I18+I26+I34+I41+I45+SUM(I49:I50)+I54+I64+I68,5)</f>
        <v>164724.72</v>
      </c>
      <c r="J69" s="17"/>
      <c r="K69" s="6">
        <f>ROUND((G69-I69),5)</f>
        <v>-3633.28</v>
      </c>
      <c r="L69" s="17"/>
      <c r="M69" s="22">
        <f>ROUND(IF(I69=0, IF(G69=0, 0, 1), G69/I69),5)</f>
        <v>0.97794000000000003</v>
      </c>
    </row>
    <row r="70" spans="1:13" x14ac:dyDescent="0.25">
      <c r="A70" s="1"/>
      <c r="B70" s="1" t="s">
        <v>53</v>
      </c>
      <c r="C70" s="1"/>
      <c r="D70" s="1"/>
      <c r="E70" s="1"/>
      <c r="F70" s="1"/>
      <c r="G70" s="2">
        <f>ROUND(G3+G8-G69,5)</f>
        <v>5925.56</v>
      </c>
      <c r="H70" s="17"/>
      <c r="I70" s="2">
        <f>ROUND(I3+I8-I69,5)</f>
        <v>-75668.72</v>
      </c>
      <c r="J70" s="17"/>
      <c r="K70" s="2">
        <f>ROUND((G70-I70),5)</f>
        <v>81594.28</v>
      </c>
      <c r="L70" s="17"/>
      <c r="M70" s="18">
        <f>ROUND(IF(I70=0, IF(G70=0, 0, 1), G70/I70),5)</f>
        <v>-7.8310000000000005E-2</v>
      </c>
    </row>
    <row r="71" spans="1:13" x14ac:dyDescent="0.25">
      <c r="A71" s="1"/>
      <c r="B71" s="1" t="s">
        <v>54</v>
      </c>
      <c r="C71" s="1"/>
      <c r="D71" s="1"/>
      <c r="E71" s="1"/>
      <c r="F71" s="1"/>
      <c r="G71" s="2"/>
      <c r="H71" s="17"/>
      <c r="I71" s="2"/>
      <c r="J71" s="17"/>
      <c r="K71" s="2"/>
      <c r="L71" s="17"/>
      <c r="M71" s="18"/>
    </row>
    <row r="72" spans="1:13" x14ac:dyDescent="0.25">
      <c r="A72" s="1"/>
      <c r="B72" s="1"/>
      <c r="C72" s="1" t="s">
        <v>55</v>
      </c>
      <c r="D72" s="1"/>
      <c r="E72" s="1"/>
      <c r="F72" s="1"/>
      <c r="G72" s="2"/>
      <c r="H72" s="17"/>
      <c r="I72" s="2"/>
      <c r="J72" s="17"/>
      <c r="K72" s="2"/>
      <c r="L72" s="17"/>
      <c r="M72" s="18"/>
    </row>
    <row r="73" spans="1:13" x14ac:dyDescent="0.25">
      <c r="A73" s="1"/>
      <c r="B73" s="1"/>
      <c r="C73" s="1"/>
      <c r="D73" s="1" t="s">
        <v>56</v>
      </c>
      <c r="E73" s="1"/>
      <c r="F73" s="1"/>
      <c r="G73" s="2"/>
      <c r="H73" s="17"/>
      <c r="I73" s="2"/>
      <c r="J73" s="17"/>
      <c r="K73" s="2"/>
      <c r="L73" s="17"/>
      <c r="M73" s="18"/>
    </row>
    <row r="74" spans="1:13" x14ac:dyDescent="0.25">
      <c r="A74" s="1"/>
      <c r="B74" s="1"/>
      <c r="C74" s="1"/>
      <c r="D74" s="1"/>
      <c r="E74" s="1" t="s">
        <v>86</v>
      </c>
      <c r="F74" s="1"/>
      <c r="G74" s="2">
        <v>0</v>
      </c>
      <c r="H74" s="17"/>
      <c r="I74" s="2">
        <v>66150</v>
      </c>
      <c r="J74" s="17"/>
      <c r="K74" s="2">
        <f>ROUND((G74-I74),5)</f>
        <v>-66150</v>
      </c>
      <c r="L74" s="17"/>
      <c r="M74" s="18">
        <f>ROUND(IF(I74=0, IF(G74=0, 0, 1), G74/I74),5)</f>
        <v>0</v>
      </c>
    </row>
    <row r="75" spans="1:13" x14ac:dyDescent="0.25">
      <c r="A75" s="1"/>
      <c r="B75" s="1"/>
      <c r="C75" s="1"/>
      <c r="D75" s="1"/>
      <c r="E75" s="1" t="s">
        <v>57</v>
      </c>
      <c r="F75" s="1"/>
      <c r="G75" s="2">
        <v>-5000</v>
      </c>
      <c r="H75" s="17"/>
      <c r="I75" s="2">
        <v>5000</v>
      </c>
      <c r="J75" s="17"/>
      <c r="K75" s="2">
        <f>ROUND((G75-I75),5)</f>
        <v>-10000</v>
      </c>
      <c r="L75" s="17"/>
      <c r="M75" s="18">
        <f>ROUND(IF(I75=0, IF(G75=0, 0, 1), G75/I75),5)</f>
        <v>-1</v>
      </c>
    </row>
    <row r="76" spans="1:13" x14ac:dyDescent="0.25">
      <c r="A76" s="1"/>
      <c r="B76" s="1"/>
      <c r="C76" s="1"/>
      <c r="D76" s="1"/>
      <c r="E76" s="1" t="s">
        <v>58</v>
      </c>
      <c r="F76" s="1"/>
      <c r="G76" s="2"/>
      <c r="H76" s="17"/>
      <c r="I76" s="2"/>
      <c r="J76" s="17"/>
      <c r="K76" s="2"/>
      <c r="L76" s="17"/>
      <c r="M76" s="18"/>
    </row>
    <row r="77" spans="1:13" x14ac:dyDescent="0.25">
      <c r="A77" s="1"/>
      <c r="B77" s="1"/>
      <c r="C77" s="1"/>
      <c r="D77" s="1"/>
      <c r="E77" s="1"/>
      <c r="F77" s="1" t="s">
        <v>59</v>
      </c>
      <c r="G77" s="2">
        <v>558.54</v>
      </c>
      <c r="H77" s="17"/>
      <c r="I77" s="2"/>
      <c r="J77" s="17"/>
      <c r="K77" s="2"/>
      <c r="L77" s="17"/>
      <c r="M77" s="18"/>
    </row>
    <row r="78" spans="1:13" ht="15.75" thickBot="1" x14ac:dyDescent="0.3">
      <c r="A78" s="1"/>
      <c r="B78" s="1"/>
      <c r="C78" s="1"/>
      <c r="D78" s="1"/>
      <c r="E78" s="1"/>
      <c r="F78" s="1" t="s">
        <v>87</v>
      </c>
      <c r="G78" s="4">
        <v>0</v>
      </c>
      <c r="H78" s="17"/>
      <c r="I78" s="4">
        <v>2000</v>
      </c>
      <c r="J78" s="17"/>
      <c r="K78" s="4">
        <f>ROUND((G78-I78),5)</f>
        <v>-2000</v>
      </c>
      <c r="L78" s="17"/>
      <c r="M78" s="20">
        <f>ROUND(IF(I78=0, IF(G78=0, 0, 1), G78/I78),5)</f>
        <v>0</v>
      </c>
    </row>
    <row r="79" spans="1:13" ht="15.75" thickBot="1" x14ac:dyDescent="0.3">
      <c r="A79" s="1"/>
      <c r="B79" s="1"/>
      <c r="C79" s="1"/>
      <c r="D79" s="1"/>
      <c r="E79" s="1" t="s">
        <v>60</v>
      </c>
      <c r="F79" s="1"/>
      <c r="G79" s="5">
        <f>ROUND(SUM(G76:G78),5)</f>
        <v>558.54</v>
      </c>
      <c r="H79" s="17"/>
      <c r="I79" s="5">
        <f>ROUND(SUM(I76:I78),5)</f>
        <v>2000</v>
      </c>
      <c r="J79" s="17"/>
      <c r="K79" s="5">
        <f>ROUND((G79-I79),5)</f>
        <v>-1441.46</v>
      </c>
      <c r="L79" s="17"/>
      <c r="M79" s="21">
        <f>ROUND(IF(I79=0, IF(G79=0, 0, 1), G79/I79),5)</f>
        <v>0.27927000000000002</v>
      </c>
    </row>
    <row r="80" spans="1:13" ht="15.75" thickBot="1" x14ac:dyDescent="0.3">
      <c r="A80" s="1"/>
      <c r="B80" s="1"/>
      <c r="C80" s="1"/>
      <c r="D80" s="1" t="s">
        <v>61</v>
      </c>
      <c r="E80" s="1"/>
      <c r="F80" s="1"/>
      <c r="G80" s="6">
        <f>ROUND(SUM(G73:G75)+G79,5)</f>
        <v>-4441.46</v>
      </c>
      <c r="H80" s="17"/>
      <c r="I80" s="6">
        <f>ROUND(SUM(I73:I75)+I79,5)</f>
        <v>73150</v>
      </c>
      <c r="J80" s="17"/>
      <c r="K80" s="6">
        <f>ROUND((G80-I80),5)</f>
        <v>-77591.460000000006</v>
      </c>
      <c r="L80" s="17"/>
      <c r="M80" s="22">
        <f>ROUND(IF(I80=0, IF(G80=0, 0, 1), G80/I80),5)</f>
        <v>-6.0720000000000003E-2</v>
      </c>
    </row>
    <row r="81" spans="1:13" x14ac:dyDescent="0.25">
      <c r="A81" s="1"/>
      <c r="B81" s="1"/>
      <c r="C81" s="1" t="s">
        <v>62</v>
      </c>
      <c r="D81" s="1"/>
      <c r="E81" s="1"/>
      <c r="F81" s="1"/>
      <c r="G81" s="2">
        <f>ROUND(G72+G80,5)</f>
        <v>-4441.46</v>
      </c>
      <c r="H81" s="17"/>
      <c r="I81" s="2">
        <f>ROUND(I72+I80,5)</f>
        <v>73150</v>
      </c>
      <c r="J81" s="17"/>
      <c r="K81" s="2">
        <f>ROUND((G81-I81),5)</f>
        <v>-77591.460000000006</v>
      </c>
      <c r="L81" s="17"/>
      <c r="M81" s="18">
        <f>ROUND(IF(I81=0, IF(G81=0, 0, 1), G81/I81),5)</f>
        <v>-6.0720000000000003E-2</v>
      </c>
    </row>
    <row r="82" spans="1:13" x14ac:dyDescent="0.25">
      <c r="A82" s="1"/>
      <c r="B82" s="1"/>
      <c r="C82" s="1" t="s">
        <v>63</v>
      </c>
      <c r="D82" s="1"/>
      <c r="E82" s="1"/>
      <c r="F82" s="1"/>
      <c r="G82" s="2"/>
      <c r="H82" s="17"/>
      <c r="I82" s="2"/>
      <c r="J82" s="17"/>
      <c r="K82" s="2"/>
      <c r="L82" s="17"/>
      <c r="M82" s="18"/>
    </row>
    <row r="83" spans="1:13" ht="15.75" thickBot="1" x14ac:dyDescent="0.3">
      <c r="A83" s="1"/>
      <c r="B83" s="1"/>
      <c r="C83" s="1"/>
      <c r="D83" s="1" t="s">
        <v>64</v>
      </c>
      <c r="E83" s="1"/>
      <c r="F83" s="1"/>
      <c r="G83" s="4">
        <v>-971.85</v>
      </c>
      <c r="H83" s="17"/>
      <c r="I83" s="4">
        <v>-5383</v>
      </c>
      <c r="J83" s="17"/>
      <c r="K83" s="4">
        <f>ROUND((G83-I83),5)</f>
        <v>4411.1499999999996</v>
      </c>
      <c r="L83" s="17"/>
      <c r="M83" s="20">
        <f>ROUND(IF(I83=0, IF(G83=0, 0, 1), G83/I83),5)</f>
        <v>0.18054000000000001</v>
      </c>
    </row>
    <row r="84" spans="1:13" ht="15.75" thickBot="1" x14ac:dyDescent="0.3">
      <c r="A84" s="1"/>
      <c r="B84" s="1"/>
      <c r="C84" s="1" t="s">
        <v>65</v>
      </c>
      <c r="D84" s="1"/>
      <c r="E84" s="1"/>
      <c r="F84" s="1"/>
      <c r="G84" s="5">
        <f>ROUND(SUM(G82:G83),5)</f>
        <v>-971.85</v>
      </c>
      <c r="H84" s="17"/>
      <c r="I84" s="5">
        <f>ROUND(SUM(I82:I83),5)</f>
        <v>-5383</v>
      </c>
      <c r="J84" s="17"/>
      <c r="K84" s="5">
        <f>ROUND((G84-I84),5)</f>
        <v>4411.1499999999996</v>
      </c>
      <c r="L84" s="17"/>
      <c r="M84" s="21">
        <f>ROUND(IF(I84=0, IF(G84=0, 0, 1), G84/I84),5)</f>
        <v>0.18054000000000001</v>
      </c>
    </row>
    <row r="85" spans="1:13" ht="15.75" thickBot="1" x14ac:dyDescent="0.3">
      <c r="A85" s="1"/>
      <c r="B85" s="1" t="s">
        <v>66</v>
      </c>
      <c r="C85" s="1"/>
      <c r="D85" s="1"/>
      <c r="E85" s="1"/>
      <c r="F85" s="1"/>
      <c r="G85" s="5">
        <f>ROUND(G71+G81-G84,5)</f>
        <v>-3469.61</v>
      </c>
      <c r="H85" s="17"/>
      <c r="I85" s="5">
        <f>ROUND(I71+I81-I84,5)</f>
        <v>78533</v>
      </c>
      <c r="J85" s="17"/>
      <c r="K85" s="5">
        <f>ROUND((G85-I85),5)</f>
        <v>-82002.61</v>
      </c>
      <c r="L85" s="17"/>
      <c r="M85" s="21">
        <f>ROUND(IF(I85=0, IF(G85=0, 0, 1), G85/I85),5)</f>
        <v>-4.4179999999999997E-2</v>
      </c>
    </row>
    <row r="86" spans="1:13" s="9" customFormat="1" ht="12" thickBot="1" x14ac:dyDescent="0.25">
      <c r="A86" s="7" t="s">
        <v>67</v>
      </c>
      <c r="B86" s="7"/>
      <c r="C86" s="7"/>
      <c r="D86" s="7"/>
      <c r="E86" s="7"/>
      <c r="F86" s="7"/>
      <c r="G86" s="8">
        <f>ROUND(G70+G85,5)</f>
        <v>2455.9499999999998</v>
      </c>
      <c r="H86" s="7"/>
      <c r="I86" s="8">
        <f>ROUND(I70+I85,5)</f>
        <v>2864.28</v>
      </c>
      <c r="J86" s="7"/>
      <c r="K86" s="8">
        <f>ROUND((G86-I86),5)</f>
        <v>-408.33</v>
      </c>
      <c r="L86" s="7"/>
      <c r="M86" s="23">
        <f>ROUND(IF(I86=0, IF(G86=0, 0, 1), G86/I86),5)</f>
        <v>0.85743999999999998</v>
      </c>
    </row>
    <row r="87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10:39 AM
&amp;"Arial,Bold"&amp;8 09/03/19
&amp;"Arial,Bold"&amp;8 Accrual Basis&amp;C&amp;"Arial,Bold"&amp;12 PIKES BAY SANITARY DISTRICT
&amp;"Arial,Bold"&amp;14 Profit &amp;&amp; Loss Budget vs. Actual
&amp;"Arial,Bold"&amp;10 January through August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5.285156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6.1406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152</v>
      </c>
      <c r="C1" s="25"/>
      <c r="D1" s="11" t="s">
        <v>153</v>
      </c>
      <c r="E1" s="25"/>
      <c r="F1" s="11" t="s">
        <v>154</v>
      </c>
      <c r="G1" s="25"/>
      <c r="H1" s="11" t="s">
        <v>155</v>
      </c>
      <c r="I1" s="25"/>
      <c r="J1" s="11" t="s">
        <v>156</v>
      </c>
      <c r="K1" s="25"/>
      <c r="L1" s="11" t="s">
        <v>157</v>
      </c>
      <c r="M1" s="25"/>
      <c r="N1" s="11" t="s">
        <v>158</v>
      </c>
      <c r="O1" s="25"/>
      <c r="P1" s="11" t="s">
        <v>159</v>
      </c>
    </row>
    <row r="2" spans="1:16" ht="15.75" thickTop="1" x14ac:dyDescent="0.25">
      <c r="A2" s="1" t="s">
        <v>160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162</v>
      </c>
      <c r="C3" s="29"/>
      <c r="D3" s="29" t="s">
        <v>166</v>
      </c>
      <c r="E3" s="29"/>
      <c r="F3" s="30">
        <v>43678</v>
      </c>
      <c r="G3" s="29"/>
      <c r="H3" s="29" t="s">
        <v>181</v>
      </c>
      <c r="I3" s="29"/>
      <c r="J3" s="29"/>
      <c r="K3" s="29"/>
      <c r="L3" s="29" t="s">
        <v>94</v>
      </c>
      <c r="M3" s="29"/>
      <c r="N3" s="31"/>
      <c r="O3" s="29"/>
      <c r="P3" s="31">
        <v>-55</v>
      </c>
    </row>
    <row r="4" spans="1:16" x14ac:dyDescent="0.25">
      <c r="A4" s="1" t="s">
        <v>160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47</v>
      </c>
      <c r="M5" s="32"/>
      <c r="N5" s="34">
        <v>-55</v>
      </c>
      <c r="O5" s="32"/>
      <c r="P5" s="34">
        <v>55</v>
      </c>
    </row>
    <row r="6" spans="1:16" x14ac:dyDescent="0.25">
      <c r="A6" s="17" t="s">
        <v>161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-55</v>
      </c>
      <c r="O6" s="17"/>
      <c r="P6" s="2">
        <f>ROUND(SUM(P4:P5),5)</f>
        <v>55</v>
      </c>
    </row>
    <row r="7" spans="1:16" x14ac:dyDescent="0.25">
      <c r="A7" s="1" t="s">
        <v>160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163</v>
      </c>
      <c r="C8" s="29"/>
      <c r="D8" s="29" t="s">
        <v>167</v>
      </c>
      <c r="E8" s="29"/>
      <c r="F8" s="30">
        <v>43679</v>
      </c>
      <c r="G8" s="29"/>
      <c r="H8" s="29" t="s">
        <v>182</v>
      </c>
      <c r="I8" s="29"/>
      <c r="J8" s="29"/>
      <c r="K8" s="29"/>
      <c r="L8" s="29" t="s">
        <v>94</v>
      </c>
      <c r="M8" s="29"/>
      <c r="N8" s="31"/>
      <c r="O8" s="29"/>
      <c r="P8" s="31">
        <v>-800</v>
      </c>
    </row>
    <row r="9" spans="1:16" x14ac:dyDescent="0.25">
      <c r="A9" s="1" t="s">
        <v>160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 t="s">
        <v>164</v>
      </c>
      <c r="C10" s="32"/>
      <c r="D10" s="32" t="s">
        <v>168</v>
      </c>
      <c r="E10" s="32"/>
      <c r="F10" s="33">
        <v>43679</v>
      </c>
      <c r="G10" s="32"/>
      <c r="H10" s="32"/>
      <c r="I10" s="32"/>
      <c r="J10" s="32"/>
      <c r="K10" s="32"/>
      <c r="L10" s="32" t="s">
        <v>29</v>
      </c>
      <c r="M10" s="32"/>
      <c r="N10" s="34">
        <v>-800</v>
      </c>
      <c r="O10" s="32"/>
      <c r="P10" s="34">
        <v>800</v>
      </c>
    </row>
    <row r="11" spans="1:16" x14ac:dyDescent="0.25">
      <c r="A11" s="17" t="s">
        <v>161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-800</v>
      </c>
      <c r="O11" s="17"/>
      <c r="P11" s="2">
        <f>ROUND(SUM(P9:P10),5)</f>
        <v>800</v>
      </c>
    </row>
    <row r="12" spans="1:16" x14ac:dyDescent="0.25">
      <c r="A12" s="1" t="s">
        <v>160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165</v>
      </c>
      <c r="C13" s="29"/>
      <c r="D13" s="29" t="s">
        <v>169</v>
      </c>
      <c r="E13" s="29"/>
      <c r="F13" s="30">
        <v>43684</v>
      </c>
      <c r="G13" s="29"/>
      <c r="H13" s="29" t="s">
        <v>183</v>
      </c>
      <c r="I13" s="29"/>
      <c r="J13" s="29"/>
      <c r="K13" s="29"/>
      <c r="L13" s="29" t="s">
        <v>94</v>
      </c>
      <c r="M13" s="29"/>
      <c r="N13" s="31"/>
      <c r="O13" s="29"/>
      <c r="P13" s="31">
        <v>-1443.63</v>
      </c>
    </row>
    <row r="14" spans="1:16" x14ac:dyDescent="0.25">
      <c r="A14" s="1" t="s">
        <v>160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x14ac:dyDescent="0.25">
      <c r="A15" s="32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24</v>
      </c>
      <c r="M15" s="32"/>
      <c r="N15" s="36">
        <v>-960</v>
      </c>
      <c r="O15" s="32"/>
      <c r="P15" s="36">
        <v>960</v>
      </c>
    </row>
    <row r="16" spans="1:16" x14ac:dyDescent="0.25">
      <c r="A16" s="32"/>
      <c r="B16" s="32"/>
      <c r="C16" s="32"/>
      <c r="D16" s="32"/>
      <c r="E16" s="32"/>
      <c r="F16" s="33"/>
      <c r="G16" s="32"/>
      <c r="H16" s="32"/>
      <c r="I16" s="32"/>
      <c r="J16" s="32"/>
      <c r="K16" s="32"/>
      <c r="L16" s="32" t="s">
        <v>24</v>
      </c>
      <c r="M16" s="32"/>
      <c r="N16" s="36">
        <v>-800</v>
      </c>
      <c r="O16" s="32"/>
      <c r="P16" s="36">
        <v>800</v>
      </c>
    </row>
    <row r="17" spans="1:16" x14ac:dyDescent="0.25">
      <c r="A17" s="32"/>
      <c r="B17" s="32"/>
      <c r="C17" s="32"/>
      <c r="D17" s="32"/>
      <c r="E17" s="32"/>
      <c r="F17" s="33"/>
      <c r="G17" s="32"/>
      <c r="H17" s="32"/>
      <c r="I17" s="32"/>
      <c r="J17" s="32"/>
      <c r="K17" s="32"/>
      <c r="L17" s="32" t="s">
        <v>24</v>
      </c>
      <c r="M17" s="32"/>
      <c r="N17" s="36">
        <v>-50</v>
      </c>
      <c r="O17" s="32"/>
      <c r="P17" s="36">
        <v>50</v>
      </c>
    </row>
    <row r="18" spans="1:16" x14ac:dyDescent="0.25">
      <c r="A18" s="32"/>
      <c r="B18" s="32"/>
      <c r="C18" s="32"/>
      <c r="D18" s="32"/>
      <c r="E18" s="32"/>
      <c r="F18" s="33"/>
      <c r="G18" s="32"/>
      <c r="H18" s="32"/>
      <c r="I18" s="32"/>
      <c r="J18" s="32"/>
      <c r="K18" s="32"/>
      <c r="L18" s="32" t="s">
        <v>134</v>
      </c>
      <c r="M18" s="32"/>
      <c r="N18" s="36">
        <v>163</v>
      </c>
      <c r="O18" s="32"/>
      <c r="P18" s="36">
        <v>-163</v>
      </c>
    </row>
    <row r="19" spans="1:16" x14ac:dyDescent="0.25">
      <c r="A19" s="32"/>
      <c r="B19" s="32"/>
      <c r="C19" s="32"/>
      <c r="D19" s="32"/>
      <c r="E19" s="32"/>
      <c r="F19" s="33"/>
      <c r="G19" s="32"/>
      <c r="H19" s="32"/>
      <c r="I19" s="32"/>
      <c r="J19" s="32"/>
      <c r="K19" s="32"/>
      <c r="L19" s="32" t="s">
        <v>21</v>
      </c>
      <c r="M19" s="32"/>
      <c r="N19" s="36">
        <v>-112.22</v>
      </c>
      <c r="O19" s="32"/>
      <c r="P19" s="36">
        <v>112.22</v>
      </c>
    </row>
    <row r="20" spans="1:16" x14ac:dyDescent="0.25">
      <c r="A20" s="32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134</v>
      </c>
      <c r="M20" s="32"/>
      <c r="N20" s="36">
        <v>112.22</v>
      </c>
      <c r="O20" s="32"/>
      <c r="P20" s="36">
        <v>-112.22</v>
      </c>
    </row>
    <row r="21" spans="1:16" x14ac:dyDescent="0.25">
      <c r="A21" s="32"/>
      <c r="B21" s="32"/>
      <c r="C21" s="32"/>
      <c r="D21" s="32"/>
      <c r="E21" s="32"/>
      <c r="F21" s="33"/>
      <c r="G21" s="32"/>
      <c r="H21" s="32"/>
      <c r="I21" s="32"/>
      <c r="J21" s="32"/>
      <c r="K21" s="32"/>
      <c r="L21" s="32" t="s">
        <v>134</v>
      </c>
      <c r="M21" s="32"/>
      <c r="N21" s="36">
        <v>112.22</v>
      </c>
      <c r="O21" s="32"/>
      <c r="P21" s="36">
        <v>-112.22</v>
      </c>
    </row>
    <row r="22" spans="1:16" x14ac:dyDescent="0.25">
      <c r="A22" s="32"/>
      <c r="B22" s="32"/>
      <c r="C22" s="32"/>
      <c r="D22" s="32"/>
      <c r="E22" s="32"/>
      <c r="F22" s="33"/>
      <c r="G22" s="32"/>
      <c r="H22" s="32"/>
      <c r="I22" s="32"/>
      <c r="J22" s="32"/>
      <c r="K22" s="32"/>
      <c r="L22" s="32" t="s">
        <v>21</v>
      </c>
      <c r="M22" s="32"/>
      <c r="N22" s="36">
        <v>-26.25</v>
      </c>
      <c r="O22" s="32"/>
      <c r="P22" s="36">
        <v>26.25</v>
      </c>
    </row>
    <row r="23" spans="1:16" x14ac:dyDescent="0.25">
      <c r="A23" s="32"/>
      <c r="B23" s="32"/>
      <c r="C23" s="32"/>
      <c r="D23" s="32"/>
      <c r="E23" s="32"/>
      <c r="F23" s="33"/>
      <c r="G23" s="32"/>
      <c r="H23" s="32"/>
      <c r="I23" s="32"/>
      <c r="J23" s="32"/>
      <c r="K23" s="32"/>
      <c r="L23" s="32" t="s">
        <v>134</v>
      </c>
      <c r="M23" s="32"/>
      <c r="N23" s="36">
        <v>26.25</v>
      </c>
      <c r="O23" s="32"/>
      <c r="P23" s="36">
        <v>-26.25</v>
      </c>
    </row>
    <row r="24" spans="1:16" x14ac:dyDescent="0.25">
      <c r="A24" s="32"/>
      <c r="B24" s="32"/>
      <c r="C24" s="32"/>
      <c r="D24" s="32"/>
      <c r="E24" s="32"/>
      <c r="F24" s="33"/>
      <c r="G24" s="32"/>
      <c r="H24" s="32"/>
      <c r="I24" s="32"/>
      <c r="J24" s="32"/>
      <c r="K24" s="32"/>
      <c r="L24" s="32" t="s">
        <v>134</v>
      </c>
      <c r="M24" s="32"/>
      <c r="N24" s="36">
        <v>26.25</v>
      </c>
      <c r="O24" s="32"/>
      <c r="P24" s="36">
        <v>-26.25</v>
      </c>
    </row>
    <row r="25" spans="1:16" ht="15.75" thickBot="1" x14ac:dyDescent="0.3">
      <c r="A25" s="32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134</v>
      </c>
      <c r="M25" s="32"/>
      <c r="N25" s="34">
        <v>64.900000000000006</v>
      </c>
      <c r="O25" s="32"/>
      <c r="P25" s="34">
        <v>-64.900000000000006</v>
      </c>
    </row>
    <row r="26" spans="1:16" x14ac:dyDescent="0.25">
      <c r="A26" s="17" t="s">
        <v>161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ROUND(SUM(N14:N25),5)</f>
        <v>-1443.63</v>
      </c>
      <c r="O26" s="17"/>
      <c r="P26" s="2">
        <f>ROUND(SUM(P14:P25),5)</f>
        <v>1443.63</v>
      </c>
    </row>
    <row r="27" spans="1:16" x14ac:dyDescent="0.25">
      <c r="A27" s="1" t="s">
        <v>160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162</v>
      </c>
      <c r="C28" s="29"/>
      <c r="D28" s="29" t="s">
        <v>170</v>
      </c>
      <c r="E28" s="29"/>
      <c r="F28" s="30">
        <v>43684</v>
      </c>
      <c r="G28" s="29"/>
      <c r="H28" s="29" t="s">
        <v>183</v>
      </c>
      <c r="I28" s="29"/>
      <c r="J28" s="29"/>
      <c r="K28" s="29"/>
      <c r="L28" s="29" t="s">
        <v>94</v>
      </c>
      <c r="M28" s="29"/>
      <c r="N28" s="31"/>
      <c r="O28" s="29"/>
      <c r="P28" s="31">
        <v>-53.94</v>
      </c>
    </row>
    <row r="29" spans="1:16" x14ac:dyDescent="0.25">
      <c r="A29" s="1" t="s">
        <v>160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 x14ac:dyDescent="0.3">
      <c r="A30" s="26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20</v>
      </c>
      <c r="M30" s="32"/>
      <c r="N30" s="34">
        <v>-53.94</v>
      </c>
      <c r="O30" s="32"/>
      <c r="P30" s="34">
        <v>53.94</v>
      </c>
    </row>
    <row r="31" spans="1:16" x14ac:dyDescent="0.25">
      <c r="A31" s="17" t="s">
        <v>161</v>
      </c>
      <c r="B31" s="17"/>
      <c r="C31" s="17"/>
      <c r="D31" s="17"/>
      <c r="E31" s="17"/>
      <c r="F31" s="35"/>
      <c r="G31" s="17"/>
      <c r="H31" s="17"/>
      <c r="I31" s="17"/>
      <c r="J31" s="17"/>
      <c r="K31" s="17"/>
      <c r="L31" s="17"/>
      <c r="M31" s="17"/>
      <c r="N31" s="2">
        <f>ROUND(SUM(N29:N30),5)</f>
        <v>-53.94</v>
      </c>
      <c r="O31" s="17"/>
      <c r="P31" s="2">
        <f>ROUND(SUM(P29:P30),5)</f>
        <v>53.94</v>
      </c>
    </row>
    <row r="32" spans="1:16" x14ac:dyDescent="0.25">
      <c r="A32" s="1" t="s">
        <v>160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 x14ac:dyDescent="0.25">
      <c r="A33" s="26"/>
      <c r="B33" s="29" t="s">
        <v>163</v>
      </c>
      <c r="C33" s="29"/>
      <c r="D33" s="29" t="s">
        <v>171</v>
      </c>
      <c r="E33" s="29"/>
      <c r="F33" s="30">
        <v>43684</v>
      </c>
      <c r="G33" s="29"/>
      <c r="H33" s="29" t="s">
        <v>184</v>
      </c>
      <c r="I33" s="29"/>
      <c r="J33" s="29"/>
      <c r="K33" s="29"/>
      <c r="L33" s="29" t="s">
        <v>94</v>
      </c>
      <c r="M33" s="29"/>
      <c r="N33" s="31"/>
      <c r="O33" s="29"/>
      <c r="P33" s="31">
        <v>-2182.5</v>
      </c>
    </row>
    <row r="34" spans="1:16" x14ac:dyDescent="0.25">
      <c r="A34" s="1" t="s">
        <v>160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ht="15.75" thickBot="1" x14ac:dyDescent="0.3">
      <c r="A35" s="26"/>
      <c r="B35" s="32" t="s">
        <v>164</v>
      </c>
      <c r="C35" s="32"/>
      <c r="D35" s="32" t="s">
        <v>172</v>
      </c>
      <c r="E35" s="32"/>
      <c r="F35" s="33">
        <v>43684</v>
      </c>
      <c r="G35" s="32"/>
      <c r="H35" s="32"/>
      <c r="I35" s="32"/>
      <c r="J35" s="32"/>
      <c r="K35" s="32"/>
      <c r="L35" s="32" t="s">
        <v>30</v>
      </c>
      <c r="M35" s="32"/>
      <c r="N35" s="34">
        <v>-2182.5</v>
      </c>
      <c r="O35" s="32"/>
      <c r="P35" s="34">
        <v>2182.5</v>
      </c>
    </row>
    <row r="36" spans="1:16" x14ac:dyDescent="0.25">
      <c r="A36" s="17" t="s">
        <v>161</v>
      </c>
      <c r="B36" s="17"/>
      <c r="C36" s="17"/>
      <c r="D36" s="17"/>
      <c r="E36" s="17"/>
      <c r="F36" s="35"/>
      <c r="G36" s="17"/>
      <c r="H36" s="17"/>
      <c r="I36" s="17"/>
      <c r="J36" s="17"/>
      <c r="K36" s="17"/>
      <c r="L36" s="17"/>
      <c r="M36" s="17"/>
      <c r="N36" s="2">
        <f>ROUND(SUM(N34:N35),5)</f>
        <v>-2182.5</v>
      </c>
      <c r="O36" s="17"/>
      <c r="P36" s="2">
        <f>ROUND(SUM(P34:P35),5)</f>
        <v>2182.5</v>
      </c>
    </row>
    <row r="37" spans="1:16" x14ac:dyDescent="0.25">
      <c r="A37" s="1" t="s">
        <v>160</v>
      </c>
      <c r="B37" s="1"/>
      <c r="C37" s="1"/>
      <c r="D37" s="1"/>
      <c r="E37" s="1"/>
      <c r="F37" s="27"/>
      <c r="G37" s="1"/>
      <c r="H37" s="1"/>
      <c r="I37" s="1"/>
      <c r="J37" s="1"/>
      <c r="K37" s="1"/>
      <c r="L37" s="1"/>
      <c r="M37" s="1"/>
      <c r="N37" s="28"/>
      <c r="O37" s="1"/>
      <c r="P37" s="28"/>
    </row>
    <row r="38" spans="1:16" x14ac:dyDescent="0.25">
      <c r="A38" s="26"/>
      <c r="B38" s="29" t="s">
        <v>165</v>
      </c>
      <c r="C38" s="29"/>
      <c r="D38" s="29" t="s">
        <v>173</v>
      </c>
      <c r="E38" s="29"/>
      <c r="F38" s="30">
        <v>43684</v>
      </c>
      <c r="G38" s="29"/>
      <c r="H38" s="29" t="s">
        <v>185</v>
      </c>
      <c r="I38" s="29"/>
      <c r="J38" s="29"/>
      <c r="K38" s="29"/>
      <c r="L38" s="29" t="s">
        <v>94</v>
      </c>
      <c r="M38" s="29"/>
      <c r="N38" s="31"/>
      <c r="O38" s="29"/>
      <c r="P38" s="31">
        <v>-399.92</v>
      </c>
    </row>
    <row r="39" spans="1:16" x14ac:dyDescent="0.25">
      <c r="A39" s="1" t="s">
        <v>160</v>
      </c>
      <c r="B39" s="1"/>
      <c r="C39" s="1"/>
      <c r="D39" s="1"/>
      <c r="E39" s="1"/>
      <c r="F39" s="27"/>
      <c r="G39" s="1"/>
      <c r="H39" s="1"/>
      <c r="I39" s="1"/>
      <c r="J39" s="1"/>
      <c r="K39" s="1"/>
      <c r="L39" s="1"/>
      <c r="M39" s="1"/>
      <c r="N39" s="28"/>
      <c r="O39" s="1"/>
      <c r="P39" s="28"/>
    </row>
    <row r="40" spans="1:16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19</v>
      </c>
      <c r="M40" s="32"/>
      <c r="N40" s="36">
        <v>-433.05</v>
      </c>
      <c r="O40" s="32"/>
      <c r="P40" s="36">
        <v>433.05</v>
      </c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21</v>
      </c>
      <c r="M41" s="32"/>
      <c r="N41" s="36">
        <v>-26.85</v>
      </c>
      <c r="O41" s="32"/>
      <c r="P41" s="36">
        <v>26.85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134</v>
      </c>
      <c r="M42" s="32"/>
      <c r="N42" s="36">
        <v>26.85</v>
      </c>
      <c r="O42" s="32"/>
      <c r="P42" s="36">
        <v>-26.85</v>
      </c>
    </row>
    <row r="43" spans="1:16" x14ac:dyDescent="0.25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134</v>
      </c>
      <c r="M43" s="32"/>
      <c r="N43" s="36">
        <v>26.85</v>
      </c>
      <c r="O43" s="32"/>
      <c r="P43" s="36">
        <v>-26.85</v>
      </c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21</v>
      </c>
      <c r="M44" s="32"/>
      <c r="N44" s="36">
        <v>-6.28</v>
      </c>
      <c r="O44" s="32"/>
      <c r="P44" s="36">
        <v>6.28</v>
      </c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134</v>
      </c>
      <c r="M45" s="32"/>
      <c r="N45" s="36">
        <v>6.28</v>
      </c>
      <c r="O45" s="32"/>
      <c r="P45" s="36">
        <v>-6.28</v>
      </c>
    </row>
    <row r="46" spans="1:16" ht="15.75" thickBot="1" x14ac:dyDescent="0.3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134</v>
      </c>
      <c r="M46" s="32"/>
      <c r="N46" s="34">
        <v>6.28</v>
      </c>
      <c r="O46" s="32"/>
      <c r="P46" s="34">
        <v>-6.28</v>
      </c>
    </row>
    <row r="47" spans="1:16" x14ac:dyDescent="0.25">
      <c r="A47" s="17" t="s">
        <v>161</v>
      </c>
      <c r="B47" s="17"/>
      <c r="C47" s="17"/>
      <c r="D47" s="17"/>
      <c r="E47" s="17"/>
      <c r="F47" s="35"/>
      <c r="G47" s="17"/>
      <c r="H47" s="17"/>
      <c r="I47" s="17"/>
      <c r="J47" s="17"/>
      <c r="K47" s="17"/>
      <c r="L47" s="17"/>
      <c r="M47" s="17"/>
      <c r="N47" s="2">
        <f>ROUND(SUM(N39:N46),5)</f>
        <v>-399.92</v>
      </c>
      <c r="O47" s="17"/>
      <c r="P47" s="2">
        <f>ROUND(SUM(P39:P46),5)</f>
        <v>399.92</v>
      </c>
    </row>
    <row r="48" spans="1:16" x14ac:dyDescent="0.25">
      <c r="A48" s="1" t="s">
        <v>160</v>
      </c>
      <c r="B48" s="1"/>
      <c r="C48" s="1"/>
      <c r="D48" s="1"/>
      <c r="E48" s="1"/>
      <c r="F48" s="27"/>
      <c r="G48" s="1"/>
      <c r="H48" s="1"/>
      <c r="I48" s="1"/>
      <c r="J48" s="1"/>
      <c r="K48" s="1"/>
      <c r="L48" s="1"/>
      <c r="M48" s="1"/>
      <c r="N48" s="28"/>
      <c r="O48" s="1"/>
      <c r="P48" s="28"/>
    </row>
    <row r="49" spans="1:16" x14ac:dyDescent="0.25">
      <c r="A49" s="26"/>
      <c r="B49" s="29" t="s">
        <v>165</v>
      </c>
      <c r="C49" s="29"/>
      <c r="D49" s="29" t="s">
        <v>174</v>
      </c>
      <c r="E49" s="29"/>
      <c r="F49" s="30">
        <v>43684</v>
      </c>
      <c r="G49" s="29"/>
      <c r="H49" s="29" t="s">
        <v>186</v>
      </c>
      <c r="I49" s="29"/>
      <c r="J49" s="29"/>
      <c r="K49" s="29"/>
      <c r="L49" s="29" t="s">
        <v>94</v>
      </c>
      <c r="M49" s="29"/>
      <c r="N49" s="31"/>
      <c r="O49" s="29"/>
      <c r="P49" s="31">
        <v>-208.04</v>
      </c>
    </row>
    <row r="50" spans="1:16" x14ac:dyDescent="0.25">
      <c r="A50" s="1" t="s">
        <v>160</v>
      </c>
      <c r="B50" s="1"/>
      <c r="C50" s="1"/>
      <c r="D50" s="1"/>
      <c r="E50" s="1"/>
      <c r="F50" s="27"/>
      <c r="G50" s="1"/>
      <c r="H50" s="1"/>
      <c r="I50" s="1"/>
      <c r="J50" s="1"/>
      <c r="K50" s="1"/>
      <c r="L50" s="1"/>
      <c r="M50" s="1"/>
      <c r="N50" s="28"/>
      <c r="O50" s="1"/>
      <c r="P50" s="28"/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19</v>
      </c>
      <c r="M51" s="32"/>
      <c r="N51" s="36">
        <v>-225.28</v>
      </c>
      <c r="O51" s="32"/>
      <c r="P51" s="36">
        <v>225.28</v>
      </c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21</v>
      </c>
      <c r="M52" s="32"/>
      <c r="N52" s="36">
        <v>-13.97</v>
      </c>
      <c r="O52" s="32"/>
      <c r="P52" s="36">
        <v>13.97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134</v>
      </c>
      <c r="M53" s="32"/>
      <c r="N53" s="36">
        <v>13.97</v>
      </c>
      <c r="O53" s="32"/>
      <c r="P53" s="36">
        <v>-13.97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134</v>
      </c>
      <c r="M54" s="32"/>
      <c r="N54" s="36">
        <v>13.97</v>
      </c>
      <c r="O54" s="32"/>
      <c r="P54" s="36">
        <v>-13.97</v>
      </c>
    </row>
    <row r="55" spans="1:16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21</v>
      </c>
      <c r="M55" s="32"/>
      <c r="N55" s="36">
        <v>-3.27</v>
      </c>
      <c r="O55" s="32"/>
      <c r="P55" s="36">
        <v>3.27</v>
      </c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134</v>
      </c>
      <c r="M56" s="32"/>
      <c r="N56" s="36">
        <v>3.27</v>
      </c>
      <c r="O56" s="32"/>
      <c r="P56" s="36">
        <v>-3.27</v>
      </c>
    </row>
    <row r="57" spans="1:16" ht="15.75" thickBot="1" x14ac:dyDescent="0.3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134</v>
      </c>
      <c r="M57" s="32"/>
      <c r="N57" s="34">
        <v>3.27</v>
      </c>
      <c r="O57" s="32"/>
      <c r="P57" s="34">
        <v>-3.27</v>
      </c>
    </row>
    <row r="58" spans="1:16" x14ac:dyDescent="0.25">
      <c r="A58" s="17" t="s">
        <v>161</v>
      </c>
      <c r="B58" s="17"/>
      <c r="C58" s="17"/>
      <c r="D58" s="17"/>
      <c r="E58" s="17"/>
      <c r="F58" s="35"/>
      <c r="G58" s="17"/>
      <c r="H58" s="17"/>
      <c r="I58" s="17"/>
      <c r="J58" s="17"/>
      <c r="K58" s="17"/>
      <c r="L58" s="17"/>
      <c r="M58" s="17"/>
      <c r="N58" s="2">
        <f>ROUND(SUM(N50:N57),5)</f>
        <v>-208.04</v>
      </c>
      <c r="O58" s="17"/>
      <c r="P58" s="2">
        <f>ROUND(SUM(P50:P57),5)</f>
        <v>208.04</v>
      </c>
    </row>
    <row r="59" spans="1:16" x14ac:dyDescent="0.25">
      <c r="A59" s="1" t="s">
        <v>160</v>
      </c>
      <c r="B59" s="1"/>
      <c r="C59" s="1"/>
      <c r="D59" s="1"/>
      <c r="E59" s="1"/>
      <c r="F59" s="27"/>
      <c r="G59" s="1"/>
      <c r="H59" s="1"/>
      <c r="I59" s="1"/>
      <c r="J59" s="1"/>
      <c r="K59" s="1"/>
      <c r="L59" s="1"/>
      <c r="M59" s="1"/>
      <c r="N59" s="28"/>
      <c r="O59" s="1"/>
      <c r="P59" s="28"/>
    </row>
    <row r="60" spans="1:16" x14ac:dyDescent="0.25">
      <c r="A60" s="26"/>
      <c r="B60" s="29" t="s">
        <v>165</v>
      </c>
      <c r="C60" s="29"/>
      <c r="D60" s="29" t="s">
        <v>175</v>
      </c>
      <c r="E60" s="29"/>
      <c r="F60" s="30">
        <v>43684</v>
      </c>
      <c r="G60" s="29"/>
      <c r="H60" s="29" t="s">
        <v>187</v>
      </c>
      <c r="I60" s="29"/>
      <c r="J60" s="29"/>
      <c r="K60" s="29"/>
      <c r="L60" s="29" t="s">
        <v>94</v>
      </c>
      <c r="M60" s="29"/>
      <c r="N60" s="31"/>
      <c r="O60" s="29"/>
      <c r="P60" s="31">
        <v>-208.04</v>
      </c>
    </row>
    <row r="61" spans="1:16" x14ac:dyDescent="0.25">
      <c r="A61" s="1" t="s">
        <v>160</v>
      </c>
      <c r="B61" s="1"/>
      <c r="C61" s="1"/>
      <c r="D61" s="1"/>
      <c r="E61" s="1"/>
      <c r="F61" s="27"/>
      <c r="G61" s="1"/>
      <c r="H61" s="1"/>
      <c r="I61" s="1"/>
      <c r="J61" s="1"/>
      <c r="K61" s="1"/>
      <c r="L61" s="1"/>
      <c r="M61" s="1"/>
      <c r="N61" s="28"/>
      <c r="O61" s="1"/>
      <c r="P61" s="28"/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19</v>
      </c>
      <c r="M62" s="32"/>
      <c r="N62" s="36">
        <v>-225.28</v>
      </c>
      <c r="O62" s="32"/>
      <c r="P62" s="36">
        <v>225.28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21</v>
      </c>
      <c r="M63" s="32"/>
      <c r="N63" s="36">
        <v>-13.97</v>
      </c>
      <c r="O63" s="32"/>
      <c r="P63" s="36">
        <v>13.97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134</v>
      </c>
      <c r="M64" s="32"/>
      <c r="N64" s="36">
        <v>13.97</v>
      </c>
      <c r="O64" s="32"/>
      <c r="P64" s="36">
        <v>-13.97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134</v>
      </c>
      <c r="M65" s="32"/>
      <c r="N65" s="36">
        <v>13.97</v>
      </c>
      <c r="O65" s="32"/>
      <c r="P65" s="36">
        <v>-13.97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21</v>
      </c>
      <c r="M66" s="32"/>
      <c r="N66" s="36">
        <v>-3.27</v>
      </c>
      <c r="O66" s="32"/>
      <c r="P66" s="36">
        <v>3.27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134</v>
      </c>
      <c r="M67" s="32"/>
      <c r="N67" s="36">
        <v>3.27</v>
      </c>
      <c r="O67" s="32"/>
      <c r="P67" s="36">
        <v>-3.27</v>
      </c>
    </row>
    <row r="68" spans="1:16" ht="15.75" thickBot="1" x14ac:dyDescent="0.3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134</v>
      </c>
      <c r="M68" s="32"/>
      <c r="N68" s="34">
        <v>3.27</v>
      </c>
      <c r="O68" s="32"/>
      <c r="P68" s="34">
        <v>-3.27</v>
      </c>
    </row>
    <row r="69" spans="1:16" x14ac:dyDescent="0.25">
      <c r="A69" s="17" t="s">
        <v>161</v>
      </c>
      <c r="B69" s="17"/>
      <c r="C69" s="17"/>
      <c r="D69" s="17"/>
      <c r="E69" s="17"/>
      <c r="F69" s="35"/>
      <c r="G69" s="17"/>
      <c r="H69" s="17"/>
      <c r="I69" s="17"/>
      <c r="J69" s="17"/>
      <c r="K69" s="17"/>
      <c r="L69" s="17"/>
      <c r="M69" s="17"/>
      <c r="N69" s="2">
        <f>ROUND(SUM(N61:N68),5)</f>
        <v>-208.04</v>
      </c>
      <c r="O69" s="17"/>
      <c r="P69" s="2">
        <f>ROUND(SUM(P61:P68),5)</f>
        <v>208.04</v>
      </c>
    </row>
    <row r="70" spans="1:16" x14ac:dyDescent="0.25">
      <c r="A70" s="1" t="s">
        <v>160</v>
      </c>
      <c r="B70" s="1"/>
      <c r="C70" s="1"/>
      <c r="D70" s="1"/>
      <c r="E70" s="1"/>
      <c r="F70" s="27"/>
      <c r="G70" s="1"/>
      <c r="H70" s="1"/>
      <c r="I70" s="1"/>
      <c r="J70" s="1"/>
      <c r="K70" s="1"/>
      <c r="L70" s="1"/>
      <c r="M70" s="1"/>
      <c r="N70" s="28"/>
      <c r="O70" s="1"/>
      <c r="P70" s="28"/>
    </row>
    <row r="71" spans="1:16" x14ac:dyDescent="0.25">
      <c r="A71" s="26"/>
      <c r="B71" s="29" t="s">
        <v>165</v>
      </c>
      <c r="C71" s="29"/>
      <c r="D71" s="29" t="s">
        <v>176</v>
      </c>
      <c r="E71" s="29"/>
      <c r="F71" s="30">
        <v>43684</v>
      </c>
      <c r="G71" s="29"/>
      <c r="H71" s="29" t="s">
        <v>188</v>
      </c>
      <c r="I71" s="29"/>
      <c r="J71" s="29"/>
      <c r="K71" s="29"/>
      <c r="L71" s="29" t="s">
        <v>94</v>
      </c>
      <c r="M71" s="29"/>
      <c r="N71" s="31"/>
      <c r="O71" s="29"/>
      <c r="P71" s="31">
        <v>-208.04</v>
      </c>
    </row>
    <row r="72" spans="1:16" x14ac:dyDescent="0.25">
      <c r="A72" s="1" t="s">
        <v>160</v>
      </c>
      <c r="B72" s="1"/>
      <c r="C72" s="1"/>
      <c r="D72" s="1"/>
      <c r="E72" s="1"/>
      <c r="F72" s="27"/>
      <c r="G72" s="1"/>
      <c r="H72" s="1"/>
      <c r="I72" s="1"/>
      <c r="J72" s="1"/>
      <c r="K72" s="1"/>
      <c r="L72" s="1"/>
      <c r="M72" s="1"/>
      <c r="N72" s="28"/>
      <c r="O72" s="1"/>
      <c r="P72" s="28"/>
    </row>
    <row r="73" spans="1:16" x14ac:dyDescent="0.25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19</v>
      </c>
      <c r="M73" s="32"/>
      <c r="N73" s="36">
        <v>-225.28</v>
      </c>
      <c r="O73" s="32"/>
      <c r="P73" s="36">
        <v>225.28</v>
      </c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21</v>
      </c>
      <c r="M74" s="32"/>
      <c r="N74" s="36">
        <v>-13.97</v>
      </c>
      <c r="O74" s="32"/>
      <c r="P74" s="36">
        <v>13.97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134</v>
      </c>
      <c r="M75" s="32"/>
      <c r="N75" s="36">
        <v>13.97</v>
      </c>
      <c r="O75" s="32"/>
      <c r="P75" s="36">
        <v>-13.97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134</v>
      </c>
      <c r="M76" s="32"/>
      <c r="N76" s="36">
        <v>13.97</v>
      </c>
      <c r="O76" s="32"/>
      <c r="P76" s="36">
        <v>-13.97</v>
      </c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21</v>
      </c>
      <c r="M77" s="32"/>
      <c r="N77" s="36">
        <v>-3.27</v>
      </c>
      <c r="O77" s="32"/>
      <c r="P77" s="36">
        <v>3.27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134</v>
      </c>
      <c r="M78" s="32"/>
      <c r="N78" s="36">
        <v>3.27</v>
      </c>
      <c r="O78" s="32"/>
      <c r="P78" s="36">
        <v>-3.27</v>
      </c>
    </row>
    <row r="79" spans="1:16" ht="15.75" thickBot="1" x14ac:dyDescent="0.3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134</v>
      </c>
      <c r="M79" s="32"/>
      <c r="N79" s="34">
        <v>3.27</v>
      </c>
      <c r="O79" s="32"/>
      <c r="P79" s="34">
        <v>-3.27</v>
      </c>
    </row>
    <row r="80" spans="1:16" x14ac:dyDescent="0.25">
      <c r="A80" s="17" t="s">
        <v>161</v>
      </c>
      <c r="B80" s="17"/>
      <c r="C80" s="17"/>
      <c r="D80" s="17"/>
      <c r="E80" s="17"/>
      <c r="F80" s="35"/>
      <c r="G80" s="17"/>
      <c r="H80" s="17"/>
      <c r="I80" s="17"/>
      <c r="J80" s="17"/>
      <c r="K80" s="17"/>
      <c r="L80" s="17"/>
      <c r="M80" s="17"/>
      <c r="N80" s="2">
        <f>ROUND(SUM(N72:N79),5)</f>
        <v>-208.04</v>
      </c>
      <c r="O80" s="17"/>
      <c r="P80" s="2">
        <f>ROUND(SUM(P72:P79),5)</f>
        <v>208.04</v>
      </c>
    </row>
    <row r="81" spans="1:16" x14ac:dyDescent="0.25">
      <c r="A81" s="1" t="s">
        <v>160</v>
      </c>
      <c r="B81" s="1"/>
      <c r="C81" s="1"/>
      <c r="D81" s="1"/>
      <c r="E81" s="1"/>
      <c r="F81" s="27"/>
      <c r="G81" s="1"/>
      <c r="H81" s="1"/>
      <c r="I81" s="1"/>
      <c r="J81" s="1"/>
      <c r="K81" s="1"/>
      <c r="L81" s="1"/>
      <c r="M81" s="1"/>
      <c r="N81" s="28"/>
      <c r="O81" s="1"/>
      <c r="P81" s="28"/>
    </row>
    <row r="82" spans="1:16" x14ac:dyDescent="0.25">
      <c r="A82" s="26"/>
      <c r="B82" s="29" t="s">
        <v>165</v>
      </c>
      <c r="C82" s="29"/>
      <c r="D82" s="29" t="s">
        <v>177</v>
      </c>
      <c r="E82" s="29"/>
      <c r="F82" s="30">
        <v>43684</v>
      </c>
      <c r="G82" s="29"/>
      <c r="H82" s="29" t="s">
        <v>189</v>
      </c>
      <c r="I82" s="29"/>
      <c r="J82" s="29"/>
      <c r="K82" s="29"/>
      <c r="L82" s="29" t="s">
        <v>94</v>
      </c>
      <c r="M82" s="29"/>
      <c r="N82" s="31"/>
      <c r="O82" s="29"/>
      <c r="P82" s="31">
        <v>-208.04</v>
      </c>
    </row>
    <row r="83" spans="1:16" x14ac:dyDescent="0.25">
      <c r="A83" s="1" t="s">
        <v>160</v>
      </c>
      <c r="B83" s="1"/>
      <c r="C83" s="1"/>
      <c r="D83" s="1"/>
      <c r="E83" s="1"/>
      <c r="F83" s="27"/>
      <c r="G83" s="1"/>
      <c r="H83" s="1"/>
      <c r="I83" s="1"/>
      <c r="J83" s="1"/>
      <c r="K83" s="1"/>
      <c r="L83" s="1"/>
      <c r="M83" s="1"/>
      <c r="N83" s="28"/>
      <c r="O83" s="1"/>
      <c r="P83" s="28"/>
    </row>
    <row r="84" spans="1:16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19</v>
      </c>
      <c r="M84" s="32"/>
      <c r="N84" s="36">
        <v>-225.28</v>
      </c>
      <c r="O84" s="32"/>
      <c r="P84" s="36">
        <v>225.28</v>
      </c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21</v>
      </c>
      <c r="M85" s="32"/>
      <c r="N85" s="36">
        <v>-13.97</v>
      </c>
      <c r="O85" s="32"/>
      <c r="P85" s="36">
        <v>13.97</v>
      </c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134</v>
      </c>
      <c r="M86" s="32"/>
      <c r="N86" s="36">
        <v>13.97</v>
      </c>
      <c r="O86" s="32"/>
      <c r="P86" s="36">
        <v>-13.97</v>
      </c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134</v>
      </c>
      <c r="M87" s="32"/>
      <c r="N87" s="36">
        <v>13.97</v>
      </c>
      <c r="O87" s="32"/>
      <c r="P87" s="36">
        <v>-13.97</v>
      </c>
    </row>
    <row r="88" spans="1:16" x14ac:dyDescent="0.25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21</v>
      </c>
      <c r="M88" s="32"/>
      <c r="N88" s="36">
        <v>-3.27</v>
      </c>
      <c r="O88" s="32"/>
      <c r="P88" s="36">
        <v>3.27</v>
      </c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134</v>
      </c>
      <c r="M89" s="32"/>
      <c r="N89" s="36">
        <v>3.27</v>
      </c>
      <c r="O89" s="32"/>
      <c r="P89" s="36">
        <v>-3.27</v>
      </c>
    </row>
    <row r="90" spans="1:16" ht="15.75" thickBot="1" x14ac:dyDescent="0.3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134</v>
      </c>
      <c r="M90" s="32"/>
      <c r="N90" s="34">
        <v>3.27</v>
      </c>
      <c r="O90" s="32"/>
      <c r="P90" s="34">
        <v>-3.27</v>
      </c>
    </row>
    <row r="91" spans="1:16" x14ac:dyDescent="0.25">
      <c r="A91" s="17" t="s">
        <v>161</v>
      </c>
      <c r="B91" s="17"/>
      <c r="C91" s="17"/>
      <c r="D91" s="17"/>
      <c r="E91" s="17"/>
      <c r="F91" s="35"/>
      <c r="G91" s="17"/>
      <c r="H91" s="17"/>
      <c r="I91" s="17"/>
      <c r="J91" s="17"/>
      <c r="K91" s="17"/>
      <c r="L91" s="17"/>
      <c r="M91" s="17"/>
      <c r="N91" s="2">
        <f>ROUND(SUM(N83:N90),5)</f>
        <v>-208.04</v>
      </c>
      <c r="O91" s="17"/>
      <c r="P91" s="2">
        <f>ROUND(SUM(P83:P90),5)</f>
        <v>208.04</v>
      </c>
    </row>
    <row r="92" spans="1:16" x14ac:dyDescent="0.25">
      <c r="A92" s="1" t="s">
        <v>160</v>
      </c>
      <c r="B92" s="1"/>
      <c r="C92" s="1"/>
      <c r="D92" s="1"/>
      <c r="E92" s="1"/>
      <c r="F92" s="27"/>
      <c r="G92" s="1"/>
      <c r="H92" s="1"/>
      <c r="I92" s="1"/>
      <c r="J92" s="1"/>
      <c r="K92" s="1"/>
      <c r="L92" s="1"/>
      <c r="M92" s="1"/>
      <c r="N92" s="28"/>
      <c r="O92" s="1"/>
      <c r="P92" s="28"/>
    </row>
    <row r="93" spans="1:16" x14ac:dyDescent="0.25">
      <c r="A93" s="26"/>
      <c r="B93" s="29" t="s">
        <v>162</v>
      </c>
      <c r="C93" s="29"/>
      <c r="D93" s="29" t="s">
        <v>178</v>
      </c>
      <c r="E93" s="29"/>
      <c r="F93" s="30">
        <v>43678</v>
      </c>
      <c r="G93" s="29"/>
      <c r="H93" s="29" t="s">
        <v>190</v>
      </c>
      <c r="I93" s="29"/>
      <c r="J93" s="29"/>
      <c r="K93" s="29"/>
      <c r="L93" s="29" t="s">
        <v>94</v>
      </c>
      <c r="M93" s="29"/>
      <c r="N93" s="31"/>
      <c r="O93" s="29"/>
      <c r="P93" s="31">
        <v>-625</v>
      </c>
    </row>
    <row r="94" spans="1:16" x14ac:dyDescent="0.25">
      <c r="A94" s="1" t="s">
        <v>160</v>
      </c>
      <c r="B94" s="1"/>
      <c r="C94" s="1"/>
      <c r="D94" s="1"/>
      <c r="E94" s="1"/>
      <c r="F94" s="27"/>
      <c r="G94" s="1"/>
      <c r="H94" s="1"/>
      <c r="I94" s="1"/>
      <c r="J94" s="1"/>
      <c r="K94" s="1"/>
      <c r="L94" s="1"/>
      <c r="M94" s="1"/>
      <c r="N94" s="28"/>
      <c r="O94" s="1"/>
      <c r="P94" s="28"/>
    </row>
    <row r="95" spans="1:16" ht="15.75" thickBot="1" x14ac:dyDescent="0.3">
      <c r="A95" s="26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22</v>
      </c>
      <c r="M95" s="32"/>
      <c r="N95" s="34">
        <v>-625</v>
      </c>
      <c r="O95" s="32"/>
      <c r="P95" s="34">
        <v>625</v>
      </c>
    </row>
    <row r="96" spans="1:16" x14ac:dyDescent="0.25">
      <c r="A96" s="17" t="s">
        <v>161</v>
      </c>
      <c r="B96" s="17"/>
      <c r="C96" s="17"/>
      <c r="D96" s="17"/>
      <c r="E96" s="17"/>
      <c r="F96" s="35"/>
      <c r="G96" s="17"/>
      <c r="H96" s="17"/>
      <c r="I96" s="17"/>
      <c r="J96" s="17"/>
      <c r="K96" s="17"/>
      <c r="L96" s="17"/>
      <c r="M96" s="17"/>
      <c r="N96" s="2">
        <f>ROUND(SUM(N94:N95),5)</f>
        <v>-625</v>
      </c>
      <c r="O96" s="17"/>
      <c r="P96" s="2">
        <f>ROUND(SUM(P94:P95),5)</f>
        <v>625</v>
      </c>
    </row>
    <row r="97" spans="1:16" x14ac:dyDescent="0.25">
      <c r="A97" s="1" t="s">
        <v>160</v>
      </c>
      <c r="B97" s="1"/>
      <c r="C97" s="1"/>
      <c r="D97" s="1"/>
      <c r="E97" s="1"/>
      <c r="F97" s="27"/>
      <c r="G97" s="1"/>
      <c r="H97" s="1"/>
      <c r="I97" s="1"/>
      <c r="J97" s="1"/>
      <c r="K97" s="1"/>
      <c r="L97" s="1"/>
      <c r="M97" s="1"/>
      <c r="N97" s="28"/>
      <c r="O97" s="1"/>
      <c r="P97" s="28"/>
    </row>
    <row r="98" spans="1:16" x14ac:dyDescent="0.25">
      <c r="A98" s="26"/>
      <c r="B98" s="29" t="s">
        <v>162</v>
      </c>
      <c r="C98" s="29"/>
      <c r="D98" s="29" t="s">
        <v>179</v>
      </c>
      <c r="E98" s="29"/>
      <c r="F98" s="30">
        <v>43678</v>
      </c>
      <c r="G98" s="29"/>
      <c r="H98" s="29" t="s">
        <v>190</v>
      </c>
      <c r="I98" s="29"/>
      <c r="J98" s="29"/>
      <c r="K98" s="29"/>
      <c r="L98" s="29" t="s">
        <v>94</v>
      </c>
      <c r="M98" s="29"/>
      <c r="N98" s="31"/>
      <c r="O98" s="29"/>
      <c r="P98" s="31">
        <v>-25</v>
      </c>
    </row>
    <row r="99" spans="1:16" x14ac:dyDescent="0.25">
      <c r="A99" s="1" t="s">
        <v>160</v>
      </c>
      <c r="B99" s="1"/>
      <c r="C99" s="1"/>
      <c r="D99" s="1"/>
      <c r="E99" s="1"/>
      <c r="F99" s="27"/>
      <c r="G99" s="1"/>
      <c r="H99" s="1"/>
      <c r="I99" s="1"/>
      <c r="J99" s="1"/>
      <c r="K99" s="1"/>
      <c r="L99" s="1"/>
      <c r="M99" s="1"/>
      <c r="N99" s="28"/>
      <c r="O99" s="1"/>
      <c r="P99" s="28"/>
    </row>
    <row r="100" spans="1:16" ht="15.75" thickBot="1" x14ac:dyDescent="0.3">
      <c r="A100" s="26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22</v>
      </c>
      <c r="M100" s="32"/>
      <c r="N100" s="34">
        <v>-25</v>
      </c>
      <c r="O100" s="32"/>
      <c r="P100" s="34">
        <v>25</v>
      </c>
    </row>
    <row r="101" spans="1:16" x14ac:dyDescent="0.25">
      <c r="A101" s="17" t="s">
        <v>161</v>
      </c>
      <c r="B101" s="17"/>
      <c r="C101" s="17"/>
      <c r="D101" s="17"/>
      <c r="E101" s="17"/>
      <c r="F101" s="35"/>
      <c r="G101" s="17"/>
      <c r="H101" s="17"/>
      <c r="I101" s="17"/>
      <c r="J101" s="17"/>
      <c r="K101" s="17"/>
      <c r="L101" s="17"/>
      <c r="M101" s="17"/>
      <c r="N101" s="2">
        <f>ROUND(SUM(N99:N100),5)</f>
        <v>-25</v>
      </c>
      <c r="O101" s="17"/>
      <c r="P101" s="2">
        <f>ROUND(SUM(P99:P100),5)</f>
        <v>25</v>
      </c>
    </row>
    <row r="102" spans="1:16" x14ac:dyDescent="0.25">
      <c r="A102" s="1" t="s">
        <v>160</v>
      </c>
      <c r="B102" s="1"/>
      <c r="C102" s="1"/>
      <c r="D102" s="1"/>
      <c r="E102" s="1"/>
      <c r="F102" s="27"/>
      <c r="G102" s="1"/>
      <c r="H102" s="1"/>
      <c r="I102" s="1"/>
      <c r="J102" s="1"/>
      <c r="K102" s="1"/>
      <c r="L102" s="1"/>
      <c r="M102" s="1"/>
      <c r="N102" s="28"/>
      <c r="O102" s="1"/>
      <c r="P102" s="28"/>
    </row>
    <row r="103" spans="1:16" x14ac:dyDescent="0.25">
      <c r="A103" s="26"/>
      <c r="B103" s="29" t="s">
        <v>165</v>
      </c>
      <c r="C103" s="29"/>
      <c r="D103" s="29" t="s">
        <v>180</v>
      </c>
      <c r="E103" s="29"/>
      <c r="F103" s="30">
        <v>43678</v>
      </c>
      <c r="G103" s="29"/>
      <c r="H103" s="29" t="s">
        <v>190</v>
      </c>
      <c r="I103" s="29"/>
      <c r="J103" s="29"/>
      <c r="K103" s="29"/>
      <c r="L103" s="29" t="s">
        <v>94</v>
      </c>
      <c r="M103" s="29"/>
      <c r="N103" s="31"/>
      <c r="O103" s="29"/>
      <c r="P103" s="31">
        <v>-1799.87</v>
      </c>
    </row>
    <row r="104" spans="1:16" x14ac:dyDescent="0.25">
      <c r="A104" s="1" t="s">
        <v>160</v>
      </c>
      <c r="B104" s="1"/>
      <c r="C104" s="1"/>
      <c r="D104" s="1"/>
      <c r="E104" s="1"/>
      <c r="F104" s="27"/>
      <c r="G104" s="1"/>
      <c r="H104" s="1"/>
      <c r="I104" s="1"/>
      <c r="J104" s="1"/>
      <c r="K104" s="1"/>
      <c r="L104" s="1"/>
      <c r="M104" s="1"/>
      <c r="N104" s="28"/>
      <c r="O104" s="1"/>
      <c r="P104" s="28"/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23</v>
      </c>
      <c r="M105" s="32"/>
      <c r="N105" s="36">
        <v>-625</v>
      </c>
      <c r="O105" s="32"/>
      <c r="P105" s="36">
        <v>625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24</v>
      </c>
      <c r="M106" s="32"/>
      <c r="N106" s="36">
        <v>-64.38</v>
      </c>
      <c r="O106" s="32"/>
      <c r="P106" s="36">
        <v>64.38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24</v>
      </c>
      <c r="M107" s="32"/>
      <c r="N107" s="36">
        <v>-1287.5</v>
      </c>
      <c r="O107" s="32"/>
      <c r="P107" s="36">
        <v>1287.5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24</v>
      </c>
      <c r="M108" s="32"/>
      <c r="N108" s="36">
        <v>-38.630000000000003</v>
      </c>
      <c r="O108" s="32"/>
      <c r="P108" s="36">
        <v>38.630000000000003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24</v>
      </c>
      <c r="M109" s="32"/>
      <c r="N109" s="36">
        <v>-927</v>
      </c>
      <c r="O109" s="32"/>
      <c r="P109" s="36">
        <v>927</v>
      </c>
    </row>
    <row r="110" spans="1:16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23</v>
      </c>
      <c r="M110" s="32"/>
      <c r="N110" s="36">
        <v>625</v>
      </c>
      <c r="O110" s="32"/>
      <c r="P110" s="36">
        <v>-625</v>
      </c>
    </row>
    <row r="111" spans="1:16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134</v>
      </c>
      <c r="M111" s="32"/>
      <c r="N111" s="36">
        <v>161</v>
      </c>
      <c r="O111" s="32"/>
      <c r="P111" s="36">
        <v>-161</v>
      </c>
    </row>
    <row r="112" spans="1:16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21</v>
      </c>
      <c r="M112" s="32"/>
      <c r="N112" s="36">
        <v>-182.44</v>
      </c>
      <c r="O112" s="32"/>
      <c r="P112" s="36">
        <v>182.44</v>
      </c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134</v>
      </c>
      <c r="M113" s="32"/>
      <c r="N113" s="36">
        <v>182.44</v>
      </c>
      <c r="O113" s="32"/>
      <c r="P113" s="36">
        <v>-182.44</v>
      </c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134</v>
      </c>
      <c r="M114" s="32"/>
      <c r="N114" s="36">
        <v>182.44</v>
      </c>
      <c r="O114" s="32"/>
      <c r="P114" s="36">
        <v>-182.44</v>
      </c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21</v>
      </c>
      <c r="M115" s="32"/>
      <c r="N115" s="36">
        <v>-42.67</v>
      </c>
      <c r="O115" s="32"/>
      <c r="P115" s="36">
        <v>42.67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134</v>
      </c>
      <c r="M116" s="32"/>
      <c r="N116" s="36">
        <v>42.67</v>
      </c>
      <c r="O116" s="32"/>
      <c r="P116" s="36">
        <v>-42.67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134</v>
      </c>
      <c r="M117" s="32"/>
      <c r="N117" s="36">
        <v>42.67</v>
      </c>
      <c r="O117" s="32"/>
      <c r="P117" s="36">
        <v>-42.67</v>
      </c>
    </row>
    <row r="118" spans="1:16" ht="15.75" thickBot="1" x14ac:dyDescent="0.3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134</v>
      </c>
      <c r="M118" s="32"/>
      <c r="N118" s="34">
        <v>131.53</v>
      </c>
      <c r="O118" s="32"/>
      <c r="P118" s="34">
        <v>-131.53</v>
      </c>
    </row>
    <row r="119" spans="1:16" x14ac:dyDescent="0.25">
      <c r="A119" s="17" t="s">
        <v>161</v>
      </c>
      <c r="B119" s="17"/>
      <c r="C119" s="17"/>
      <c r="D119" s="17"/>
      <c r="E119" s="17"/>
      <c r="F119" s="35"/>
      <c r="G119" s="17"/>
      <c r="H119" s="17"/>
      <c r="I119" s="17"/>
      <c r="J119" s="17"/>
      <c r="K119" s="17"/>
      <c r="L119" s="17"/>
      <c r="M119" s="17"/>
      <c r="N119" s="2">
        <f>ROUND(SUM(N104:N118),5)</f>
        <v>-1799.87</v>
      </c>
      <c r="O119" s="17"/>
      <c r="P119" s="2">
        <f>ROUND(SUM(P104:P118),5)</f>
        <v>1799.87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10:44 AM
&amp;"Arial,Bold"&amp;8 09/03/19
&amp;"Arial,Bold"&amp;8 &amp;C&amp;"Arial,Bold"&amp;12 PIKES BAY SANITARY DISTRICT
&amp;"Arial,Bold"&amp;14 Check Detail
&amp;"Arial,Bold"&amp;10 August 2019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QuickBooks Desktop Export Tips</vt:lpstr>
      <vt:lpstr>Balance Sheet</vt:lpstr>
      <vt:lpstr>PNL</vt:lpstr>
      <vt:lpstr>PNL Budget vs Actual</vt:lpstr>
      <vt:lpstr>August Check Detail</vt:lpstr>
      <vt:lpstr>'August Check Detail'!Print_Titles</vt:lpstr>
      <vt:lpstr>'Balance Sheet'!Print_Titles</vt:lpstr>
      <vt:lpstr>PNL!Print_Titles</vt:lpstr>
      <vt:lpstr>'PNL Budget vs Actual'!Print_Titles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2019-09-03T15:36:25Z</dcterms:created>
  <dcterms:modified xsi:type="dcterms:W3CDTF">2019-09-03T15:45:04Z</dcterms:modified>
</cp:coreProperties>
</file>