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2.xml" ContentType="application/vnd.ms-office.activeX+xml"/>
  <Override PartName="/xl/activeX/activeX1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activeX/activeX6.xml" ContentType="application/vnd.ms-office.activeX+xml"/>
  <Override PartName="/xl/activeX/activeX2.bin" ContentType="application/vnd.ms-office.activeX"/>
  <Override PartName="/xl/activeX/activeX1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5.bin" ContentType="application/vnd.ms-office.activeX"/>
  <Override PartName="/xl/activeX/activeX6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3"/>
  <workbookPr/>
  <mc:AlternateContent xmlns:mc="http://schemas.openxmlformats.org/markup-compatibility/2006">
    <mc:Choice Requires="x15">
      <x15ac:absPath xmlns:x15ac="http://schemas.microsoft.com/office/spreadsheetml/2010/11/ac" url="C:\Users\Rose\Dropbox\Minutes &amp; Agendas\05.04.20 Meeting Packet\"/>
    </mc:Choice>
  </mc:AlternateContent>
  <xr:revisionPtr revIDLastSave="0" documentId="11_0385C70A1159141C9815DF6D0DE4B4D9A818A768" xr6:coauthVersionLast="45" xr6:coauthVersionMax="45" xr10:uidLastSave="{00000000-0000-0000-0000-000000000000}"/>
  <bookViews>
    <workbookView xWindow="0" yWindow="0" windowWidth="15345" windowHeight="6705" activeTab="2" xr2:uid="{00000000-000D-0000-FFFF-FFFF00000000}"/>
  </bookViews>
  <sheets>
    <sheet name="balance sheet" sheetId="5" r:id="rId1"/>
    <sheet name="pnl" sheetId="3" r:id="rId2"/>
    <sheet name="Budget vs actual" sheetId="7" r:id="rId3"/>
    <sheet name="checks April 2020" sheetId="9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actual'!$A:$E,'Budget vs actual'!$1:$2</definedName>
    <definedName name="_xlnm.Print_Titles" localSheetId="3">'checks April 2020'!$A:$A,'checks April 2020'!$1:$1</definedName>
    <definedName name="_xlnm.Print_Titles" localSheetId="1">pnl!$A:$E,pnl!$1:$1</definedName>
    <definedName name="QB_COLUMN_1210" localSheetId="1" hidden="1">pnl!$F$1</definedName>
    <definedName name="QB_COLUMN_2210" localSheetId="1" hidden="1">pnl!$H$1</definedName>
    <definedName name="QB_COLUMN_29" localSheetId="0" hidden="1">'balance sheet'!$F$1</definedName>
    <definedName name="QB_COLUMN_42301" localSheetId="1" hidden="1">pnl!$L$1</definedName>
    <definedName name="QB_COLUMN_45211" localSheetId="1" hidden="1">pnl!$J$1</definedName>
    <definedName name="QB_COLUMN_59200" localSheetId="2" hidden="1">'Budget vs actual'!$F$2</definedName>
    <definedName name="QB_COLUMN_63620" localSheetId="2" hidden="1">'Budget vs actual'!$J$2</definedName>
    <definedName name="QB_COLUMN_64430" localSheetId="2" hidden="1">'Budget vs actual'!$L$2</definedName>
    <definedName name="QB_COLUMN_76210" localSheetId="2" hidden="1">'Budget vs actual'!$H$2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sheet'!$22:$22,'balance sheet'!$23:$23,'balance sheet'!$24:$24,'balance sheet'!$25:$25,'balance sheet'!$26:$26,'balance sheet'!$27:$27</definedName>
    <definedName name="QB_DATA_0" localSheetId="2" hidden="1">'Budget vs actual'!$5:$5,'Budget vs actual'!$6:$6,'Budget vs actual'!$9:$9,'Budget vs actual'!$10:$10,'Budget vs actual'!$11:$11,'Budget vs actual'!$13:$13,'Budget vs actual'!$14:$14,'Budget vs actual'!$17:$17,'Budget vs actual'!$18:$18,'Budget vs actual'!$19:$19,'Budget vs actual'!$20:$20,'Budget vs actual'!$21:$21,'Budget vs actual'!$22:$22,'Budget vs actual'!$23:$23,'Budget vs actual'!$26:$26,'Budget vs actual'!$27:$27</definedName>
    <definedName name="QB_DATA_0" localSheetId="1" hidden="1">pnl!$4:$4,pnl!$5:$5,pnl!$8:$8,pnl!$9:$9,pnl!$11:$11,pnl!$14:$14,pnl!$15:$15,pnl!$16:$16,pnl!$17:$17,pnl!$18:$18,pnl!$19:$19,pnl!$22:$22,pnl!$23:$23,pnl!$24:$24,pnl!$25:$25,pnl!$28:$28</definedName>
    <definedName name="QB_DATA_1" localSheetId="0" hidden="1">'balance sheet'!$29:$29,'balance sheet'!$30:$30,'balance sheet'!$32:$32,'balance sheet'!$33:$33,'balance sheet'!$34:$34,'balance sheet'!$37:$37,'balance sheet'!$44:$44,'balance sheet'!$47:$47,'balance sheet'!$48:$48,'balance sheet'!$49:$49,'balance sheet'!$50:$50,'balance sheet'!$51:$51,'balance sheet'!$55:$55,'balance sheet'!$59:$59,'balance sheet'!$60:$60,'balance sheet'!$61:$61</definedName>
    <definedName name="QB_DATA_1" localSheetId="2" hidden="1">'Budget vs actual'!$28:$28,'Budget vs actual'!$29:$29,'Budget vs actual'!$30:$30,'Budget vs actual'!$33:$33,'Budget vs actual'!$34:$34,'Budget vs actual'!$37:$37,'Budget vs actual'!$38:$38,'Budget vs actual'!$41:$41,'Budget vs actual'!$44:$44,'Budget vs actual'!$45:$45,'Budget vs actual'!$46:$46,'Budget vs actual'!$47:$47,'Budget vs actual'!$48:$48,'Budget vs actual'!$51:$51,'Budget vs actual'!$58:$58,'Budget vs actual'!$59:$59</definedName>
    <definedName name="QB_DATA_1" localSheetId="1" hidden="1">pnl!$29:$29,pnl!$32:$32,pnl!$33:$33,pnl!$34:$34,pnl!$35:$35,pnl!$38:$38,pnl!$45:$45,pnl!$47:$47,pnl!$50:$50</definedName>
    <definedName name="QB_DATA_2" localSheetId="0" hidden="1">'balance sheet'!$62:$62,'balance sheet'!$63:$63,'balance sheet'!$64:$64</definedName>
    <definedName name="QB_DATA_2" localSheetId="2" hidden="1">'Budget vs actual'!$61:$61,'Budget vs actual'!$64:$64</definedName>
    <definedName name="QB_FORMULA_0" localSheetId="0" hidden="1">'balance sheet'!$F$9,'balance sheet'!$F$15,'balance sheet'!$F$19,'balance sheet'!$F$20,'balance sheet'!$F$31,'balance sheet'!$F$35,'balance sheet'!$F$38,'balance sheet'!$F$39,'balance sheet'!$F$45,'balance sheet'!$F$52,'balance sheet'!$F$53,'balance sheet'!$F$56,'balance sheet'!$F$57,'balance sheet'!$F$65,'balance sheet'!$F$66</definedName>
    <definedName name="QB_FORMULA_0" localSheetId="2" hidden="1">'Budget vs actual'!$J$5,'Budget vs actual'!$L$5,'Budget vs actual'!$J$6,'Budget vs actual'!$L$6,'Budget vs actual'!$F$7,'Budget vs actual'!$H$7,'Budget vs actual'!$J$7,'Budget vs actual'!$L$7,'Budget vs actual'!$J$9,'Budget vs actual'!$L$9,'Budget vs actual'!$J$10,'Budget vs actual'!$L$10,'Budget vs actual'!$J$11,'Budget vs actual'!$L$11,'Budget vs actual'!$J$13,'Budget vs actual'!$L$13</definedName>
    <definedName name="QB_FORMULA_0" localSheetId="1" hidden="1">pnl!$L$4,pnl!$L$5,pnl!$F$6,pnl!$H$6,pnl!$J$6,pnl!$L$6,pnl!$L$8,pnl!$L$9,pnl!$L$11,pnl!$F$12,pnl!$H$12,pnl!$J$12,pnl!$L$12,pnl!$L$14,pnl!$L$15,pnl!$L$16</definedName>
    <definedName name="QB_FORMULA_1" localSheetId="2" hidden="1">'Budget vs actual'!$F$15,'Budget vs actual'!$H$15,'Budget vs actual'!$J$15,'Budget vs actual'!$L$15,'Budget vs actual'!$J$17,'Budget vs actual'!$L$17,'Budget vs actual'!$J$18,'Budget vs actual'!$L$18,'Budget vs actual'!$J$19,'Budget vs actual'!$L$19,'Budget vs actual'!$J$20,'Budget vs actual'!$L$20,'Budget vs actual'!$J$21,'Budget vs actual'!$L$21,'Budget vs actual'!$J$22,'Budget vs actual'!$L$22</definedName>
    <definedName name="QB_FORMULA_1" localSheetId="1" hidden="1">pnl!$L$17,pnl!$L$18,pnl!$L$19,pnl!$F$20,pnl!$H$20,pnl!$J$20,pnl!$L$20,pnl!$L$22,pnl!$L$23,pnl!$L$24,pnl!$L$25,pnl!$F$26,pnl!$H$26,pnl!$J$26,pnl!$L$26,pnl!$L$28</definedName>
    <definedName name="QB_FORMULA_2" localSheetId="2" hidden="1">'Budget vs actual'!$J$23,'Budget vs actual'!$L$23,'Budget vs actual'!$F$24,'Budget vs actual'!$H$24,'Budget vs actual'!$J$24,'Budget vs actual'!$L$24,'Budget vs actual'!$J$26,'Budget vs actual'!$L$26,'Budget vs actual'!$J$27,'Budget vs actual'!$L$27,'Budget vs actual'!$J$29,'Budget vs actual'!$L$29,'Budget vs actual'!$J$30,'Budget vs actual'!$L$30,'Budget vs actual'!$F$31,'Budget vs actual'!$H$31</definedName>
    <definedName name="QB_FORMULA_2" localSheetId="1" hidden="1">pnl!$L$29,pnl!$F$30,pnl!$H$30,pnl!$J$30,pnl!$L$30,pnl!$L$32,pnl!$L$33,pnl!$L$34,pnl!$L$35,pnl!$F$36,pnl!$H$36,pnl!$J$36,pnl!$L$36,pnl!$L$38,pnl!$F$39,pnl!$H$39</definedName>
    <definedName name="QB_FORMULA_3" localSheetId="2" hidden="1">'Budget vs actual'!$J$31,'Budget vs actual'!$L$31,'Budget vs actual'!$J$33,'Budget vs actual'!$L$33,'Budget vs actual'!$J$34,'Budget vs actual'!$L$34,'Budget vs actual'!$F$35,'Budget vs actual'!$H$35,'Budget vs actual'!$J$35,'Budget vs actual'!$L$35,'Budget vs actual'!$J$37,'Budget vs actual'!$L$37,'Budget vs actual'!$J$38,'Budget vs actual'!$L$38,'Budget vs actual'!$F$39,'Budget vs actual'!$H$39</definedName>
    <definedName name="QB_FORMULA_3" localSheetId="1" hidden="1">pnl!$J$39,pnl!$L$39,pnl!$F$40,pnl!$H$40,pnl!$J$40,pnl!$L$40,pnl!$F$41,pnl!$H$41,pnl!$J$41,pnl!$L$41,pnl!$L$45,pnl!$F$46,pnl!$H$46,pnl!$J$46,pnl!$L$46,pnl!$L$47</definedName>
    <definedName name="QB_FORMULA_4" localSheetId="2" hidden="1">'Budget vs actual'!$J$39,'Budget vs actual'!$L$39,'Budget vs actual'!$J$41,'Budget vs actual'!$L$41,'Budget vs actual'!$F$42,'Budget vs actual'!$H$42,'Budget vs actual'!$J$42,'Budget vs actual'!$L$42,'Budget vs actual'!$J$44,'Budget vs actual'!$L$44,'Budget vs actual'!$J$46,'Budget vs actual'!$L$46,'Budget vs actual'!$J$47,'Budget vs actual'!$L$47,'Budget vs actual'!$J$48,'Budget vs actual'!$L$48</definedName>
    <definedName name="QB_FORMULA_4" localSheetId="1" hidden="1">pnl!$F$48,pnl!$H$48,pnl!$J$48,pnl!$L$48,pnl!$L$50,pnl!$F$51,pnl!$H$51,pnl!$J$51,pnl!$L$51,pnl!$F$52,pnl!$H$52,pnl!$J$52,pnl!$L$52,pnl!$F$53,pnl!$H$53,pnl!$J$53</definedName>
    <definedName name="QB_FORMULA_5" localSheetId="2" hidden="1">'Budget vs actual'!$F$49,'Budget vs actual'!$H$49,'Budget vs actual'!$J$49,'Budget vs actual'!$L$49,'Budget vs actual'!$J$51,'Budget vs actual'!$L$51,'Budget vs actual'!$F$52,'Budget vs actual'!$H$52,'Budget vs actual'!$J$52,'Budget vs actual'!$L$52,'Budget vs actual'!$F$53,'Budget vs actual'!$H$53,'Budget vs actual'!$J$53,'Budget vs actual'!$L$53,'Budget vs actual'!$F$54,'Budget vs actual'!$H$54</definedName>
    <definedName name="QB_FORMULA_5" localSheetId="1" hidden="1">pnl!$L$53</definedName>
    <definedName name="QB_FORMULA_6" localSheetId="2" hidden="1">'Budget vs actual'!$J$54,'Budget vs actual'!$L$54,'Budget vs actual'!$J$58,'Budget vs actual'!$L$58,'Budget vs actual'!$J$59,'Budget vs actual'!$L$59,'Budget vs actual'!$F$60,'Budget vs actual'!$H$60,'Budget vs actual'!$J$60,'Budget vs actual'!$L$60,'Budget vs actual'!$F$62,'Budget vs actual'!$H$62,'Budget vs actual'!$J$62,'Budget vs actual'!$L$62,'Budget vs actual'!$J$64,'Budget vs actual'!$L$64</definedName>
    <definedName name="QB_FORMULA_7" localSheetId="2" hidden="1">'Budget vs actual'!$F$65,'Budget vs actual'!$H$65,'Budget vs actual'!$J$65,'Budget vs actual'!$L$65,'Budget vs actual'!$F$66,'Budget vs actual'!$H$66,'Budget vs actual'!$J$66,'Budget vs actual'!$L$66,'Budget vs actual'!$F$67,'Budget vs actual'!$H$67,'Budget vs actual'!$J$67,'Budget vs actual'!$L$67</definedName>
    <definedName name="QB_ROW_1" localSheetId="0" hidden="1">'balance sheet'!$A$2</definedName>
    <definedName name="QB_ROW_10031" localSheetId="0" hidden="1">'balance sheet'!$D$43</definedName>
    <definedName name="QB_ROW_1011" localSheetId="0" hidden="1">'balance sheet'!$B$3</definedName>
    <definedName name="QB_ROW_101220" localSheetId="0" hidden="1">'balance sheet'!$C$33</definedName>
    <definedName name="QB_ROW_10331" localSheetId="0" hidden="1">'balance sheet'!$D$45</definedName>
    <definedName name="QB_ROW_106240" localSheetId="0" hidden="1">'balance sheet'!$E$49</definedName>
    <definedName name="QB_ROW_107230" localSheetId="2" hidden="1">'Budget vs actual'!$D$5</definedName>
    <definedName name="QB_ROW_107230" localSheetId="1" hidden="1">pnl!$D$4</definedName>
    <definedName name="QB_ROW_110230" localSheetId="0" hidden="1">'balance sheet'!$D$55</definedName>
    <definedName name="QB_ROW_117220" localSheetId="0" hidden="1">'balance sheet'!$C$25</definedName>
    <definedName name="QB_ROW_12031" localSheetId="0" hidden="1">'balance sheet'!$D$46</definedName>
    <definedName name="QB_ROW_121220" localSheetId="0" hidden="1">'balance sheet'!$C$59</definedName>
    <definedName name="QB_ROW_1220" localSheetId="0" hidden="1">'balance sheet'!$C$60</definedName>
    <definedName name="QB_ROW_122030" localSheetId="2" hidden="1">'Budget vs actual'!$D$40</definedName>
    <definedName name="QB_ROW_122330" localSheetId="2" hidden="1">'Budget vs actual'!$D$42</definedName>
    <definedName name="QB_ROW_12331" localSheetId="0" hidden="1">'balance sheet'!$D$52</definedName>
    <definedName name="QB_ROW_128240" localSheetId="0" hidden="1">'balance sheet'!$E$50</definedName>
    <definedName name="QB_ROW_13021" localSheetId="0" hidden="1">'balance sheet'!$C$54</definedName>
    <definedName name="QB_ROW_1311" localSheetId="0" hidden="1">'balance sheet'!$B$20</definedName>
    <definedName name="QB_ROW_13321" localSheetId="0" hidden="1">'balance sheet'!$C$56</definedName>
    <definedName name="QB_ROW_134220" localSheetId="0" hidden="1">'balance sheet'!$C$62</definedName>
    <definedName name="QB_ROW_135220" localSheetId="0" hidden="1">'balance sheet'!$C$61</definedName>
    <definedName name="QB_ROW_136220" localSheetId="0" hidden="1">'balance sheet'!$C$26</definedName>
    <definedName name="QB_ROW_137220" localSheetId="0" hidden="1">'balance sheet'!$C$34</definedName>
    <definedName name="QB_ROW_14011" localSheetId="0" hidden="1">'balance sheet'!$B$58</definedName>
    <definedName name="QB_ROW_140240" localSheetId="2" hidden="1">'Budget vs actual'!$E$14</definedName>
    <definedName name="QB_ROW_140240" localSheetId="1" hidden="1">pnl!$E$11</definedName>
    <definedName name="QB_ROW_142240" localSheetId="2" hidden="1">'Budget vs actual'!$E$28</definedName>
    <definedName name="QB_ROW_142240" localSheetId="1" hidden="1">pnl!$E$23</definedName>
    <definedName name="QB_ROW_14311" localSheetId="0" hidden="1">'balance sheet'!$B$65</definedName>
    <definedName name="QB_ROW_146320" localSheetId="0" hidden="1">'balance sheet'!$C$27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sheet'!$C$64</definedName>
    <definedName name="QB_ROW_180230" localSheetId="0" hidden="1">'balance sheet'!$D$17</definedName>
    <definedName name="QB_ROW_181230" localSheetId="0" hidden="1">'balance sheet'!$D$18</definedName>
    <definedName name="QB_ROW_18230" localSheetId="2" hidden="1">'Budget vs actual'!$D$11</definedName>
    <definedName name="QB_ROW_18230" localSheetId="1" hidden="1">pnl!$D$9</definedName>
    <definedName name="QB_ROW_18301" localSheetId="2" hidden="1">'Budget vs actual'!$A$67</definedName>
    <definedName name="QB_ROW_18301" localSheetId="1" hidden="1">pnl!$A$53</definedName>
    <definedName name="QB_ROW_183220" localSheetId="0" hidden="1">'balance sheet'!$C$37</definedName>
    <definedName name="QB_ROW_19011" localSheetId="2" hidden="1">'Budget vs actual'!$B$3</definedName>
    <definedName name="QB_ROW_19011" localSheetId="1" hidden="1">pnl!$B$2</definedName>
    <definedName name="QB_ROW_192030" localSheetId="2" hidden="1">'Budget vs actual'!$D$32</definedName>
    <definedName name="QB_ROW_192330" localSheetId="2" hidden="1">'Budget vs actual'!$D$35</definedName>
    <definedName name="QB_ROW_19311" localSheetId="2" hidden="1">'Budget vs actual'!$B$54</definedName>
    <definedName name="QB_ROW_19311" localSheetId="1" hidden="1">pnl!$B$41</definedName>
    <definedName name="QB_ROW_193230" localSheetId="2" hidden="1">'Budget vs actual'!$D$64</definedName>
    <definedName name="QB_ROW_193230" localSheetId="1" hidden="1">pnl!$D$50</definedName>
    <definedName name="QB_ROW_194030" localSheetId="2" hidden="1">'Budget vs actual'!$D$50</definedName>
    <definedName name="QB_ROW_194030" localSheetId="1" hidden="1">pnl!$D$37</definedName>
    <definedName name="QB_ROW_194330" localSheetId="2" hidden="1">'Budget vs actual'!$D$52</definedName>
    <definedName name="QB_ROW_194330" localSheetId="1" hidden="1">pnl!$D$39</definedName>
    <definedName name="QB_ROW_198240" localSheetId="0" hidden="1">'balance sheet'!$E$47</definedName>
    <definedName name="QB_ROW_199240" localSheetId="0" hidden="1">'balance sheet'!$E$51</definedName>
    <definedName name="QB_ROW_20021" localSheetId="2" hidden="1">'Budget vs actual'!$C$4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actual'!$C$7</definedName>
    <definedName name="QB_ROW_20321" localSheetId="1" hidden="1">pnl!$C$6</definedName>
    <definedName name="QB_ROW_205220" localSheetId="0" hidden="1">'balance sheet'!$C$63</definedName>
    <definedName name="QB_ROW_207230" localSheetId="2" hidden="1">'Budget vs actual'!$D$10</definedName>
    <definedName name="QB_ROW_207230" localSheetId="1" hidden="1">pnl!$D$8</definedName>
    <definedName name="QB_ROW_208240" localSheetId="2" hidden="1">'Budget vs actual'!$E$41</definedName>
    <definedName name="QB_ROW_21021" localSheetId="2" hidden="1">'Budget vs actual'!$C$8</definedName>
    <definedName name="QB_ROW_21021" localSheetId="1" hidden="1">pnl!$C$7</definedName>
    <definedName name="QB_ROW_21321" localSheetId="2" hidden="1">'Budget vs actual'!$C$53</definedName>
    <definedName name="QB_ROW_21321" localSheetId="1" hidden="1">pnl!$C$40</definedName>
    <definedName name="QB_ROW_216240" localSheetId="2" hidden="1">'Budget vs actual'!$E$18</definedName>
    <definedName name="QB_ROW_216240" localSheetId="1" hidden="1">pnl!$E$14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'Budget vs actual'!$B$55</definedName>
    <definedName name="QB_ROW_22011" localSheetId="1" hidden="1">pnl!$B$42</definedName>
    <definedName name="QB_ROW_220220" localSheetId="0" hidden="1">'balance sheet'!$C$32</definedName>
    <definedName name="QB_ROW_222240" localSheetId="2" hidden="1">'Budget vs actual'!$E$46</definedName>
    <definedName name="QB_ROW_222240" localSheetId="1" hidden="1">pnl!$E$33</definedName>
    <definedName name="QB_ROW_22311" localSheetId="2" hidden="1">'Budget vs actual'!$B$66</definedName>
    <definedName name="QB_ROW_22311" localSheetId="1" hidden="1">pnl!$B$52</definedName>
    <definedName name="QB_ROW_225020" localSheetId="0" hidden="1">'balance sheet'!$C$28</definedName>
    <definedName name="QB_ROW_225230" localSheetId="0" hidden="1">'balance sheet'!$D$30</definedName>
    <definedName name="QB_ROW_225320" localSheetId="0" hidden="1">'balance sheet'!$C$31</definedName>
    <definedName name="QB_ROW_23021" localSheetId="2" hidden="1">'Budget vs actual'!$C$56</definedName>
    <definedName name="QB_ROW_23021" localSheetId="1" hidden="1">pnl!$C$43</definedName>
    <definedName name="QB_ROW_230230" localSheetId="0" hidden="1">'balance sheet'!$D$29</definedName>
    <definedName name="QB_ROW_231240" localSheetId="2" hidden="1">'Budget vs actual'!$E$33</definedName>
    <definedName name="QB_ROW_2321" localSheetId="0" hidden="1">'balance sheet'!$C$9</definedName>
    <definedName name="QB_ROW_23321" localSheetId="2" hidden="1">'Budget vs actual'!$C$62</definedName>
    <definedName name="QB_ROW_23321" localSheetId="1" hidden="1">pnl!$C$48</definedName>
    <definedName name="QB_ROW_236230" localSheetId="0" hidden="1">'balance sheet'!$D$12</definedName>
    <definedName name="QB_ROW_24021" localSheetId="2" hidden="1">'Budget vs actual'!$C$63</definedName>
    <definedName name="QB_ROW_24021" localSheetId="1" hidden="1">pnl!$C$49</definedName>
    <definedName name="QB_ROW_241030" localSheetId="2" hidden="1">'Budget vs actual'!$D$43</definedName>
    <definedName name="QB_ROW_241030" localSheetId="1" hidden="1">pnl!$D$31</definedName>
    <definedName name="QB_ROW_241330" localSheetId="2" hidden="1">'Budget vs actual'!$D$49</definedName>
    <definedName name="QB_ROW_241330" localSheetId="1" hidden="1">pnl!$D$36</definedName>
    <definedName name="QB_ROW_242030" localSheetId="2" hidden="1">'Budget vs actual'!$D$57</definedName>
    <definedName name="QB_ROW_242030" localSheetId="1" hidden="1">pnl!$D$44</definedName>
    <definedName name="QB_ROW_242330" localSheetId="2" hidden="1">'Budget vs actual'!$D$60</definedName>
    <definedName name="QB_ROW_242330" localSheetId="1" hidden="1">pnl!$D$46</definedName>
    <definedName name="QB_ROW_24321" localSheetId="2" hidden="1">'Budget vs actual'!$C$65</definedName>
    <definedName name="QB_ROW_24321" localSheetId="1" hidden="1">pnl!$C$51</definedName>
    <definedName name="QB_ROW_250240" localSheetId="2" hidden="1">'Budget vs actual'!$E$23</definedName>
    <definedName name="QB_ROW_250240" localSheetId="1" hidden="1">pnl!$E$19</definedName>
    <definedName name="QB_ROW_251240" localSheetId="2" hidden="1">'Budget vs actual'!$E$22</definedName>
    <definedName name="QB_ROW_251240" localSheetId="1" hidden="1">pnl!$E$18</definedName>
    <definedName name="QB_ROW_252240" localSheetId="2" hidden="1">'Budget vs actual'!$E$19</definedName>
    <definedName name="QB_ROW_252240" localSheetId="1" hidden="1">pnl!$E$15</definedName>
    <definedName name="QB_ROW_253240" localSheetId="2" hidden="1">'Budget vs actual'!$E$21</definedName>
    <definedName name="QB_ROW_253240" localSheetId="1" hidden="1">pnl!$E$17</definedName>
    <definedName name="QB_ROW_254030" localSheetId="2" hidden="1">'Budget vs actual'!$D$16</definedName>
    <definedName name="QB_ROW_254030" localSheetId="1" hidden="1">pnl!$D$13</definedName>
    <definedName name="QB_ROW_254330" localSheetId="2" hidden="1">'Budget vs actual'!$D$24</definedName>
    <definedName name="QB_ROW_254330" localSheetId="1" hidden="1">pnl!$D$20</definedName>
    <definedName name="QB_ROW_255220" localSheetId="0" hidden="1">'balance sheet'!$C$23</definedName>
    <definedName name="QB_ROW_257230" localSheetId="2" hidden="1">'Budget vs actual'!$D$61</definedName>
    <definedName name="QB_ROW_257230" localSheetId="1" hidden="1">pnl!$D$47</definedName>
    <definedName name="QB_ROW_258230" localSheetId="0" hidden="1">'balance sheet'!$D$13</definedName>
    <definedName name="QB_ROW_260230" localSheetId="0" hidden="1">'balance sheet'!$D$14</definedName>
    <definedName name="QB_ROW_262240" localSheetId="2" hidden="1">'Budget vs actual'!$E$26</definedName>
    <definedName name="QB_ROW_26240" localSheetId="2" hidden="1">'Budget vs actual'!$E$45</definedName>
    <definedName name="QB_ROW_26240" localSheetId="1" hidden="1">pnl!$E$32</definedName>
    <definedName name="QB_ROW_264240" localSheetId="2" hidden="1">'Budget vs actual'!$E$17</definedName>
    <definedName name="QB_ROW_265240" localSheetId="2" hidden="1">'Budget vs actual'!$E$13</definedName>
    <definedName name="QB_ROW_27030" localSheetId="2" hidden="1">'Budget vs actual'!$D$12</definedName>
    <definedName name="QB_ROW_27030" localSheetId="1" hidden="1">pnl!$D$10</definedName>
    <definedName name="QB_ROW_27330" localSheetId="2" hidden="1">'Budget vs actual'!$D$15</definedName>
    <definedName name="QB_ROW_27330" localSheetId="1" hidden="1">pnl!$D$12</definedName>
    <definedName name="QB_ROW_28240" localSheetId="2" hidden="1">'Budget vs actual'!$E$51</definedName>
    <definedName name="QB_ROW_28240" localSheetId="1" hidden="1">pnl!$E$38</definedName>
    <definedName name="QB_ROW_301" localSheetId="0" hidden="1">'balance sheet'!$A$39</definedName>
    <definedName name="QB_ROW_3021" localSheetId="0" hidden="1">'balance sheet'!$C$10</definedName>
    <definedName name="QB_ROW_30240" localSheetId="2" hidden="1">'Budget vs actual'!$E$47</definedName>
    <definedName name="QB_ROW_30240" localSheetId="1" hidden="1">pnl!$E$34</definedName>
    <definedName name="QB_ROW_3240" localSheetId="2" hidden="1">'Budget vs actual'!$E$59</definedName>
    <definedName name="QB_ROW_3240" localSheetId="1" hidden="1">pnl!$E$45</definedName>
    <definedName name="QB_ROW_3321" localSheetId="0" hidden="1">'balance sheet'!$C$15</definedName>
    <definedName name="QB_ROW_39240" localSheetId="2" hidden="1">'Budget vs actual'!$E$48</definedName>
    <definedName name="QB_ROW_39240" localSheetId="1" hidden="1">pnl!$E$35</definedName>
    <definedName name="QB_ROW_4021" localSheetId="0" hidden="1">'balance sheet'!$C$16</definedName>
    <definedName name="QB_ROW_41030" localSheetId="2" hidden="1">'Budget vs actual'!$D$25</definedName>
    <definedName name="QB_ROW_41030" localSheetId="1" hidden="1">pnl!$D$21</definedName>
    <definedName name="QB_ROW_41330" localSheetId="2" hidden="1">'Budget vs actual'!$D$31</definedName>
    <definedName name="QB_ROW_41330" localSheetId="1" hidden="1">pnl!$D$26</definedName>
    <definedName name="QB_ROW_42240" localSheetId="2" hidden="1">'Budget vs actual'!$E$27</definedName>
    <definedName name="QB_ROW_42240" localSheetId="1" hidden="1">pnl!$E$22</definedName>
    <definedName name="QB_ROW_4321" localSheetId="0" hidden="1">'balance sheet'!$C$19</definedName>
    <definedName name="QB_ROW_43240" localSheetId="2" hidden="1">'Budget vs actual'!$E$30</definedName>
    <definedName name="QB_ROW_43240" localSheetId="1" hidden="1">pnl!$E$25</definedName>
    <definedName name="QB_ROW_44230" localSheetId="2" hidden="1">'Budget vs actual'!$D$6</definedName>
    <definedName name="QB_ROW_44230" localSheetId="1" hidden="1">pnl!$D$5</definedName>
    <definedName name="QB_ROW_5011" localSheetId="0" hidden="1">'balance sheet'!$B$21</definedName>
    <definedName name="QB_ROW_50240" localSheetId="2" hidden="1">'Budget vs actual'!$E$34</definedName>
    <definedName name="QB_ROW_5311" localSheetId="0" hidden="1">'balance sheet'!$B$35</definedName>
    <definedName name="QB_ROW_6011" localSheetId="0" hidden="1">'balance sheet'!$B$36</definedName>
    <definedName name="QB_ROW_61240" localSheetId="2" hidden="1">'Budget vs actual'!$E$38</definedName>
    <definedName name="QB_ROW_61240" localSheetId="1" hidden="1">pnl!$E$29</definedName>
    <definedName name="QB_ROW_6240" localSheetId="2" hidden="1">'Budget vs actual'!$E$58</definedName>
    <definedName name="QB_ROW_63030" localSheetId="2" hidden="1">'Budget vs actual'!$D$36</definedName>
    <definedName name="QB_ROW_63030" localSheetId="1" hidden="1">pnl!$D$27</definedName>
    <definedName name="QB_ROW_6311" localSheetId="0" hidden="1">'balance sheet'!$B$38</definedName>
    <definedName name="QB_ROW_63330" localSheetId="2" hidden="1">'Budget vs actual'!$D$39</definedName>
    <definedName name="QB_ROW_63330" localSheetId="1" hidden="1">pnl!$D$30</definedName>
    <definedName name="QB_ROW_64240" localSheetId="2" hidden="1">'Budget vs actual'!$E$37</definedName>
    <definedName name="QB_ROW_64240" localSheetId="1" hidden="1">pnl!$E$28</definedName>
    <definedName name="QB_ROW_67230" localSheetId="0" hidden="1">'balance sheet'!$D$11</definedName>
    <definedName name="QB_ROW_68240" localSheetId="0" hidden="1">'balance sheet'!$E$44</definedName>
    <definedName name="QB_ROW_7001" localSheetId="0" hidden="1">'balance sheet'!$A$40</definedName>
    <definedName name="QB_ROW_72340" localSheetId="2" hidden="1">'Budget vs actual'!$E$20</definedName>
    <definedName name="QB_ROW_72340" localSheetId="1" hidden="1">pnl!$E$16</definedName>
    <definedName name="QB_ROW_7240" localSheetId="2" hidden="1">'Budget vs actual'!$E$44</definedName>
    <definedName name="QB_ROW_7301" localSheetId="0" hidden="1">'balance sheet'!$A$66</definedName>
    <definedName name="QB_ROW_8011" localSheetId="0" hidden="1">'balance sheet'!$B$41</definedName>
    <definedName name="QB_ROW_82240" localSheetId="2" hidden="1">'Budget vs actual'!$E$29</definedName>
    <definedName name="QB_ROW_82240" localSheetId="1" hidden="1">pnl!$E$24</definedName>
    <definedName name="QB_ROW_8311" localSheetId="0" hidden="1">'balance sheet'!$B$57</definedName>
    <definedName name="QB_ROW_83240" localSheetId="0" hidden="1">'balance sheet'!$E$48</definedName>
    <definedName name="QB_ROW_86230" localSheetId="2" hidden="1">'Budget vs actual'!$D$9</definedName>
    <definedName name="QB_ROW_9021" localSheetId="0" hidden="1">'balance sheet'!$C$42</definedName>
    <definedName name="QB_ROW_9321" localSheetId="0" hidden="1">'balance sheet'!$C$53</definedName>
    <definedName name="QB_ROW_98220" localSheetId="0" hidden="1">'balance sheet'!$C$22</definedName>
    <definedName name="QB_ROW_99320" localSheetId="0" hidden="1">'balance sheet'!$C$24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20200430</definedName>
    <definedName name="QBENDDATE" localSheetId="2">20201231</definedName>
    <definedName name="QBENDDATE" localSheetId="3">20200430</definedName>
    <definedName name="QBENDDATE" localSheetId="1">20200430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5914</definedName>
    <definedName name="QBMETADATASIZE" localSheetId="2">5914</definedName>
    <definedName name="QBMETADATASIZE" localSheetId="3">0</definedName>
    <definedName name="QBMETADATASIZE" localSheetId="1">5914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3</definedName>
    <definedName name="QBROWHEADERS" localSheetId="0">5</definedName>
    <definedName name="QBROWHEADERS" localSheetId="2">5</definedName>
    <definedName name="QBROWHEADERS" localSheetId="3">1</definedName>
    <definedName name="QBROWHEADERS" localSheetId="1">5</definedName>
    <definedName name="QBSTARTDATE" localSheetId="0">20200101</definedName>
    <definedName name="QBSTARTDATE" localSheetId="2">20200101</definedName>
    <definedName name="QBSTARTDATE" localSheetId="3">20200401</definedName>
    <definedName name="QBSTARTDATE" localSheetId="1">20200101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9" i="9" l="1"/>
  <c r="L189" i="9"/>
  <c r="N184" i="9"/>
  <c r="L184" i="9"/>
  <c r="N178" i="9"/>
  <c r="L178" i="9"/>
  <c r="N173" i="9"/>
  <c r="L173" i="9"/>
  <c r="N168" i="9"/>
  <c r="L168" i="9"/>
  <c r="N163" i="9"/>
  <c r="L163" i="9"/>
  <c r="N157" i="9"/>
  <c r="L157" i="9"/>
  <c r="N152" i="9"/>
  <c r="L152" i="9"/>
  <c r="N147" i="9"/>
  <c r="L147" i="9"/>
  <c r="N134" i="9"/>
  <c r="L134" i="9"/>
  <c r="N118" i="9"/>
  <c r="L118" i="9"/>
  <c r="N107" i="9"/>
  <c r="L107" i="9"/>
  <c r="N96" i="9"/>
  <c r="L96" i="9"/>
  <c r="N85" i="9"/>
  <c r="L85" i="9"/>
  <c r="N74" i="9"/>
  <c r="L74" i="9"/>
  <c r="N63" i="9"/>
  <c r="L63" i="9"/>
  <c r="N49" i="9"/>
  <c r="L49" i="9"/>
  <c r="N40" i="9"/>
  <c r="L40" i="9"/>
  <c r="N35" i="9"/>
  <c r="L35" i="9"/>
  <c r="N26" i="9"/>
  <c r="L26" i="9"/>
  <c r="N21" i="9"/>
  <c r="L21" i="9"/>
  <c r="N16" i="9"/>
  <c r="L16" i="9"/>
  <c r="N11" i="9"/>
  <c r="L11" i="9"/>
  <c r="N6" i="9"/>
  <c r="L6" i="9"/>
  <c r="H7" i="7"/>
  <c r="H15" i="7"/>
  <c r="H24" i="7"/>
  <c r="H31" i="7"/>
  <c r="H35" i="7"/>
  <c r="H39" i="7"/>
  <c r="H42" i="7"/>
  <c r="H49" i="7"/>
  <c r="H52" i="7"/>
  <c r="H53" i="7"/>
  <c r="H54" i="7"/>
  <c r="H60" i="7"/>
  <c r="H62" i="7"/>
  <c r="H65" i="7"/>
  <c r="H66" i="7"/>
  <c r="H67" i="7"/>
  <c r="F7" i="7"/>
  <c r="F15" i="7"/>
  <c r="F24" i="7"/>
  <c r="F31" i="7"/>
  <c r="F35" i="7"/>
  <c r="F39" i="7"/>
  <c r="F42" i="7"/>
  <c r="F49" i="7"/>
  <c r="F52" i="7"/>
  <c r="F53" i="7"/>
  <c r="F54" i="7"/>
  <c r="F60" i="7"/>
  <c r="F62" i="7"/>
  <c r="F65" i="7"/>
  <c r="F66" i="7"/>
  <c r="F67" i="7"/>
  <c r="L67" i="7"/>
  <c r="J67" i="7"/>
  <c r="L66" i="7"/>
  <c r="J66" i="7"/>
  <c r="L65" i="7"/>
  <c r="J65" i="7"/>
  <c r="L64" i="7"/>
  <c r="J64" i="7"/>
  <c r="L62" i="7"/>
  <c r="J62" i="7"/>
  <c r="L60" i="7"/>
  <c r="J60" i="7"/>
  <c r="L59" i="7"/>
  <c r="J59" i="7"/>
  <c r="L58" i="7"/>
  <c r="J58" i="7"/>
  <c r="L54" i="7"/>
  <c r="J54" i="7"/>
  <c r="L53" i="7"/>
  <c r="J53" i="7"/>
  <c r="L52" i="7"/>
  <c r="J52" i="7"/>
  <c r="L51" i="7"/>
  <c r="J51" i="7"/>
  <c r="L49" i="7"/>
  <c r="J49" i="7"/>
  <c r="L48" i="7"/>
  <c r="J48" i="7"/>
  <c r="L47" i="7"/>
  <c r="J47" i="7"/>
  <c r="L46" i="7"/>
  <c r="J46" i="7"/>
  <c r="L44" i="7"/>
  <c r="J44" i="7"/>
  <c r="L42" i="7"/>
  <c r="J42" i="7"/>
  <c r="L41" i="7"/>
  <c r="J41" i="7"/>
  <c r="L39" i="7"/>
  <c r="J39" i="7"/>
  <c r="L38" i="7"/>
  <c r="J38" i="7"/>
  <c r="L37" i="7"/>
  <c r="J37" i="7"/>
  <c r="L35" i="7"/>
  <c r="J35" i="7"/>
  <c r="L34" i="7"/>
  <c r="J34" i="7"/>
  <c r="L33" i="7"/>
  <c r="J33" i="7"/>
  <c r="L31" i="7"/>
  <c r="J31" i="7"/>
  <c r="L30" i="7"/>
  <c r="J30" i="7"/>
  <c r="L29" i="7"/>
  <c r="J29" i="7"/>
  <c r="L27" i="7"/>
  <c r="J27" i="7"/>
  <c r="L26" i="7"/>
  <c r="J26" i="7"/>
  <c r="L24" i="7"/>
  <c r="J24" i="7"/>
  <c r="L23" i="7"/>
  <c r="J23" i="7"/>
  <c r="L22" i="7"/>
  <c r="J22" i="7"/>
  <c r="L21" i="7"/>
  <c r="J21" i="7"/>
  <c r="L20" i="7"/>
  <c r="J20" i="7"/>
  <c r="L19" i="7"/>
  <c r="J19" i="7"/>
  <c r="L18" i="7"/>
  <c r="J18" i="7"/>
  <c r="L17" i="7"/>
  <c r="J17" i="7"/>
  <c r="L15" i="7"/>
  <c r="J15" i="7"/>
  <c r="L13" i="7"/>
  <c r="J13" i="7"/>
  <c r="L11" i="7"/>
  <c r="J11" i="7"/>
  <c r="L10" i="7"/>
  <c r="J10" i="7"/>
  <c r="L9" i="7"/>
  <c r="J9" i="7"/>
  <c r="L7" i="7"/>
  <c r="J7" i="7"/>
  <c r="L6" i="7"/>
  <c r="J6" i="7"/>
  <c r="L5" i="7"/>
  <c r="J5" i="7"/>
  <c r="F45" i="5"/>
  <c r="F52" i="5"/>
  <c r="F53" i="5"/>
  <c r="F56" i="5"/>
  <c r="F57" i="5"/>
  <c r="F65" i="5"/>
  <c r="F66" i="5"/>
  <c r="F9" i="5"/>
  <c r="F15" i="5"/>
  <c r="F19" i="5"/>
  <c r="F20" i="5"/>
  <c r="F31" i="5"/>
  <c r="F35" i="5"/>
  <c r="F38" i="5"/>
  <c r="F39" i="5"/>
  <c r="F6" i="3"/>
  <c r="F12" i="3"/>
  <c r="F20" i="3"/>
  <c r="F26" i="3"/>
  <c r="F30" i="3"/>
  <c r="F36" i="3"/>
  <c r="F39" i="3"/>
  <c r="F40" i="3"/>
  <c r="F41" i="3"/>
  <c r="F46" i="3"/>
  <c r="F48" i="3"/>
  <c r="F51" i="3"/>
  <c r="F52" i="3"/>
  <c r="F53" i="3"/>
  <c r="H6" i="3"/>
  <c r="H12" i="3"/>
  <c r="H20" i="3"/>
  <c r="H26" i="3"/>
  <c r="H30" i="3"/>
  <c r="H36" i="3"/>
  <c r="H39" i="3"/>
  <c r="H40" i="3"/>
  <c r="H41" i="3"/>
  <c r="H46" i="3"/>
  <c r="H48" i="3"/>
  <c r="H51" i="3"/>
  <c r="H52" i="3"/>
  <c r="H53" i="3"/>
  <c r="J6" i="3"/>
  <c r="J12" i="3"/>
  <c r="J20" i="3"/>
  <c r="J26" i="3"/>
  <c r="J30" i="3"/>
  <c r="J36" i="3"/>
  <c r="J39" i="3"/>
  <c r="J40" i="3"/>
  <c r="J41" i="3"/>
  <c r="J46" i="3"/>
  <c r="J48" i="3"/>
  <c r="J51" i="3"/>
  <c r="J52" i="3"/>
  <c r="J53" i="3"/>
  <c r="L53" i="3"/>
  <c r="L52" i="3"/>
  <c r="L51" i="3"/>
  <c r="L50" i="3"/>
  <c r="L48" i="3"/>
  <c r="L47" i="3"/>
  <c r="L46" i="3"/>
  <c r="L45" i="3"/>
  <c r="L41" i="3"/>
  <c r="L40" i="3"/>
  <c r="L39" i="3"/>
  <c r="L38" i="3"/>
  <c r="L36" i="3"/>
  <c r="L35" i="3"/>
  <c r="L34" i="3"/>
  <c r="L33" i="3"/>
  <c r="L32" i="3"/>
  <c r="L30" i="3"/>
  <c r="L29" i="3"/>
  <c r="L28" i="3"/>
  <c r="L26" i="3"/>
  <c r="L25" i="3"/>
  <c r="L24" i="3"/>
  <c r="L23" i="3"/>
  <c r="L22" i="3"/>
  <c r="L20" i="3"/>
  <c r="L19" i="3"/>
  <c r="L18" i="3"/>
  <c r="L17" i="3"/>
  <c r="L16" i="3"/>
  <c r="L15" i="3"/>
  <c r="L14" i="3"/>
  <c r="L12" i="3"/>
  <c r="L11" i="3"/>
  <c r="L9" i="3"/>
  <c r="L8" i="3"/>
  <c r="L6" i="3"/>
  <c r="L5" i="3"/>
  <c r="L4" i="3"/>
</calcChain>
</file>

<file path=xl/sharedStrings.xml><?xml version="1.0" encoding="utf-8"?>
<sst xmlns="http://schemas.openxmlformats.org/spreadsheetml/2006/main" count="465" uniqueCount="189">
  <si>
    <t>Ordinary Income/Expense</t>
  </si>
  <si>
    <t>Income</t>
  </si>
  <si>
    <t>600 · Tax Levy</t>
  </si>
  <si>
    <t>410 · User fees</t>
  </si>
  <si>
    <t>Total Income</t>
  </si>
  <si>
    <t>Expense</t>
  </si>
  <si>
    <t>GBWWTPC Processing Fees</t>
  </si>
  <si>
    <t>Insurance</t>
  </si>
  <si>
    <t>Maintenance</t>
  </si>
  <si>
    <t>Generators/Fuel/Repair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</si>
  <si>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</si>
  <si>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</si>
  <si>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</si>
  <si>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</si>
  <si>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</si>
  <si>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</si>
  <si>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</si>
  <si>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</si>
  <si>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</si>
  <si>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</si>
  <si>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</si>
  <si>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Appraisals and Surveys</t>
  </si>
  <si>
    <t>Engineering</t>
  </si>
  <si>
    <t>Legal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</si>
  <si>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</si>
  <si>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</si>
  <si>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</si>
  <si>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</si>
  <si>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</si>
  <si>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</si>
  <si>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</si>
  <si>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</si>
  <si>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</si>
  <si>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</si>
  <si>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</si>
  <si>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</si>
  <si>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</si>
  <si>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</si>
  <si>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</si>
  <si>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</si>
  <si>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</si>
  <si>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</si>
  <si>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</si>
  <si>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611 · Interest  Income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</si>
  <si>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</si>
  <si>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</si>
  <si>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</si>
  <si>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</si>
  <si>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</si>
  <si>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</si>
  <si>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</si>
  <si>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</si>
  <si>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Administrative</t>
  </si>
  <si>
    <t>Operations</t>
  </si>
  <si>
    <t>Unclassified</t>
  </si>
  <si>
    <t>TOTAL</t>
  </si>
  <si>
    <t>Apr 30, 20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</si>
  <si>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</si>
  <si>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</si>
  <si>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</si>
  <si>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</si>
  <si>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</si>
  <si>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</si>
  <si>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</si>
  <si>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</si>
  <si>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</si>
  <si>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</si>
  <si>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</si>
  <si>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</si>
  <si>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</si>
  <si>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</si>
  <si>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</si>
  <si>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</si>
  <si>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</si>
  <si>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</si>
  <si>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</si>
  <si>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</si>
  <si>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</si>
  <si>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</si>
  <si>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</si>
  <si>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</si>
  <si>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</si>
  <si>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</si>
  <si>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</si>
  <si>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</si>
  <si>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</si>
  <si>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</si>
  <si>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</si>
  <si>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</si>
  <si>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</si>
  <si>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</si>
  <si>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</si>
  <si>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</si>
  <si>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</si>
  <si>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</si>
  <si>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</si>
  <si>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</si>
  <si>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</si>
  <si>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</si>
  <si>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</si>
  <si>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</si>
  <si>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</si>
  <si>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</si>
  <si>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</si>
  <si>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</si>
  <si>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</si>
  <si>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</si>
  <si>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</si>
  <si>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</si>
  <si>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</si>
  <si>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</si>
  <si>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</si>
  <si>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</si>
  <si>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</si>
  <si>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</si>
  <si>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</si>
  <si>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</si>
  <si>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</si>
  <si>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</si>
  <si>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</si>
  <si>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</si>
  <si>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Jan - Dec 20</t>
  </si>
  <si>
    <t>Budget</t>
  </si>
  <si>
    <t>$ Over Budget</t>
  </si>
  <si>
    <t>% of Budget</t>
  </si>
  <si>
    <t>Equip Purchase</t>
  </si>
  <si>
    <t>Lift Station/Pump Maintenance</t>
  </si>
  <si>
    <t>Operators' Meeting Hours</t>
  </si>
  <si>
    <t>Utility Location Services</t>
  </si>
  <si>
    <t>530 · Grounds Maintenance</t>
  </si>
  <si>
    <t>Cheq Road Membership Fee</t>
  </si>
  <si>
    <t>Snow Plowing/Mowing</t>
  </si>
  <si>
    <t>Total 530 · Grounds Maintenance</t>
  </si>
  <si>
    <t>560 · Contract Service</t>
  </si>
  <si>
    <t>Force Main Direct to GBWWTPC</t>
  </si>
  <si>
    <t>Total 560 · Contract Service</t>
  </si>
  <si>
    <t>Advertising</t>
  </si>
  <si>
    <t>605 · New User Fees</t>
  </si>
  <si>
    <t>Type</t>
  </si>
  <si>
    <t>Num</t>
  </si>
  <si>
    <t>Date</t>
  </si>
  <si>
    <t>Name</t>
  </si>
  <si>
    <t>Account</t>
  </si>
  <si>
    <t>Paid Amount</t>
  </si>
  <si>
    <t>Original Amount</t>
  </si>
  <si>
    <t xml:space="preserve"> </t>
  </si>
  <si>
    <t>Check</t>
  </si>
  <si>
    <t>Liability Check</t>
  </si>
  <si>
    <t>Paycheck</t>
  </si>
  <si>
    <t>Bill Pmt -Check</t>
  </si>
  <si>
    <t>Bill</t>
  </si>
  <si>
    <t>auto</t>
  </si>
  <si>
    <t>E-pay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</si>
  <si>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</si>
  <si>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</si>
  <si>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</si>
  <si>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</si>
  <si>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</si>
  <si>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</si>
  <si>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</si>
  <si>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</si>
  <si>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</si>
  <si>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</si>
  <si>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</si>
  <si>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</si>
  <si>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5711</t>
  </si>
  <si>
    <t>44387</t>
  </si>
  <si>
    <t>5712</t>
  </si>
  <si>
    <t>5713</t>
  </si>
  <si>
    <t>970</t>
  </si>
  <si>
    <t>5714</t>
  </si>
  <si>
    <t>17229</t>
  </si>
  <si>
    <t>USPS</t>
  </si>
  <si>
    <t>Deluxe Checks</t>
  </si>
  <si>
    <t>Xcel Energy</t>
  </si>
  <si>
    <t>United States Treasury</t>
  </si>
  <si>
    <t>Wisconsin Dept. of Revenue</t>
  </si>
  <si>
    <t>Rose M Lawyer</t>
  </si>
  <si>
    <t>Andrew J Long</t>
  </si>
  <si>
    <t>Carol Fahrenkrog</t>
  </si>
  <si>
    <t>Levi Leafblad {commissioner}</t>
  </si>
  <si>
    <t>Pam Brindley</t>
  </si>
  <si>
    <t>Rex J. Dollinger</t>
  </si>
  <si>
    <t>Duane L. Dehn</t>
  </si>
  <si>
    <t>Ryan Faragher</t>
  </si>
  <si>
    <t>Ehlers&amp;Pierce CPAs Inc.</t>
  </si>
  <si>
    <t>GBWWTP</t>
  </si>
  <si>
    <t>Lund Engineering</t>
  </si>
  <si>
    <t>Spears,Carlson &amp; Coleman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</si>
</sst>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1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67"/>
  <sheetViews>
    <sheetView workbookViewId="0">
      <pane xSplit="5" ySplit="1" topLeftCell="F47" activePane="bottomRight" state="frozenSplit"/>
      <selection pane="bottomLeft" activeCell="A2" sqref="A2"/>
      <selection pane="topRight" activeCell="F1" sqref="F1"/>
      <selection pane="bottomRight" activeCell="E4" sqref="E4"/>
    </sheetView>
  </sheetViews>
  <sheetFormatPr defaultRowHeight="15" x14ac:dyDescent="0.2"/>
  <cols>
    <col min="1" max="4" width="2.95703125" style="13" customWidth="1"/>
    <col min="5" max="5" width="34.97265625" style="13" customWidth="1"/>
    <col min="6" max="6" width="9.953125" style="14" bestFit="1" customWidth="1"/>
  </cols>
  <sheetData>
    <row r="1" spans="1:6" s="12" customFormat="1" ht="15.75" thickBot="1" x14ac:dyDescent="0.25">
      <c r="A1" s="10"/>
      <c r="B1" s="10"/>
      <c r="C1" s="10"/>
      <c r="D1" s="10"/>
      <c r="E1" s="10"/>
      <c r="F1" s="11" t="s">
        <v>56</v>
      </c>
    </row>
    <row r="2" spans="1:6" ht="15.75" thickTop="1" x14ac:dyDescent="0.2">
      <c r="A2" s="1" t="s">
        <v>57</v>
      </c>
      <c r="B2" s="1"/>
      <c r="C2" s="1"/>
      <c r="D2" s="1"/>
      <c r="E2" s="1"/>
      <c r="F2" s="2"/>
    </row>
    <row r="3" spans="1:6" x14ac:dyDescent="0.2">
      <c r="A3" s="1"/>
      <c r="B3" s="1" t="s">
        <v>58</v>
      </c>
      <c r="C3" s="1"/>
      <c r="D3" s="1"/>
      <c r="E3" s="1"/>
      <c r="F3" s="2"/>
    </row>
    <row r="4" spans="1:6" x14ac:dyDescent="0.2">
      <c r="A4" s="1"/>
      <c r="B4" s="1"/>
      <c r="C4" s="1" t="s">
        <v>59</v>
      </c>
      <c r="D4" s="1"/>
      <c r="E4" s="1"/>
      <c r="F4" s="2"/>
    </row>
    <row r="5" spans="1:6" x14ac:dyDescent="0.2">
      <c r="A5" s="1"/>
      <c r="B5" s="1"/>
      <c r="C5" s="1"/>
      <c r="D5" s="1" t="s">
        <v>60</v>
      </c>
      <c r="E5" s="1"/>
      <c r="F5" s="2">
        <v>175431.22</v>
      </c>
    </row>
    <row r="6" spans="1:6" x14ac:dyDescent="0.2">
      <c r="A6" s="1"/>
      <c r="B6" s="1"/>
      <c r="C6" s="1"/>
      <c r="D6" s="1" t="s">
        <v>61</v>
      </c>
      <c r="E6" s="1"/>
      <c r="F6" s="2">
        <v>211270.67</v>
      </c>
    </row>
    <row r="7" spans="1:6" x14ac:dyDescent="0.2">
      <c r="A7" s="1"/>
      <c r="B7" s="1"/>
      <c r="C7" s="1"/>
      <c r="D7" s="1" t="s">
        <v>62</v>
      </c>
      <c r="E7" s="1"/>
      <c r="F7" s="2">
        <v>6833.45</v>
      </c>
    </row>
    <row r="8" spans="1:6" ht="15.75" thickBot="1" x14ac:dyDescent="0.25">
      <c r="A8" s="1"/>
      <c r="B8" s="1"/>
      <c r="C8" s="1"/>
      <c r="D8" s="1" t="s">
        <v>63</v>
      </c>
      <c r="E8" s="1"/>
      <c r="F8" s="3">
        <v>55151.29</v>
      </c>
    </row>
    <row r="9" spans="1:6" x14ac:dyDescent="0.2">
      <c r="A9" s="1"/>
      <c r="B9" s="1"/>
      <c r="C9" s="1" t="s">
        <v>64</v>
      </c>
      <c r="D9" s="1"/>
      <c r="E9" s="1"/>
      <c r="F9" s="2">
        <f>ROUND(SUM(F4:F8),5)</f>
        <v>448686.63</v>
      </c>
    </row>
    <row r="10" spans="1:6" x14ac:dyDescent="0.2">
      <c r="A10" s="1"/>
      <c r="B10" s="1"/>
      <c r="C10" s="1" t="s">
        <v>65</v>
      </c>
      <c r="D10" s="1"/>
      <c r="E10" s="1"/>
      <c r="F10" s="2"/>
    </row>
    <row r="11" spans="1:6" x14ac:dyDescent="0.2">
      <c r="A11" s="1"/>
      <c r="B11" s="1"/>
      <c r="C11" s="1"/>
      <c r="D11" s="1" t="s">
        <v>66</v>
      </c>
      <c r="E11" s="1"/>
      <c r="F11" s="2">
        <v>3191</v>
      </c>
    </row>
    <row r="12" spans="1:6" x14ac:dyDescent="0.2">
      <c r="A12" s="1"/>
      <c r="B12" s="1"/>
      <c r="C12" s="1"/>
      <c r="D12" s="1" t="s">
        <v>67</v>
      </c>
      <c r="E12" s="1"/>
      <c r="F12" s="2">
        <v>835.76</v>
      </c>
    </row>
    <row r="13" spans="1:6" x14ac:dyDescent="0.2">
      <c r="A13" s="1"/>
      <c r="B13" s="1"/>
      <c r="C13" s="1"/>
      <c r="D13" s="1" t="s">
        <v>68</v>
      </c>
      <c r="E13" s="1"/>
      <c r="F13" s="2">
        <v>23166.43</v>
      </c>
    </row>
    <row r="14" spans="1:6" ht="15.75" thickBot="1" x14ac:dyDescent="0.25">
      <c r="A14" s="1"/>
      <c r="B14" s="1"/>
      <c r="C14" s="1"/>
      <c r="D14" s="1" t="s">
        <v>69</v>
      </c>
      <c r="E14" s="1"/>
      <c r="F14" s="3">
        <v>20575.16</v>
      </c>
    </row>
    <row r="15" spans="1:6" x14ac:dyDescent="0.2">
      <c r="A15" s="1"/>
      <c r="B15" s="1"/>
      <c r="C15" s="1" t="s">
        <v>70</v>
      </c>
      <c r="D15" s="1"/>
      <c r="E15" s="1"/>
      <c r="F15" s="2">
        <f>ROUND(SUM(F10:F14),5)</f>
        <v>47768.35</v>
      </c>
    </row>
    <row r="16" spans="1:6" x14ac:dyDescent="0.2">
      <c r="A16" s="1"/>
      <c r="B16" s="1"/>
      <c r="C16" s="1" t="s">
        <v>71</v>
      </c>
      <c r="D16" s="1"/>
      <c r="E16" s="1"/>
      <c r="F16" s="2"/>
    </row>
    <row r="17" spans="1:6" x14ac:dyDescent="0.2">
      <c r="A17" s="1"/>
      <c r="B17" s="1"/>
      <c r="C17" s="1"/>
      <c r="D17" s="1" t="s">
        <v>72</v>
      </c>
      <c r="E17" s="1"/>
      <c r="F17" s="2">
        <v>1098.99</v>
      </c>
    </row>
    <row r="18" spans="1:6" ht="15.75" thickBot="1" x14ac:dyDescent="0.25">
      <c r="A18" s="1"/>
      <c r="B18" s="1"/>
      <c r="C18" s="1"/>
      <c r="D18" s="1" t="s">
        <v>73</v>
      </c>
      <c r="E18" s="1"/>
      <c r="F18" s="4">
        <v>66150</v>
      </c>
    </row>
    <row r="19" spans="1:6" ht="15.75" thickBot="1" x14ac:dyDescent="0.25">
      <c r="A19" s="1"/>
      <c r="B19" s="1"/>
      <c r="C19" s="1" t="s">
        <v>74</v>
      </c>
      <c r="D19" s="1"/>
      <c r="E19" s="1"/>
      <c r="F19" s="6">
        <f>ROUND(SUM(F16:F18),5)</f>
        <v>67248.990000000005</v>
      </c>
    </row>
    <row r="20" spans="1:6" x14ac:dyDescent="0.2">
      <c r="A20" s="1"/>
      <c r="B20" s="1" t="s">
        <v>75</v>
      </c>
      <c r="C20" s="1"/>
      <c r="D20" s="1"/>
      <c r="E20" s="1"/>
      <c r="F20" s="2">
        <f>ROUND(F3+F9+F15+F19,5)</f>
        <v>563703.97</v>
      </c>
    </row>
    <row r="21" spans="1:6" x14ac:dyDescent="0.2">
      <c r="A21" s="1"/>
      <c r="B21" s="1" t="s">
        <v>76</v>
      </c>
      <c r="C21" s="1"/>
      <c r="D21" s="1"/>
      <c r="E21" s="1"/>
      <c r="F21" s="2"/>
    </row>
    <row r="22" spans="1:6" x14ac:dyDescent="0.2">
      <c r="A22" s="1"/>
      <c r="B22" s="1"/>
      <c r="C22" s="1" t="s">
        <v>77</v>
      </c>
      <c r="D22" s="1"/>
      <c r="E22" s="1"/>
      <c r="F22" s="2">
        <v>1897196.49</v>
      </c>
    </row>
    <row r="23" spans="1:6" x14ac:dyDescent="0.2">
      <c r="A23" s="1"/>
      <c r="B23" s="1"/>
      <c r="C23" s="1" t="s">
        <v>78</v>
      </c>
      <c r="D23" s="1"/>
      <c r="E23" s="1"/>
      <c r="F23" s="2">
        <v>29950.97</v>
      </c>
    </row>
    <row r="24" spans="1:6" x14ac:dyDescent="0.2">
      <c r="A24" s="1"/>
      <c r="B24" s="1"/>
      <c r="C24" s="1" t="s">
        <v>79</v>
      </c>
      <c r="D24" s="1"/>
      <c r="E24" s="1"/>
      <c r="F24" s="2">
        <v>120712</v>
      </c>
    </row>
    <row r="25" spans="1:6" x14ac:dyDescent="0.2">
      <c r="A25" s="1"/>
      <c r="B25" s="1"/>
      <c r="C25" s="1" t="s">
        <v>80</v>
      </c>
      <c r="D25" s="1"/>
      <c r="E25" s="1"/>
      <c r="F25" s="2">
        <v>2451.83</v>
      </c>
    </row>
    <row r="26" spans="1:6" x14ac:dyDescent="0.2">
      <c r="A26" s="1"/>
      <c r="B26" s="1"/>
      <c r="C26" s="1" t="s">
        <v>81</v>
      </c>
      <c r="D26" s="1"/>
      <c r="E26" s="1"/>
      <c r="F26" s="2">
        <v>185679.02</v>
      </c>
    </row>
    <row r="27" spans="1:6" x14ac:dyDescent="0.2">
      <c r="A27" s="1"/>
      <c r="B27" s="1"/>
      <c r="C27" s="1" t="s">
        <v>82</v>
      </c>
      <c r="D27" s="1"/>
      <c r="E27" s="1"/>
      <c r="F27" s="2">
        <v>640114.91</v>
      </c>
    </row>
    <row r="28" spans="1:6" x14ac:dyDescent="0.2">
      <c r="A28" s="1"/>
      <c r="B28" s="1"/>
      <c r="C28" s="1" t="s">
        <v>83</v>
      </c>
      <c r="D28" s="1"/>
      <c r="E28" s="1"/>
      <c r="F28" s="2"/>
    </row>
    <row r="29" spans="1:6" x14ac:dyDescent="0.2">
      <c r="A29" s="1"/>
      <c r="B29" s="1"/>
      <c r="C29" s="1"/>
      <c r="D29" s="1" t="s">
        <v>84</v>
      </c>
      <c r="E29" s="1"/>
      <c r="F29" s="2">
        <v>14475</v>
      </c>
    </row>
    <row r="30" spans="1:6" ht="15.75" thickBot="1" x14ac:dyDescent="0.25">
      <c r="A30" s="1"/>
      <c r="B30" s="1"/>
      <c r="C30" s="1"/>
      <c r="D30" s="1" t="s">
        <v>85</v>
      </c>
      <c r="E30" s="1"/>
      <c r="F30" s="3">
        <v>52932</v>
      </c>
    </row>
    <row r="31" spans="1:6" x14ac:dyDescent="0.2">
      <c r="A31" s="1"/>
      <c r="B31" s="1"/>
      <c r="C31" s="1" t="s">
        <v>86</v>
      </c>
      <c r="D31" s="1"/>
      <c r="E31" s="1"/>
      <c r="F31" s="2">
        <f>ROUND(SUM(F28:F30),5)</f>
        <v>67407</v>
      </c>
    </row>
    <row r="32" spans="1:6" x14ac:dyDescent="0.2">
      <c r="A32" s="1"/>
      <c r="B32" s="1"/>
      <c r="C32" s="1" t="s">
        <v>87</v>
      </c>
      <c r="D32" s="1"/>
      <c r="E32" s="1"/>
      <c r="F32" s="2">
        <v>2163</v>
      </c>
    </row>
    <row r="33" spans="1:6" x14ac:dyDescent="0.2">
      <c r="A33" s="1"/>
      <c r="B33" s="1"/>
      <c r="C33" s="1" t="s">
        <v>88</v>
      </c>
      <c r="D33" s="1"/>
      <c r="E33" s="1"/>
      <c r="F33" s="2">
        <v>-295881.21999999997</v>
      </c>
    </row>
    <row r="34" spans="1:6" ht="15.75" thickBot="1" x14ac:dyDescent="0.25">
      <c r="A34" s="1"/>
      <c r="B34" s="1"/>
      <c r="C34" s="1" t="s">
        <v>89</v>
      </c>
      <c r="D34" s="1"/>
      <c r="E34" s="1"/>
      <c r="F34" s="3">
        <v>-553893.31999999995</v>
      </c>
    </row>
    <row r="35" spans="1:6" x14ac:dyDescent="0.2">
      <c r="A35" s="1"/>
      <c r="B35" s="1" t="s">
        <v>90</v>
      </c>
      <c r="C35" s="1"/>
      <c r="D35" s="1"/>
      <c r="E35" s="1"/>
      <c r="F35" s="2">
        <f>ROUND(SUM(F21:F27)+SUM(F31:F34),5)</f>
        <v>2095900.68</v>
      </c>
    </row>
    <row r="36" spans="1:6" x14ac:dyDescent="0.2">
      <c r="A36" s="1"/>
      <c r="B36" s="1" t="s">
        <v>91</v>
      </c>
      <c r="C36" s="1"/>
      <c r="D36" s="1"/>
      <c r="E36" s="1"/>
      <c r="F36" s="2"/>
    </row>
    <row r="37" spans="1:6" ht="15.75" thickBot="1" x14ac:dyDescent="0.25">
      <c r="A37" s="1"/>
      <c r="B37" s="1"/>
      <c r="C37" s="1" t="s">
        <v>92</v>
      </c>
      <c r="D37" s="1"/>
      <c r="E37" s="1"/>
      <c r="F37" s="4">
        <v>36702.21</v>
      </c>
    </row>
    <row r="38" spans="1:6" ht="15.75" thickBot="1" x14ac:dyDescent="0.25">
      <c r="A38" s="1"/>
      <c r="B38" s="1" t="s">
        <v>93</v>
      </c>
      <c r="C38" s="1"/>
      <c r="D38" s="1"/>
      <c r="E38" s="1"/>
      <c r="F38" s="5">
        <f>ROUND(SUM(F36:F37),5)</f>
        <v>36702.21</v>
      </c>
    </row>
    <row r="39" spans="1:6" s="9" customFormat="1" ht="11.25" thickBot="1" x14ac:dyDescent="0.15">
      <c r="A39" s="7" t="s">
        <v>94</v>
      </c>
      <c r="B39" s="7"/>
      <c r="C39" s="7"/>
      <c r="D39" s="7"/>
      <c r="E39" s="7"/>
      <c r="F39" s="8">
        <f>ROUND(F2+F20+F35+F38,5)</f>
        <v>2696306.86</v>
      </c>
    </row>
    <row r="40" spans="1:6" ht="15.75" thickTop="1" x14ac:dyDescent="0.2">
      <c r="A40" s="1" t="s">
        <v>95</v>
      </c>
      <c r="B40" s="1"/>
      <c r="C40" s="1"/>
      <c r="D40" s="1"/>
      <c r="E40" s="1"/>
      <c r="F40" s="2"/>
    </row>
    <row r="41" spans="1:6" x14ac:dyDescent="0.2">
      <c r="A41" s="1"/>
      <c r="B41" s="1" t="s">
        <v>96</v>
      </c>
      <c r="C41" s="1"/>
      <c r="D41" s="1"/>
      <c r="E41" s="1"/>
      <c r="F41" s="2"/>
    </row>
    <row r="42" spans="1:6" x14ac:dyDescent="0.2">
      <c r="A42" s="1"/>
      <c r="B42" s="1"/>
      <c r="C42" s="1" t="s">
        <v>97</v>
      </c>
      <c r="D42" s="1"/>
      <c r="E42" s="1"/>
      <c r="F42" s="2"/>
    </row>
    <row r="43" spans="1:6" x14ac:dyDescent="0.2">
      <c r="A43" s="1"/>
      <c r="B43" s="1"/>
      <c r="C43" s="1"/>
      <c r="D43" s="1" t="s">
        <v>98</v>
      </c>
      <c r="E43" s="1"/>
      <c r="F43" s="2"/>
    </row>
    <row r="44" spans="1:6" ht="15.75" thickBot="1" x14ac:dyDescent="0.25">
      <c r="A44" s="1"/>
      <c r="B44" s="1"/>
      <c r="C44" s="1"/>
      <c r="D44" s="1"/>
      <c r="E44" s="1" t="s">
        <v>99</v>
      </c>
      <c r="F44" s="3">
        <v>-1396.01</v>
      </c>
    </row>
    <row r="45" spans="1:6" x14ac:dyDescent="0.2">
      <c r="A45" s="1"/>
      <c r="B45" s="1"/>
      <c r="C45" s="1"/>
      <c r="D45" s="1" t="s">
        <v>100</v>
      </c>
      <c r="E45" s="1"/>
      <c r="F45" s="2">
        <f>ROUND(SUM(F43:F44),5)</f>
        <v>-1396.01</v>
      </c>
    </row>
    <row r="46" spans="1:6" x14ac:dyDescent="0.2">
      <c r="A46" s="1"/>
      <c r="B46" s="1"/>
      <c r="C46" s="1"/>
      <c r="D46" s="1" t="s">
        <v>101</v>
      </c>
      <c r="E46" s="1"/>
      <c r="F46" s="2"/>
    </row>
    <row r="47" spans="1:6" x14ac:dyDescent="0.2">
      <c r="A47" s="1"/>
      <c r="B47" s="1"/>
      <c r="C47" s="1"/>
      <c r="D47" s="1"/>
      <c r="E47" s="1" t="s">
        <v>102</v>
      </c>
      <c r="F47" s="2">
        <v>2158.02</v>
      </c>
    </row>
    <row r="48" spans="1:6" x14ac:dyDescent="0.2">
      <c r="A48" s="1"/>
      <c r="B48" s="1"/>
      <c r="C48" s="1"/>
      <c r="D48" s="1"/>
      <c r="E48" s="1" t="s">
        <v>103</v>
      </c>
      <c r="F48" s="2">
        <v>112.71</v>
      </c>
    </row>
    <row r="49" spans="1:6" x14ac:dyDescent="0.2">
      <c r="A49" s="1"/>
      <c r="B49" s="1"/>
      <c r="C49" s="1"/>
      <c r="D49" s="1"/>
      <c r="E49" s="1" t="s">
        <v>104</v>
      </c>
      <c r="F49" s="2">
        <v>11890.57</v>
      </c>
    </row>
    <row r="50" spans="1:6" x14ac:dyDescent="0.2">
      <c r="A50" s="1"/>
      <c r="B50" s="1"/>
      <c r="C50" s="1"/>
      <c r="D50" s="1"/>
      <c r="E50" s="1" t="s">
        <v>105</v>
      </c>
      <c r="F50" s="2">
        <v>909.62</v>
      </c>
    </row>
    <row r="51" spans="1:6" ht="15.75" thickBot="1" x14ac:dyDescent="0.25">
      <c r="A51" s="1"/>
      <c r="B51" s="1"/>
      <c r="C51" s="1"/>
      <c r="D51" s="1"/>
      <c r="E51" s="1" t="s">
        <v>106</v>
      </c>
      <c r="F51" s="4">
        <v>66150</v>
      </c>
    </row>
    <row r="52" spans="1:6" ht="15.75" thickBot="1" x14ac:dyDescent="0.25">
      <c r="A52" s="1"/>
      <c r="B52" s="1"/>
      <c r="C52" s="1"/>
      <c r="D52" s="1" t="s">
        <v>107</v>
      </c>
      <c r="E52" s="1"/>
      <c r="F52" s="6">
        <f>ROUND(SUM(F46:F51),5)</f>
        <v>81220.92</v>
      </c>
    </row>
    <row r="53" spans="1:6" x14ac:dyDescent="0.2">
      <c r="A53" s="1"/>
      <c r="B53" s="1"/>
      <c r="C53" s="1" t="s">
        <v>108</v>
      </c>
      <c r="D53" s="1"/>
      <c r="E53" s="1"/>
      <c r="F53" s="2">
        <f>ROUND(F42+F45+F52,5)</f>
        <v>79824.91</v>
      </c>
    </row>
    <row r="54" spans="1:6" x14ac:dyDescent="0.2">
      <c r="A54" s="1"/>
      <c r="B54" s="1"/>
      <c r="C54" s="1" t="s">
        <v>109</v>
      </c>
      <c r="D54" s="1"/>
      <c r="E54" s="1"/>
      <c r="F54" s="2"/>
    </row>
    <row r="55" spans="1:6" ht="15.75" thickBot="1" x14ac:dyDescent="0.25">
      <c r="A55" s="1"/>
      <c r="B55" s="1"/>
      <c r="C55" s="1"/>
      <c r="D55" s="1" t="s">
        <v>110</v>
      </c>
      <c r="E55" s="1"/>
      <c r="F55" s="4">
        <v>207828.83</v>
      </c>
    </row>
    <row r="56" spans="1:6" ht="15.75" thickBot="1" x14ac:dyDescent="0.25">
      <c r="A56" s="1"/>
      <c r="B56" s="1"/>
      <c r="C56" s="1" t="s">
        <v>111</v>
      </c>
      <c r="D56" s="1"/>
      <c r="E56" s="1"/>
      <c r="F56" s="6">
        <f>ROUND(SUM(F54:F55),5)</f>
        <v>207828.83</v>
      </c>
    </row>
    <row r="57" spans="1:6" x14ac:dyDescent="0.2">
      <c r="A57" s="1"/>
      <c r="B57" s="1" t="s">
        <v>112</v>
      </c>
      <c r="C57" s="1"/>
      <c r="D57" s="1"/>
      <c r="E57" s="1"/>
      <c r="F57" s="2">
        <f>ROUND(F41+F53+F56,5)</f>
        <v>287653.74</v>
      </c>
    </row>
    <row r="58" spans="1:6" x14ac:dyDescent="0.2">
      <c r="A58" s="1"/>
      <c r="B58" s="1" t="s">
        <v>113</v>
      </c>
      <c r="C58" s="1"/>
      <c r="D58" s="1"/>
      <c r="E58" s="1"/>
      <c r="F58" s="2"/>
    </row>
    <row r="59" spans="1:6" x14ac:dyDescent="0.2">
      <c r="A59" s="1"/>
      <c r="B59" s="1"/>
      <c r="C59" s="1" t="s">
        <v>114</v>
      </c>
      <c r="D59" s="1"/>
      <c r="E59" s="1"/>
      <c r="F59" s="2">
        <v>1820959.66</v>
      </c>
    </row>
    <row r="60" spans="1:6" x14ac:dyDescent="0.2">
      <c r="A60" s="1"/>
      <c r="B60" s="1"/>
      <c r="C60" s="1" t="s">
        <v>115</v>
      </c>
      <c r="D60" s="1"/>
      <c r="E60" s="1"/>
      <c r="F60" s="2">
        <v>141785.29</v>
      </c>
    </row>
    <row r="61" spans="1:6" x14ac:dyDescent="0.2">
      <c r="A61" s="1"/>
      <c r="B61" s="1"/>
      <c r="C61" s="1" t="s">
        <v>116</v>
      </c>
      <c r="D61" s="1"/>
      <c r="E61" s="1"/>
      <c r="F61" s="2">
        <v>65842.33</v>
      </c>
    </row>
    <row r="62" spans="1:6" x14ac:dyDescent="0.2">
      <c r="A62" s="1"/>
      <c r="B62" s="1"/>
      <c r="C62" s="1" t="s">
        <v>117</v>
      </c>
      <c r="D62" s="1"/>
      <c r="E62" s="1"/>
      <c r="F62" s="2">
        <v>125092.95</v>
      </c>
    </row>
    <row r="63" spans="1:6" x14ac:dyDescent="0.2">
      <c r="A63" s="1"/>
      <c r="B63" s="1"/>
      <c r="C63" s="1" t="s">
        <v>118</v>
      </c>
      <c r="D63" s="1"/>
      <c r="E63" s="1"/>
      <c r="F63" s="2">
        <v>241505.11</v>
      </c>
    </row>
    <row r="64" spans="1:6" ht="15.75" thickBot="1" x14ac:dyDescent="0.25">
      <c r="A64" s="1"/>
      <c r="B64" s="1"/>
      <c r="C64" s="1" t="s">
        <v>51</v>
      </c>
      <c r="D64" s="1"/>
      <c r="E64" s="1"/>
      <c r="F64" s="4">
        <v>13467.78</v>
      </c>
    </row>
    <row r="65" spans="1:6" ht="15.75" thickBot="1" x14ac:dyDescent="0.25">
      <c r="A65" s="1"/>
      <c r="B65" s="1" t="s">
        <v>119</v>
      </c>
      <c r="C65" s="1"/>
      <c r="D65" s="1"/>
      <c r="E65" s="1"/>
      <c r="F65" s="5">
        <f>ROUND(SUM(F58:F64),5)</f>
        <v>2408653.12</v>
      </c>
    </row>
    <row r="66" spans="1:6" s="9" customFormat="1" ht="11.25" thickBot="1" x14ac:dyDescent="0.15">
      <c r="A66" s="7" t="s">
        <v>120</v>
      </c>
      <c r="B66" s="7"/>
      <c r="C66" s="7"/>
      <c r="D66" s="7"/>
      <c r="E66" s="7"/>
      <c r="F66" s="8">
        <f>ROUND(F40+F57+F65,5)</f>
        <v>2696306.86</v>
      </c>
    </row>
    <row r="67" spans="1:6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3:21 PM
&amp;"Arial,Bold"&amp;8 05/04/20
&amp;"Arial,Bold"&amp;8 Accrual Basis&amp;C&amp;"Arial,Bold"&amp;12 PIKES BAY SANITARY DISTRICT
&amp;"Arial,Bold"&amp;14 Balance Sheet
&amp;"Arial,Bold"&amp;10 As of April 30,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6" name="FILTER"/>
      </mc:Fallback>
    </mc:AlternateContent>
    <mc:AlternateContent xmlns:mc="http://schemas.openxmlformats.org/markup-compatibility/2006">
      <mc:Choice Requires="x14">
        <control shapeId="5122" r:id="rId4" name="HEADER">
          <controlPr defaultSize="0" autoLine="0" r:id="rId8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4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4"/>
  <sheetViews>
    <sheetView workbookViewId="0">
      <pane xSplit="5" ySplit="1" topLeftCell="F2" activePane="bottomRight" state="frozenSplit"/>
      <selection pane="bottomLeft" activeCell="A2" sqref="A2"/>
      <selection pane="topRight" activeCell="F1" sqref="F1"/>
      <selection pane="bottomRight"/>
    </sheetView>
  </sheetViews>
  <sheetFormatPr defaultRowHeight="15" x14ac:dyDescent="0.2"/>
  <cols>
    <col min="1" max="4" width="2.95703125" style="13" customWidth="1"/>
    <col min="5" max="5" width="27.0390625" style="13" customWidth="1"/>
    <col min="6" max="6" width="12.5078125" style="14" bestFit="1" customWidth="1"/>
    <col min="7" max="7" width="2.28515625" style="14" customWidth="1"/>
    <col min="8" max="8" width="9.68359375" style="14" bestFit="1" customWidth="1"/>
    <col min="9" max="9" width="2.28515625" style="14" customWidth="1"/>
    <col min="10" max="10" width="10.625" style="14" bestFit="1" customWidth="1"/>
    <col min="11" max="11" width="2.28515625" style="14" customWidth="1"/>
    <col min="12" max="12" width="8.47265625" style="14" bestFit="1" customWidth="1"/>
  </cols>
  <sheetData>
    <row r="1" spans="1:12" s="12" customFormat="1" ht="15.75" thickBot="1" x14ac:dyDescent="0.25">
      <c r="A1" s="10"/>
      <c r="B1" s="10"/>
      <c r="C1" s="10"/>
      <c r="D1" s="10"/>
      <c r="E1" s="10"/>
      <c r="F1" s="11" t="s">
        <v>52</v>
      </c>
      <c r="G1" s="16"/>
      <c r="H1" s="11" t="s">
        <v>53</v>
      </c>
      <c r="I1" s="16"/>
      <c r="J1" s="11" t="s">
        <v>54</v>
      </c>
      <c r="K1" s="16"/>
      <c r="L1" s="11" t="s">
        <v>55</v>
      </c>
    </row>
    <row r="2" spans="1:12" ht="15.75" thickTop="1" x14ac:dyDescent="0.2">
      <c r="A2" s="1"/>
      <c r="B2" s="1" t="s">
        <v>0</v>
      </c>
      <c r="C2" s="1"/>
      <c r="D2" s="1"/>
      <c r="E2" s="1"/>
      <c r="F2" s="2"/>
      <c r="G2" s="15"/>
      <c r="H2" s="2"/>
      <c r="I2" s="15"/>
      <c r="J2" s="2"/>
      <c r="K2" s="15"/>
      <c r="L2" s="2"/>
    </row>
    <row r="3" spans="1:12" x14ac:dyDescent="0.2">
      <c r="A3" s="1"/>
      <c r="B3" s="1"/>
      <c r="C3" s="1" t="s">
        <v>1</v>
      </c>
      <c r="D3" s="1"/>
      <c r="E3" s="1"/>
      <c r="F3" s="2"/>
      <c r="G3" s="15"/>
      <c r="H3" s="2"/>
      <c r="I3" s="15"/>
      <c r="J3" s="2"/>
      <c r="K3" s="15"/>
      <c r="L3" s="2"/>
    </row>
    <row r="4" spans="1:12" x14ac:dyDescent="0.2">
      <c r="A4" s="1"/>
      <c r="B4" s="1"/>
      <c r="C4" s="1"/>
      <c r="D4" s="1" t="s">
        <v>2</v>
      </c>
      <c r="E4" s="1"/>
      <c r="F4" s="2">
        <v>37185.019999999997</v>
      </c>
      <c r="G4" s="15"/>
      <c r="H4" s="2">
        <v>8457.14</v>
      </c>
      <c r="I4" s="15"/>
      <c r="J4" s="2">
        <v>0</v>
      </c>
      <c r="K4" s="15"/>
      <c r="L4" s="2">
        <f>ROUND(SUM(F4:J4),5)</f>
        <v>45642.16</v>
      </c>
    </row>
    <row r="5" spans="1:12" ht="15.75" thickBot="1" x14ac:dyDescent="0.25">
      <c r="A5" s="1"/>
      <c r="B5" s="1"/>
      <c r="C5" s="1"/>
      <c r="D5" s="1" t="s">
        <v>3</v>
      </c>
      <c r="E5" s="1"/>
      <c r="F5" s="3">
        <v>0</v>
      </c>
      <c r="G5" s="15"/>
      <c r="H5" s="3">
        <v>53498</v>
      </c>
      <c r="I5" s="15"/>
      <c r="J5" s="3">
        <v>0</v>
      </c>
      <c r="K5" s="15"/>
      <c r="L5" s="3">
        <f>ROUND(SUM(F5:J5),5)</f>
        <v>53498</v>
      </c>
    </row>
    <row r="6" spans="1:12" x14ac:dyDescent="0.2">
      <c r="A6" s="1"/>
      <c r="B6" s="1"/>
      <c r="C6" s="1" t="s">
        <v>4</v>
      </c>
      <c r="D6" s="1"/>
      <c r="E6" s="1"/>
      <c r="F6" s="2">
        <f>ROUND(SUM(F3:F5),5)</f>
        <v>37185.019999999997</v>
      </c>
      <c r="G6" s="15"/>
      <c r="H6" s="2">
        <f>ROUND(SUM(H3:H5),5)</f>
        <v>61955.14</v>
      </c>
      <c r="I6" s="15"/>
      <c r="J6" s="2">
        <f>ROUND(SUM(J3:J5),5)</f>
        <v>0</v>
      </c>
      <c r="K6" s="15"/>
      <c r="L6" s="2">
        <f>ROUND(SUM(F6:J6),5)</f>
        <v>99140.160000000003</v>
      </c>
    </row>
    <row r="7" spans="1:12" x14ac:dyDescent="0.2">
      <c r="A7" s="1"/>
      <c r="B7" s="1"/>
      <c r="C7" s="1" t="s">
        <v>5</v>
      </c>
      <c r="D7" s="1"/>
      <c r="E7" s="1"/>
      <c r="F7" s="2"/>
      <c r="G7" s="15"/>
      <c r="H7" s="2"/>
      <c r="I7" s="15"/>
      <c r="J7" s="2"/>
      <c r="K7" s="15"/>
      <c r="L7" s="2"/>
    </row>
    <row r="8" spans="1:12" x14ac:dyDescent="0.2">
      <c r="A8" s="1"/>
      <c r="B8" s="1"/>
      <c r="C8" s="1"/>
      <c r="D8" s="1" t="s">
        <v>6</v>
      </c>
      <c r="E8" s="1"/>
      <c r="F8" s="2">
        <v>0</v>
      </c>
      <c r="G8" s="15"/>
      <c r="H8" s="2">
        <v>5566.84</v>
      </c>
      <c r="I8" s="15"/>
      <c r="J8" s="2">
        <v>0</v>
      </c>
      <c r="K8" s="15"/>
      <c r="L8" s="2">
        <f>ROUND(SUM(F8:J8),5)</f>
        <v>5566.84</v>
      </c>
    </row>
    <row r="9" spans="1:12" x14ac:dyDescent="0.2">
      <c r="A9" s="1"/>
      <c r="B9" s="1"/>
      <c r="C9" s="1"/>
      <c r="D9" s="1" t="s">
        <v>7</v>
      </c>
      <c r="E9" s="1"/>
      <c r="F9" s="2">
        <v>1297</v>
      </c>
      <c r="G9" s="15"/>
      <c r="H9" s="2">
        <v>0</v>
      </c>
      <c r="I9" s="15"/>
      <c r="J9" s="2">
        <v>0</v>
      </c>
      <c r="K9" s="15"/>
      <c r="L9" s="2">
        <f>ROUND(SUM(F9:J9),5)</f>
        <v>1297</v>
      </c>
    </row>
    <row r="10" spans="1:12" x14ac:dyDescent="0.2">
      <c r="A10" s="1"/>
      <c r="B10" s="1"/>
      <c r="C10" s="1"/>
      <c r="D10" s="1" t="s">
        <v>8</v>
      </c>
      <c r="E10" s="1"/>
      <c r="F10" s="2"/>
      <c r="G10" s="15"/>
      <c r="H10" s="2"/>
      <c r="I10" s="15"/>
      <c r="J10" s="2"/>
      <c r="K10" s="15"/>
      <c r="L10" s="2"/>
    </row>
    <row r="11" spans="1:12" ht="15.75" thickBot="1" x14ac:dyDescent="0.25">
      <c r="A11" s="1"/>
      <c r="B11" s="1"/>
      <c r="C11" s="1"/>
      <c r="D11" s="1"/>
      <c r="E11" s="1" t="s">
        <v>9</v>
      </c>
      <c r="F11" s="3">
        <v>0</v>
      </c>
      <c r="G11" s="15"/>
      <c r="H11" s="3">
        <v>3658.25</v>
      </c>
      <c r="I11" s="15"/>
      <c r="J11" s="3">
        <v>0</v>
      </c>
      <c r="K11" s="15"/>
      <c r="L11" s="3">
        <f>ROUND(SUM(F11:J11),5)</f>
        <v>3658.25</v>
      </c>
    </row>
    <row r="12" spans="1:12" x14ac:dyDescent="0.2">
      <c r="A12" s="1"/>
      <c r="B12" s="1"/>
      <c r="C12" s="1"/>
      <c r="D12" s="1" t="s">
        <v>10</v>
      </c>
      <c r="E12" s="1"/>
      <c r="F12" s="2">
        <f>ROUND(SUM(F10:F11),5)</f>
        <v>0</v>
      </c>
      <c r="G12" s="15"/>
      <c r="H12" s="2">
        <f>ROUND(SUM(H10:H11),5)</f>
        <v>3658.25</v>
      </c>
      <c r="I12" s="15"/>
      <c r="J12" s="2">
        <f>ROUND(SUM(J10:J11),5)</f>
        <v>0</v>
      </c>
      <c r="K12" s="15"/>
      <c r="L12" s="2">
        <f>ROUND(SUM(F12:J12),5)</f>
        <v>3658.25</v>
      </c>
    </row>
    <row r="13" spans="1:12" x14ac:dyDescent="0.2">
      <c r="A13" s="1"/>
      <c r="B13" s="1"/>
      <c r="C13" s="1"/>
      <c r="D13" s="1" t="s">
        <v>11</v>
      </c>
      <c r="E13" s="1"/>
      <c r="F13" s="2"/>
      <c r="G13" s="15"/>
      <c r="H13" s="2"/>
      <c r="I13" s="15"/>
      <c r="J13" s="2"/>
      <c r="K13" s="15"/>
      <c r="L13" s="2"/>
    </row>
    <row r="14" spans="1:12" x14ac:dyDescent="0.2">
      <c r="A14" s="1"/>
      <c r="B14" s="1"/>
      <c r="C14" s="1"/>
      <c r="D14" s="1"/>
      <c r="E14" s="1" t="s">
        <v>12</v>
      </c>
      <c r="F14" s="2">
        <v>5406.68</v>
      </c>
      <c r="G14" s="15"/>
      <c r="H14" s="2">
        <v>0</v>
      </c>
      <c r="I14" s="15"/>
      <c r="J14" s="2">
        <v>0</v>
      </c>
      <c r="K14" s="15"/>
      <c r="L14" s="2">
        <f t="shared" ref="L14:L20" si="0">ROUND(SUM(F14:J14),5)</f>
        <v>5406.68</v>
      </c>
    </row>
    <row r="15" spans="1:12" x14ac:dyDescent="0.2">
      <c r="A15" s="1"/>
      <c r="B15" s="1"/>
      <c r="C15" s="1"/>
      <c r="D15" s="1"/>
      <c r="E15" s="1" t="s">
        <v>13</v>
      </c>
      <c r="F15" s="2">
        <v>0</v>
      </c>
      <c r="G15" s="15"/>
      <c r="H15" s="2">
        <v>212.28</v>
      </c>
      <c r="I15" s="15"/>
      <c r="J15" s="2">
        <v>0</v>
      </c>
      <c r="K15" s="15"/>
      <c r="L15" s="2">
        <f t="shared" si="0"/>
        <v>212.28</v>
      </c>
    </row>
    <row r="16" spans="1:12" x14ac:dyDescent="0.2">
      <c r="A16" s="1"/>
      <c r="B16" s="1"/>
      <c r="C16" s="1"/>
      <c r="D16" s="1"/>
      <c r="E16" s="1" t="s">
        <v>14</v>
      </c>
      <c r="F16" s="2">
        <v>1160.6600000000001</v>
      </c>
      <c r="G16" s="15"/>
      <c r="H16" s="2">
        <v>820.73</v>
      </c>
      <c r="I16" s="15"/>
      <c r="J16" s="2">
        <v>145.31</v>
      </c>
      <c r="K16" s="15"/>
      <c r="L16" s="2">
        <f t="shared" si="0"/>
        <v>2126.6999999999998</v>
      </c>
    </row>
    <row r="17" spans="1:12" x14ac:dyDescent="0.2">
      <c r="A17" s="1"/>
      <c r="B17" s="1"/>
      <c r="C17" s="1"/>
      <c r="D17" s="1"/>
      <c r="E17" s="1" t="s">
        <v>15</v>
      </c>
      <c r="F17" s="2">
        <v>0</v>
      </c>
      <c r="G17" s="15"/>
      <c r="H17" s="2">
        <v>100</v>
      </c>
      <c r="I17" s="15"/>
      <c r="J17" s="2">
        <v>0</v>
      </c>
      <c r="K17" s="15"/>
      <c r="L17" s="2">
        <f t="shared" si="0"/>
        <v>100</v>
      </c>
    </row>
    <row r="18" spans="1:12" x14ac:dyDescent="0.2">
      <c r="A18" s="1"/>
      <c r="B18" s="1"/>
      <c r="C18" s="1"/>
      <c r="D18" s="1"/>
      <c r="E18" s="1" t="s">
        <v>16</v>
      </c>
      <c r="F18" s="2">
        <v>2500</v>
      </c>
      <c r="G18" s="15"/>
      <c r="H18" s="2">
        <v>2500</v>
      </c>
      <c r="I18" s="15"/>
      <c r="J18" s="2">
        <v>0</v>
      </c>
      <c r="K18" s="15"/>
      <c r="L18" s="2">
        <f t="shared" si="0"/>
        <v>5000</v>
      </c>
    </row>
    <row r="19" spans="1:12" ht="15.75" thickBot="1" x14ac:dyDescent="0.25">
      <c r="A19" s="1"/>
      <c r="B19" s="1"/>
      <c r="C19" s="1"/>
      <c r="D19" s="1"/>
      <c r="E19" s="1" t="s">
        <v>17</v>
      </c>
      <c r="F19" s="3">
        <v>1839.17</v>
      </c>
      <c r="G19" s="15"/>
      <c r="H19" s="3">
        <v>8853.33</v>
      </c>
      <c r="I19" s="15"/>
      <c r="J19" s="3">
        <v>1274.6300000000001</v>
      </c>
      <c r="K19" s="15"/>
      <c r="L19" s="3">
        <f t="shared" si="0"/>
        <v>11967.13</v>
      </c>
    </row>
    <row r="20" spans="1:12" x14ac:dyDescent="0.2">
      <c r="A20" s="1"/>
      <c r="B20" s="1"/>
      <c r="C20" s="1"/>
      <c r="D20" s="1" t="s">
        <v>18</v>
      </c>
      <c r="E20" s="1"/>
      <c r="F20" s="2">
        <f>ROUND(SUM(F13:F19),5)</f>
        <v>10906.51</v>
      </c>
      <c r="G20" s="15"/>
      <c r="H20" s="2">
        <f>ROUND(SUM(H13:H19),5)</f>
        <v>12486.34</v>
      </c>
      <c r="I20" s="15"/>
      <c r="J20" s="2">
        <f>ROUND(SUM(J13:J19),5)</f>
        <v>1419.94</v>
      </c>
      <c r="K20" s="15"/>
      <c r="L20" s="2">
        <f t="shared" si="0"/>
        <v>24812.79</v>
      </c>
    </row>
    <row r="21" spans="1:12" x14ac:dyDescent="0.2">
      <c r="A21" s="1"/>
      <c r="B21" s="1"/>
      <c r="C21" s="1"/>
      <c r="D21" s="1" t="s">
        <v>19</v>
      </c>
      <c r="E21" s="1"/>
      <c r="F21" s="2"/>
      <c r="G21" s="15"/>
      <c r="H21" s="2"/>
      <c r="I21" s="15"/>
      <c r="J21" s="2"/>
      <c r="K21" s="15"/>
      <c r="L21" s="2"/>
    </row>
    <row r="22" spans="1:12" x14ac:dyDescent="0.2">
      <c r="A22" s="1"/>
      <c r="B22" s="1"/>
      <c r="C22" s="1"/>
      <c r="D22" s="1"/>
      <c r="E22" s="1" t="s">
        <v>20</v>
      </c>
      <c r="F22" s="2">
        <v>115</v>
      </c>
      <c r="G22" s="15"/>
      <c r="H22" s="2">
        <v>0</v>
      </c>
      <c r="I22" s="15"/>
      <c r="J22" s="2">
        <v>0</v>
      </c>
      <c r="K22" s="15"/>
      <c r="L22" s="2">
        <f>ROUND(SUM(F22:J22),5)</f>
        <v>115</v>
      </c>
    </row>
    <row r="23" spans="1:12" x14ac:dyDescent="0.2">
      <c r="A23" s="1"/>
      <c r="B23" s="1"/>
      <c r="C23" s="1"/>
      <c r="D23" s="1"/>
      <c r="E23" s="1" t="s">
        <v>21</v>
      </c>
      <c r="F23" s="2">
        <v>167</v>
      </c>
      <c r="G23" s="15"/>
      <c r="H23" s="2">
        <v>0</v>
      </c>
      <c r="I23" s="15"/>
      <c r="J23" s="2">
        <v>0</v>
      </c>
      <c r="K23" s="15"/>
      <c r="L23" s="2">
        <f>ROUND(SUM(F23:J23),5)</f>
        <v>167</v>
      </c>
    </row>
    <row r="24" spans="1:12" x14ac:dyDescent="0.2">
      <c r="A24" s="1"/>
      <c r="B24" s="1"/>
      <c r="C24" s="1"/>
      <c r="D24" s="1"/>
      <c r="E24" s="1" t="s">
        <v>22</v>
      </c>
      <c r="F24" s="2">
        <v>6469.65</v>
      </c>
      <c r="G24" s="15"/>
      <c r="H24" s="2">
        <v>0</v>
      </c>
      <c r="I24" s="15"/>
      <c r="J24" s="2">
        <v>0</v>
      </c>
      <c r="K24" s="15"/>
      <c r="L24" s="2">
        <f>ROUND(SUM(F24:J24),5)</f>
        <v>6469.65</v>
      </c>
    </row>
    <row r="25" spans="1:12" ht="15.75" thickBot="1" x14ac:dyDescent="0.25">
      <c r="A25" s="1"/>
      <c r="B25" s="1"/>
      <c r="C25" s="1"/>
      <c r="D25" s="1"/>
      <c r="E25" s="1" t="s">
        <v>23</v>
      </c>
      <c r="F25" s="3">
        <v>3990</v>
      </c>
      <c r="G25" s="15"/>
      <c r="H25" s="3">
        <v>0</v>
      </c>
      <c r="I25" s="15"/>
      <c r="J25" s="3">
        <v>0</v>
      </c>
      <c r="K25" s="15"/>
      <c r="L25" s="3">
        <f>ROUND(SUM(F25:J25),5)</f>
        <v>3990</v>
      </c>
    </row>
    <row r="26" spans="1:12" x14ac:dyDescent="0.2">
      <c r="A26" s="1"/>
      <c r="B26" s="1"/>
      <c r="C26" s="1"/>
      <c r="D26" s="1" t="s">
        <v>24</v>
      </c>
      <c r="E26" s="1"/>
      <c r="F26" s="2">
        <f>ROUND(SUM(F21:F25),5)</f>
        <v>10741.65</v>
      </c>
      <c r="G26" s="15"/>
      <c r="H26" s="2">
        <f>ROUND(SUM(H21:H25),5)</f>
        <v>0</v>
      </c>
      <c r="I26" s="15"/>
      <c r="J26" s="2">
        <f>ROUND(SUM(J21:J25),5)</f>
        <v>0</v>
      </c>
      <c r="K26" s="15"/>
      <c r="L26" s="2">
        <f>ROUND(SUM(F26:J26),5)</f>
        <v>10741.65</v>
      </c>
    </row>
    <row r="27" spans="1:12" x14ac:dyDescent="0.2">
      <c r="A27" s="1"/>
      <c r="B27" s="1"/>
      <c r="C27" s="1"/>
      <c r="D27" s="1" t="s">
        <v>25</v>
      </c>
      <c r="E27" s="1"/>
      <c r="F27" s="2"/>
      <c r="G27" s="15"/>
      <c r="H27" s="2"/>
      <c r="I27" s="15"/>
      <c r="J27" s="2"/>
      <c r="K27" s="15"/>
      <c r="L27" s="2"/>
    </row>
    <row r="28" spans="1:12" x14ac:dyDescent="0.2">
      <c r="A28" s="1"/>
      <c r="B28" s="1"/>
      <c r="C28" s="1"/>
      <c r="D28" s="1"/>
      <c r="E28" s="1" t="s">
        <v>26</v>
      </c>
      <c r="F28" s="2">
        <v>0</v>
      </c>
      <c r="G28" s="15"/>
      <c r="H28" s="2">
        <v>756.57</v>
      </c>
      <c r="I28" s="15"/>
      <c r="J28" s="2">
        <v>0</v>
      </c>
      <c r="K28" s="15"/>
      <c r="L28" s="2">
        <f>ROUND(SUM(F28:J28),5)</f>
        <v>756.57</v>
      </c>
    </row>
    <row r="29" spans="1:12" ht="15.75" thickBot="1" x14ac:dyDescent="0.25">
      <c r="A29" s="1"/>
      <c r="B29" s="1"/>
      <c r="C29" s="1"/>
      <c r="D29" s="1"/>
      <c r="E29" s="1" t="s">
        <v>27</v>
      </c>
      <c r="F29" s="3">
        <v>119.88</v>
      </c>
      <c r="G29" s="15"/>
      <c r="H29" s="3">
        <v>439.4</v>
      </c>
      <c r="I29" s="15"/>
      <c r="J29" s="3">
        <v>0</v>
      </c>
      <c r="K29" s="15"/>
      <c r="L29" s="3">
        <f>ROUND(SUM(F29:J29),5)</f>
        <v>559.28</v>
      </c>
    </row>
    <row r="30" spans="1:12" x14ac:dyDescent="0.2">
      <c r="A30" s="1"/>
      <c r="B30" s="1"/>
      <c r="C30" s="1"/>
      <c r="D30" s="1" t="s">
        <v>28</v>
      </c>
      <c r="E30" s="1"/>
      <c r="F30" s="2">
        <f>ROUND(SUM(F27:F29),5)</f>
        <v>119.88</v>
      </c>
      <c r="G30" s="15"/>
      <c r="H30" s="2">
        <f>ROUND(SUM(H27:H29),5)</f>
        <v>1195.97</v>
      </c>
      <c r="I30" s="15"/>
      <c r="J30" s="2">
        <f>ROUND(SUM(J27:J29),5)</f>
        <v>0</v>
      </c>
      <c r="K30" s="15"/>
      <c r="L30" s="2">
        <f>ROUND(SUM(F30:J30),5)</f>
        <v>1315.85</v>
      </c>
    </row>
    <row r="31" spans="1:12" x14ac:dyDescent="0.2">
      <c r="A31" s="1"/>
      <c r="B31" s="1"/>
      <c r="C31" s="1"/>
      <c r="D31" s="1" t="s">
        <v>29</v>
      </c>
      <c r="E31" s="1"/>
      <c r="F31" s="2"/>
      <c r="G31" s="15"/>
      <c r="H31" s="2"/>
      <c r="I31" s="15"/>
      <c r="J31" s="2"/>
      <c r="K31" s="15"/>
      <c r="L31" s="2"/>
    </row>
    <row r="32" spans="1:12" x14ac:dyDescent="0.2">
      <c r="A32" s="1"/>
      <c r="B32" s="1"/>
      <c r="C32" s="1"/>
      <c r="D32" s="1"/>
      <c r="E32" s="1" t="s">
        <v>30</v>
      </c>
      <c r="F32" s="2">
        <v>10</v>
      </c>
      <c r="G32" s="15"/>
      <c r="H32" s="2">
        <v>0</v>
      </c>
      <c r="I32" s="15"/>
      <c r="J32" s="2">
        <v>0</v>
      </c>
      <c r="K32" s="15"/>
      <c r="L32" s="2">
        <f>ROUND(SUM(F32:J32),5)</f>
        <v>10</v>
      </c>
    </row>
    <row r="33" spans="1:12" x14ac:dyDescent="0.2">
      <c r="A33" s="1"/>
      <c r="B33" s="1"/>
      <c r="C33" s="1"/>
      <c r="D33" s="1"/>
      <c r="E33" s="1" t="s">
        <v>31</v>
      </c>
      <c r="F33" s="2">
        <v>150</v>
      </c>
      <c r="G33" s="15"/>
      <c r="H33" s="2">
        <v>0</v>
      </c>
      <c r="I33" s="15"/>
      <c r="J33" s="2">
        <v>0</v>
      </c>
      <c r="K33" s="15"/>
      <c r="L33" s="2">
        <f>ROUND(SUM(F33:J33),5)</f>
        <v>150</v>
      </c>
    </row>
    <row r="34" spans="1:12" x14ac:dyDescent="0.2">
      <c r="A34" s="1"/>
      <c r="B34" s="1"/>
      <c r="C34" s="1"/>
      <c r="D34" s="1"/>
      <c r="E34" s="1" t="s">
        <v>32</v>
      </c>
      <c r="F34" s="2">
        <v>500.01</v>
      </c>
      <c r="G34" s="15"/>
      <c r="H34" s="2">
        <v>0</v>
      </c>
      <c r="I34" s="15"/>
      <c r="J34" s="2">
        <v>0</v>
      </c>
      <c r="K34" s="15"/>
      <c r="L34" s="2">
        <f>ROUND(SUM(F34:J34),5)</f>
        <v>500.01</v>
      </c>
    </row>
    <row r="35" spans="1:12" ht="15.75" thickBot="1" x14ac:dyDescent="0.25">
      <c r="A35" s="1"/>
      <c r="B35" s="1"/>
      <c r="C35" s="1"/>
      <c r="D35" s="1"/>
      <c r="E35" s="1" t="s">
        <v>33</v>
      </c>
      <c r="F35" s="3">
        <v>146.05000000000001</v>
      </c>
      <c r="G35" s="15"/>
      <c r="H35" s="3">
        <v>0</v>
      </c>
      <c r="I35" s="15"/>
      <c r="J35" s="3">
        <v>0</v>
      </c>
      <c r="K35" s="15"/>
      <c r="L35" s="3">
        <f>ROUND(SUM(F35:J35),5)</f>
        <v>146.05000000000001</v>
      </c>
    </row>
    <row r="36" spans="1:12" x14ac:dyDescent="0.2">
      <c r="A36" s="1"/>
      <c r="B36" s="1"/>
      <c r="C36" s="1"/>
      <c r="D36" s="1" t="s">
        <v>34</v>
      </c>
      <c r="E36" s="1"/>
      <c r="F36" s="2">
        <f>ROUND(SUM(F31:F35),5)</f>
        <v>806.06</v>
      </c>
      <c r="G36" s="15"/>
      <c r="H36" s="2">
        <f>ROUND(SUM(H31:H35),5)</f>
        <v>0</v>
      </c>
      <c r="I36" s="15"/>
      <c r="J36" s="2">
        <f>ROUND(SUM(J31:J35),5)</f>
        <v>0</v>
      </c>
      <c r="K36" s="15"/>
      <c r="L36" s="2">
        <f>ROUND(SUM(F36:J36),5)</f>
        <v>806.06</v>
      </c>
    </row>
    <row r="37" spans="1:12" x14ac:dyDescent="0.2">
      <c r="A37" s="1"/>
      <c r="B37" s="1"/>
      <c r="C37" s="1"/>
      <c r="D37" s="1" t="s">
        <v>35</v>
      </c>
      <c r="E37" s="1"/>
      <c r="F37" s="2"/>
      <c r="G37" s="15"/>
      <c r="H37" s="2"/>
      <c r="I37" s="15"/>
      <c r="J37" s="2"/>
      <c r="K37" s="15"/>
      <c r="L37" s="2"/>
    </row>
    <row r="38" spans="1:12" ht="15.75" thickBot="1" x14ac:dyDescent="0.25">
      <c r="A38" s="1"/>
      <c r="B38" s="1"/>
      <c r="C38" s="1"/>
      <c r="D38" s="1"/>
      <c r="E38" s="1" t="s">
        <v>36</v>
      </c>
      <c r="F38" s="4">
        <v>0</v>
      </c>
      <c r="G38" s="15"/>
      <c r="H38" s="4">
        <v>67</v>
      </c>
      <c r="I38" s="15"/>
      <c r="J38" s="4">
        <v>0</v>
      </c>
      <c r="K38" s="15"/>
      <c r="L38" s="4">
        <f>ROUND(SUM(F38:J38),5)</f>
        <v>67</v>
      </c>
    </row>
    <row r="39" spans="1:12" ht="15.75" thickBot="1" x14ac:dyDescent="0.25">
      <c r="A39" s="1"/>
      <c r="B39" s="1"/>
      <c r="C39" s="1"/>
      <c r="D39" s="1" t="s">
        <v>37</v>
      </c>
      <c r="E39" s="1"/>
      <c r="F39" s="5">
        <f>ROUND(SUM(F37:F38),5)</f>
        <v>0</v>
      </c>
      <c r="G39" s="15"/>
      <c r="H39" s="5">
        <f>ROUND(SUM(H37:H38),5)</f>
        <v>67</v>
      </c>
      <c r="I39" s="15"/>
      <c r="J39" s="5">
        <f>ROUND(SUM(J37:J38),5)</f>
        <v>0</v>
      </c>
      <c r="K39" s="15"/>
      <c r="L39" s="5">
        <f>ROUND(SUM(F39:J39),5)</f>
        <v>67</v>
      </c>
    </row>
    <row r="40" spans="1:12" ht="15.75" thickBot="1" x14ac:dyDescent="0.25">
      <c r="A40" s="1"/>
      <c r="B40" s="1"/>
      <c r="C40" s="1" t="s">
        <v>38</v>
      </c>
      <c r="D40" s="1"/>
      <c r="E40" s="1"/>
      <c r="F40" s="6">
        <f>ROUND(SUM(F7:F9)+F12+F20+F26+F30+F36+F39,5)</f>
        <v>23871.1</v>
      </c>
      <c r="G40" s="15"/>
      <c r="H40" s="6">
        <f>ROUND(SUM(H7:H9)+H12+H20+H26+H30+H36+H39,5)</f>
        <v>22974.400000000001</v>
      </c>
      <c r="I40" s="15"/>
      <c r="J40" s="6">
        <f>ROUND(SUM(J7:J9)+J12+J20+J26+J30+J36+J39,5)</f>
        <v>1419.94</v>
      </c>
      <c r="K40" s="15"/>
      <c r="L40" s="6">
        <f>ROUND(SUM(F40:J40),5)</f>
        <v>48265.440000000002</v>
      </c>
    </row>
    <row r="41" spans="1:12" x14ac:dyDescent="0.2">
      <c r="A41" s="1"/>
      <c r="B41" s="1" t="s">
        <v>39</v>
      </c>
      <c r="C41" s="1"/>
      <c r="D41" s="1"/>
      <c r="E41" s="1"/>
      <c r="F41" s="2">
        <f>ROUND(F2+F6-F40,5)</f>
        <v>13313.92</v>
      </c>
      <c r="G41" s="15"/>
      <c r="H41" s="2">
        <f>ROUND(H2+H6-H40,5)</f>
        <v>38980.74</v>
      </c>
      <c r="I41" s="15"/>
      <c r="J41" s="2">
        <f>ROUND(J2+J6-J40,5)</f>
        <v>-1419.94</v>
      </c>
      <c r="K41" s="15"/>
      <c r="L41" s="2">
        <f>ROUND(SUM(F41:J41),5)</f>
        <v>50874.720000000001</v>
      </c>
    </row>
    <row r="42" spans="1:12" x14ac:dyDescent="0.2">
      <c r="A42" s="1"/>
      <c r="B42" s="1" t="s">
        <v>40</v>
      </c>
      <c r="C42" s="1"/>
      <c r="D42" s="1"/>
      <c r="E42" s="1"/>
      <c r="F42" s="2"/>
      <c r="G42" s="15"/>
      <c r="H42" s="2"/>
      <c r="I42" s="15"/>
      <c r="J42" s="2"/>
      <c r="K42" s="15"/>
      <c r="L42" s="2"/>
    </row>
    <row r="43" spans="1:12" x14ac:dyDescent="0.2">
      <c r="A43" s="1"/>
      <c r="B43" s="1"/>
      <c r="C43" s="1" t="s">
        <v>41</v>
      </c>
      <c r="D43" s="1"/>
      <c r="E43" s="1"/>
      <c r="F43" s="2"/>
      <c r="G43" s="15"/>
      <c r="H43" s="2"/>
      <c r="I43" s="15"/>
      <c r="J43" s="2"/>
      <c r="K43" s="15"/>
      <c r="L43" s="2"/>
    </row>
    <row r="44" spans="1:12" x14ac:dyDescent="0.2">
      <c r="A44" s="1"/>
      <c r="B44" s="1"/>
      <c r="C44" s="1"/>
      <c r="D44" s="1" t="s">
        <v>42</v>
      </c>
      <c r="E44" s="1"/>
      <c r="F44" s="2"/>
      <c r="G44" s="15"/>
      <c r="H44" s="2"/>
      <c r="I44" s="15"/>
      <c r="J44" s="2"/>
      <c r="K44" s="15"/>
      <c r="L44" s="2"/>
    </row>
    <row r="45" spans="1:12" ht="15.75" thickBot="1" x14ac:dyDescent="0.25">
      <c r="A45" s="1"/>
      <c r="B45" s="1"/>
      <c r="C45" s="1"/>
      <c r="D45" s="1"/>
      <c r="E45" s="1" t="s">
        <v>43</v>
      </c>
      <c r="F45" s="3">
        <v>205.75</v>
      </c>
      <c r="G45" s="15"/>
      <c r="H45" s="3">
        <v>0</v>
      </c>
      <c r="I45" s="15"/>
      <c r="J45" s="3">
        <v>0</v>
      </c>
      <c r="K45" s="15"/>
      <c r="L45" s="3">
        <f>ROUND(SUM(F45:J45),5)</f>
        <v>205.75</v>
      </c>
    </row>
    <row r="46" spans="1:12" x14ac:dyDescent="0.2">
      <c r="A46" s="1"/>
      <c r="B46" s="1"/>
      <c r="C46" s="1"/>
      <c r="D46" s="1" t="s">
        <v>44</v>
      </c>
      <c r="E46" s="1"/>
      <c r="F46" s="2">
        <f>ROUND(SUM(F44:F45),5)</f>
        <v>205.75</v>
      </c>
      <c r="G46" s="15"/>
      <c r="H46" s="2">
        <f>ROUND(SUM(H44:H45),5)</f>
        <v>0</v>
      </c>
      <c r="I46" s="15"/>
      <c r="J46" s="2">
        <f>ROUND(SUM(J44:J45),5)</f>
        <v>0</v>
      </c>
      <c r="K46" s="15"/>
      <c r="L46" s="2">
        <f>ROUND(SUM(F46:J46),5)</f>
        <v>205.75</v>
      </c>
    </row>
    <row r="47" spans="1:12" ht="15.75" thickBot="1" x14ac:dyDescent="0.25">
      <c r="A47" s="1"/>
      <c r="B47" s="1"/>
      <c r="C47" s="1"/>
      <c r="D47" s="1" t="s">
        <v>45</v>
      </c>
      <c r="E47" s="1"/>
      <c r="F47" s="3">
        <v>0</v>
      </c>
      <c r="G47" s="15"/>
      <c r="H47" s="3">
        <v>6.47</v>
      </c>
      <c r="I47" s="15"/>
      <c r="J47" s="3">
        <v>0</v>
      </c>
      <c r="K47" s="15"/>
      <c r="L47" s="3">
        <f>ROUND(SUM(F47:J47),5)</f>
        <v>6.47</v>
      </c>
    </row>
    <row r="48" spans="1:12" x14ac:dyDescent="0.2">
      <c r="A48" s="1"/>
      <c r="B48" s="1"/>
      <c r="C48" s="1" t="s">
        <v>46</v>
      </c>
      <c r="D48" s="1"/>
      <c r="E48" s="1"/>
      <c r="F48" s="2">
        <f>ROUND(F43+SUM(F46:F47),5)</f>
        <v>205.75</v>
      </c>
      <c r="G48" s="15"/>
      <c r="H48" s="2">
        <f>ROUND(H43+SUM(H46:H47),5)</f>
        <v>6.47</v>
      </c>
      <c r="I48" s="15"/>
      <c r="J48" s="2">
        <f>ROUND(J43+SUM(J46:J47),5)</f>
        <v>0</v>
      </c>
      <c r="K48" s="15"/>
      <c r="L48" s="2">
        <f>ROUND(SUM(F48:J48),5)</f>
        <v>212.22</v>
      </c>
    </row>
    <row r="49" spans="1:12" x14ac:dyDescent="0.2">
      <c r="A49" s="1"/>
      <c r="B49" s="1"/>
      <c r="C49" s="1" t="s">
        <v>47</v>
      </c>
      <c r="D49" s="1"/>
      <c r="E49" s="1"/>
      <c r="F49" s="2"/>
      <c r="G49" s="15"/>
      <c r="H49" s="2"/>
      <c r="I49" s="15"/>
      <c r="J49" s="2"/>
      <c r="K49" s="15"/>
      <c r="L49" s="2"/>
    </row>
    <row r="50" spans="1:12" ht="15.75" thickBot="1" x14ac:dyDescent="0.25">
      <c r="A50" s="1"/>
      <c r="B50" s="1"/>
      <c r="C50" s="1"/>
      <c r="D50" s="1" t="s">
        <v>48</v>
      </c>
      <c r="E50" s="1"/>
      <c r="F50" s="4">
        <v>0</v>
      </c>
      <c r="G50" s="15"/>
      <c r="H50" s="4">
        <v>37619.160000000003</v>
      </c>
      <c r="I50" s="15"/>
      <c r="J50" s="4">
        <v>0</v>
      </c>
      <c r="K50" s="15"/>
      <c r="L50" s="4">
        <f>ROUND(SUM(F50:J50),5)</f>
        <v>37619.160000000003</v>
      </c>
    </row>
    <row r="51" spans="1:12" ht="15.75" thickBot="1" x14ac:dyDescent="0.25">
      <c r="A51" s="1"/>
      <c r="B51" s="1"/>
      <c r="C51" s="1" t="s">
        <v>49</v>
      </c>
      <c r="D51" s="1"/>
      <c r="E51" s="1"/>
      <c r="F51" s="5">
        <f>ROUND(SUM(F49:F50),5)</f>
        <v>0</v>
      </c>
      <c r="G51" s="15"/>
      <c r="H51" s="5">
        <f>ROUND(SUM(H49:H50),5)</f>
        <v>37619.160000000003</v>
      </c>
      <c r="I51" s="15"/>
      <c r="J51" s="5">
        <f>ROUND(SUM(J49:J50),5)</f>
        <v>0</v>
      </c>
      <c r="K51" s="15"/>
      <c r="L51" s="5">
        <f>ROUND(SUM(F51:J51),5)</f>
        <v>37619.160000000003</v>
      </c>
    </row>
    <row r="52" spans="1:12" ht="15.75" thickBot="1" x14ac:dyDescent="0.25">
      <c r="A52" s="1"/>
      <c r="B52" s="1" t="s">
        <v>50</v>
      </c>
      <c r="C52" s="1"/>
      <c r="D52" s="1"/>
      <c r="E52" s="1"/>
      <c r="F52" s="5">
        <f>ROUND(F42+F48-F51,5)</f>
        <v>205.75</v>
      </c>
      <c r="G52" s="15"/>
      <c r="H52" s="5">
        <f>ROUND(H42+H48-H51,5)</f>
        <v>-37612.69</v>
      </c>
      <c r="I52" s="15"/>
      <c r="J52" s="5">
        <f>ROUND(J42+J48-J51,5)</f>
        <v>0</v>
      </c>
      <c r="K52" s="15"/>
      <c r="L52" s="5">
        <f>ROUND(SUM(F52:J52),5)</f>
        <v>-37406.94</v>
      </c>
    </row>
    <row r="53" spans="1:12" s="9" customFormat="1" ht="11.25" thickBot="1" x14ac:dyDescent="0.15">
      <c r="A53" s="7" t="s">
        <v>51</v>
      </c>
      <c r="B53" s="7"/>
      <c r="C53" s="7"/>
      <c r="D53" s="7"/>
      <c r="E53" s="7"/>
      <c r="F53" s="8">
        <f>ROUND(F41+F52,5)</f>
        <v>13519.67</v>
      </c>
      <c r="G53" s="7"/>
      <c r="H53" s="8">
        <f>ROUND(H41+H52,5)</f>
        <v>1368.05</v>
      </c>
      <c r="I53" s="7"/>
      <c r="J53" s="8">
        <f>ROUND(J41+J52,5)</f>
        <v>-1419.94</v>
      </c>
      <c r="K53" s="7"/>
      <c r="L53" s="8">
        <f>ROUND(SUM(F53:J53),5)</f>
        <v>13467.78</v>
      </c>
    </row>
    <row r="54" spans="1:12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3:20 PM
&amp;"Arial,Bold"&amp;8 05/04/20
&amp;"Arial,Bold"&amp;8 Accrual Basis&amp;C&amp;"Arial,Bold"&amp;12 PIKES BAY SANITARY DISTRICT
&amp;"Arial,Bold"&amp;14 Profit &amp;&amp; Loss by Class
&amp;"Arial,Bold"&amp;10 January through April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  <mc:AlternateContent xmlns:mc="http://schemas.openxmlformats.org/markup-compatibility/2006">
      <mc:Choice Requires="x14">
        <control shapeId="4098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68"/>
  <sheetViews>
    <sheetView tabSelected="1" workbookViewId="0">
      <pane xSplit="5" ySplit="2" topLeftCell="F3" activePane="bottomRight" state="frozenSplit"/>
      <selection pane="bottomLeft" activeCell="A3" sqref="A3"/>
      <selection pane="topRight" activeCell="F1" sqref="F1"/>
      <selection pane="bottomRight" activeCell="E15" sqref="E15"/>
    </sheetView>
  </sheetViews>
  <sheetFormatPr defaultRowHeight="15" x14ac:dyDescent="0.2"/>
  <cols>
    <col min="1" max="4" width="2.95703125" style="13" customWidth="1"/>
    <col min="5" max="5" width="27.0390625" style="13" customWidth="1"/>
    <col min="6" max="6" width="10.0859375" style="14" bestFit="1" customWidth="1"/>
    <col min="7" max="7" width="2.28515625" style="14" customWidth="1"/>
    <col min="8" max="8" width="8.7421875" style="14" bestFit="1" customWidth="1"/>
    <col min="9" max="9" width="2.28515625" style="14" customWidth="1"/>
    <col min="10" max="10" width="11.97265625" style="14" bestFit="1" customWidth="1"/>
    <col min="11" max="11" width="2.28515625" style="14" customWidth="1"/>
    <col min="12" max="12" width="10.22265625" style="14" bestFit="1" customWidth="1"/>
  </cols>
  <sheetData>
    <row r="1" spans="1:12" ht="15.75" thickBot="1" x14ac:dyDescent="0.25">
      <c r="A1" s="1"/>
      <c r="B1" s="1"/>
      <c r="C1" s="1"/>
      <c r="D1" s="1"/>
      <c r="E1" s="1"/>
      <c r="F1" s="18"/>
      <c r="G1" s="17"/>
      <c r="H1" s="18"/>
      <c r="I1" s="17"/>
      <c r="J1" s="18"/>
      <c r="K1" s="17"/>
      <c r="L1" s="18"/>
    </row>
    <row r="2" spans="1:12" s="12" customFormat="1" ht="16.5" thickTop="1" thickBot="1" x14ac:dyDescent="0.25">
      <c r="A2" s="10"/>
      <c r="B2" s="10"/>
      <c r="C2" s="10"/>
      <c r="D2" s="10"/>
      <c r="E2" s="10"/>
      <c r="F2" s="25" t="s">
        <v>121</v>
      </c>
      <c r="G2" s="16"/>
      <c r="H2" s="25" t="s">
        <v>122</v>
      </c>
      <c r="I2" s="16"/>
      <c r="J2" s="25" t="s">
        <v>123</v>
      </c>
      <c r="K2" s="16"/>
      <c r="L2" s="25" t="s">
        <v>124</v>
      </c>
    </row>
    <row r="3" spans="1:12" ht="15.75" thickTop="1" x14ac:dyDescent="0.2">
      <c r="A3" s="1"/>
      <c r="B3" s="1" t="s">
        <v>0</v>
      </c>
      <c r="C3" s="1"/>
      <c r="D3" s="1"/>
      <c r="E3" s="1"/>
      <c r="F3" s="2"/>
      <c r="G3" s="15"/>
      <c r="H3" s="2"/>
      <c r="I3" s="15"/>
      <c r="J3" s="2"/>
      <c r="K3" s="15"/>
      <c r="L3" s="19"/>
    </row>
    <row r="4" spans="1:12" x14ac:dyDescent="0.2">
      <c r="A4" s="1"/>
      <c r="B4" s="1"/>
      <c r="C4" s="1" t="s">
        <v>1</v>
      </c>
      <c r="D4" s="1"/>
      <c r="E4" s="1"/>
      <c r="F4" s="2"/>
      <c r="G4" s="15"/>
      <c r="H4" s="2"/>
      <c r="I4" s="15"/>
      <c r="J4" s="2"/>
      <c r="K4" s="15"/>
      <c r="L4" s="19"/>
    </row>
    <row r="5" spans="1:12" x14ac:dyDescent="0.2">
      <c r="A5" s="1"/>
      <c r="B5" s="1"/>
      <c r="C5" s="1"/>
      <c r="D5" s="1" t="s">
        <v>2</v>
      </c>
      <c r="E5" s="1"/>
      <c r="F5" s="2">
        <v>45642.16</v>
      </c>
      <c r="G5" s="15"/>
      <c r="H5" s="2">
        <v>69458</v>
      </c>
      <c r="I5" s="15"/>
      <c r="J5" s="2">
        <f>ROUND((F5-H5),5)</f>
        <v>-23815.84</v>
      </c>
      <c r="K5" s="15"/>
      <c r="L5" s="19">
        <f>ROUND(IF(H5=0, IF(F5=0, 0, 1), F5/H5),5)</f>
        <v>0.65712000000000004</v>
      </c>
    </row>
    <row r="6" spans="1:12" ht="15.75" thickBot="1" x14ac:dyDescent="0.25">
      <c r="A6" s="1"/>
      <c r="B6" s="1"/>
      <c r="C6" s="1"/>
      <c r="D6" s="1" t="s">
        <v>3</v>
      </c>
      <c r="E6" s="1"/>
      <c r="F6" s="3">
        <v>63848</v>
      </c>
      <c r="G6" s="15"/>
      <c r="H6" s="3">
        <v>136344</v>
      </c>
      <c r="I6" s="15"/>
      <c r="J6" s="3">
        <f>ROUND((F6-H6),5)</f>
        <v>-72496</v>
      </c>
      <c r="K6" s="15"/>
      <c r="L6" s="20">
        <f>ROUND(IF(H6=0, IF(F6=0, 0, 1), F6/H6),5)</f>
        <v>0.46828999999999998</v>
      </c>
    </row>
    <row r="7" spans="1:12" x14ac:dyDescent="0.2">
      <c r="A7" s="1"/>
      <c r="B7" s="1"/>
      <c r="C7" s="1" t="s">
        <v>4</v>
      </c>
      <c r="D7" s="1"/>
      <c r="E7" s="1"/>
      <c r="F7" s="2">
        <f>ROUND(SUM(F4:F6),5)</f>
        <v>109490.16</v>
      </c>
      <c r="G7" s="15"/>
      <c r="H7" s="2">
        <f>ROUND(SUM(H4:H6),5)</f>
        <v>205802</v>
      </c>
      <c r="I7" s="15"/>
      <c r="J7" s="2">
        <f>ROUND((F7-H7),5)</f>
        <v>-96311.84</v>
      </c>
      <c r="K7" s="15"/>
      <c r="L7" s="19">
        <f>ROUND(IF(H7=0, IF(F7=0, 0, 1), F7/H7),5)</f>
        <v>0.53202000000000005</v>
      </c>
    </row>
    <row r="8" spans="1:12" x14ac:dyDescent="0.2">
      <c r="A8" s="1"/>
      <c r="B8" s="1"/>
      <c r="C8" s="1" t="s">
        <v>5</v>
      </c>
      <c r="D8" s="1"/>
      <c r="E8" s="1"/>
      <c r="F8" s="2"/>
      <c r="G8" s="15"/>
      <c r="H8" s="2"/>
      <c r="I8" s="15"/>
      <c r="J8" s="2"/>
      <c r="K8" s="15"/>
      <c r="L8" s="19"/>
    </row>
    <row r="9" spans="1:12" x14ac:dyDescent="0.2">
      <c r="A9" s="1"/>
      <c r="B9" s="1"/>
      <c r="C9" s="1"/>
      <c r="D9" s="1" t="s">
        <v>125</v>
      </c>
      <c r="E9" s="1"/>
      <c r="F9" s="2">
        <v>0</v>
      </c>
      <c r="G9" s="15"/>
      <c r="H9" s="2">
        <v>1000</v>
      </c>
      <c r="I9" s="15"/>
      <c r="J9" s="2">
        <f>ROUND((F9-H9),5)</f>
        <v>-1000</v>
      </c>
      <c r="K9" s="15"/>
      <c r="L9" s="19">
        <f>ROUND(IF(H9=0, IF(F9=0, 0, 1), F9/H9),5)</f>
        <v>0</v>
      </c>
    </row>
    <row r="10" spans="1:12" x14ac:dyDescent="0.2">
      <c r="A10" s="1"/>
      <c r="B10" s="1"/>
      <c r="C10" s="1"/>
      <c r="D10" s="1" t="s">
        <v>6</v>
      </c>
      <c r="E10" s="1"/>
      <c r="F10" s="2">
        <v>6958.55</v>
      </c>
      <c r="G10" s="15"/>
      <c r="H10" s="2">
        <v>31000</v>
      </c>
      <c r="I10" s="15"/>
      <c r="J10" s="2">
        <f>ROUND((F10-H10),5)</f>
        <v>-24041.45</v>
      </c>
      <c r="K10" s="15"/>
      <c r="L10" s="19">
        <f>ROUND(IF(H10=0, IF(F10=0, 0, 1), F10/H10),5)</f>
        <v>0.22447</v>
      </c>
    </row>
    <row r="11" spans="1:12" x14ac:dyDescent="0.2">
      <c r="A11" s="1"/>
      <c r="B11" s="1"/>
      <c r="C11" s="1"/>
      <c r="D11" s="1" t="s">
        <v>7</v>
      </c>
      <c r="E11" s="1"/>
      <c r="F11" s="2">
        <v>1297</v>
      </c>
      <c r="G11" s="15"/>
      <c r="H11" s="2">
        <v>5500</v>
      </c>
      <c r="I11" s="15"/>
      <c r="J11" s="2">
        <f>ROUND((F11-H11),5)</f>
        <v>-4203</v>
      </c>
      <c r="K11" s="15"/>
      <c r="L11" s="19">
        <f>ROUND(IF(H11=0, IF(F11=0, 0, 1), F11/H11),5)</f>
        <v>0.23582</v>
      </c>
    </row>
    <row r="12" spans="1:12" x14ac:dyDescent="0.2">
      <c r="A12" s="1"/>
      <c r="B12" s="1"/>
      <c r="C12" s="1"/>
      <c r="D12" s="1" t="s">
        <v>8</v>
      </c>
      <c r="E12" s="1"/>
      <c r="F12" s="2"/>
      <c r="G12" s="15"/>
      <c r="H12" s="2"/>
      <c r="I12" s="15"/>
      <c r="J12" s="2"/>
      <c r="K12" s="15"/>
      <c r="L12" s="19"/>
    </row>
    <row r="13" spans="1:12" x14ac:dyDescent="0.2">
      <c r="A13" s="1"/>
      <c r="B13" s="1"/>
      <c r="C13" s="1"/>
      <c r="D13" s="1"/>
      <c r="E13" s="1" t="s">
        <v>126</v>
      </c>
      <c r="F13" s="2">
        <v>0</v>
      </c>
      <c r="G13" s="15"/>
      <c r="H13" s="2">
        <v>5000</v>
      </c>
      <c r="I13" s="15"/>
      <c r="J13" s="2">
        <f>ROUND((F13-H13),5)</f>
        <v>-5000</v>
      </c>
      <c r="K13" s="15"/>
      <c r="L13" s="19">
        <f>ROUND(IF(H13=0, IF(F13=0, 0, 1), F13/H13),5)</f>
        <v>0</v>
      </c>
    </row>
    <row r="14" spans="1:12" ht="15.75" thickBot="1" x14ac:dyDescent="0.25">
      <c r="A14" s="1"/>
      <c r="B14" s="1"/>
      <c r="C14" s="1"/>
      <c r="D14" s="1"/>
      <c r="E14" s="1" t="s">
        <v>9</v>
      </c>
      <c r="F14" s="3">
        <v>3658.25</v>
      </c>
      <c r="G14" s="15"/>
      <c r="H14" s="3"/>
      <c r="I14" s="15"/>
      <c r="J14" s="3"/>
      <c r="K14" s="15"/>
      <c r="L14" s="20"/>
    </row>
    <row r="15" spans="1:12" x14ac:dyDescent="0.2">
      <c r="A15" s="1"/>
      <c r="B15" s="1"/>
      <c r="C15" s="1"/>
      <c r="D15" s="1" t="s">
        <v>10</v>
      </c>
      <c r="E15" s="1"/>
      <c r="F15" s="2">
        <f>ROUND(SUM(F12:F14),5)</f>
        <v>3658.25</v>
      </c>
      <c r="G15" s="15"/>
      <c r="H15" s="2">
        <f>ROUND(SUM(H12:H14),5)</f>
        <v>5000</v>
      </c>
      <c r="I15" s="15"/>
      <c r="J15" s="2">
        <f>ROUND((F15-H15),5)</f>
        <v>-1341.75</v>
      </c>
      <c r="K15" s="15"/>
      <c r="L15" s="19">
        <f>ROUND(IF(H15=0, IF(F15=0, 0, 1), F15/H15),5)</f>
        <v>0.73165000000000002</v>
      </c>
    </row>
    <row r="16" spans="1:12" x14ac:dyDescent="0.2">
      <c r="A16" s="1"/>
      <c r="B16" s="1"/>
      <c r="C16" s="1"/>
      <c r="D16" s="1" t="s">
        <v>11</v>
      </c>
      <c r="E16" s="1"/>
      <c r="F16" s="2"/>
      <c r="G16" s="15"/>
      <c r="H16" s="2"/>
      <c r="I16" s="15"/>
      <c r="J16" s="2"/>
      <c r="K16" s="15"/>
      <c r="L16" s="19"/>
    </row>
    <row r="17" spans="1:12" x14ac:dyDescent="0.2">
      <c r="A17" s="1"/>
      <c r="B17" s="1"/>
      <c r="C17" s="1"/>
      <c r="D17" s="1"/>
      <c r="E17" s="1" t="s">
        <v>127</v>
      </c>
      <c r="F17" s="2">
        <v>0</v>
      </c>
      <c r="G17" s="15"/>
      <c r="H17" s="2">
        <v>500</v>
      </c>
      <c r="I17" s="15"/>
      <c r="J17" s="2">
        <f t="shared" ref="J17:J24" si="0">ROUND((F17-H17),5)</f>
        <v>-500</v>
      </c>
      <c r="K17" s="15"/>
      <c r="L17" s="19">
        <f t="shared" ref="L17:L24" si="1">ROUND(IF(H17=0, IF(F17=0, 0, 1), F17/H17),5)</f>
        <v>0</v>
      </c>
    </row>
    <row r="18" spans="1:12" x14ac:dyDescent="0.2">
      <c r="A18" s="1"/>
      <c r="B18" s="1"/>
      <c r="C18" s="1"/>
      <c r="D18" s="1"/>
      <c r="E18" s="1" t="s">
        <v>12</v>
      </c>
      <c r="F18" s="2">
        <v>6758.35</v>
      </c>
      <c r="G18" s="15"/>
      <c r="H18" s="2">
        <v>16320</v>
      </c>
      <c r="I18" s="15"/>
      <c r="J18" s="2">
        <f t="shared" si="0"/>
        <v>-9561.65</v>
      </c>
      <c r="K18" s="15"/>
      <c r="L18" s="19">
        <f t="shared" si="1"/>
        <v>0.41410999999999998</v>
      </c>
    </row>
    <row r="19" spans="1:12" x14ac:dyDescent="0.2">
      <c r="A19" s="1"/>
      <c r="B19" s="1"/>
      <c r="C19" s="1"/>
      <c r="D19" s="1"/>
      <c r="E19" s="1" t="s">
        <v>13</v>
      </c>
      <c r="F19" s="2">
        <v>264.48</v>
      </c>
      <c r="G19" s="15"/>
      <c r="H19" s="2">
        <v>1500</v>
      </c>
      <c r="I19" s="15"/>
      <c r="J19" s="2">
        <f t="shared" si="0"/>
        <v>-1235.52</v>
      </c>
      <c r="K19" s="15"/>
      <c r="L19" s="19">
        <f t="shared" si="1"/>
        <v>0.17632</v>
      </c>
    </row>
    <row r="20" spans="1:12" x14ac:dyDescent="0.2">
      <c r="A20" s="1"/>
      <c r="B20" s="1"/>
      <c r="C20" s="1"/>
      <c r="D20" s="1"/>
      <c r="E20" s="1" t="s">
        <v>14</v>
      </c>
      <c r="F20" s="2">
        <v>2528.5100000000002</v>
      </c>
      <c r="G20" s="15"/>
      <c r="H20" s="2">
        <v>6500</v>
      </c>
      <c r="I20" s="15"/>
      <c r="J20" s="2">
        <f t="shared" si="0"/>
        <v>-3971.49</v>
      </c>
      <c r="K20" s="15"/>
      <c r="L20" s="19">
        <f t="shared" si="1"/>
        <v>0.38900000000000001</v>
      </c>
    </row>
    <row r="21" spans="1:12" x14ac:dyDescent="0.2">
      <c r="A21" s="1"/>
      <c r="B21" s="1"/>
      <c r="C21" s="1"/>
      <c r="D21" s="1"/>
      <c r="E21" s="1" t="s">
        <v>15</v>
      </c>
      <c r="F21" s="2">
        <v>125</v>
      </c>
      <c r="G21" s="15"/>
      <c r="H21" s="2">
        <v>300</v>
      </c>
      <c r="I21" s="15"/>
      <c r="J21" s="2">
        <f t="shared" si="0"/>
        <v>-175</v>
      </c>
      <c r="K21" s="15"/>
      <c r="L21" s="19">
        <f t="shared" si="1"/>
        <v>0.41666999999999998</v>
      </c>
    </row>
    <row r="22" spans="1:12" x14ac:dyDescent="0.2">
      <c r="A22" s="1"/>
      <c r="B22" s="1"/>
      <c r="C22" s="1"/>
      <c r="D22" s="1"/>
      <c r="E22" s="1" t="s">
        <v>16</v>
      </c>
      <c r="F22" s="2">
        <v>6250</v>
      </c>
      <c r="G22" s="15"/>
      <c r="H22" s="2">
        <v>15000</v>
      </c>
      <c r="I22" s="15"/>
      <c r="J22" s="2">
        <f t="shared" si="0"/>
        <v>-8750</v>
      </c>
      <c r="K22" s="15"/>
      <c r="L22" s="19">
        <f t="shared" si="1"/>
        <v>0.41666999999999998</v>
      </c>
    </row>
    <row r="23" spans="1:12" ht="15.75" thickBot="1" x14ac:dyDescent="0.25">
      <c r="A23" s="1"/>
      <c r="B23" s="1"/>
      <c r="C23" s="1"/>
      <c r="D23" s="1"/>
      <c r="E23" s="1" t="s">
        <v>17</v>
      </c>
      <c r="F23" s="3">
        <v>14618.13</v>
      </c>
      <c r="G23" s="15"/>
      <c r="H23" s="3">
        <v>49100</v>
      </c>
      <c r="I23" s="15"/>
      <c r="J23" s="3">
        <f t="shared" si="0"/>
        <v>-34481.870000000003</v>
      </c>
      <c r="K23" s="15"/>
      <c r="L23" s="20">
        <f t="shared" si="1"/>
        <v>0.29771999999999998</v>
      </c>
    </row>
    <row r="24" spans="1:12" x14ac:dyDescent="0.2">
      <c r="A24" s="1"/>
      <c r="B24" s="1"/>
      <c r="C24" s="1"/>
      <c r="D24" s="1" t="s">
        <v>18</v>
      </c>
      <c r="E24" s="1"/>
      <c r="F24" s="2">
        <f>ROUND(SUM(F16:F23),5)</f>
        <v>30544.47</v>
      </c>
      <c r="G24" s="15"/>
      <c r="H24" s="2">
        <f>ROUND(SUM(H16:H23),5)</f>
        <v>89220</v>
      </c>
      <c r="I24" s="15"/>
      <c r="J24" s="2">
        <f t="shared" si="0"/>
        <v>-58675.53</v>
      </c>
      <c r="K24" s="15"/>
      <c r="L24" s="19">
        <f t="shared" si="1"/>
        <v>0.34234999999999999</v>
      </c>
    </row>
    <row r="25" spans="1:12" x14ac:dyDescent="0.2">
      <c r="A25" s="1"/>
      <c r="B25" s="1"/>
      <c r="C25" s="1"/>
      <c r="D25" s="1" t="s">
        <v>19</v>
      </c>
      <c r="E25" s="1"/>
      <c r="F25" s="2"/>
      <c r="G25" s="15"/>
      <c r="H25" s="2"/>
      <c r="I25" s="15"/>
      <c r="J25" s="2"/>
      <c r="K25" s="15"/>
      <c r="L25" s="19"/>
    </row>
    <row r="26" spans="1:12" x14ac:dyDescent="0.2">
      <c r="A26" s="1"/>
      <c r="B26" s="1"/>
      <c r="C26" s="1"/>
      <c r="D26" s="1"/>
      <c r="E26" s="1" t="s">
        <v>128</v>
      </c>
      <c r="F26" s="2">
        <v>0</v>
      </c>
      <c r="G26" s="15"/>
      <c r="H26" s="2">
        <v>900</v>
      </c>
      <c r="I26" s="15"/>
      <c r="J26" s="2">
        <f>ROUND((F26-H26),5)</f>
        <v>-900</v>
      </c>
      <c r="K26" s="15"/>
      <c r="L26" s="19">
        <f>ROUND(IF(H26=0, IF(F26=0, 0, 1), F26/H26),5)</f>
        <v>0</v>
      </c>
    </row>
    <row r="27" spans="1:12" x14ac:dyDescent="0.2">
      <c r="A27" s="1"/>
      <c r="B27" s="1"/>
      <c r="C27" s="1"/>
      <c r="D27" s="1"/>
      <c r="E27" s="1" t="s">
        <v>20</v>
      </c>
      <c r="F27" s="2">
        <v>115</v>
      </c>
      <c r="G27" s="15"/>
      <c r="H27" s="2">
        <v>4000</v>
      </c>
      <c r="I27" s="15"/>
      <c r="J27" s="2">
        <f>ROUND((F27-H27),5)</f>
        <v>-3885</v>
      </c>
      <c r="K27" s="15"/>
      <c r="L27" s="19">
        <f>ROUND(IF(H27=0, IF(F27=0, 0, 1), F27/H27),5)</f>
        <v>2.8750000000000001E-2</v>
      </c>
    </row>
    <row r="28" spans="1:12" x14ac:dyDescent="0.2">
      <c r="A28" s="1"/>
      <c r="B28" s="1"/>
      <c r="C28" s="1"/>
      <c r="D28" s="1"/>
      <c r="E28" s="1" t="s">
        <v>21</v>
      </c>
      <c r="F28" s="2">
        <v>167</v>
      </c>
      <c r="G28" s="15"/>
      <c r="H28" s="2"/>
      <c r="I28" s="15"/>
      <c r="J28" s="2"/>
      <c r="K28" s="15"/>
      <c r="L28" s="19"/>
    </row>
    <row r="29" spans="1:12" x14ac:dyDescent="0.2">
      <c r="A29" s="1"/>
      <c r="B29" s="1"/>
      <c r="C29" s="1"/>
      <c r="D29" s="1"/>
      <c r="E29" s="1" t="s">
        <v>22</v>
      </c>
      <c r="F29" s="2">
        <v>6469.65</v>
      </c>
      <c r="G29" s="15"/>
      <c r="H29" s="2">
        <v>12000</v>
      </c>
      <c r="I29" s="15"/>
      <c r="J29" s="2">
        <f>ROUND((F29-H29),5)</f>
        <v>-5530.35</v>
      </c>
      <c r="K29" s="15"/>
      <c r="L29" s="19">
        <f>ROUND(IF(H29=0, IF(F29=0, 0, 1), F29/H29),5)</f>
        <v>0.53913999999999995</v>
      </c>
    </row>
    <row r="30" spans="1:12" ht="15.75" thickBot="1" x14ac:dyDescent="0.25">
      <c r="A30" s="1"/>
      <c r="B30" s="1"/>
      <c r="C30" s="1"/>
      <c r="D30" s="1"/>
      <c r="E30" s="1" t="s">
        <v>23</v>
      </c>
      <c r="F30" s="3">
        <v>3990</v>
      </c>
      <c r="G30" s="15"/>
      <c r="H30" s="3">
        <v>6000</v>
      </c>
      <c r="I30" s="15"/>
      <c r="J30" s="3">
        <f>ROUND((F30-H30),5)</f>
        <v>-2010</v>
      </c>
      <c r="K30" s="15"/>
      <c r="L30" s="20">
        <f>ROUND(IF(H30=0, IF(F30=0, 0, 1), F30/H30),5)</f>
        <v>0.66500000000000004</v>
      </c>
    </row>
    <row r="31" spans="1:12" x14ac:dyDescent="0.2">
      <c r="A31" s="1"/>
      <c r="B31" s="1"/>
      <c r="C31" s="1"/>
      <c r="D31" s="1" t="s">
        <v>24</v>
      </c>
      <c r="E31" s="1"/>
      <c r="F31" s="2">
        <f>ROUND(SUM(F25:F30),5)</f>
        <v>10741.65</v>
      </c>
      <c r="G31" s="15"/>
      <c r="H31" s="2">
        <f>ROUND(SUM(H25:H30),5)</f>
        <v>22900</v>
      </c>
      <c r="I31" s="15"/>
      <c r="J31" s="2">
        <f>ROUND((F31-H31),5)</f>
        <v>-12158.35</v>
      </c>
      <c r="K31" s="15"/>
      <c r="L31" s="19">
        <f>ROUND(IF(H31=0, IF(F31=0, 0, 1), F31/H31),5)</f>
        <v>0.46906999999999999</v>
      </c>
    </row>
    <row r="32" spans="1:12" x14ac:dyDescent="0.2">
      <c r="A32" s="1"/>
      <c r="B32" s="1"/>
      <c r="C32" s="1"/>
      <c r="D32" s="1" t="s">
        <v>129</v>
      </c>
      <c r="E32" s="1"/>
      <c r="F32" s="2"/>
      <c r="G32" s="15"/>
      <c r="H32" s="2"/>
      <c r="I32" s="15"/>
      <c r="J32" s="2"/>
      <c r="K32" s="15"/>
      <c r="L32" s="19"/>
    </row>
    <row r="33" spans="1:12" x14ac:dyDescent="0.2">
      <c r="A33" s="1"/>
      <c r="B33" s="1"/>
      <c r="C33" s="1"/>
      <c r="D33" s="1"/>
      <c r="E33" s="1" t="s">
        <v>130</v>
      </c>
      <c r="F33" s="2">
        <v>0</v>
      </c>
      <c r="G33" s="15"/>
      <c r="H33" s="2">
        <v>125</v>
      </c>
      <c r="I33" s="15"/>
      <c r="J33" s="2">
        <f>ROUND((F33-H33),5)</f>
        <v>-125</v>
      </c>
      <c r="K33" s="15"/>
      <c r="L33" s="19">
        <f>ROUND(IF(H33=0, IF(F33=0, 0, 1), F33/H33),5)</f>
        <v>0</v>
      </c>
    </row>
    <row r="34" spans="1:12" ht="15.75" thickBot="1" x14ac:dyDescent="0.25">
      <c r="A34" s="1"/>
      <c r="B34" s="1"/>
      <c r="C34" s="1"/>
      <c r="D34" s="1"/>
      <c r="E34" s="1" t="s">
        <v>131</v>
      </c>
      <c r="F34" s="3">
        <v>0</v>
      </c>
      <c r="G34" s="15"/>
      <c r="H34" s="3">
        <v>6000</v>
      </c>
      <c r="I34" s="15"/>
      <c r="J34" s="3">
        <f>ROUND((F34-H34),5)</f>
        <v>-6000</v>
      </c>
      <c r="K34" s="15"/>
      <c r="L34" s="20">
        <f>ROUND(IF(H34=0, IF(F34=0, 0, 1), F34/H34),5)</f>
        <v>0</v>
      </c>
    </row>
    <row r="35" spans="1:12" x14ac:dyDescent="0.2">
      <c r="A35" s="1"/>
      <c r="B35" s="1"/>
      <c r="C35" s="1"/>
      <c r="D35" s="1" t="s">
        <v>132</v>
      </c>
      <c r="E35" s="1"/>
      <c r="F35" s="2">
        <f>ROUND(SUM(F32:F34),5)</f>
        <v>0</v>
      </c>
      <c r="G35" s="15"/>
      <c r="H35" s="2">
        <f>ROUND(SUM(H32:H34),5)</f>
        <v>6125</v>
      </c>
      <c r="I35" s="15"/>
      <c r="J35" s="2">
        <f>ROUND((F35-H35),5)</f>
        <v>-6125</v>
      </c>
      <c r="K35" s="15"/>
      <c r="L35" s="19">
        <f>ROUND(IF(H35=0, IF(F35=0, 0, 1), F35/H35),5)</f>
        <v>0</v>
      </c>
    </row>
    <row r="36" spans="1:12" x14ac:dyDescent="0.2">
      <c r="A36" s="1"/>
      <c r="B36" s="1"/>
      <c r="C36" s="1"/>
      <c r="D36" s="1" t="s">
        <v>25</v>
      </c>
      <c r="E36" s="1"/>
      <c r="F36" s="2"/>
      <c r="G36" s="15"/>
      <c r="H36" s="2"/>
      <c r="I36" s="15"/>
      <c r="J36" s="2"/>
      <c r="K36" s="15"/>
      <c r="L36" s="19"/>
    </row>
    <row r="37" spans="1:12" x14ac:dyDescent="0.2">
      <c r="A37" s="1"/>
      <c r="B37" s="1"/>
      <c r="C37" s="1"/>
      <c r="D37" s="1"/>
      <c r="E37" s="1" t="s">
        <v>26</v>
      </c>
      <c r="F37" s="2">
        <v>756.57</v>
      </c>
      <c r="G37" s="15"/>
      <c r="H37" s="2">
        <v>2500</v>
      </c>
      <c r="I37" s="15"/>
      <c r="J37" s="2">
        <f>ROUND((F37-H37),5)</f>
        <v>-1743.43</v>
      </c>
      <c r="K37" s="15"/>
      <c r="L37" s="19">
        <f>ROUND(IF(H37=0, IF(F37=0, 0, 1), F37/H37),5)</f>
        <v>0.30263000000000001</v>
      </c>
    </row>
    <row r="38" spans="1:12" ht="15.75" thickBot="1" x14ac:dyDescent="0.25">
      <c r="A38" s="1"/>
      <c r="B38" s="1"/>
      <c r="C38" s="1"/>
      <c r="D38" s="1"/>
      <c r="E38" s="1" t="s">
        <v>27</v>
      </c>
      <c r="F38" s="3">
        <v>668.2</v>
      </c>
      <c r="G38" s="15"/>
      <c r="H38" s="3">
        <v>1300</v>
      </c>
      <c r="I38" s="15"/>
      <c r="J38" s="3">
        <f>ROUND((F38-H38),5)</f>
        <v>-631.79999999999995</v>
      </c>
      <c r="K38" s="15"/>
      <c r="L38" s="20">
        <f>ROUND(IF(H38=0, IF(F38=0, 0, 1), F38/H38),5)</f>
        <v>0.51400000000000001</v>
      </c>
    </row>
    <row r="39" spans="1:12" x14ac:dyDescent="0.2">
      <c r="A39" s="1"/>
      <c r="B39" s="1"/>
      <c r="C39" s="1"/>
      <c r="D39" s="1" t="s">
        <v>28</v>
      </c>
      <c r="E39" s="1"/>
      <c r="F39" s="2">
        <f>ROUND(SUM(F36:F38),5)</f>
        <v>1424.77</v>
      </c>
      <c r="G39" s="15"/>
      <c r="H39" s="2">
        <f>ROUND(SUM(H36:H38),5)</f>
        <v>3800</v>
      </c>
      <c r="I39" s="15"/>
      <c r="J39" s="2">
        <f>ROUND((F39-H39),5)</f>
        <v>-2375.23</v>
      </c>
      <c r="K39" s="15"/>
      <c r="L39" s="19">
        <f>ROUND(IF(H39=0, IF(F39=0, 0, 1), F39/H39),5)</f>
        <v>0.37494</v>
      </c>
    </row>
    <row r="40" spans="1:12" x14ac:dyDescent="0.2">
      <c r="A40" s="1"/>
      <c r="B40" s="1"/>
      <c r="C40" s="1"/>
      <c r="D40" s="1" t="s">
        <v>133</v>
      </c>
      <c r="E40" s="1"/>
      <c r="F40" s="2"/>
      <c r="G40" s="15"/>
      <c r="H40" s="2"/>
      <c r="I40" s="15"/>
      <c r="J40" s="2"/>
      <c r="K40" s="15"/>
      <c r="L40" s="19"/>
    </row>
    <row r="41" spans="1:12" ht="15.75" thickBot="1" x14ac:dyDescent="0.25">
      <c r="A41" s="1"/>
      <c r="B41" s="1"/>
      <c r="C41" s="1"/>
      <c r="D41" s="1"/>
      <c r="E41" s="1" t="s">
        <v>134</v>
      </c>
      <c r="F41" s="3">
        <v>0</v>
      </c>
      <c r="G41" s="15"/>
      <c r="H41" s="3">
        <v>1000</v>
      </c>
      <c r="I41" s="15"/>
      <c r="J41" s="3">
        <f>ROUND((F41-H41),5)</f>
        <v>-1000</v>
      </c>
      <c r="K41" s="15"/>
      <c r="L41" s="20">
        <f>ROUND(IF(H41=0, IF(F41=0, 0, 1), F41/H41),5)</f>
        <v>0</v>
      </c>
    </row>
    <row r="42" spans="1:12" x14ac:dyDescent="0.2">
      <c r="A42" s="1"/>
      <c r="B42" s="1"/>
      <c r="C42" s="1"/>
      <c r="D42" s="1" t="s">
        <v>135</v>
      </c>
      <c r="E42" s="1"/>
      <c r="F42" s="2">
        <f>ROUND(SUM(F40:F41),5)</f>
        <v>0</v>
      </c>
      <c r="G42" s="15"/>
      <c r="H42" s="2">
        <f>ROUND(SUM(H40:H41),5)</f>
        <v>1000</v>
      </c>
      <c r="I42" s="15"/>
      <c r="J42" s="2">
        <f>ROUND((F42-H42),5)</f>
        <v>-1000</v>
      </c>
      <c r="K42" s="15"/>
      <c r="L42" s="19">
        <f>ROUND(IF(H42=0, IF(F42=0, 0, 1), F42/H42),5)</f>
        <v>0</v>
      </c>
    </row>
    <row r="43" spans="1:12" x14ac:dyDescent="0.2">
      <c r="A43" s="1"/>
      <c r="B43" s="1"/>
      <c r="C43" s="1"/>
      <c r="D43" s="1" t="s">
        <v>29</v>
      </c>
      <c r="E43" s="1"/>
      <c r="F43" s="2"/>
      <c r="G43" s="15"/>
      <c r="H43" s="2"/>
      <c r="I43" s="15"/>
      <c r="J43" s="2"/>
      <c r="K43" s="15"/>
      <c r="L43" s="19"/>
    </row>
    <row r="44" spans="1:12" x14ac:dyDescent="0.2">
      <c r="A44" s="1"/>
      <c r="B44" s="1"/>
      <c r="C44" s="1"/>
      <c r="D44" s="1"/>
      <c r="E44" s="1" t="s">
        <v>136</v>
      </c>
      <c r="F44" s="2">
        <v>0</v>
      </c>
      <c r="G44" s="15"/>
      <c r="H44" s="2">
        <v>750</v>
      </c>
      <c r="I44" s="15"/>
      <c r="J44" s="2">
        <f>ROUND((F44-H44),5)</f>
        <v>-750</v>
      </c>
      <c r="K44" s="15"/>
      <c r="L44" s="19">
        <f>ROUND(IF(H44=0, IF(F44=0, 0, 1), F44/H44),5)</f>
        <v>0</v>
      </c>
    </row>
    <row r="45" spans="1:12" x14ac:dyDescent="0.2">
      <c r="A45" s="1"/>
      <c r="B45" s="1"/>
      <c r="C45" s="1"/>
      <c r="D45" s="1"/>
      <c r="E45" s="1" t="s">
        <v>30</v>
      </c>
      <c r="F45" s="2">
        <v>10</v>
      </c>
      <c r="G45" s="15"/>
      <c r="H45" s="2"/>
      <c r="I45" s="15"/>
      <c r="J45" s="2"/>
      <c r="K45" s="15"/>
      <c r="L45" s="19"/>
    </row>
    <row r="46" spans="1:12" x14ac:dyDescent="0.2">
      <c r="A46" s="1"/>
      <c r="B46" s="1"/>
      <c r="C46" s="1"/>
      <c r="D46" s="1"/>
      <c r="E46" s="1" t="s">
        <v>31</v>
      </c>
      <c r="F46" s="2">
        <v>150</v>
      </c>
      <c r="G46" s="15"/>
      <c r="H46" s="2">
        <v>600</v>
      </c>
      <c r="I46" s="15"/>
      <c r="J46" s="2">
        <f>ROUND((F46-H46),5)</f>
        <v>-450</v>
      </c>
      <c r="K46" s="15"/>
      <c r="L46" s="19">
        <f>ROUND(IF(H46=0, IF(F46=0, 0, 1), F46/H46),5)</f>
        <v>0.25</v>
      </c>
    </row>
    <row r="47" spans="1:12" x14ac:dyDescent="0.2">
      <c r="A47" s="1"/>
      <c r="B47" s="1"/>
      <c r="C47" s="1"/>
      <c r="D47" s="1"/>
      <c r="E47" s="1" t="s">
        <v>32</v>
      </c>
      <c r="F47" s="2">
        <v>500.01</v>
      </c>
      <c r="G47" s="15"/>
      <c r="H47" s="2">
        <v>1500</v>
      </c>
      <c r="I47" s="15"/>
      <c r="J47" s="2">
        <f>ROUND((F47-H47),5)</f>
        <v>-999.99</v>
      </c>
      <c r="K47" s="15"/>
      <c r="L47" s="19">
        <f>ROUND(IF(H47=0, IF(F47=0, 0, 1), F47/H47),5)</f>
        <v>0.33334000000000003</v>
      </c>
    </row>
    <row r="48" spans="1:12" ht="15.75" thickBot="1" x14ac:dyDescent="0.25">
      <c r="A48" s="1"/>
      <c r="B48" s="1"/>
      <c r="C48" s="1"/>
      <c r="D48" s="1"/>
      <c r="E48" s="1" t="s">
        <v>33</v>
      </c>
      <c r="F48" s="3">
        <v>146.05000000000001</v>
      </c>
      <c r="G48" s="15"/>
      <c r="H48" s="3">
        <v>500</v>
      </c>
      <c r="I48" s="15"/>
      <c r="J48" s="3">
        <f>ROUND((F48-H48),5)</f>
        <v>-353.95</v>
      </c>
      <c r="K48" s="15"/>
      <c r="L48" s="20">
        <f>ROUND(IF(H48=0, IF(F48=0, 0, 1), F48/H48),5)</f>
        <v>0.29210000000000003</v>
      </c>
    </row>
    <row r="49" spans="1:12" x14ac:dyDescent="0.2">
      <c r="A49" s="1"/>
      <c r="B49" s="1"/>
      <c r="C49" s="1"/>
      <c r="D49" s="1" t="s">
        <v>34</v>
      </c>
      <c r="E49" s="1"/>
      <c r="F49" s="2">
        <f>ROUND(SUM(F43:F48),5)</f>
        <v>806.06</v>
      </c>
      <c r="G49" s="15"/>
      <c r="H49" s="2">
        <f>ROUND(SUM(H43:H48),5)</f>
        <v>3350</v>
      </c>
      <c r="I49" s="15"/>
      <c r="J49" s="2">
        <f>ROUND((F49-H49),5)</f>
        <v>-2543.94</v>
      </c>
      <c r="K49" s="15"/>
      <c r="L49" s="19">
        <f>ROUND(IF(H49=0, IF(F49=0, 0, 1), F49/H49),5)</f>
        <v>0.24060999999999999</v>
      </c>
    </row>
    <row r="50" spans="1:12" x14ac:dyDescent="0.2">
      <c r="A50" s="1"/>
      <c r="B50" s="1"/>
      <c r="C50" s="1"/>
      <c r="D50" s="1" t="s">
        <v>35</v>
      </c>
      <c r="E50" s="1"/>
      <c r="F50" s="2"/>
      <c r="G50" s="15"/>
      <c r="H50" s="2"/>
      <c r="I50" s="15"/>
      <c r="J50" s="2"/>
      <c r="K50" s="15"/>
      <c r="L50" s="19"/>
    </row>
    <row r="51" spans="1:12" ht="15.75" thickBot="1" x14ac:dyDescent="0.25">
      <c r="A51" s="1"/>
      <c r="B51" s="1"/>
      <c r="C51" s="1"/>
      <c r="D51" s="1"/>
      <c r="E51" s="1" t="s">
        <v>36</v>
      </c>
      <c r="F51" s="4">
        <v>67</v>
      </c>
      <c r="G51" s="15"/>
      <c r="H51" s="4">
        <v>200</v>
      </c>
      <c r="I51" s="15"/>
      <c r="J51" s="4">
        <f>ROUND((F51-H51),5)</f>
        <v>-133</v>
      </c>
      <c r="K51" s="15"/>
      <c r="L51" s="21">
        <f>ROUND(IF(H51=0, IF(F51=0, 0, 1), F51/H51),5)</f>
        <v>0.33500000000000002</v>
      </c>
    </row>
    <row r="52" spans="1:12" ht="15.75" thickBot="1" x14ac:dyDescent="0.25">
      <c r="A52" s="1"/>
      <c r="B52" s="1"/>
      <c r="C52" s="1"/>
      <c r="D52" s="1" t="s">
        <v>37</v>
      </c>
      <c r="E52" s="1"/>
      <c r="F52" s="5">
        <f>ROUND(SUM(F50:F51),5)</f>
        <v>67</v>
      </c>
      <c r="G52" s="15"/>
      <c r="H52" s="5">
        <f>ROUND(SUM(H50:H51),5)</f>
        <v>200</v>
      </c>
      <c r="I52" s="15"/>
      <c r="J52" s="5">
        <f>ROUND((F52-H52),5)</f>
        <v>-133</v>
      </c>
      <c r="K52" s="15"/>
      <c r="L52" s="22">
        <f>ROUND(IF(H52=0, IF(F52=0, 0, 1), F52/H52),5)</f>
        <v>0.33500000000000002</v>
      </c>
    </row>
    <row r="53" spans="1:12" ht="15.75" thickBot="1" x14ac:dyDescent="0.25">
      <c r="A53" s="1"/>
      <c r="B53" s="1"/>
      <c r="C53" s="1" t="s">
        <v>38</v>
      </c>
      <c r="D53" s="1"/>
      <c r="E53" s="1"/>
      <c r="F53" s="6">
        <f>ROUND(SUM(F8:F11)+F15+F24+F31+F35+F39+F42+F49+F52,5)</f>
        <v>55497.75</v>
      </c>
      <c r="G53" s="15"/>
      <c r="H53" s="6">
        <f>ROUND(SUM(H8:H11)+H15+H24+H31+H35+H39+H42+H49+H52,5)</f>
        <v>169095</v>
      </c>
      <c r="I53" s="15"/>
      <c r="J53" s="6">
        <f>ROUND((F53-H53),5)</f>
        <v>-113597.25</v>
      </c>
      <c r="K53" s="15"/>
      <c r="L53" s="23">
        <f>ROUND(IF(H53=0, IF(F53=0, 0, 1), F53/H53),5)</f>
        <v>0.32819999999999999</v>
      </c>
    </row>
    <row r="54" spans="1:12" x14ac:dyDescent="0.2">
      <c r="A54" s="1"/>
      <c r="B54" s="1" t="s">
        <v>39</v>
      </c>
      <c r="C54" s="1"/>
      <c r="D54" s="1"/>
      <c r="E54" s="1"/>
      <c r="F54" s="2">
        <f>ROUND(F3+F7-F53,5)</f>
        <v>53992.41</v>
      </c>
      <c r="G54" s="15"/>
      <c r="H54" s="2">
        <f>ROUND(H3+H7-H53,5)</f>
        <v>36707</v>
      </c>
      <c r="I54" s="15"/>
      <c r="J54" s="2">
        <f>ROUND((F54-H54),5)</f>
        <v>17285.41</v>
      </c>
      <c r="K54" s="15"/>
      <c r="L54" s="19">
        <f>ROUND(IF(H54=0, IF(F54=0, 0, 1), F54/H54),5)</f>
        <v>1.4709000000000001</v>
      </c>
    </row>
    <row r="55" spans="1:12" x14ac:dyDescent="0.2">
      <c r="A55" s="1"/>
      <c r="B55" s="1" t="s">
        <v>40</v>
      </c>
      <c r="C55" s="1"/>
      <c r="D55" s="1"/>
      <c r="E55" s="1"/>
      <c r="F55" s="2"/>
      <c r="G55" s="15"/>
      <c r="H55" s="2"/>
      <c r="I55" s="15"/>
      <c r="J55" s="2"/>
      <c r="K55" s="15"/>
      <c r="L55" s="19"/>
    </row>
    <row r="56" spans="1:12" x14ac:dyDescent="0.2">
      <c r="A56" s="1"/>
      <c r="B56" s="1"/>
      <c r="C56" s="1" t="s">
        <v>41</v>
      </c>
      <c r="D56" s="1"/>
      <c r="E56" s="1"/>
      <c r="F56" s="2"/>
      <c r="G56" s="15"/>
      <c r="H56" s="2"/>
      <c r="I56" s="15"/>
      <c r="J56" s="2"/>
      <c r="K56" s="15"/>
      <c r="L56" s="19"/>
    </row>
    <row r="57" spans="1:12" x14ac:dyDescent="0.2">
      <c r="A57" s="1"/>
      <c r="B57" s="1"/>
      <c r="C57" s="1"/>
      <c r="D57" s="1" t="s">
        <v>42</v>
      </c>
      <c r="E57" s="1"/>
      <c r="F57" s="2"/>
      <c r="G57" s="15"/>
      <c r="H57" s="2"/>
      <c r="I57" s="15"/>
      <c r="J57" s="2"/>
      <c r="K57" s="15"/>
      <c r="L57" s="19"/>
    </row>
    <row r="58" spans="1:12" x14ac:dyDescent="0.2">
      <c r="A58" s="1"/>
      <c r="B58" s="1"/>
      <c r="C58" s="1"/>
      <c r="D58" s="1"/>
      <c r="E58" s="1" t="s">
        <v>137</v>
      </c>
      <c r="F58" s="2">
        <v>0</v>
      </c>
      <c r="G58" s="15"/>
      <c r="H58" s="2">
        <v>20000</v>
      </c>
      <c r="I58" s="15"/>
      <c r="J58" s="2">
        <f>ROUND((F58-H58),5)</f>
        <v>-20000</v>
      </c>
      <c r="K58" s="15"/>
      <c r="L58" s="19">
        <f>ROUND(IF(H58=0, IF(F58=0, 0, 1), F58/H58),5)</f>
        <v>0</v>
      </c>
    </row>
    <row r="59" spans="1:12" ht="15.75" thickBot="1" x14ac:dyDescent="0.25">
      <c r="A59" s="1"/>
      <c r="B59" s="1"/>
      <c r="C59" s="1"/>
      <c r="D59" s="1"/>
      <c r="E59" s="1" t="s">
        <v>43</v>
      </c>
      <c r="F59" s="3">
        <v>205.75</v>
      </c>
      <c r="G59" s="15"/>
      <c r="H59" s="3">
        <v>2500</v>
      </c>
      <c r="I59" s="15"/>
      <c r="J59" s="3">
        <f>ROUND((F59-H59),5)</f>
        <v>-2294.25</v>
      </c>
      <c r="K59" s="15"/>
      <c r="L59" s="20">
        <f>ROUND(IF(H59=0, IF(F59=0, 0, 1), F59/H59),5)</f>
        <v>8.2299999999999998E-2</v>
      </c>
    </row>
    <row r="60" spans="1:12" x14ac:dyDescent="0.2">
      <c r="A60" s="1"/>
      <c r="B60" s="1"/>
      <c r="C60" s="1"/>
      <c r="D60" s="1" t="s">
        <v>44</v>
      </c>
      <c r="E60" s="1"/>
      <c r="F60" s="2">
        <f>ROUND(SUM(F57:F59),5)</f>
        <v>205.75</v>
      </c>
      <c r="G60" s="15"/>
      <c r="H60" s="2">
        <f>ROUND(SUM(H57:H59),5)</f>
        <v>22500</v>
      </c>
      <c r="I60" s="15"/>
      <c r="J60" s="2">
        <f>ROUND((F60-H60),5)</f>
        <v>-22294.25</v>
      </c>
      <c r="K60" s="15"/>
      <c r="L60" s="19">
        <f>ROUND(IF(H60=0, IF(F60=0, 0, 1), F60/H60),5)</f>
        <v>9.1400000000000006E-3</v>
      </c>
    </row>
    <row r="61" spans="1:12" ht="15.75" thickBot="1" x14ac:dyDescent="0.25">
      <c r="A61" s="1"/>
      <c r="B61" s="1"/>
      <c r="C61" s="1"/>
      <c r="D61" s="1" t="s">
        <v>45</v>
      </c>
      <c r="E61" s="1"/>
      <c r="F61" s="3">
        <v>6.47</v>
      </c>
      <c r="G61" s="15"/>
      <c r="H61" s="3"/>
      <c r="I61" s="15"/>
      <c r="J61" s="3"/>
      <c r="K61" s="15"/>
      <c r="L61" s="20"/>
    </row>
    <row r="62" spans="1:12" x14ac:dyDescent="0.2">
      <c r="A62" s="1"/>
      <c r="B62" s="1"/>
      <c r="C62" s="1" t="s">
        <v>46</v>
      </c>
      <c r="D62" s="1"/>
      <c r="E62" s="1"/>
      <c r="F62" s="2">
        <f>ROUND(F56+SUM(F60:F61),5)</f>
        <v>212.22</v>
      </c>
      <c r="G62" s="15"/>
      <c r="H62" s="2">
        <f>ROUND(H56+SUM(H60:H61),5)</f>
        <v>22500</v>
      </c>
      <c r="I62" s="15"/>
      <c r="J62" s="2">
        <f>ROUND((F62-H62),5)</f>
        <v>-22287.78</v>
      </c>
      <c r="K62" s="15"/>
      <c r="L62" s="19">
        <f>ROUND(IF(H62=0, IF(F62=0, 0, 1), F62/H62),5)</f>
        <v>9.4299999999999991E-3</v>
      </c>
    </row>
    <row r="63" spans="1:12" x14ac:dyDescent="0.2">
      <c r="A63" s="1"/>
      <c r="B63" s="1"/>
      <c r="C63" s="1" t="s">
        <v>47</v>
      </c>
      <c r="D63" s="1"/>
      <c r="E63" s="1"/>
      <c r="F63" s="2"/>
      <c r="G63" s="15"/>
      <c r="H63" s="2"/>
      <c r="I63" s="15"/>
      <c r="J63" s="2"/>
      <c r="K63" s="15"/>
      <c r="L63" s="19"/>
    </row>
    <row r="64" spans="1:12" ht="15.75" thickBot="1" x14ac:dyDescent="0.25">
      <c r="A64" s="1"/>
      <c r="B64" s="1"/>
      <c r="C64" s="1"/>
      <c r="D64" s="1" t="s">
        <v>48</v>
      </c>
      <c r="E64" s="1"/>
      <c r="F64" s="4">
        <v>42535.199999999997</v>
      </c>
      <c r="G64" s="15"/>
      <c r="H64" s="4">
        <v>58900</v>
      </c>
      <c r="I64" s="15"/>
      <c r="J64" s="4">
        <f>ROUND((F64-H64),5)</f>
        <v>-16364.8</v>
      </c>
      <c r="K64" s="15"/>
      <c r="L64" s="21">
        <f>ROUND(IF(H64=0, IF(F64=0, 0, 1), F64/H64),5)</f>
        <v>0.72216000000000002</v>
      </c>
    </row>
    <row r="65" spans="1:12" ht="15.75" thickBot="1" x14ac:dyDescent="0.25">
      <c r="A65" s="1"/>
      <c r="B65" s="1"/>
      <c r="C65" s="1" t="s">
        <v>49</v>
      </c>
      <c r="D65" s="1"/>
      <c r="E65" s="1"/>
      <c r="F65" s="5">
        <f>ROUND(SUM(F63:F64),5)</f>
        <v>42535.199999999997</v>
      </c>
      <c r="G65" s="15"/>
      <c r="H65" s="5">
        <f>ROUND(SUM(H63:H64),5)</f>
        <v>58900</v>
      </c>
      <c r="I65" s="15"/>
      <c r="J65" s="5">
        <f>ROUND((F65-H65),5)</f>
        <v>-16364.8</v>
      </c>
      <c r="K65" s="15"/>
      <c r="L65" s="22">
        <f>ROUND(IF(H65=0, IF(F65=0, 0, 1), F65/H65),5)</f>
        <v>0.72216000000000002</v>
      </c>
    </row>
    <row r="66" spans="1:12" ht="15.75" thickBot="1" x14ac:dyDescent="0.25">
      <c r="A66" s="1"/>
      <c r="B66" s="1" t="s">
        <v>50</v>
      </c>
      <c r="C66" s="1"/>
      <c r="D66" s="1"/>
      <c r="E66" s="1"/>
      <c r="F66" s="5">
        <f>ROUND(F55+F62-F65,5)</f>
        <v>-42322.98</v>
      </c>
      <c r="G66" s="15"/>
      <c r="H66" s="5">
        <f>ROUND(H55+H62-H65,5)</f>
        <v>-36400</v>
      </c>
      <c r="I66" s="15"/>
      <c r="J66" s="5">
        <f>ROUND((F66-H66),5)</f>
        <v>-5922.98</v>
      </c>
      <c r="K66" s="15"/>
      <c r="L66" s="22">
        <f>ROUND(IF(H66=0, IF(F66=0, 0, 1), F66/H66),5)</f>
        <v>1.16272</v>
      </c>
    </row>
    <row r="67" spans="1:12" s="9" customFormat="1" ht="11.25" thickBot="1" x14ac:dyDescent="0.15">
      <c r="A67" s="7" t="s">
        <v>51</v>
      </c>
      <c r="B67" s="7"/>
      <c r="C67" s="7"/>
      <c r="D67" s="7"/>
      <c r="E67" s="7"/>
      <c r="F67" s="8">
        <f>ROUND(F54+F66,5)</f>
        <v>11669.43</v>
      </c>
      <c r="G67" s="7"/>
      <c r="H67" s="8">
        <f>ROUND(H54+H66,5)</f>
        <v>307</v>
      </c>
      <c r="I67" s="7"/>
      <c r="J67" s="8">
        <f>ROUND((F67-H67),5)</f>
        <v>11362.43</v>
      </c>
      <c r="K67" s="7"/>
      <c r="L67" s="24">
        <f>ROUND(IF(H67=0, IF(F67=0, 0, 1), F67/H67),5)</f>
        <v>38.01117</v>
      </c>
    </row>
    <row r="68" spans="1:12" ht="15.75" thickTop="1" x14ac:dyDescent="0.2"/>
  </sheetData>
  <pageMargins left="0.7" right="0.7" top="0.75" bottom="0.75" header="0.1" footer="0.3"/>
  <pageSetup orientation="portrait" horizontalDpi="4294967293" verticalDpi="0" r:id="rId1"/>
  <headerFooter>
    <oddHeader>&amp;L&amp;"Arial,Bold"&amp;8 3:23 PM
&amp;"Arial,Bold"&amp;8 05/04/20
&amp;"Arial,Bold"&amp;8 Accrual Basis&amp;C&amp;"Arial,Bold"&amp;12 PIKES BAY SANITARY DISTRICT
&amp;"Arial,Bold"&amp;14 Profit &amp;&amp; Loss Budget vs. Actual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5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6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9"/>
  <sheetViews>
    <sheetView workbookViewId="0">
      <pane xSplit="1" ySplit="1" topLeftCell="B2" activePane="bottomRight" state="frozenSplit"/>
      <selection pane="bottomLeft" activeCell="A2" sqref="A2"/>
      <selection pane="topRight" activeCell="B1" sqref="B1"/>
      <selection pane="bottomRight" activeCell="H16" sqref="H16"/>
    </sheetView>
  </sheetViews>
  <sheetFormatPr defaultRowHeight="15" x14ac:dyDescent="0.2"/>
  <cols>
    <col min="1" max="1" width="5.91796875" style="14" bestFit="1" customWidth="1"/>
    <col min="2" max="2" width="12.9140625" style="14" bestFit="1" customWidth="1"/>
    <col min="3" max="3" width="2.28515625" style="14" customWidth="1"/>
    <col min="4" max="4" width="5.24609375" style="14" bestFit="1" customWidth="1"/>
    <col min="5" max="5" width="2.28515625" style="14" customWidth="1"/>
    <col min="6" max="6" width="8.7421875" style="14" bestFit="1" customWidth="1"/>
    <col min="7" max="7" width="2.28515625" style="14" customWidth="1"/>
    <col min="8" max="8" width="26.09765625" style="14" bestFit="1" customWidth="1"/>
    <col min="9" max="9" width="2.28515625" style="14" customWidth="1"/>
    <col min="10" max="10" width="28.515625" style="14" bestFit="1" customWidth="1"/>
    <col min="11" max="11" width="2.28515625" style="14" customWidth="1"/>
    <col min="12" max="12" width="11.02734375" style="14" bestFit="1" customWidth="1"/>
    <col min="13" max="13" width="2.28515625" style="14" customWidth="1"/>
    <col min="14" max="14" width="13.85546875" style="14" bestFit="1" customWidth="1"/>
  </cols>
  <sheetData>
    <row r="1" spans="1:14" s="12" customFormat="1" ht="15.75" thickBot="1" x14ac:dyDescent="0.25">
      <c r="A1" s="16"/>
      <c r="B1" s="11" t="s">
        <v>138</v>
      </c>
      <c r="C1" s="16"/>
      <c r="D1" s="11" t="s">
        <v>139</v>
      </c>
      <c r="E1" s="16"/>
      <c r="F1" s="11" t="s">
        <v>140</v>
      </c>
      <c r="G1" s="16"/>
      <c r="H1" s="11" t="s">
        <v>141</v>
      </c>
      <c r="I1" s="16"/>
      <c r="J1" s="11" t="s">
        <v>142</v>
      </c>
      <c r="K1" s="16"/>
      <c r="L1" s="11" t="s">
        <v>143</v>
      </c>
      <c r="M1" s="16"/>
      <c r="N1" s="11" t="s">
        <v>144</v>
      </c>
    </row>
    <row r="2" spans="1:14" ht="15.75" thickTop="1" x14ac:dyDescent="0.2">
      <c r="A2" s="1" t="s">
        <v>145</v>
      </c>
      <c r="B2" s="1"/>
      <c r="C2" s="1"/>
      <c r="D2" s="1"/>
      <c r="E2" s="1"/>
      <c r="F2" s="27"/>
      <c r="G2" s="1"/>
      <c r="H2" s="1"/>
      <c r="I2" s="1"/>
      <c r="J2" s="1"/>
      <c r="K2" s="1"/>
      <c r="L2" s="28"/>
      <c r="M2" s="1"/>
      <c r="N2" s="28"/>
    </row>
    <row r="3" spans="1:14" x14ac:dyDescent="0.2">
      <c r="A3" s="26"/>
      <c r="B3" s="29" t="s">
        <v>146</v>
      </c>
      <c r="C3" s="29"/>
      <c r="D3" s="29"/>
      <c r="E3" s="29"/>
      <c r="F3" s="30">
        <v>43922</v>
      </c>
      <c r="G3" s="29"/>
      <c r="H3" s="29" t="s">
        <v>172</v>
      </c>
      <c r="I3" s="29"/>
      <c r="J3" s="29" t="s">
        <v>62</v>
      </c>
      <c r="K3" s="29"/>
      <c r="L3" s="31"/>
      <c r="M3" s="29"/>
      <c r="N3" s="31">
        <v>-90</v>
      </c>
    </row>
    <row r="4" spans="1:14" x14ac:dyDescent="0.2">
      <c r="A4" s="1" t="s">
        <v>145</v>
      </c>
      <c r="B4" s="1"/>
      <c r="C4" s="1"/>
      <c r="D4" s="1"/>
      <c r="E4" s="1"/>
      <c r="F4" s="27"/>
      <c r="G4" s="1"/>
      <c r="H4" s="1"/>
      <c r="I4" s="1"/>
      <c r="J4" s="1"/>
      <c r="K4" s="1"/>
      <c r="L4" s="28"/>
      <c r="M4" s="1"/>
      <c r="N4" s="28"/>
    </row>
    <row r="5" spans="1:14" ht="15.75" thickBot="1" x14ac:dyDescent="0.25">
      <c r="A5" s="26"/>
      <c r="B5" s="32"/>
      <c r="C5" s="32"/>
      <c r="D5" s="32"/>
      <c r="E5" s="32"/>
      <c r="F5" s="33"/>
      <c r="G5" s="32"/>
      <c r="H5" s="32"/>
      <c r="I5" s="32"/>
      <c r="J5" s="32" t="s">
        <v>33</v>
      </c>
      <c r="K5" s="32"/>
      <c r="L5" s="34">
        <v>-90</v>
      </c>
      <c r="M5" s="32"/>
      <c r="N5" s="34">
        <v>90</v>
      </c>
    </row>
    <row r="6" spans="1:14" x14ac:dyDescent="0.2">
      <c r="A6" s="15" t="s">
        <v>55</v>
      </c>
      <c r="B6" s="15"/>
      <c r="C6" s="15"/>
      <c r="D6" s="15"/>
      <c r="E6" s="15"/>
      <c r="F6" s="35"/>
      <c r="G6" s="15"/>
      <c r="H6" s="15"/>
      <c r="I6" s="15"/>
      <c r="J6" s="15"/>
      <c r="K6" s="15"/>
      <c r="L6" s="2">
        <f>ROUND(SUM(L4:L5),5)</f>
        <v>-90</v>
      </c>
      <c r="M6" s="15"/>
      <c r="N6" s="2">
        <f>ROUND(SUM(N4:N5),5)</f>
        <v>90</v>
      </c>
    </row>
    <row r="7" spans="1:14" x14ac:dyDescent="0.2">
      <c r="A7" s="1" t="s">
        <v>145</v>
      </c>
      <c r="B7" s="1"/>
      <c r="C7" s="1"/>
      <c r="D7" s="1"/>
      <c r="E7" s="1"/>
      <c r="F7" s="27"/>
      <c r="G7" s="1"/>
      <c r="H7" s="1"/>
      <c r="I7" s="1"/>
      <c r="J7" s="1"/>
      <c r="K7" s="1"/>
      <c r="L7" s="28"/>
      <c r="M7" s="1"/>
      <c r="N7" s="28"/>
    </row>
    <row r="8" spans="1:14" x14ac:dyDescent="0.2">
      <c r="A8" s="26"/>
      <c r="B8" s="29" t="s">
        <v>146</v>
      </c>
      <c r="C8" s="29"/>
      <c r="D8" s="29" t="s">
        <v>151</v>
      </c>
      <c r="E8" s="29"/>
      <c r="F8" s="30">
        <v>43922</v>
      </c>
      <c r="G8" s="29"/>
      <c r="H8" s="29" t="s">
        <v>173</v>
      </c>
      <c r="I8" s="29"/>
      <c r="J8" s="29" t="s">
        <v>62</v>
      </c>
      <c r="K8" s="29"/>
      <c r="L8" s="31"/>
      <c r="M8" s="29"/>
      <c r="N8" s="31">
        <v>-306.06</v>
      </c>
    </row>
    <row r="9" spans="1:14" x14ac:dyDescent="0.2">
      <c r="A9" s="1" t="s">
        <v>145</v>
      </c>
      <c r="B9" s="1"/>
      <c r="C9" s="1"/>
      <c r="D9" s="1"/>
      <c r="E9" s="1"/>
      <c r="F9" s="27"/>
      <c r="G9" s="1"/>
      <c r="H9" s="1"/>
      <c r="I9" s="1"/>
      <c r="J9" s="1"/>
      <c r="K9" s="1"/>
      <c r="L9" s="28"/>
      <c r="M9" s="1"/>
      <c r="N9" s="28"/>
    </row>
    <row r="10" spans="1:14" ht="15.75" thickBot="1" x14ac:dyDescent="0.25">
      <c r="A10" s="26"/>
      <c r="B10" s="32"/>
      <c r="C10" s="32"/>
      <c r="D10" s="32"/>
      <c r="E10" s="32"/>
      <c r="F10" s="33"/>
      <c r="G10" s="32"/>
      <c r="H10" s="32"/>
      <c r="I10" s="32"/>
      <c r="J10" s="32" t="s">
        <v>32</v>
      </c>
      <c r="K10" s="32"/>
      <c r="L10" s="34">
        <v>-306.06</v>
      </c>
      <c r="M10" s="32"/>
      <c r="N10" s="34">
        <v>306.06</v>
      </c>
    </row>
    <row r="11" spans="1:14" x14ac:dyDescent="0.2">
      <c r="A11" s="15" t="s">
        <v>55</v>
      </c>
      <c r="B11" s="15"/>
      <c r="C11" s="15"/>
      <c r="D11" s="15"/>
      <c r="E11" s="15"/>
      <c r="F11" s="35"/>
      <c r="G11" s="15"/>
      <c r="H11" s="15"/>
      <c r="I11" s="15"/>
      <c r="J11" s="15"/>
      <c r="K11" s="15"/>
      <c r="L11" s="2">
        <f>ROUND(SUM(L9:L10),5)</f>
        <v>-306.06</v>
      </c>
      <c r="M11" s="15"/>
      <c r="N11" s="2">
        <f>ROUND(SUM(N9:N10),5)</f>
        <v>306.06</v>
      </c>
    </row>
    <row r="12" spans="1:14" x14ac:dyDescent="0.2">
      <c r="A12" s="1" t="s">
        <v>145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28"/>
      <c r="M12" s="1"/>
      <c r="N12" s="28"/>
    </row>
    <row r="13" spans="1:14" x14ac:dyDescent="0.2">
      <c r="A13" s="26"/>
      <c r="B13" s="29" t="s">
        <v>146</v>
      </c>
      <c r="C13" s="29"/>
      <c r="D13" s="29" t="s">
        <v>151</v>
      </c>
      <c r="E13" s="29"/>
      <c r="F13" s="30">
        <v>43947</v>
      </c>
      <c r="G13" s="29"/>
      <c r="H13" s="29" t="s">
        <v>174</v>
      </c>
      <c r="I13" s="29"/>
      <c r="J13" s="29" t="s">
        <v>62</v>
      </c>
      <c r="K13" s="29"/>
      <c r="L13" s="31"/>
      <c r="M13" s="29"/>
      <c r="N13" s="31">
        <v>-43.7</v>
      </c>
    </row>
    <row r="14" spans="1:14" x14ac:dyDescent="0.2">
      <c r="A14" s="1" t="s">
        <v>145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28"/>
      <c r="M14" s="1"/>
      <c r="N14" s="28"/>
    </row>
    <row r="15" spans="1:14" ht="15.75" thickBot="1" x14ac:dyDescent="0.25">
      <c r="A15" s="26"/>
      <c r="B15" s="32"/>
      <c r="C15" s="32"/>
      <c r="D15" s="32"/>
      <c r="E15" s="32"/>
      <c r="F15" s="33"/>
      <c r="G15" s="32"/>
      <c r="H15" s="32"/>
      <c r="I15" s="32"/>
      <c r="J15" s="32" t="s">
        <v>26</v>
      </c>
      <c r="K15" s="32"/>
      <c r="L15" s="34">
        <v>-43.7</v>
      </c>
      <c r="M15" s="32"/>
      <c r="N15" s="34">
        <v>43.7</v>
      </c>
    </row>
    <row r="16" spans="1:14" x14ac:dyDescent="0.2">
      <c r="A16" s="15" t="s">
        <v>55</v>
      </c>
      <c r="B16" s="15"/>
      <c r="C16" s="15"/>
      <c r="D16" s="15"/>
      <c r="E16" s="15"/>
      <c r="F16" s="35"/>
      <c r="G16" s="15"/>
      <c r="H16" s="15"/>
      <c r="I16" s="15"/>
      <c r="J16" s="15"/>
      <c r="K16" s="15"/>
      <c r="L16" s="2">
        <f>ROUND(SUM(L14:L15),5)</f>
        <v>-43.7</v>
      </c>
      <c r="M16" s="15"/>
      <c r="N16" s="2">
        <f>ROUND(SUM(N14:N15),5)</f>
        <v>43.7</v>
      </c>
    </row>
    <row r="17" spans="1:14" x14ac:dyDescent="0.2">
      <c r="A17" s="1" t="s">
        <v>145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28"/>
      <c r="M17" s="1"/>
      <c r="N17" s="28"/>
    </row>
    <row r="18" spans="1:14" x14ac:dyDescent="0.2">
      <c r="A18" s="26"/>
      <c r="B18" s="29" t="s">
        <v>146</v>
      </c>
      <c r="C18" s="29"/>
      <c r="D18" s="29" t="s">
        <v>151</v>
      </c>
      <c r="E18" s="29"/>
      <c r="F18" s="30">
        <v>43947</v>
      </c>
      <c r="G18" s="29"/>
      <c r="H18" s="29" t="s">
        <v>174</v>
      </c>
      <c r="I18" s="29"/>
      <c r="J18" s="29" t="s">
        <v>62</v>
      </c>
      <c r="K18" s="29"/>
      <c r="L18" s="31"/>
      <c r="M18" s="29"/>
      <c r="N18" s="31">
        <v>-50.5</v>
      </c>
    </row>
    <row r="19" spans="1:14" x14ac:dyDescent="0.2">
      <c r="A19" s="1" t="s">
        <v>145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28"/>
      <c r="M19" s="1"/>
      <c r="N19" s="28"/>
    </row>
    <row r="20" spans="1:14" ht="15.75" thickBot="1" x14ac:dyDescent="0.25">
      <c r="A20" s="26"/>
      <c r="B20" s="32"/>
      <c r="C20" s="32"/>
      <c r="D20" s="32"/>
      <c r="E20" s="32"/>
      <c r="F20" s="33"/>
      <c r="G20" s="32"/>
      <c r="H20" s="32"/>
      <c r="I20" s="32"/>
      <c r="J20" s="32" t="s">
        <v>26</v>
      </c>
      <c r="K20" s="32"/>
      <c r="L20" s="34">
        <v>-50.5</v>
      </c>
      <c r="M20" s="32"/>
      <c r="N20" s="34">
        <v>50.5</v>
      </c>
    </row>
    <row r="21" spans="1:14" x14ac:dyDescent="0.2">
      <c r="A21" s="15" t="s">
        <v>55</v>
      </c>
      <c r="B21" s="15"/>
      <c r="C21" s="15"/>
      <c r="D21" s="15"/>
      <c r="E21" s="15"/>
      <c r="F21" s="35"/>
      <c r="G21" s="15"/>
      <c r="H21" s="15"/>
      <c r="I21" s="15"/>
      <c r="J21" s="15"/>
      <c r="K21" s="15"/>
      <c r="L21" s="2">
        <f>ROUND(SUM(L19:L20),5)</f>
        <v>-50.5</v>
      </c>
      <c r="M21" s="15"/>
      <c r="N21" s="2">
        <f>ROUND(SUM(N19:N20),5)</f>
        <v>50.5</v>
      </c>
    </row>
    <row r="22" spans="1:14" x14ac:dyDescent="0.2">
      <c r="A22" s="1" t="s">
        <v>145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28"/>
      <c r="M22" s="1"/>
      <c r="N22" s="28"/>
    </row>
    <row r="23" spans="1:14" x14ac:dyDescent="0.2">
      <c r="A23" s="26"/>
      <c r="B23" s="29" t="s">
        <v>146</v>
      </c>
      <c r="C23" s="29"/>
      <c r="D23" s="29" t="s">
        <v>151</v>
      </c>
      <c r="E23" s="29"/>
      <c r="F23" s="30">
        <v>43947</v>
      </c>
      <c r="G23" s="29"/>
      <c r="H23" s="29" t="s">
        <v>174</v>
      </c>
      <c r="I23" s="29"/>
      <c r="J23" s="29" t="s">
        <v>62</v>
      </c>
      <c r="K23" s="29"/>
      <c r="L23" s="31"/>
      <c r="M23" s="29"/>
      <c r="N23" s="31">
        <v>-111.2</v>
      </c>
    </row>
    <row r="24" spans="1:14" x14ac:dyDescent="0.2">
      <c r="A24" s="1" t="s">
        <v>145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28"/>
      <c r="M24" s="1"/>
      <c r="N24" s="28"/>
    </row>
    <row r="25" spans="1:14" ht="15.75" thickBot="1" x14ac:dyDescent="0.25">
      <c r="A25" s="26"/>
      <c r="B25" s="32"/>
      <c r="C25" s="32"/>
      <c r="D25" s="32"/>
      <c r="E25" s="32"/>
      <c r="F25" s="33"/>
      <c r="G25" s="32"/>
      <c r="H25" s="32"/>
      <c r="I25" s="32"/>
      <c r="J25" s="32" t="s">
        <v>26</v>
      </c>
      <c r="K25" s="32"/>
      <c r="L25" s="34">
        <v>-111.2</v>
      </c>
      <c r="M25" s="32"/>
      <c r="N25" s="34">
        <v>111.2</v>
      </c>
    </row>
    <row r="26" spans="1:14" x14ac:dyDescent="0.2">
      <c r="A26" s="15" t="s">
        <v>55</v>
      </c>
      <c r="B26" s="15"/>
      <c r="C26" s="15"/>
      <c r="D26" s="15"/>
      <c r="E26" s="15"/>
      <c r="F26" s="35"/>
      <c r="G26" s="15"/>
      <c r="H26" s="15"/>
      <c r="I26" s="15"/>
      <c r="J26" s="15"/>
      <c r="K26" s="15"/>
      <c r="L26" s="2">
        <f>ROUND(SUM(L24:L25),5)</f>
        <v>-111.2</v>
      </c>
      <c r="M26" s="15"/>
      <c r="N26" s="2">
        <f>ROUND(SUM(N24:N25),5)</f>
        <v>111.2</v>
      </c>
    </row>
    <row r="27" spans="1:14" x14ac:dyDescent="0.2">
      <c r="A27" s="1" t="s">
        <v>145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28"/>
      <c r="M27" s="1"/>
      <c r="N27" s="28"/>
    </row>
    <row r="28" spans="1:14" x14ac:dyDescent="0.2">
      <c r="A28" s="26"/>
      <c r="B28" s="29" t="s">
        <v>147</v>
      </c>
      <c r="C28" s="29"/>
      <c r="D28" s="29" t="s">
        <v>152</v>
      </c>
      <c r="E28" s="29"/>
      <c r="F28" s="30">
        <v>43927</v>
      </c>
      <c r="G28" s="29"/>
      <c r="H28" s="29" t="s">
        <v>175</v>
      </c>
      <c r="I28" s="29"/>
      <c r="J28" s="29" t="s">
        <v>62</v>
      </c>
      <c r="K28" s="29"/>
      <c r="L28" s="31"/>
      <c r="M28" s="29"/>
      <c r="N28" s="31">
        <v>-1005.72</v>
      </c>
    </row>
    <row r="29" spans="1:14" x14ac:dyDescent="0.2">
      <c r="A29" s="1" t="s">
        <v>145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28"/>
      <c r="M29" s="1"/>
      <c r="N29" s="28"/>
    </row>
    <row r="30" spans="1:14" x14ac:dyDescent="0.2">
      <c r="A30" s="32"/>
      <c r="B30" s="32"/>
      <c r="C30" s="32"/>
      <c r="D30" s="32"/>
      <c r="E30" s="32"/>
      <c r="F30" s="33"/>
      <c r="G30" s="32"/>
      <c r="H30" s="32"/>
      <c r="I30" s="32"/>
      <c r="J30" s="32" t="s">
        <v>103</v>
      </c>
      <c r="K30" s="32"/>
      <c r="L30" s="36">
        <v>-211</v>
      </c>
      <c r="M30" s="32"/>
      <c r="N30" s="36">
        <v>211</v>
      </c>
    </row>
    <row r="31" spans="1:14" x14ac:dyDescent="0.2">
      <c r="A31" s="32"/>
      <c r="B31" s="32"/>
      <c r="C31" s="32"/>
      <c r="D31" s="32"/>
      <c r="E31" s="32"/>
      <c r="F31" s="33"/>
      <c r="G31" s="32"/>
      <c r="H31" s="32"/>
      <c r="I31" s="32"/>
      <c r="J31" s="32" t="s">
        <v>103</v>
      </c>
      <c r="K31" s="32"/>
      <c r="L31" s="36">
        <v>-322.04000000000002</v>
      </c>
      <c r="M31" s="32"/>
      <c r="N31" s="36">
        <v>322.04000000000002</v>
      </c>
    </row>
    <row r="32" spans="1:14" x14ac:dyDescent="0.2">
      <c r="A32" s="32"/>
      <c r="B32" s="32"/>
      <c r="C32" s="32"/>
      <c r="D32" s="32"/>
      <c r="E32" s="32"/>
      <c r="F32" s="33"/>
      <c r="G32" s="32"/>
      <c r="H32" s="32"/>
      <c r="I32" s="32"/>
      <c r="J32" s="32" t="s">
        <v>103</v>
      </c>
      <c r="K32" s="32"/>
      <c r="L32" s="36">
        <v>-322.04000000000002</v>
      </c>
      <c r="M32" s="32"/>
      <c r="N32" s="36">
        <v>322.04000000000002</v>
      </c>
    </row>
    <row r="33" spans="1:14" x14ac:dyDescent="0.2">
      <c r="A33" s="32"/>
      <c r="B33" s="32"/>
      <c r="C33" s="32"/>
      <c r="D33" s="32"/>
      <c r="E33" s="32"/>
      <c r="F33" s="33"/>
      <c r="G33" s="32"/>
      <c r="H33" s="32"/>
      <c r="I33" s="32"/>
      <c r="J33" s="32" t="s">
        <v>103</v>
      </c>
      <c r="K33" s="32"/>
      <c r="L33" s="36">
        <v>-75.319999999999993</v>
      </c>
      <c r="M33" s="32"/>
      <c r="N33" s="36">
        <v>75.319999999999993</v>
      </c>
    </row>
    <row r="34" spans="1:14" ht="15.75" thickBot="1" x14ac:dyDescent="0.25">
      <c r="A34" s="32"/>
      <c r="B34" s="32"/>
      <c r="C34" s="32"/>
      <c r="D34" s="32"/>
      <c r="E34" s="32"/>
      <c r="F34" s="33"/>
      <c r="G34" s="32"/>
      <c r="H34" s="32"/>
      <c r="I34" s="32"/>
      <c r="J34" s="32" t="s">
        <v>103</v>
      </c>
      <c r="K34" s="32"/>
      <c r="L34" s="34">
        <v>-75.319999999999993</v>
      </c>
      <c r="M34" s="32"/>
      <c r="N34" s="34">
        <v>75.319999999999993</v>
      </c>
    </row>
    <row r="35" spans="1:14" x14ac:dyDescent="0.2">
      <c r="A35" s="15" t="s">
        <v>55</v>
      </c>
      <c r="B35" s="15"/>
      <c r="C35" s="15"/>
      <c r="D35" s="15"/>
      <c r="E35" s="15"/>
      <c r="F35" s="35"/>
      <c r="G35" s="15"/>
      <c r="H35" s="15"/>
      <c r="I35" s="15"/>
      <c r="J35" s="15"/>
      <c r="K35" s="15"/>
      <c r="L35" s="2">
        <f>ROUND(SUM(L29:L34),5)</f>
        <v>-1005.72</v>
      </c>
      <c r="M35" s="15"/>
      <c r="N35" s="2">
        <f>ROUND(SUM(N29:N34),5)</f>
        <v>1005.72</v>
      </c>
    </row>
    <row r="36" spans="1:14" x14ac:dyDescent="0.2">
      <c r="A36" s="1" t="s">
        <v>145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28"/>
      <c r="M36" s="1"/>
      <c r="N36" s="28"/>
    </row>
    <row r="37" spans="1:14" x14ac:dyDescent="0.2">
      <c r="A37" s="26"/>
      <c r="B37" s="29" t="s">
        <v>147</v>
      </c>
      <c r="C37" s="29"/>
      <c r="D37" s="29" t="s">
        <v>152</v>
      </c>
      <c r="E37" s="29"/>
      <c r="F37" s="30">
        <v>43927</v>
      </c>
      <c r="G37" s="29"/>
      <c r="H37" s="29" t="s">
        <v>176</v>
      </c>
      <c r="I37" s="29"/>
      <c r="J37" s="29" t="s">
        <v>62</v>
      </c>
      <c r="K37" s="29"/>
      <c r="L37" s="31"/>
      <c r="M37" s="29"/>
      <c r="N37" s="31">
        <v>-408.05</v>
      </c>
    </row>
    <row r="38" spans="1:14" x14ac:dyDescent="0.2">
      <c r="A38" s="1" t="s">
        <v>145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28"/>
      <c r="M38" s="1"/>
      <c r="N38" s="28"/>
    </row>
    <row r="39" spans="1:14" ht="15.75" thickBot="1" x14ac:dyDescent="0.25">
      <c r="A39" s="26"/>
      <c r="B39" s="32"/>
      <c r="C39" s="32"/>
      <c r="D39" s="32"/>
      <c r="E39" s="32"/>
      <c r="F39" s="33"/>
      <c r="G39" s="32"/>
      <c r="H39" s="32"/>
      <c r="I39" s="32"/>
      <c r="J39" s="32" t="s">
        <v>103</v>
      </c>
      <c r="K39" s="32"/>
      <c r="L39" s="34">
        <v>-408.05</v>
      </c>
      <c r="M39" s="32"/>
      <c r="N39" s="34">
        <v>408.05</v>
      </c>
    </row>
    <row r="40" spans="1:14" x14ac:dyDescent="0.2">
      <c r="A40" s="15" t="s">
        <v>55</v>
      </c>
      <c r="B40" s="15"/>
      <c r="C40" s="15"/>
      <c r="D40" s="15"/>
      <c r="E40" s="15"/>
      <c r="F40" s="35"/>
      <c r="G40" s="15"/>
      <c r="H40" s="15"/>
      <c r="I40" s="15"/>
      <c r="J40" s="15"/>
      <c r="K40" s="15"/>
      <c r="L40" s="2">
        <f>ROUND(SUM(L38:L39),5)</f>
        <v>-408.05</v>
      </c>
      <c r="M40" s="15"/>
      <c r="N40" s="2">
        <f>ROUND(SUM(N38:N39),5)</f>
        <v>408.05</v>
      </c>
    </row>
    <row r="41" spans="1:14" x14ac:dyDescent="0.2">
      <c r="A41" s="1" t="s">
        <v>145</v>
      </c>
      <c r="B41" s="1"/>
      <c r="C41" s="1"/>
      <c r="D41" s="1"/>
      <c r="E41" s="1"/>
      <c r="F41" s="27"/>
      <c r="G41" s="1"/>
      <c r="H41" s="1"/>
      <c r="I41" s="1"/>
      <c r="J41" s="1"/>
      <c r="K41" s="1"/>
      <c r="L41" s="28"/>
      <c r="M41" s="1"/>
      <c r="N41" s="28"/>
    </row>
    <row r="42" spans="1:14" x14ac:dyDescent="0.2">
      <c r="A42" s="26"/>
      <c r="B42" s="29" t="s">
        <v>147</v>
      </c>
      <c r="C42" s="29"/>
      <c r="D42" s="29" t="s">
        <v>152</v>
      </c>
      <c r="E42" s="29"/>
      <c r="F42" s="30">
        <v>43927</v>
      </c>
      <c r="G42" s="29"/>
      <c r="H42" s="29" t="s">
        <v>175</v>
      </c>
      <c r="I42" s="29"/>
      <c r="J42" s="29" t="s">
        <v>62</v>
      </c>
      <c r="K42" s="29"/>
      <c r="L42" s="31"/>
      <c r="M42" s="29"/>
      <c r="N42" s="31">
        <v>-1045.26</v>
      </c>
    </row>
    <row r="43" spans="1:14" x14ac:dyDescent="0.2">
      <c r="A43" s="1" t="s">
        <v>145</v>
      </c>
      <c r="B43" s="1"/>
      <c r="C43" s="1"/>
      <c r="D43" s="1"/>
      <c r="E43" s="1"/>
      <c r="F43" s="27"/>
      <c r="G43" s="1"/>
      <c r="H43" s="1"/>
      <c r="I43" s="1"/>
      <c r="J43" s="1"/>
      <c r="K43" s="1"/>
      <c r="L43" s="28"/>
      <c r="M43" s="1"/>
      <c r="N43" s="28"/>
    </row>
    <row r="44" spans="1:14" x14ac:dyDescent="0.2">
      <c r="A44" s="32"/>
      <c r="B44" s="32"/>
      <c r="C44" s="32"/>
      <c r="D44" s="32"/>
      <c r="E44" s="32"/>
      <c r="F44" s="33"/>
      <c r="G44" s="32"/>
      <c r="H44" s="32"/>
      <c r="I44" s="32"/>
      <c r="J44" s="32" t="s">
        <v>103</v>
      </c>
      <c r="K44" s="32"/>
      <c r="L44" s="36">
        <v>-226</v>
      </c>
      <c r="M44" s="32"/>
      <c r="N44" s="36">
        <v>226</v>
      </c>
    </row>
    <row r="45" spans="1:14" x14ac:dyDescent="0.2">
      <c r="A45" s="32"/>
      <c r="B45" s="32"/>
      <c r="C45" s="32"/>
      <c r="D45" s="32"/>
      <c r="E45" s="32"/>
      <c r="F45" s="33"/>
      <c r="G45" s="32"/>
      <c r="H45" s="32"/>
      <c r="I45" s="32"/>
      <c r="J45" s="32" t="s">
        <v>103</v>
      </c>
      <c r="K45" s="32"/>
      <c r="L45" s="36">
        <v>-331.98</v>
      </c>
      <c r="M45" s="32"/>
      <c r="N45" s="36">
        <v>331.98</v>
      </c>
    </row>
    <row r="46" spans="1:14" x14ac:dyDescent="0.2">
      <c r="A46" s="32"/>
      <c r="B46" s="32"/>
      <c r="C46" s="32"/>
      <c r="D46" s="32"/>
      <c r="E46" s="32"/>
      <c r="F46" s="33"/>
      <c r="G46" s="32"/>
      <c r="H46" s="32"/>
      <c r="I46" s="32"/>
      <c r="J46" s="32" t="s">
        <v>103</v>
      </c>
      <c r="K46" s="32"/>
      <c r="L46" s="36">
        <v>-331.98</v>
      </c>
      <c r="M46" s="32"/>
      <c r="N46" s="36">
        <v>331.98</v>
      </c>
    </row>
    <row r="47" spans="1:14" x14ac:dyDescent="0.2">
      <c r="A47" s="32"/>
      <c r="B47" s="32"/>
      <c r="C47" s="32"/>
      <c r="D47" s="32"/>
      <c r="E47" s="32"/>
      <c r="F47" s="33"/>
      <c r="G47" s="32"/>
      <c r="H47" s="32"/>
      <c r="I47" s="32"/>
      <c r="J47" s="32" t="s">
        <v>103</v>
      </c>
      <c r="K47" s="32"/>
      <c r="L47" s="36">
        <v>-77.650000000000006</v>
      </c>
      <c r="M47" s="32"/>
      <c r="N47" s="36">
        <v>77.650000000000006</v>
      </c>
    </row>
    <row r="48" spans="1:14" ht="15.75" thickBot="1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 t="s">
        <v>103</v>
      </c>
      <c r="K48" s="32"/>
      <c r="L48" s="34">
        <v>-77.650000000000006</v>
      </c>
      <c r="M48" s="32"/>
      <c r="N48" s="34">
        <v>77.650000000000006</v>
      </c>
    </row>
    <row r="49" spans="1:14" x14ac:dyDescent="0.2">
      <c r="A49" s="15" t="s">
        <v>55</v>
      </c>
      <c r="B49" s="15"/>
      <c r="C49" s="15"/>
      <c r="D49" s="15"/>
      <c r="E49" s="15"/>
      <c r="F49" s="35"/>
      <c r="G49" s="15"/>
      <c r="H49" s="15"/>
      <c r="I49" s="15"/>
      <c r="J49" s="15"/>
      <c r="K49" s="15"/>
      <c r="L49" s="2">
        <f>ROUND(SUM(L43:L48),5)</f>
        <v>-1045.26</v>
      </c>
      <c r="M49" s="15"/>
      <c r="N49" s="2">
        <f>ROUND(SUM(N43:N48),5)</f>
        <v>1045.26</v>
      </c>
    </row>
    <row r="50" spans="1:14" x14ac:dyDescent="0.2">
      <c r="A50" s="1" t="s">
        <v>145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28"/>
      <c r="M50" s="1"/>
      <c r="N50" s="28"/>
    </row>
    <row r="51" spans="1:14" x14ac:dyDescent="0.2">
      <c r="A51" s="26"/>
      <c r="B51" s="29" t="s">
        <v>148</v>
      </c>
      <c r="C51" s="29"/>
      <c r="D51" s="29" t="s">
        <v>153</v>
      </c>
      <c r="E51" s="29"/>
      <c r="F51" s="30">
        <v>43922</v>
      </c>
      <c r="G51" s="29"/>
      <c r="H51" s="29" t="s">
        <v>177</v>
      </c>
      <c r="I51" s="29"/>
      <c r="J51" s="29" t="s">
        <v>62</v>
      </c>
      <c r="K51" s="29"/>
      <c r="L51" s="31"/>
      <c r="M51" s="29"/>
      <c r="N51" s="31">
        <v>-876.11</v>
      </c>
    </row>
    <row r="52" spans="1:14" x14ac:dyDescent="0.2">
      <c r="A52" s="1" t="s">
        <v>145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28"/>
      <c r="M52" s="1"/>
      <c r="N52" s="28"/>
    </row>
    <row r="53" spans="1:14" x14ac:dyDescent="0.2">
      <c r="A53" s="32"/>
      <c r="B53" s="32"/>
      <c r="C53" s="32"/>
      <c r="D53" s="32"/>
      <c r="E53" s="32"/>
      <c r="F53" s="33"/>
      <c r="G53" s="32"/>
      <c r="H53" s="32"/>
      <c r="I53" s="32"/>
      <c r="J53" s="32" t="s">
        <v>17</v>
      </c>
      <c r="K53" s="32"/>
      <c r="L53" s="36">
        <v>-472.92</v>
      </c>
      <c r="M53" s="32"/>
      <c r="N53" s="36">
        <v>472.92</v>
      </c>
    </row>
    <row r="54" spans="1:14" x14ac:dyDescent="0.2">
      <c r="A54" s="32"/>
      <c r="B54" s="32"/>
      <c r="C54" s="32"/>
      <c r="D54" s="32"/>
      <c r="E54" s="32"/>
      <c r="F54" s="33"/>
      <c r="G54" s="32"/>
      <c r="H54" s="32"/>
      <c r="I54" s="32"/>
      <c r="J54" s="32" t="s">
        <v>16</v>
      </c>
      <c r="K54" s="32"/>
      <c r="L54" s="36">
        <v>-625</v>
      </c>
      <c r="M54" s="32"/>
      <c r="N54" s="36">
        <v>625</v>
      </c>
    </row>
    <row r="55" spans="1:14" x14ac:dyDescent="0.2">
      <c r="A55" s="32"/>
      <c r="B55" s="32"/>
      <c r="C55" s="32"/>
      <c r="D55" s="32"/>
      <c r="E55" s="32"/>
      <c r="F55" s="33"/>
      <c r="G55" s="32"/>
      <c r="H55" s="32"/>
      <c r="I55" s="32"/>
      <c r="J55" s="32" t="s">
        <v>103</v>
      </c>
      <c r="K55" s="32"/>
      <c r="L55" s="36">
        <v>103</v>
      </c>
      <c r="M55" s="32"/>
      <c r="N55" s="36">
        <v>-103</v>
      </c>
    </row>
    <row r="56" spans="1:14" x14ac:dyDescent="0.2">
      <c r="A56" s="32"/>
      <c r="B56" s="32"/>
      <c r="C56" s="32"/>
      <c r="D56" s="32"/>
      <c r="E56" s="32"/>
      <c r="F56" s="33"/>
      <c r="G56" s="32"/>
      <c r="H56" s="32"/>
      <c r="I56" s="32"/>
      <c r="J56" s="32" t="s">
        <v>14</v>
      </c>
      <c r="K56" s="32"/>
      <c r="L56" s="36">
        <v>-68.069999999999993</v>
      </c>
      <c r="M56" s="32"/>
      <c r="N56" s="36">
        <v>68.069999999999993</v>
      </c>
    </row>
    <row r="57" spans="1:14" x14ac:dyDescent="0.2">
      <c r="A57" s="32"/>
      <c r="B57" s="32"/>
      <c r="C57" s="32"/>
      <c r="D57" s="32"/>
      <c r="E57" s="32"/>
      <c r="F57" s="33"/>
      <c r="G57" s="32"/>
      <c r="H57" s="32"/>
      <c r="I57" s="32"/>
      <c r="J57" s="32" t="s">
        <v>103</v>
      </c>
      <c r="K57" s="32"/>
      <c r="L57" s="36">
        <v>68.069999999999993</v>
      </c>
      <c r="M57" s="32"/>
      <c r="N57" s="36">
        <v>-68.069999999999993</v>
      </c>
    </row>
    <row r="58" spans="1:14" x14ac:dyDescent="0.2">
      <c r="A58" s="32"/>
      <c r="B58" s="32"/>
      <c r="C58" s="32"/>
      <c r="D58" s="32"/>
      <c r="E58" s="32"/>
      <c r="F58" s="33"/>
      <c r="G58" s="32"/>
      <c r="H58" s="32"/>
      <c r="I58" s="32"/>
      <c r="J58" s="32" t="s">
        <v>103</v>
      </c>
      <c r="K58" s="32"/>
      <c r="L58" s="36">
        <v>68.069999999999993</v>
      </c>
      <c r="M58" s="32"/>
      <c r="N58" s="36">
        <v>-68.069999999999993</v>
      </c>
    </row>
    <row r="59" spans="1:14" x14ac:dyDescent="0.2">
      <c r="A59" s="32"/>
      <c r="B59" s="32"/>
      <c r="C59" s="32"/>
      <c r="D59" s="32"/>
      <c r="E59" s="32"/>
      <c r="F59" s="33"/>
      <c r="G59" s="32"/>
      <c r="H59" s="32"/>
      <c r="I59" s="32"/>
      <c r="J59" s="32" t="s">
        <v>14</v>
      </c>
      <c r="K59" s="32"/>
      <c r="L59" s="36">
        <v>-15.92</v>
      </c>
      <c r="M59" s="32"/>
      <c r="N59" s="36">
        <v>15.92</v>
      </c>
    </row>
    <row r="60" spans="1:14" x14ac:dyDescent="0.2">
      <c r="A60" s="32"/>
      <c r="B60" s="32"/>
      <c r="C60" s="32"/>
      <c r="D60" s="32"/>
      <c r="E60" s="32"/>
      <c r="F60" s="33"/>
      <c r="G60" s="32"/>
      <c r="H60" s="32"/>
      <c r="I60" s="32"/>
      <c r="J60" s="32" t="s">
        <v>103</v>
      </c>
      <c r="K60" s="32"/>
      <c r="L60" s="36">
        <v>15.92</v>
      </c>
      <c r="M60" s="32"/>
      <c r="N60" s="36">
        <v>-15.92</v>
      </c>
    </row>
    <row r="61" spans="1:14" x14ac:dyDescent="0.2">
      <c r="A61" s="32"/>
      <c r="B61" s="32"/>
      <c r="C61" s="32"/>
      <c r="D61" s="32"/>
      <c r="E61" s="32"/>
      <c r="F61" s="33"/>
      <c r="G61" s="32"/>
      <c r="H61" s="32"/>
      <c r="I61" s="32"/>
      <c r="J61" s="32" t="s">
        <v>103</v>
      </c>
      <c r="K61" s="32"/>
      <c r="L61" s="36">
        <v>15.92</v>
      </c>
      <c r="M61" s="32"/>
      <c r="N61" s="36">
        <v>-15.92</v>
      </c>
    </row>
    <row r="62" spans="1:14" ht="15.75" thickBot="1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 t="s">
        <v>103</v>
      </c>
      <c r="K62" s="32"/>
      <c r="L62" s="34">
        <v>34.82</v>
      </c>
      <c r="M62" s="32"/>
      <c r="N62" s="34">
        <v>-34.82</v>
      </c>
    </row>
    <row r="63" spans="1:14" x14ac:dyDescent="0.2">
      <c r="A63" s="15" t="s">
        <v>55</v>
      </c>
      <c r="B63" s="15"/>
      <c r="C63" s="15"/>
      <c r="D63" s="15"/>
      <c r="E63" s="15"/>
      <c r="F63" s="35"/>
      <c r="G63" s="15"/>
      <c r="H63" s="15"/>
      <c r="I63" s="15"/>
      <c r="J63" s="15"/>
      <c r="K63" s="15"/>
      <c r="L63" s="2">
        <f>ROUND(SUM(L52:L62),5)</f>
        <v>-876.11</v>
      </c>
      <c r="M63" s="15"/>
      <c r="N63" s="2">
        <f>ROUND(SUM(N52:N62),5)</f>
        <v>876.11</v>
      </c>
    </row>
    <row r="64" spans="1:14" x14ac:dyDescent="0.2">
      <c r="A64" s="1" t="s">
        <v>145</v>
      </c>
      <c r="B64" s="1"/>
      <c r="C64" s="1"/>
      <c r="D64" s="1"/>
      <c r="E64" s="1"/>
      <c r="F64" s="27"/>
      <c r="G64" s="1"/>
      <c r="H64" s="1"/>
      <c r="I64" s="1"/>
      <c r="J64" s="1"/>
      <c r="K64" s="1"/>
      <c r="L64" s="28"/>
      <c r="M64" s="1"/>
      <c r="N64" s="28"/>
    </row>
    <row r="65" spans="1:14" x14ac:dyDescent="0.2">
      <c r="A65" s="26"/>
      <c r="B65" s="29" t="s">
        <v>148</v>
      </c>
      <c r="C65" s="29"/>
      <c r="D65" s="29" t="s">
        <v>154</v>
      </c>
      <c r="E65" s="29"/>
      <c r="F65" s="30">
        <v>43922</v>
      </c>
      <c r="G65" s="29"/>
      <c r="H65" s="29" t="s">
        <v>178</v>
      </c>
      <c r="I65" s="29"/>
      <c r="J65" s="29" t="s">
        <v>62</v>
      </c>
      <c r="K65" s="29"/>
      <c r="L65" s="31"/>
      <c r="M65" s="29"/>
      <c r="N65" s="31">
        <v>-416.08</v>
      </c>
    </row>
    <row r="66" spans="1:14" x14ac:dyDescent="0.2">
      <c r="A66" s="1" t="s">
        <v>145</v>
      </c>
      <c r="B66" s="1"/>
      <c r="C66" s="1"/>
      <c r="D66" s="1"/>
      <c r="E66" s="1"/>
      <c r="F66" s="27"/>
      <c r="G66" s="1"/>
      <c r="H66" s="1"/>
      <c r="I66" s="1"/>
      <c r="J66" s="1"/>
      <c r="K66" s="1"/>
      <c r="L66" s="28"/>
      <c r="M66" s="1"/>
      <c r="N66" s="28"/>
    </row>
    <row r="67" spans="1:14" x14ac:dyDescent="0.2">
      <c r="A67" s="32"/>
      <c r="B67" s="32"/>
      <c r="C67" s="32"/>
      <c r="D67" s="32"/>
      <c r="E67" s="32"/>
      <c r="F67" s="33"/>
      <c r="G67" s="32"/>
      <c r="H67" s="32"/>
      <c r="I67" s="32"/>
      <c r="J67" s="32" t="s">
        <v>12</v>
      </c>
      <c r="K67" s="32"/>
      <c r="L67" s="36">
        <v>-450.55</v>
      </c>
      <c r="M67" s="32"/>
      <c r="N67" s="36">
        <v>450.55</v>
      </c>
    </row>
    <row r="68" spans="1:14" x14ac:dyDescent="0.2">
      <c r="A68" s="32"/>
      <c r="B68" s="32"/>
      <c r="C68" s="32"/>
      <c r="D68" s="32"/>
      <c r="E68" s="32"/>
      <c r="F68" s="33"/>
      <c r="G68" s="32"/>
      <c r="H68" s="32"/>
      <c r="I68" s="32"/>
      <c r="J68" s="32" t="s">
        <v>14</v>
      </c>
      <c r="K68" s="32"/>
      <c r="L68" s="36">
        <v>-27.94</v>
      </c>
      <c r="M68" s="32"/>
      <c r="N68" s="36">
        <v>27.94</v>
      </c>
    </row>
    <row r="69" spans="1:14" x14ac:dyDescent="0.2">
      <c r="A69" s="32"/>
      <c r="B69" s="32"/>
      <c r="C69" s="32"/>
      <c r="D69" s="32"/>
      <c r="E69" s="32"/>
      <c r="F69" s="33"/>
      <c r="G69" s="32"/>
      <c r="H69" s="32"/>
      <c r="I69" s="32"/>
      <c r="J69" s="32" t="s">
        <v>103</v>
      </c>
      <c r="K69" s="32"/>
      <c r="L69" s="36">
        <v>27.94</v>
      </c>
      <c r="M69" s="32"/>
      <c r="N69" s="36">
        <v>-27.94</v>
      </c>
    </row>
    <row r="70" spans="1:14" x14ac:dyDescent="0.2">
      <c r="A70" s="32"/>
      <c r="B70" s="32"/>
      <c r="C70" s="32"/>
      <c r="D70" s="32"/>
      <c r="E70" s="32"/>
      <c r="F70" s="33"/>
      <c r="G70" s="32"/>
      <c r="H70" s="32"/>
      <c r="I70" s="32"/>
      <c r="J70" s="32" t="s">
        <v>103</v>
      </c>
      <c r="K70" s="32"/>
      <c r="L70" s="36">
        <v>27.94</v>
      </c>
      <c r="M70" s="32"/>
      <c r="N70" s="36">
        <v>-27.94</v>
      </c>
    </row>
    <row r="71" spans="1:14" x14ac:dyDescent="0.2">
      <c r="A71" s="32"/>
      <c r="B71" s="32"/>
      <c r="C71" s="32"/>
      <c r="D71" s="32"/>
      <c r="E71" s="32"/>
      <c r="F71" s="33"/>
      <c r="G71" s="32"/>
      <c r="H71" s="32"/>
      <c r="I71" s="32"/>
      <c r="J71" s="32" t="s">
        <v>14</v>
      </c>
      <c r="K71" s="32"/>
      <c r="L71" s="36">
        <v>-6.53</v>
      </c>
      <c r="M71" s="32"/>
      <c r="N71" s="36">
        <v>6.53</v>
      </c>
    </row>
    <row r="72" spans="1:14" x14ac:dyDescent="0.2">
      <c r="A72" s="32"/>
      <c r="B72" s="32"/>
      <c r="C72" s="32"/>
      <c r="D72" s="32"/>
      <c r="E72" s="32"/>
      <c r="F72" s="33"/>
      <c r="G72" s="32"/>
      <c r="H72" s="32"/>
      <c r="I72" s="32"/>
      <c r="J72" s="32" t="s">
        <v>103</v>
      </c>
      <c r="K72" s="32"/>
      <c r="L72" s="36">
        <v>6.53</v>
      </c>
      <c r="M72" s="32"/>
      <c r="N72" s="36">
        <v>-6.53</v>
      </c>
    </row>
    <row r="73" spans="1:14" ht="15.75" thickBot="1" x14ac:dyDescent="0.25">
      <c r="A73" s="32"/>
      <c r="B73" s="32"/>
      <c r="C73" s="32"/>
      <c r="D73" s="32"/>
      <c r="E73" s="32"/>
      <c r="F73" s="33"/>
      <c r="G73" s="32"/>
      <c r="H73" s="32"/>
      <c r="I73" s="32"/>
      <c r="J73" s="32" t="s">
        <v>103</v>
      </c>
      <c r="K73" s="32"/>
      <c r="L73" s="34">
        <v>6.53</v>
      </c>
      <c r="M73" s="32"/>
      <c r="N73" s="34">
        <v>-6.53</v>
      </c>
    </row>
    <row r="74" spans="1:14" x14ac:dyDescent="0.2">
      <c r="A74" s="15" t="s">
        <v>55</v>
      </c>
      <c r="B74" s="15"/>
      <c r="C74" s="15"/>
      <c r="D74" s="15"/>
      <c r="E74" s="15"/>
      <c r="F74" s="35"/>
      <c r="G74" s="15"/>
      <c r="H74" s="15"/>
      <c r="I74" s="15"/>
      <c r="J74" s="15"/>
      <c r="K74" s="15"/>
      <c r="L74" s="2">
        <f>ROUND(SUM(L66:L73),5)</f>
        <v>-416.08</v>
      </c>
      <c r="M74" s="15"/>
      <c r="N74" s="2">
        <f>ROUND(SUM(N66:N73),5)</f>
        <v>416.08</v>
      </c>
    </row>
    <row r="75" spans="1:14" x14ac:dyDescent="0.2">
      <c r="A75" s="1" t="s">
        <v>145</v>
      </c>
      <c r="B75" s="1"/>
      <c r="C75" s="1"/>
      <c r="D75" s="1"/>
      <c r="E75" s="1"/>
      <c r="F75" s="27"/>
      <c r="G75" s="1"/>
      <c r="H75" s="1"/>
      <c r="I75" s="1"/>
      <c r="J75" s="1"/>
      <c r="K75" s="1"/>
      <c r="L75" s="28"/>
      <c r="M75" s="1"/>
      <c r="N75" s="28"/>
    </row>
    <row r="76" spans="1:14" x14ac:dyDescent="0.2">
      <c r="A76" s="26"/>
      <c r="B76" s="29" t="s">
        <v>148</v>
      </c>
      <c r="C76" s="29"/>
      <c r="D76" s="29" t="s">
        <v>155</v>
      </c>
      <c r="E76" s="29"/>
      <c r="F76" s="30">
        <v>43922</v>
      </c>
      <c r="G76" s="29"/>
      <c r="H76" s="29" t="s">
        <v>179</v>
      </c>
      <c r="I76" s="29"/>
      <c r="J76" s="29" t="s">
        <v>62</v>
      </c>
      <c r="K76" s="29"/>
      <c r="L76" s="31"/>
      <c r="M76" s="29"/>
      <c r="N76" s="31">
        <v>-208.04</v>
      </c>
    </row>
    <row r="77" spans="1:14" x14ac:dyDescent="0.2">
      <c r="A77" s="1" t="s">
        <v>145</v>
      </c>
      <c r="B77" s="1"/>
      <c r="C77" s="1"/>
      <c r="D77" s="1"/>
      <c r="E77" s="1"/>
      <c r="F77" s="27"/>
      <c r="G77" s="1"/>
      <c r="H77" s="1"/>
      <c r="I77" s="1"/>
      <c r="J77" s="1"/>
      <c r="K77" s="1"/>
      <c r="L77" s="28"/>
      <c r="M77" s="1"/>
      <c r="N77" s="28"/>
    </row>
    <row r="78" spans="1:14" x14ac:dyDescent="0.2">
      <c r="A78" s="32"/>
      <c r="B78" s="32"/>
      <c r="C78" s="32"/>
      <c r="D78" s="32"/>
      <c r="E78" s="32"/>
      <c r="F78" s="33"/>
      <c r="G78" s="32"/>
      <c r="H78" s="32"/>
      <c r="I78" s="32"/>
      <c r="J78" s="32" t="s">
        <v>12</v>
      </c>
      <c r="K78" s="32"/>
      <c r="L78" s="36">
        <v>-225.28</v>
      </c>
      <c r="M78" s="32"/>
      <c r="N78" s="36">
        <v>225.28</v>
      </c>
    </row>
    <row r="79" spans="1:14" x14ac:dyDescent="0.2">
      <c r="A79" s="32"/>
      <c r="B79" s="32"/>
      <c r="C79" s="32"/>
      <c r="D79" s="32"/>
      <c r="E79" s="32"/>
      <c r="F79" s="33"/>
      <c r="G79" s="32"/>
      <c r="H79" s="32"/>
      <c r="I79" s="32"/>
      <c r="J79" s="32" t="s">
        <v>14</v>
      </c>
      <c r="K79" s="32"/>
      <c r="L79" s="36">
        <v>-13.97</v>
      </c>
      <c r="M79" s="32"/>
      <c r="N79" s="36">
        <v>13.97</v>
      </c>
    </row>
    <row r="80" spans="1:14" x14ac:dyDescent="0.2">
      <c r="A80" s="32"/>
      <c r="B80" s="32"/>
      <c r="C80" s="32"/>
      <c r="D80" s="32"/>
      <c r="E80" s="32"/>
      <c r="F80" s="33"/>
      <c r="G80" s="32"/>
      <c r="H80" s="32"/>
      <c r="I80" s="32"/>
      <c r="J80" s="32" t="s">
        <v>103</v>
      </c>
      <c r="K80" s="32"/>
      <c r="L80" s="36">
        <v>13.97</v>
      </c>
      <c r="M80" s="32"/>
      <c r="N80" s="36">
        <v>-13.97</v>
      </c>
    </row>
    <row r="81" spans="1:14" x14ac:dyDescent="0.2">
      <c r="A81" s="32"/>
      <c r="B81" s="32"/>
      <c r="C81" s="32"/>
      <c r="D81" s="32"/>
      <c r="E81" s="32"/>
      <c r="F81" s="33"/>
      <c r="G81" s="32"/>
      <c r="H81" s="32"/>
      <c r="I81" s="32"/>
      <c r="J81" s="32" t="s">
        <v>103</v>
      </c>
      <c r="K81" s="32"/>
      <c r="L81" s="36">
        <v>13.97</v>
      </c>
      <c r="M81" s="32"/>
      <c r="N81" s="36">
        <v>-13.97</v>
      </c>
    </row>
    <row r="82" spans="1:14" x14ac:dyDescent="0.2">
      <c r="A82" s="32"/>
      <c r="B82" s="32"/>
      <c r="C82" s="32"/>
      <c r="D82" s="32"/>
      <c r="E82" s="32"/>
      <c r="F82" s="33"/>
      <c r="G82" s="32"/>
      <c r="H82" s="32"/>
      <c r="I82" s="32"/>
      <c r="J82" s="32" t="s">
        <v>14</v>
      </c>
      <c r="K82" s="32"/>
      <c r="L82" s="36">
        <v>-3.27</v>
      </c>
      <c r="M82" s="32"/>
      <c r="N82" s="36">
        <v>3.27</v>
      </c>
    </row>
    <row r="83" spans="1:14" x14ac:dyDescent="0.2">
      <c r="A83" s="32"/>
      <c r="B83" s="32"/>
      <c r="C83" s="32"/>
      <c r="D83" s="32"/>
      <c r="E83" s="32"/>
      <c r="F83" s="33"/>
      <c r="G83" s="32"/>
      <c r="H83" s="32"/>
      <c r="I83" s="32"/>
      <c r="J83" s="32" t="s">
        <v>103</v>
      </c>
      <c r="K83" s="32"/>
      <c r="L83" s="36">
        <v>3.27</v>
      </c>
      <c r="M83" s="32"/>
      <c r="N83" s="36">
        <v>-3.27</v>
      </c>
    </row>
    <row r="84" spans="1:14" ht="15.75" thickBot="1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 t="s">
        <v>103</v>
      </c>
      <c r="K84" s="32"/>
      <c r="L84" s="34">
        <v>3.27</v>
      </c>
      <c r="M84" s="32"/>
      <c r="N84" s="34">
        <v>-3.27</v>
      </c>
    </row>
    <row r="85" spans="1:14" x14ac:dyDescent="0.2">
      <c r="A85" s="15" t="s">
        <v>55</v>
      </c>
      <c r="B85" s="15"/>
      <c r="C85" s="15"/>
      <c r="D85" s="15"/>
      <c r="E85" s="15"/>
      <c r="F85" s="35"/>
      <c r="G85" s="15"/>
      <c r="H85" s="15"/>
      <c r="I85" s="15"/>
      <c r="J85" s="15"/>
      <c r="K85" s="15"/>
      <c r="L85" s="2">
        <f>ROUND(SUM(L77:L84),5)</f>
        <v>-208.04</v>
      </c>
      <c r="M85" s="15"/>
      <c r="N85" s="2">
        <f>ROUND(SUM(N77:N84),5)</f>
        <v>208.04</v>
      </c>
    </row>
    <row r="86" spans="1:14" x14ac:dyDescent="0.2">
      <c r="A86" s="1" t="s">
        <v>145</v>
      </c>
      <c r="B86" s="1"/>
      <c r="C86" s="1"/>
      <c r="D86" s="1"/>
      <c r="E86" s="1"/>
      <c r="F86" s="27"/>
      <c r="G86" s="1"/>
      <c r="H86" s="1"/>
      <c r="I86" s="1"/>
      <c r="J86" s="1"/>
      <c r="K86" s="1"/>
      <c r="L86" s="28"/>
      <c r="M86" s="1"/>
      <c r="N86" s="28"/>
    </row>
    <row r="87" spans="1:14" x14ac:dyDescent="0.2">
      <c r="A87" s="26"/>
      <c r="B87" s="29" t="s">
        <v>148</v>
      </c>
      <c r="C87" s="29"/>
      <c r="D87" s="29" t="s">
        <v>156</v>
      </c>
      <c r="E87" s="29"/>
      <c r="F87" s="30">
        <v>43922</v>
      </c>
      <c r="G87" s="29"/>
      <c r="H87" s="29" t="s">
        <v>180</v>
      </c>
      <c r="I87" s="29"/>
      <c r="J87" s="29" t="s">
        <v>62</v>
      </c>
      <c r="K87" s="29"/>
      <c r="L87" s="31"/>
      <c r="M87" s="29"/>
      <c r="N87" s="31">
        <v>-208.04</v>
      </c>
    </row>
    <row r="88" spans="1:14" x14ac:dyDescent="0.2">
      <c r="A88" s="1" t="s">
        <v>145</v>
      </c>
      <c r="B88" s="1"/>
      <c r="C88" s="1"/>
      <c r="D88" s="1"/>
      <c r="E88" s="1"/>
      <c r="F88" s="27"/>
      <c r="G88" s="1"/>
      <c r="H88" s="1"/>
      <c r="I88" s="1"/>
      <c r="J88" s="1"/>
      <c r="K88" s="1"/>
      <c r="L88" s="28"/>
      <c r="M88" s="1"/>
      <c r="N88" s="28"/>
    </row>
    <row r="89" spans="1:14" x14ac:dyDescent="0.2">
      <c r="A89" s="32"/>
      <c r="B89" s="32"/>
      <c r="C89" s="32"/>
      <c r="D89" s="32"/>
      <c r="E89" s="32"/>
      <c r="F89" s="33"/>
      <c r="G89" s="32"/>
      <c r="H89" s="32"/>
      <c r="I89" s="32"/>
      <c r="J89" s="32" t="s">
        <v>12</v>
      </c>
      <c r="K89" s="32"/>
      <c r="L89" s="36">
        <v>-225.28</v>
      </c>
      <c r="M89" s="32"/>
      <c r="N89" s="36">
        <v>225.28</v>
      </c>
    </row>
    <row r="90" spans="1:14" x14ac:dyDescent="0.2">
      <c r="A90" s="32"/>
      <c r="B90" s="32"/>
      <c r="C90" s="32"/>
      <c r="D90" s="32"/>
      <c r="E90" s="32"/>
      <c r="F90" s="33"/>
      <c r="G90" s="32"/>
      <c r="H90" s="32"/>
      <c r="I90" s="32"/>
      <c r="J90" s="32" t="s">
        <v>14</v>
      </c>
      <c r="K90" s="32"/>
      <c r="L90" s="36">
        <v>-13.97</v>
      </c>
      <c r="M90" s="32"/>
      <c r="N90" s="36">
        <v>13.97</v>
      </c>
    </row>
    <row r="91" spans="1:14" x14ac:dyDescent="0.2">
      <c r="A91" s="32"/>
      <c r="B91" s="32"/>
      <c r="C91" s="32"/>
      <c r="D91" s="32"/>
      <c r="E91" s="32"/>
      <c r="F91" s="33"/>
      <c r="G91" s="32"/>
      <c r="H91" s="32"/>
      <c r="I91" s="32"/>
      <c r="J91" s="32" t="s">
        <v>103</v>
      </c>
      <c r="K91" s="32"/>
      <c r="L91" s="36">
        <v>13.97</v>
      </c>
      <c r="M91" s="32"/>
      <c r="N91" s="36">
        <v>-13.97</v>
      </c>
    </row>
    <row r="92" spans="1:14" x14ac:dyDescent="0.2">
      <c r="A92" s="32"/>
      <c r="B92" s="32"/>
      <c r="C92" s="32"/>
      <c r="D92" s="32"/>
      <c r="E92" s="32"/>
      <c r="F92" s="33"/>
      <c r="G92" s="32"/>
      <c r="H92" s="32"/>
      <c r="I92" s="32"/>
      <c r="J92" s="32" t="s">
        <v>103</v>
      </c>
      <c r="K92" s="32"/>
      <c r="L92" s="36">
        <v>13.97</v>
      </c>
      <c r="M92" s="32"/>
      <c r="N92" s="36">
        <v>-13.97</v>
      </c>
    </row>
    <row r="93" spans="1:14" x14ac:dyDescent="0.2">
      <c r="A93" s="32"/>
      <c r="B93" s="32"/>
      <c r="C93" s="32"/>
      <c r="D93" s="32"/>
      <c r="E93" s="32"/>
      <c r="F93" s="33"/>
      <c r="G93" s="32"/>
      <c r="H93" s="32"/>
      <c r="I93" s="32"/>
      <c r="J93" s="32" t="s">
        <v>14</v>
      </c>
      <c r="K93" s="32"/>
      <c r="L93" s="36">
        <v>-3.27</v>
      </c>
      <c r="M93" s="32"/>
      <c r="N93" s="36">
        <v>3.27</v>
      </c>
    </row>
    <row r="94" spans="1:14" x14ac:dyDescent="0.2">
      <c r="A94" s="32"/>
      <c r="B94" s="32"/>
      <c r="C94" s="32"/>
      <c r="D94" s="32"/>
      <c r="E94" s="32"/>
      <c r="F94" s="33"/>
      <c r="G94" s="32"/>
      <c r="H94" s="32"/>
      <c r="I94" s="32"/>
      <c r="J94" s="32" t="s">
        <v>103</v>
      </c>
      <c r="K94" s="32"/>
      <c r="L94" s="36">
        <v>3.27</v>
      </c>
      <c r="M94" s="32"/>
      <c r="N94" s="36">
        <v>-3.27</v>
      </c>
    </row>
    <row r="95" spans="1:14" ht="15.75" thickBot="1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 t="s">
        <v>103</v>
      </c>
      <c r="K95" s="32"/>
      <c r="L95" s="34">
        <v>3.27</v>
      </c>
      <c r="M95" s="32"/>
      <c r="N95" s="34">
        <v>-3.27</v>
      </c>
    </row>
    <row r="96" spans="1:14" x14ac:dyDescent="0.2">
      <c r="A96" s="15" t="s">
        <v>55</v>
      </c>
      <c r="B96" s="15"/>
      <c r="C96" s="15"/>
      <c r="D96" s="15"/>
      <c r="E96" s="15"/>
      <c r="F96" s="35"/>
      <c r="G96" s="15"/>
      <c r="H96" s="15"/>
      <c r="I96" s="15"/>
      <c r="J96" s="15"/>
      <c r="K96" s="15"/>
      <c r="L96" s="2">
        <f>ROUND(SUM(L88:L95),5)</f>
        <v>-208.04</v>
      </c>
      <c r="M96" s="15"/>
      <c r="N96" s="2">
        <f>ROUND(SUM(N88:N95),5)</f>
        <v>208.04</v>
      </c>
    </row>
    <row r="97" spans="1:14" x14ac:dyDescent="0.2">
      <c r="A97" s="1" t="s">
        <v>145</v>
      </c>
      <c r="B97" s="1"/>
      <c r="C97" s="1"/>
      <c r="D97" s="1"/>
      <c r="E97" s="1"/>
      <c r="F97" s="27"/>
      <c r="G97" s="1"/>
      <c r="H97" s="1"/>
      <c r="I97" s="1"/>
      <c r="J97" s="1"/>
      <c r="K97" s="1"/>
      <c r="L97" s="28"/>
      <c r="M97" s="1"/>
      <c r="N97" s="28"/>
    </row>
    <row r="98" spans="1:14" x14ac:dyDescent="0.2">
      <c r="A98" s="26"/>
      <c r="B98" s="29" t="s">
        <v>148</v>
      </c>
      <c r="C98" s="29"/>
      <c r="D98" s="29" t="s">
        <v>157</v>
      </c>
      <c r="E98" s="29"/>
      <c r="F98" s="30">
        <v>43922</v>
      </c>
      <c r="G98" s="29"/>
      <c r="H98" s="29" t="s">
        <v>181</v>
      </c>
      <c r="I98" s="29"/>
      <c r="J98" s="29" t="s">
        <v>62</v>
      </c>
      <c r="K98" s="29"/>
      <c r="L98" s="31"/>
      <c r="M98" s="29"/>
      <c r="N98" s="31">
        <v>-208.04</v>
      </c>
    </row>
    <row r="99" spans="1:14" x14ac:dyDescent="0.2">
      <c r="A99" s="1" t="s">
        <v>145</v>
      </c>
      <c r="B99" s="1"/>
      <c r="C99" s="1"/>
      <c r="D99" s="1"/>
      <c r="E99" s="1"/>
      <c r="F99" s="27"/>
      <c r="G99" s="1"/>
      <c r="H99" s="1"/>
      <c r="I99" s="1"/>
      <c r="J99" s="1"/>
      <c r="K99" s="1"/>
      <c r="L99" s="28"/>
      <c r="M99" s="1"/>
      <c r="N99" s="28"/>
    </row>
    <row r="100" spans="1:14" x14ac:dyDescent="0.2">
      <c r="A100" s="32"/>
      <c r="B100" s="32"/>
      <c r="C100" s="32"/>
      <c r="D100" s="32"/>
      <c r="E100" s="32"/>
      <c r="F100" s="33"/>
      <c r="G100" s="32"/>
      <c r="H100" s="32"/>
      <c r="I100" s="32"/>
      <c r="J100" s="32" t="s">
        <v>12</v>
      </c>
      <c r="K100" s="32"/>
      <c r="L100" s="36">
        <v>-225.28</v>
      </c>
      <c r="M100" s="32"/>
      <c r="N100" s="36">
        <v>225.28</v>
      </c>
    </row>
    <row r="101" spans="1:14" x14ac:dyDescent="0.2">
      <c r="A101" s="32"/>
      <c r="B101" s="32"/>
      <c r="C101" s="32"/>
      <c r="D101" s="32"/>
      <c r="E101" s="32"/>
      <c r="F101" s="33"/>
      <c r="G101" s="32"/>
      <c r="H101" s="32"/>
      <c r="I101" s="32"/>
      <c r="J101" s="32" t="s">
        <v>14</v>
      </c>
      <c r="K101" s="32"/>
      <c r="L101" s="36">
        <v>-13.97</v>
      </c>
      <c r="M101" s="32"/>
      <c r="N101" s="36">
        <v>13.97</v>
      </c>
    </row>
    <row r="102" spans="1:14" x14ac:dyDescent="0.2">
      <c r="A102" s="32"/>
      <c r="B102" s="32"/>
      <c r="C102" s="32"/>
      <c r="D102" s="32"/>
      <c r="E102" s="32"/>
      <c r="F102" s="33"/>
      <c r="G102" s="32"/>
      <c r="H102" s="32"/>
      <c r="I102" s="32"/>
      <c r="J102" s="32" t="s">
        <v>103</v>
      </c>
      <c r="K102" s="32"/>
      <c r="L102" s="36">
        <v>13.97</v>
      </c>
      <c r="M102" s="32"/>
      <c r="N102" s="36">
        <v>-13.97</v>
      </c>
    </row>
    <row r="103" spans="1:14" x14ac:dyDescent="0.2">
      <c r="A103" s="32"/>
      <c r="B103" s="32"/>
      <c r="C103" s="32"/>
      <c r="D103" s="32"/>
      <c r="E103" s="32"/>
      <c r="F103" s="33"/>
      <c r="G103" s="32"/>
      <c r="H103" s="32"/>
      <c r="I103" s="32"/>
      <c r="J103" s="32" t="s">
        <v>103</v>
      </c>
      <c r="K103" s="32"/>
      <c r="L103" s="36">
        <v>13.97</v>
      </c>
      <c r="M103" s="32"/>
      <c r="N103" s="36">
        <v>-13.97</v>
      </c>
    </row>
    <row r="104" spans="1:14" x14ac:dyDescent="0.2">
      <c r="A104" s="32"/>
      <c r="B104" s="32"/>
      <c r="C104" s="32"/>
      <c r="D104" s="32"/>
      <c r="E104" s="32"/>
      <c r="F104" s="33"/>
      <c r="G104" s="32"/>
      <c r="H104" s="32"/>
      <c r="I104" s="32"/>
      <c r="J104" s="32" t="s">
        <v>14</v>
      </c>
      <c r="K104" s="32"/>
      <c r="L104" s="36">
        <v>-3.27</v>
      </c>
      <c r="M104" s="32"/>
      <c r="N104" s="36">
        <v>3.27</v>
      </c>
    </row>
    <row r="105" spans="1:14" x14ac:dyDescent="0.2">
      <c r="A105" s="32"/>
      <c r="B105" s="32"/>
      <c r="C105" s="32"/>
      <c r="D105" s="32"/>
      <c r="E105" s="32"/>
      <c r="F105" s="33"/>
      <c r="G105" s="32"/>
      <c r="H105" s="32"/>
      <c r="I105" s="32"/>
      <c r="J105" s="32" t="s">
        <v>103</v>
      </c>
      <c r="K105" s="32"/>
      <c r="L105" s="36">
        <v>3.27</v>
      </c>
      <c r="M105" s="32"/>
      <c r="N105" s="36">
        <v>-3.27</v>
      </c>
    </row>
    <row r="106" spans="1:14" ht="15.75" thickBot="1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 t="s">
        <v>103</v>
      </c>
      <c r="K106" s="32"/>
      <c r="L106" s="34">
        <v>3.27</v>
      </c>
      <c r="M106" s="32"/>
      <c r="N106" s="34">
        <v>-3.27</v>
      </c>
    </row>
    <row r="107" spans="1:14" x14ac:dyDescent="0.2">
      <c r="A107" s="15" t="s">
        <v>55</v>
      </c>
      <c r="B107" s="15"/>
      <c r="C107" s="15"/>
      <c r="D107" s="15"/>
      <c r="E107" s="15"/>
      <c r="F107" s="35"/>
      <c r="G107" s="15"/>
      <c r="H107" s="15"/>
      <c r="I107" s="15"/>
      <c r="J107" s="15"/>
      <c r="K107" s="15"/>
      <c r="L107" s="2">
        <f>ROUND(SUM(L99:L106),5)</f>
        <v>-208.04</v>
      </c>
      <c r="M107" s="15"/>
      <c r="N107" s="2">
        <f>ROUND(SUM(N99:N106),5)</f>
        <v>208.04</v>
      </c>
    </row>
    <row r="108" spans="1:14" x14ac:dyDescent="0.2">
      <c r="A108" s="1" t="s">
        <v>145</v>
      </c>
      <c r="B108" s="1"/>
      <c r="C108" s="1"/>
      <c r="D108" s="1"/>
      <c r="E108" s="1"/>
      <c r="F108" s="27"/>
      <c r="G108" s="1"/>
      <c r="H108" s="1"/>
      <c r="I108" s="1"/>
      <c r="J108" s="1"/>
      <c r="K108" s="1"/>
      <c r="L108" s="28"/>
      <c r="M108" s="1"/>
      <c r="N108" s="28"/>
    </row>
    <row r="109" spans="1:14" x14ac:dyDescent="0.2">
      <c r="A109" s="26"/>
      <c r="B109" s="29" t="s">
        <v>148</v>
      </c>
      <c r="C109" s="29"/>
      <c r="D109" s="29" t="s">
        <v>158</v>
      </c>
      <c r="E109" s="29"/>
      <c r="F109" s="30">
        <v>43922</v>
      </c>
      <c r="G109" s="29"/>
      <c r="H109" s="29" t="s">
        <v>182</v>
      </c>
      <c r="I109" s="29"/>
      <c r="J109" s="29" t="s">
        <v>62</v>
      </c>
      <c r="K109" s="29"/>
      <c r="L109" s="31"/>
      <c r="M109" s="29"/>
      <c r="N109" s="31">
        <v>-208.04</v>
      </c>
    </row>
    <row r="110" spans="1:14" x14ac:dyDescent="0.2">
      <c r="A110" s="1" t="s">
        <v>145</v>
      </c>
      <c r="B110" s="1"/>
      <c r="C110" s="1"/>
      <c r="D110" s="1"/>
      <c r="E110" s="1"/>
      <c r="F110" s="27"/>
      <c r="G110" s="1"/>
      <c r="H110" s="1"/>
      <c r="I110" s="1"/>
      <c r="J110" s="1"/>
      <c r="K110" s="1"/>
      <c r="L110" s="28"/>
      <c r="M110" s="1"/>
      <c r="N110" s="28"/>
    </row>
    <row r="111" spans="1:14" x14ac:dyDescent="0.2">
      <c r="A111" s="32"/>
      <c r="B111" s="32"/>
      <c r="C111" s="32"/>
      <c r="D111" s="32"/>
      <c r="E111" s="32"/>
      <c r="F111" s="33"/>
      <c r="G111" s="32"/>
      <c r="H111" s="32"/>
      <c r="I111" s="32"/>
      <c r="J111" s="32" t="s">
        <v>12</v>
      </c>
      <c r="K111" s="32"/>
      <c r="L111" s="36">
        <v>-225.28</v>
      </c>
      <c r="M111" s="32"/>
      <c r="N111" s="36">
        <v>225.28</v>
      </c>
    </row>
    <row r="112" spans="1:14" x14ac:dyDescent="0.2">
      <c r="A112" s="32"/>
      <c r="B112" s="32"/>
      <c r="C112" s="32"/>
      <c r="D112" s="32"/>
      <c r="E112" s="32"/>
      <c r="F112" s="33"/>
      <c r="G112" s="32"/>
      <c r="H112" s="32"/>
      <c r="I112" s="32"/>
      <c r="J112" s="32" t="s">
        <v>14</v>
      </c>
      <c r="K112" s="32"/>
      <c r="L112" s="36">
        <v>-13.97</v>
      </c>
      <c r="M112" s="32"/>
      <c r="N112" s="36">
        <v>13.97</v>
      </c>
    </row>
    <row r="113" spans="1:14" x14ac:dyDescent="0.2">
      <c r="A113" s="32"/>
      <c r="B113" s="32"/>
      <c r="C113" s="32"/>
      <c r="D113" s="32"/>
      <c r="E113" s="32"/>
      <c r="F113" s="33"/>
      <c r="G113" s="32"/>
      <c r="H113" s="32"/>
      <c r="I113" s="32"/>
      <c r="J113" s="32" t="s">
        <v>103</v>
      </c>
      <c r="K113" s="32"/>
      <c r="L113" s="36">
        <v>13.97</v>
      </c>
      <c r="M113" s="32"/>
      <c r="N113" s="36">
        <v>-13.97</v>
      </c>
    </row>
    <row r="114" spans="1:14" x14ac:dyDescent="0.2">
      <c r="A114" s="32"/>
      <c r="B114" s="32"/>
      <c r="C114" s="32"/>
      <c r="D114" s="32"/>
      <c r="E114" s="32"/>
      <c r="F114" s="33"/>
      <c r="G114" s="32"/>
      <c r="H114" s="32"/>
      <c r="I114" s="32"/>
      <c r="J114" s="32" t="s">
        <v>103</v>
      </c>
      <c r="K114" s="32"/>
      <c r="L114" s="36">
        <v>13.97</v>
      </c>
      <c r="M114" s="32"/>
      <c r="N114" s="36">
        <v>-13.97</v>
      </c>
    </row>
    <row r="115" spans="1:14" x14ac:dyDescent="0.2">
      <c r="A115" s="32"/>
      <c r="B115" s="32"/>
      <c r="C115" s="32"/>
      <c r="D115" s="32"/>
      <c r="E115" s="32"/>
      <c r="F115" s="33"/>
      <c r="G115" s="32"/>
      <c r="H115" s="32"/>
      <c r="I115" s="32"/>
      <c r="J115" s="32" t="s">
        <v>14</v>
      </c>
      <c r="K115" s="32"/>
      <c r="L115" s="36">
        <v>-3.27</v>
      </c>
      <c r="M115" s="32"/>
      <c r="N115" s="36">
        <v>3.27</v>
      </c>
    </row>
    <row r="116" spans="1:14" x14ac:dyDescent="0.2">
      <c r="A116" s="32"/>
      <c r="B116" s="32"/>
      <c r="C116" s="32"/>
      <c r="D116" s="32"/>
      <c r="E116" s="32"/>
      <c r="F116" s="33"/>
      <c r="G116" s="32"/>
      <c r="H116" s="32"/>
      <c r="I116" s="32"/>
      <c r="J116" s="32" t="s">
        <v>103</v>
      </c>
      <c r="K116" s="32"/>
      <c r="L116" s="36">
        <v>3.27</v>
      </c>
      <c r="M116" s="32"/>
      <c r="N116" s="36">
        <v>-3.27</v>
      </c>
    </row>
    <row r="117" spans="1:14" ht="15.75" thickBot="1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 t="s">
        <v>103</v>
      </c>
      <c r="K117" s="32"/>
      <c r="L117" s="34">
        <v>3.27</v>
      </c>
      <c r="M117" s="32"/>
      <c r="N117" s="34">
        <v>-3.27</v>
      </c>
    </row>
    <row r="118" spans="1:14" x14ac:dyDescent="0.2">
      <c r="A118" s="15" t="s">
        <v>55</v>
      </c>
      <c r="B118" s="15"/>
      <c r="C118" s="15"/>
      <c r="D118" s="15"/>
      <c r="E118" s="15"/>
      <c r="F118" s="35"/>
      <c r="G118" s="15"/>
      <c r="H118" s="15"/>
      <c r="I118" s="15"/>
      <c r="J118" s="15"/>
      <c r="K118" s="15"/>
      <c r="L118" s="2">
        <f>ROUND(SUM(L110:L117),5)</f>
        <v>-208.04</v>
      </c>
      <c r="M118" s="15"/>
      <c r="N118" s="2">
        <f>ROUND(SUM(N110:N117),5)</f>
        <v>208.04</v>
      </c>
    </row>
    <row r="119" spans="1:14" x14ac:dyDescent="0.2">
      <c r="A119" s="1" t="s">
        <v>145</v>
      </c>
      <c r="B119" s="1"/>
      <c r="C119" s="1"/>
      <c r="D119" s="1"/>
      <c r="E119" s="1"/>
      <c r="F119" s="27"/>
      <c r="G119" s="1"/>
      <c r="H119" s="1"/>
      <c r="I119" s="1"/>
      <c r="J119" s="1"/>
      <c r="K119" s="1"/>
      <c r="L119" s="28"/>
      <c r="M119" s="1"/>
      <c r="N119" s="28"/>
    </row>
    <row r="120" spans="1:14" x14ac:dyDescent="0.2">
      <c r="A120" s="26"/>
      <c r="B120" s="29" t="s">
        <v>148</v>
      </c>
      <c r="C120" s="29"/>
      <c r="D120" s="29" t="s">
        <v>159</v>
      </c>
      <c r="E120" s="29"/>
      <c r="F120" s="30">
        <v>43927</v>
      </c>
      <c r="G120" s="29"/>
      <c r="H120" s="29" t="s">
        <v>183</v>
      </c>
      <c r="I120" s="29"/>
      <c r="J120" s="29" t="s">
        <v>62</v>
      </c>
      <c r="K120" s="29"/>
      <c r="L120" s="31"/>
      <c r="M120" s="29"/>
      <c r="N120" s="31">
        <v>-1053.33</v>
      </c>
    </row>
    <row r="121" spans="1:14" x14ac:dyDescent="0.2">
      <c r="A121" s="1" t="s">
        <v>145</v>
      </c>
      <c r="B121" s="1"/>
      <c r="C121" s="1"/>
      <c r="D121" s="1"/>
      <c r="E121" s="1"/>
      <c r="F121" s="27"/>
      <c r="G121" s="1"/>
      <c r="H121" s="1"/>
      <c r="I121" s="1"/>
      <c r="J121" s="1"/>
      <c r="K121" s="1"/>
      <c r="L121" s="28"/>
      <c r="M121" s="1"/>
      <c r="N121" s="28"/>
    </row>
    <row r="122" spans="1:14" x14ac:dyDescent="0.2">
      <c r="A122" s="32"/>
      <c r="B122" s="32"/>
      <c r="C122" s="32"/>
      <c r="D122" s="32"/>
      <c r="E122" s="32"/>
      <c r="F122" s="33"/>
      <c r="G122" s="32"/>
      <c r="H122" s="32"/>
      <c r="I122" s="32"/>
      <c r="J122" s="32" t="s">
        <v>16</v>
      </c>
      <c r="K122" s="32"/>
      <c r="L122" s="36">
        <v>-625</v>
      </c>
      <c r="M122" s="32"/>
      <c r="N122" s="36">
        <v>625</v>
      </c>
    </row>
    <row r="123" spans="1:14" x14ac:dyDescent="0.2">
      <c r="A123" s="32"/>
      <c r="B123" s="32"/>
      <c r="C123" s="32"/>
      <c r="D123" s="32"/>
      <c r="E123" s="32"/>
      <c r="F123" s="33"/>
      <c r="G123" s="32"/>
      <c r="H123" s="32"/>
      <c r="I123" s="32"/>
      <c r="J123" s="32" t="s">
        <v>17</v>
      </c>
      <c r="K123" s="32"/>
      <c r="L123" s="36">
        <v>-38.630000000000003</v>
      </c>
      <c r="M123" s="32"/>
      <c r="N123" s="36">
        <v>38.630000000000003</v>
      </c>
    </row>
    <row r="124" spans="1:14" x14ac:dyDescent="0.2">
      <c r="A124" s="32"/>
      <c r="B124" s="32"/>
      <c r="C124" s="32"/>
      <c r="D124" s="32"/>
      <c r="E124" s="32"/>
      <c r="F124" s="33"/>
      <c r="G124" s="32"/>
      <c r="H124" s="32"/>
      <c r="I124" s="32"/>
      <c r="J124" s="32" t="s">
        <v>17</v>
      </c>
      <c r="K124" s="32"/>
      <c r="L124" s="36">
        <v>-1281.06</v>
      </c>
      <c r="M124" s="32"/>
      <c r="N124" s="36">
        <v>1281.06</v>
      </c>
    </row>
    <row r="125" spans="1:14" x14ac:dyDescent="0.2">
      <c r="A125" s="32"/>
      <c r="B125" s="32"/>
      <c r="C125" s="32"/>
      <c r="D125" s="32"/>
      <c r="E125" s="32"/>
      <c r="F125" s="33"/>
      <c r="G125" s="32"/>
      <c r="H125" s="32"/>
      <c r="I125" s="32"/>
      <c r="J125" s="32" t="s">
        <v>16</v>
      </c>
      <c r="K125" s="32"/>
      <c r="L125" s="36">
        <v>625</v>
      </c>
      <c r="M125" s="32"/>
      <c r="N125" s="36">
        <v>-625</v>
      </c>
    </row>
    <row r="126" spans="1:14" x14ac:dyDescent="0.2">
      <c r="A126" s="32"/>
      <c r="B126" s="32"/>
      <c r="C126" s="32"/>
      <c r="D126" s="32"/>
      <c r="E126" s="32"/>
      <c r="F126" s="33"/>
      <c r="G126" s="32"/>
      <c r="H126" s="32"/>
      <c r="I126" s="32"/>
      <c r="J126" s="32" t="s">
        <v>103</v>
      </c>
      <c r="K126" s="32"/>
      <c r="L126" s="36">
        <v>59</v>
      </c>
      <c r="M126" s="32"/>
      <c r="N126" s="36">
        <v>-59</v>
      </c>
    </row>
    <row r="127" spans="1:14" x14ac:dyDescent="0.2">
      <c r="A127" s="32"/>
      <c r="B127" s="32"/>
      <c r="C127" s="32"/>
      <c r="D127" s="32"/>
      <c r="E127" s="32"/>
      <c r="F127" s="33"/>
      <c r="G127" s="32"/>
      <c r="H127" s="32"/>
      <c r="I127" s="32"/>
      <c r="J127" s="32" t="s">
        <v>14</v>
      </c>
      <c r="K127" s="32"/>
      <c r="L127" s="36">
        <v>-120.57</v>
      </c>
      <c r="M127" s="32"/>
      <c r="N127" s="36">
        <v>120.57</v>
      </c>
    </row>
    <row r="128" spans="1:14" x14ac:dyDescent="0.2">
      <c r="A128" s="32"/>
      <c r="B128" s="32"/>
      <c r="C128" s="32"/>
      <c r="D128" s="32"/>
      <c r="E128" s="32"/>
      <c r="F128" s="33"/>
      <c r="G128" s="32"/>
      <c r="H128" s="32"/>
      <c r="I128" s="32"/>
      <c r="J128" s="32" t="s">
        <v>103</v>
      </c>
      <c r="K128" s="32"/>
      <c r="L128" s="36">
        <v>120.57</v>
      </c>
      <c r="M128" s="32"/>
      <c r="N128" s="36">
        <v>-120.57</v>
      </c>
    </row>
    <row r="129" spans="1:14" x14ac:dyDescent="0.2">
      <c r="A129" s="32"/>
      <c r="B129" s="32"/>
      <c r="C129" s="32"/>
      <c r="D129" s="32"/>
      <c r="E129" s="32"/>
      <c r="F129" s="33"/>
      <c r="G129" s="32"/>
      <c r="H129" s="32"/>
      <c r="I129" s="32"/>
      <c r="J129" s="32" t="s">
        <v>103</v>
      </c>
      <c r="K129" s="32"/>
      <c r="L129" s="36">
        <v>120.57</v>
      </c>
      <c r="M129" s="32"/>
      <c r="N129" s="36">
        <v>-120.57</v>
      </c>
    </row>
    <row r="130" spans="1:14" x14ac:dyDescent="0.2">
      <c r="A130" s="32"/>
      <c r="B130" s="32"/>
      <c r="C130" s="32"/>
      <c r="D130" s="32"/>
      <c r="E130" s="32"/>
      <c r="F130" s="33"/>
      <c r="G130" s="32"/>
      <c r="H130" s="32"/>
      <c r="I130" s="32"/>
      <c r="J130" s="32" t="s">
        <v>14</v>
      </c>
      <c r="K130" s="32"/>
      <c r="L130" s="36">
        <v>-28.2</v>
      </c>
      <c r="M130" s="32"/>
      <c r="N130" s="36">
        <v>28.2</v>
      </c>
    </row>
    <row r="131" spans="1:14" x14ac:dyDescent="0.2">
      <c r="A131" s="32"/>
      <c r="B131" s="32"/>
      <c r="C131" s="32"/>
      <c r="D131" s="32"/>
      <c r="E131" s="32"/>
      <c r="F131" s="33"/>
      <c r="G131" s="32"/>
      <c r="H131" s="32"/>
      <c r="I131" s="32"/>
      <c r="J131" s="32" t="s">
        <v>103</v>
      </c>
      <c r="K131" s="32"/>
      <c r="L131" s="36">
        <v>28.2</v>
      </c>
      <c r="M131" s="32"/>
      <c r="N131" s="36">
        <v>-28.2</v>
      </c>
    </row>
    <row r="132" spans="1:14" x14ac:dyDescent="0.2">
      <c r="A132" s="32"/>
      <c r="B132" s="32"/>
      <c r="C132" s="32"/>
      <c r="D132" s="32"/>
      <c r="E132" s="32"/>
      <c r="F132" s="33"/>
      <c r="G132" s="32"/>
      <c r="H132" s="32"/>
      <c r="I132" s="32"/>
      <c r="J132" s="32" t="s">
        <v>103</v>
      </c>
      <c r="K132" s="32"/>
      <c r="L132" s="36">
        <v>28.2</v>
      </c>
      <c r="M132" s="32"/>
      <c r="N132" s="36">
        <v>-28.2</v>
      </c>
    </row>
    <row r="133" spans="1:14" ht="15.75" thickBot="1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 t="s">
        <v>103</v>
      </c>
      <c r="K133" s="32"/>
      <c r="L133" s="34">
        <v>58.59</v>
      </c>
      <c r="M133" s="32"/>
      <c r="N133" s="34">
        <v>-58.59</v>
      </c>
    </row>
    <row r="134" spans="1:14" x14ac:dyDescent="0.2">
      <c r="A134" s="15" t="s">
        <v>55</v>
      </c>
      <c r="B134" s="15"/>
      <c r="C134" s="15"/>
      <c r="D134" s="15"/>
      <c r="E134" s="15"/>
      <c r="F134" s="35"/>
      <c r="G134" s="15"/>
      <c r="H134" s="15"/>
      <c r="I134" s="15"/>
      <c r="J134" s="15"/>
      <c r="K134" s="15"/>
      <c r="L134" s="2">
        <f>ROUND(SUM(L121:L133),5)</f>
        <v>-1053.33</v>
      </c>
      <c r="M134" s="15"/>
      <c r="N134" s="2">
        <f>ROUND(SUM(N121:N133),5)</f>
        <v>1053.33</v>
      </c>
    </row>
    <row r="135" spans="1:14" x14ac:dyDescent="0.2">
      <c r="A135" s="1" t="s">
        <v>145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28"/>
      <c r="M135" s="1"/>
      <c r="N135" s="28"/>
    </row>
    <row r="136" spans="1:14" x14ac:dyDescent="0.2">
      <c r="A136" s="26"/>
      <c r="B136" s="29" t="s">
        <v>148</v>
      </c>
      <c r="C136" s="29"/>
      <c r="D136" s="29" t="s">
        <v>160</v>
      </c>
      <c r="E136" s="29"/>
      <c r="F136" s="30">
        <v>43927</v>
      </c>
      <c r="G136" s="29"/>
      <c r="H136" s="29" t="s">
        <v>184</v>
      </c>
      <c r="I136" s="29"/>
      <c r="J136" s="29" t="s">
        <v>62</v>
      </c>
      <c r="K136" s="29"/>
      <c r="L136" s="31"/>
      <c r="M136" s="29"/>
      <c r="N136" s="31">
        <v>-803.26</v>
      </c>
    </row>
    <row r="137" spans="1:14" x14ac:dyDescent="0.2">
      <c r="A137" s="1" t="s">
        <v>145</v>
      </c>
      <c r="B137" s="1"/>
      <c r="C137" s="1"/>
      <c r="D137" s="1"/>
      <c r="E137" s="1"/>
      <c r="F137" s="27"/>
      <c r="G137" s="1"/>
      <c r="H137" s="1"/>
      <c r="I137" s="1"/>
      <c r="J137" s="1"/>
      <c r="K137" s="1"/>
      <c r="L137" s="28"/>
      <c r="M137" s="1"/>
      <c r="N137" s="28"/>
    </row>
    <row r="138" spans="1:14" x14ac:dyDescent="0.2">
      <c r="A138" s="32"/>
      <c r="B138" s="32"/>
      <c r="C138" s="32"/>
      <c r="D138" s="32"/>
      <c r="E138" s="32"/>
      <c r="F138" s="33"/>
      <c r="G138" s="32"/>
      <c r="H138" s="32"/>
      <c r="I138" s="32"/>
      <c r="J138" s="32" t="s">
        <v>17</v>
      </c>
      <c r="K138" s="32"/>
      <c r="L138" s="36">
        <v>-960</v>
      </c>
      <c r="M138" s="32"/>
      <c r="N138" s="36">
        <v>960</v>
      </c>
    </row>
    <row r="139" spans="1:14" x14ac:dyDescent="0.2">
      <c r="A139" s="32"/>
      <c r="B139" s="32"/>
      <c r="C139" s="32"/>
      <c r="D139" s="32"/>
      <c r="E139" s="32"/>
      <c r="F139" s="33"/>
      <c r="G139" s="32"/>
      <c r="H139" s="32"/>
      <c r="I139" s="32"/>
      <c r="J139" s="32" t="s">
        <v>103</v>
      </c>
      <c r="K139" s="32"/>
      <c r="L139" s="36">
        <v>64</v>
      </c>
      <c r="M139" s="32"/>
      <c r="N139" s="36">
        <v>-64</v>
      </c>
    </row>
    <row r="140" spans="1:14" x14ac:dyDescent="0.2">
      <c r="A140" s="32"/>
      <c r="B140" s="32"/>
      <c r="C140" s="32"/>
      <c r="D140" s="32"/>
      <c r="E140" s="32"/>
      <c r="F140" s="33"/>
      <c r="G140" s="32"/>
      <c r="H140" s="32"/>
      <c r="I140" s="32"/>
      <c r="J140" s="32" t="s">
        <v>14</v>
      </c>
      <c r="K140" s="32"/>
      <c r="L140" s="36">
        <v>-59.52</v>
      </c>
      <c r="M140" s="32"/>
      <c r="N140" s="36">
        <v>59.52</v>
      </c>
    </row>
    <row r="141" spans="1:14" x14ac:dyDescent="0.2">
      <c r="A141" s="32"/>
      <c r="B141" s="32"/>
      <c r="C141" s="32"/>
      <c r="D141" s="32"/>
      <c r="E141" s="32"/>
      <c r="F141" s="33"/>
      <c r="G141" s="32"/>
      <c r="H141" s="32"/>
      <c r="I141" s="32"/>
      <c r="J141" s="32" t="s">
        <v>103</v>
      </c>
      <c r="K141" s="32"/>
      <c r="L141" s="36">
        <v>59.52</v>
      </c>
      <c r="M141" s="32"/>
      <c r="N141" s="36">
        <v>-59.52</v>
      </c>
    </row>
    <row r="142" spans="1:14" x14ac:dyDescent="0.2">
      <c r="A142" s="32"/>
      <c r="B142" s="32"/>
      <c r="C142" s="32"/>
      <c r="D142" s="32"/>
      <c r="E142" s="32"/>
      <c r="F142" s="33"/>
      <c r="G142" s="32"/>
      <c r="H142" s="32"/>
      <c r="I142" s="32"/>
      <c r="J142" s="32" t="s">
        <v>103</v>
      </c>
      <c r="K142" s="32"/>
      <c r="L142" s="36">
        <v>59.52</v>
      </c>
      <c r="M142" s="32"/>
      <c r="N142" s="36">
        <v>-59.52</v>
      </c>
    </row>
    <row r="143" spans="1:14" x14ac:dyDescent="0.2">
      <c r="A143" s="32"/>
      <c r="B143" s="32"/>
      <c r="C143" s="32"/>
      <c r="D143" s="32"/>
      <c r="E143" s="32"/>
      <c r="F143" s="33"/>
      <c r="G143" s="32"/>
      <c r="H143" s="32"/>
      <c r="I143" s="32"/>
      <c r="J143" s="32" t="s">
        <v>14</v>
      </c>
      <c r="K143" s="32"/>
      <c r="L143" s="36">
        <v>-13.92</v>
      </c>
      <c r="M143" s="32"/>
      <c r="N143" s="36">
        <v>13.92</v>
      </c>
    </row>
    <row r="144" spans="1:14" x14ac:dyDescent="0.2">
      <c r="A144" s="32"/>
      <c r="B144" s="32"/>
      <c r="C144" s="32"/>
      <c r="D144" s="32"/>
      <c r="E144" s="32"/>
      <c r="F144" s="33"/>
      <c r="G144" s="32"/>
      <c r="H144" s="32"/>
      <c r="I144" s="32"/>
      <c r="J144" s="32" t="s">
        <v>103</v>
      </c>
      <c r="K144" s="32"/>
      <c r="L144" s="36">
        <v>13.92</v>
      </c>
      <c r="M144" s="32"/>
      <c r="N144" s="36">
        <v>-13.92</v>
      </c>
    </row>
    <row r="145" spans="1:14" x14ac:dyDescent="0.2">
      <c r="A145" s="32"/>
      <c r="B145" s="32"/>
      <c r="C145" s="32"/>
      <c r="D145" s="32"/>
      <c r="E145" s="32"/>
      <c r="F145" s="33"/>
      <c r="G145" s="32"/>
      <c r="H145" s="32"/>
      <c r="I145" s="32"/>
      <c r="J145" s="32" t="s">
        <v>103</v>
      </c>
      <c r="K145" s="32"/>
      <c r="L145" s="36">
        <v>13.92</v>
      </c>
      <c r="M145" s="32"/>
      <c r="N145" s="36">
        <v>-13.92</v>
      </c>
    </row>
    <row r="146" spans="1:14" ht="15.75" thickBot="1" x14ac:dyDescent="0.25">
      <c r="A146" s="32"/>
      <c r="B146" s="32"/>
      <c r="C146" s="32"/>
      <c r="D146" s="32"/>
      <c r="E146" s="32"/>
      <c r="F146" s="33"/>
      <c r="G146" s="32"/>
      <c r="H146" s="32"/>
      <c r="I146" s="32"/>
      <c r="J146" s="32" t="s">
        <v>103</v>
      </c>
      <c r="K146" s="32"/>
      <c r="L146" s="34">
        <v>19.3</v>
      </c>
      <c r="M146" s="32"/>
      <c r="N146" s="34">
        <v>-19.3</v>
      </c>
    </row>
    <row r="147" spans="1:14" x14ac:dyDescent="0.2">
      <c r="A147" s="15" t="s">
        <v>55</v>
      </c>
      <c r="B147" s="15"/>
      <c r="C147" s="15"/>
      <c r="D147" s="15"/>
      <c r="E147" s="15"/>
      <c r="F147" s="35"/>
      <c r="G147" s="15"/>
      <c r="H147" s="15"/>
      <c r="I147" s="15"/>
      <c r="J147" s="15"/>
      <c r="K147" s="15"/>
      <c r="L147" s="2">
        <f>ROUND(SUM(L137:L146),5)</f>
        <v>-803.26</v>
      </c>
      <c r="M147" s="15"/>
      <c r="N147" s="2">
        <f>ROUND(SUM(N137:N146),5)</f>
        <v>803.26</v>
      </c>
    </row>
    <row r="148" spans="1:14" x14ac:dyDescent="0.2">
      <c r="A148" s="1" t="s">
        <v>145</v>
      </c>
      <c r="B148" s="1"/>
      <c r="C148" s="1"/>
      <c r="D148" s="1"/>
      <c r="E148" s="1"/>
      <c r="F148" s="27"/>
      <c r="G148" s="1"/>
      <c r="H148" s="1"/>
      <c r="I148" s="1"/>
      <c r="J148" s="1"/>
      <c r="K148" s="1"/>
      <c r="L148" s="28"/>
      <c r="M148" s="1"/>
      <c r="N148" s="28"/>
    </row>
    <row r="149" spans="1:14" x14ac:dyDescent="0.2">
      <c r="A149" s="26"/>
      <c r="B149" s="29" t="s">
        <v>146</v>
      </c>
      <c r="C149" s="29"/>
      <c r="D149" s="29" t="s">
        <v>161</v>
      </c>
      <c r="E149" s="29"/>
      <c r="F149" s="30">
        <v>43927</v>
      </c>
      <c r="G149" s="29"/>
      <c r="H149" s="29" t="s">
        <v>184</v>
      </c>
      <c r="I149" s="29"/>
      <c r="J149" s="29" t="s">
        <v>62</v>
      </c>
      <c r="K149" s="29"/>
      <c r="L149" s="31"/>
      <c r="M149" s="29"/>
      <c r="N149" s="31">
        <v>-53.94</v>
      </c>
    </row>
    <row r="150" spans="1:14" x14ac:dyDescent="0.2">
      <c r="A150" s="1" t="s">
        <v>145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28"/>
      <c r="M150" s="1"/>
      <c r="N150" s="28"/>
    </row>
    <row r="151" spans="1:14" ht="15.75" thickBot="1" x14ac:dyDescent="0.25">
      <c r="A151" s="26"/>
      <c r="B151" s="32"/>
      <c r="C151" s="32"/>
      <c r="D151" s="32"/>
      <c r="E151" s="32"/>
      <c r="F151" s="33"/>
      <c r="G151" s="32"/>
      <c r="H151" s="32"/>
      <c r="I151" s="32"/>
      <c r="J151" s="32" t="s">
        <v>13</v>
      </c>
      <c r="K151" s="32"/>
      <c r="L151" s="34">
        <v>-53.94</v>
      </c>
      <c r="M151" s="32"/>
      <c r="N151" s="34">
        <v>53.94</v>
      </c>
    </row>
    <row r="152" spans="1:14" x14ac:dyDescent="0.2">
      <c r="A152" s="15" t="s">
        <v>55</v>
      </c>
      <c r="B152" s="15"/>
      <c r="C152" s="15"/>
      <c r="D152" s="15"/>
      <c r="E152" s="15"/>
      <c r="F152" s="35"/>
      <c r="G152" s="15"/>
      <c r="H152" s="15"/>
      <c r="I152" s="15"/>
      <c r="J152" s="15"/>
      <c r="K152" s="15"/>
      <c r="L152" s="2">
        <f>ROUND(SUM(L150:L151),5)</f>
        <v>-53.94</v>
      </c>
      <c r="M152" s="15"/>
      <c r="N152" s="2">
        <f>ROUND(SUM(N150:N151),5)</f>
        <v>53.94</v>
      </c>
    </row>
    <row r="153" spans="1:14" x14ac:dyDescent="0.2">
      <c r="A153" s="1" t="s">
        <v>145</v>
      </c>
      <c r="B153" s="1"/>
      <c r="C153" s="1"/>
      <c r="D153" s="1"/>
      <c r="E153" s="1"/>
      <c r="F153" s="27"/>
      <c r="G153" s="1"/>
      <c r="H153" s="1"/>
      <c r="I153" s="1"/>
      <c r="J153" s="1"/>
      <c r="K153" s="1"/>
      <c r="L153" s="28"/>
      <c r="M153" s="1"/>
      <c r="N153" s="28"/>
    </row>
    <row r="154" spans="1:14" x14ac:dyDescent="0.2">
      <c r="A154" s="26"/>
      <c r="B154" s="29" t="s">
        <v>146</v>
      </c>
      <c r="C154" s="29"/>
      <c r="D154" s="29" t="s">
        <v>162</v>
      </c>
      <c r="E154" s="29"/>
      <c r="F154" s="30">
        <v>43927</v>
      </c>
      <c r="G154" s="29"/>
      <c r="H154" s="29" t="s">
        <v>183</v>
      </c>
      <c r="I154" s="29"/>
      <c r="J154" s="29" t="s">
        <v>62</v>
      </c>
      <c r="K154" s="29"/>
      <c r="L154" s="31"/>
      <c r="M154" s="29"/>
      <c r="N154" s="31">
        <v>-625</v>
      </c>
    </row>
    <row r="155" spans="1:14" x14ac:dyDescent="0.2">
      <c r="A155" s="1" t="s">
        <v>145</v>
      </c>
      <c r="B155" s="1"/>
      <c r="C155" s="1"/>
      <c r="D155" s="1"/>
      <c r="E155" s="1"/>
      <c r="F155" s="27"/>
      <c r="G155" s="1"/>
      <c r="H155" s="1"/>
      <c r="I155" s="1"/>
      <c r="J155" s="1"/>
      <c r="K155" s="1"/>
      <c r="L155" s="28"/>
      <c r="M155" s="1"/>
      <c r="N155" s="28"/>
    </row>
    <row r="156" spans="1:14" ht="15.75" thickBot="1" x14ac:dyDescent="0.25">
      <c r="A156" s="26"/>
      <c r="B156" s="32"/>
      <c r="C156" s="32"/>
      <c r="D156" s="32"/>
      <c r="E156" s="32"/>
      <c r="F156" s="33"/>
      <c r="G156" s="32"/>
      <c r="H156" s="32"/>
      <c r="I156" s="32"/>
      <c r="J156" s="32" t="s">
        <v>16</v>
      </c>
      <c r="K156" s="32"/>
      <c r="L156" s="34">
        <v>-625</v>
      </c>
      <c r="M156" s="32"/>
      <c r="N156" s="34">
        <v>625</v>
      </c>
    </row>
    <row r="157" spans="1:14" x14ac:dyDescent="0.2">
      <c r="A157" s="15" t="s">
        <v>55</v>
      </c>
      <c r="B157" s="15"/>
      <c r="C157" s="15"/>
      <c r="D157" s="15"/>
      <c r="E157" s="15"/>
      <c r="F157" s="35"/>
      <c r="G157" s="15"/>
      <c r="H157" s="15"/>
      <c r="I157" s="15"/>
      <c r="J157" s="15"/>
      <c r="K157" s="15"/>
      <c r="L157" s="2">
        <f>ROUND(SUM(L155:L156),5)</f>
        <v>-625</v>
      </c>
      <c r="M157" s="15"/>
      <c r="N157" s="2">
        <f>ROUND(SUM(N155:N156),5)</f>
        <v>625</v>
      </c>
    </row>
    <row r="158" spans="1:14" x14ac:dyDescent="0.2">
      <c r="A158" s="1" t="s">
        <v>145</v>
      </c>
      <c r="B158" s="1"/>
      <c r="C158" s="1"/>
      <c r="D158" s="1"/>
      <c r="E158" s="1"/>
      <c r="F158" s="27"/>
      <c r="G158" s="1"/>
      <c r="H158" s="1"/>
      <c r="I158" s="1"/>
      <c r="J158" s="1"/>
      <c r="K158" s="1"/>
      <c r="L158" s="28"/>
      <c r="M158" s="1"/>
      <c r="N158" s="28"/>
    </row>
    <row r="159" spans="1:14" x14ac:dyDescent="0.2">
      <c r="A159" s="26"/>
      <c r="B159" s="29" t="s">
        <v>146</v>
      </c>
      <c r="C159" s="29"/>
      <c r="D159" s="29" t="s">
        <v>163</v>
      </c>
      <c r="E159" s="29"/>
      <c r="F159" s="30">
        <v>43927</v>
      </c>
      <c r="G159" s="29"/>
      <c r="H159" s="29" t="s">
        <v>183</v>
      </c>
      <c r="I159" s="29"/>
      <c r="J159" s="29" t="s">
        <v>62</v>
      </c>
      <c r="K159" s="29"/>
      <c r="L159" s="31"/>
      <c r="M159" s="29"/>
      <c r="N159" s="31">
        <v>-63.5</v>
      </c>
    </row>
    <row r="160" spans="1:14" x14ac:dyDescent="0.2">
      <c r="A160" s="1" t="s">
        <v>145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28"/>
      <c r="M160" s="1"/>
      <c r="N160" s="28"/>
    </row>
    <row r="161" spans="1:14" x14ac:dyDescent="0.2">
      <c r="A161" s="32"/>
      <c r="B161" s="32"/>
      <c r="C161" s="32"/>
      <c r="D161" s="32"/>
      <c r="E161" s="32"/>
      <c r="F161" s="33"/>
      <c r="G161" s="32"/>
      <c r="H161" s="32"/>
      <c r="I161" s="32"/>
      <c r="J161" s="32" t="s">
        <v>15</v>
      </c>
      <c r="K161" s="32"/>
      <c r="L161" s="36">
        <v>-25</v>
      </c>
      <c r="M161" s="32"/>
      <c r="N161" s="36">
        <v>25</v>
      </c>
    </row>
    <row r="162" spans="1:14" ht="15.75" thickBot="1" x14ac:dyDescent="0.25">
      <c r="A162" s="32"/>
      <c r="B162" s="32"/>
      <c r="C162" s="32"/>
      <c r="D162" s="32"/>
      <c r="E162" s="32"/>
      <c r="F162" s="33"/>
      <c r="G162" s="32"/>
      <c r="H162" s="32"/>
      <c r="I162" s="32"/>
      <c r="J162" s="32" t="s">
        <v>36</v>
      </c>
      <c r="K162" s="32"/>
      <c r="L162" s="34">
        <v>-38.5</v>
      </c>
      <c r="M162" s="32"/>
      <c r="N162" s="34">
        <v>38.5</v>
      </c>
    </row>
    <row r="163" spans="1:14" x14ac:dyDescent="0.2">
      <c r="A163" s="15" t="s">
        <v>55</v>
      </c>
      <c r="B163" s="15"/>
      <c r="C163" s="15"/>
      <c r="D163" s="15"/>
      <c r="E163" s="15"/>
      <c r="F163" s="35"/>
      <c r="G163" s="15"/>
      <c r="H163" s="15"/>
      <c r="I163" s="15"/>
      <c r="J163" s="15"/>
      <c r="K163" s="15"/>
      <c r="L163" s="2">
        <f>ROUND(SUM(L160:L162),5)</f>
        <v>-63.5</v>
      </c>
      <c r="M163" s="15"/>
      <c r="N163" s="2">
        <f>ROUND(SUM(N160:N162),5)</f>
        <v>63.5</v>
      </c>
    </row>
    <row r="164" spans="1:14" x14ac:dyDescent="0.2">
      <c r="A164" s="1" t="s">
        <v>145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28"/>
      <c r="M164" s="1"/>
      <c r="N164" s="28"/>
    </row>
    <row r="165" spans="1:14" x14ac:dyDescent="0.2">
      <c r="A165" s="26"/>
      <c r="B165" s="29" t="s">
        <v>146</v>
      </c>
      <c r="C165" s="29"/>
      <c r="D165" s="29" t="s">
        <v>164</v>
      </c>
      <c r="E165" s="29"/>
      <c r="F165" s="30">
        <v>43928</v>
      </c>
      <c r="G165" s="29"/>
      <c r="H165" s="29" t="s">
        <v>175</v>
      </c>
      <c r="I165" s="29"/>
      <c r="J165" s="29" t="s">
        <v>62</v>
      </c>
      <c r="K165" s="29"/>
      <c r="L165" s="31"/>
      <c r="M165" s="29"/>
      <c r="N165" s="31">
        <v>-415.08</v>
      </c>
    </row>
    <row r="166" spans="1:14" x14ac:dyDescent="0.2">
      <c r="A166" s="1" t="s">
        <v>145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28"/>
      <c r="M166" s="1"/>
      <c r="N166" s="28"/>
    </row>
    <row r="167" spans="1:14" ht="15.75" thickBot="1" x14ac:dyDescent="0.25">
      <c r="A167" s="26"/>
      <c r="B167" s="32"/>
      <c r="C167" s="32"/>
      <c r="D167" s="32"/>
      <c r="E167" s="32"/>
      <c r="F167" s="33"/>
      <c r="G167" s="32"/>
      <c r="H167" s="32"/>
      <c r="I167" s="32"/>
      <c r="J167" s="32" t="s">
        <v>14</v>
      </c>
      <c r="K167" s="32"/>
      <c r="L167" s="34">
        <v>-415.08</v>
      </c>
      <c r="M167" s="32"/>
      <c r="N167" s="34">
        <v>415.08</v>
      </c>
    </row>
    <row r="168" spans="1:14" x14ac:dyDescent="0.2">
      <c r="A168" s="15" t="s">
        <v>55</v>
      </c>
      <c r="B168" s="15"/>
      <c r="C168" s="15"/>
      <c r="D168" s="15"/>
      <c r="E168" s="15"/>
      <c r="F168" s="35"/>
      <c r="G168" s="15"/>
      <c r="H168" s="15"/>
      <c r="I168" s="15"/>
      <c r="J168" s="15"/>
      <c r="K168" s="15"/>
      <c r="L168" s="2">
        <f>ROUND(SUM(L166:L167),5)</f>
        <v>-415.08</v>
      </c>
      <c r="M168" s="15"/>
      <c r="N168" s="2">
        <f>ROUND(SUM(N166:N167),5)</f>
        <v>415.08</v>
      </c>
    </row>
    <row r="169" spans="1:14" x14ac:dyDescent="0.2">
      <c r="A169" s="1" t="s">
        <v>145</v>
      </c>
      <c r="B169" s="1"/>
      <c r="C169" s="1"/>
      <c r="D169" s="1"/>
      <c r="E169" s="1"/>
      <c r="F169" s="27"/>
      <c r="G169" s="1"/>
      <c r="H169" s="1"/>
      <c r="I169" s="1"/>
      <c r="J169" s="1"/>
      <c r="K169" s="1"/>
      <c r="L169" s="28"/>
      <c r="M169" s="1"/>
      <c r="N169" s="28"/>
    </row>
    <row r="170" spans="1:14" x14ac:dyDescent="0.2">
      <c r="A170" s="26"/>
      <c r="B170" s="29" t="s">
        <v>149</v>
      </c>
      <c r="C170" s="29"/>
      <c r="D170" s="29" t="s">
        <v>165</v>
      </c>
      <c r="E170" s="29"/>
      <c r="F170" s="30">
        <v>43947</v>
      </c>
      <c r="G170" s="29"/>
      <c r="H170" s="29" t="s">
        <v>185</v>
      </c>
      <c r="I170" s="29"/>
      <c r="J170" s="29" t="s">
        <v>62</v>
      </c>
      <c r="K170" s="29"/>
      <c r="L170" s="31"/>
      <c r="M170" s="29"/>
      <c r="N170" s="31">
        <v>-37.5</v>
      </c>
    </row>
    <row r="171" spans="1:14" x14ac:dyDescent="0.2">
      <c r="A171" s="1" t="s">
        <v>145</v>
      </c>
      <c r="B171" s="1"/>
      <c r="C171" s="1"/>
      <c r="D171" s="1"/>
      <c r="E171" s="1"/>
      <c r="F171" s="27"/>
      <c r="G171" s="1"/>
      <c r="H171" s="1"/>
      <c r="I171" s="1"/>
      <c r="J171" s="1"/>
      <c r="K171" s="1"/>
      <c r="L171" s="28"/>
      <c r="M171" s="1"/>
      <c r="N171" s="28"/>
    </row>
    <row r="172" spans="1:14" ht="15.75" thickBot="1" x14ac:dyDescent="0.25">
      <c r="A172" s="26"/>
      <c r="B172" s="32" t="s">
        <v>150</v>
      </c>
      <c r="C172" s="32"/>
      <c r="D172" s="32" t="s">
        <v>166</v>
      </c>
      <c r="E172" s="32"/>
      <c r="F172" s="33">
        <v>43947</v>
      </c>
      <c r="G172" s="32"/>
      <c r="H172" s="32"/>
      <c r="I172" s="32"/>
      <c r="J172" s="32" t="s">
        <v>20</v>
      </c>
      <c r="K172" s="32"/>
      <c r="L172" s="34">
        <v>-37.5</v>
      </c>
      <c r="M172" s="32"/>
      <c r="N172" s="34">
        <v>37.5</v>
      </c>
    </row>
    <row r="173" spans="1:14" x14ac:dyDescent="0.2">
      <c r="A173" s="15" t="s">
        <v>55</v>
      </c>
      <c r="B173" s="15"/>
      <c r="C173" s="15"/>
      <c r="D173" s="15"/>
      <c r="E173" s="15"/>
      <c r="F173" s="35"/>
      <c r="G173" s="15"/>
      <c r="H173" s="15"/>
      <c r="I173" s="15"/>
      <c r="J173" s="15"/>
      <c r="K173" s="15"/>
      <c r="L173" s="2">
        <f>ROUND(SUM(L171:L172),5)</f>
        <v>-37.5</v>
      </c>
      <c r="M173" s="15"/>
      <c r="N173" s="2">
        <f>ROUND(SUM(N171:N172),5)</f>
        <v>37.5</v>
      </c>
    </row>
    <row r="174" spans="1:14" x14ac:dyDescent="0.2">
      <c r="A174" s="1" t="s">
        <v>145</v>
      </c>
      <c r="B174" s="1"/>
      <c r="C174" s="1"/>
      <c r="D174" s="1"/>
      <c r="E174" s="1"/>
      <c r="F174" s="27"/>
      <c r="G174" s="1"/>
      <c r="H174" s="1"/>
      <c r="I174" s="1"/>
      <c r="J174" s="1"/>
      <c r="K174" s="1"/>
      <c r="L174" s="28"/>
      <c r="M174" s="1"/>
      <c r="N174" s="28"/>
    </row>
    <row r="175" spans="1:14" x14ac:dyDescent="0.2">
      <c r="A175" s="26"/>
      <c r="B175" s="29" t="s">
        <v>149</v>
      </c>
      <c r="C175" s="29"/>
      <c r="D175" s="29" t="s">
        <v>167</v>
      </c>
      <c r="E175" s="29"/>
      <c r="F175" s="30">
        <v>43947</v>
      </c>
      <c r="G175" s="29"/>
      <c r="H175" s="29" t="s">
        <v>186</v>
      </c>
      <c r="I175" s="29"/>
      <c r="J175" s="29" t="s">
        <v>62</v>
      </c>
      <c r="K175" s="29"/>
      <c r="L175" s="31"/>
      <c r="M175" s="29"/>
      <c r="N175" s="31">
        <v>-1391.71</v>
      </c>
    </row>
    <row r="176" spans="1:14" x14ac:dyDescent="0.2">
      <c r="A176" s="1" t="s">
        <v>145</v>
      </c>
      <c r="B176" s="1"/>
      <c r="C176" s="1"/>
      <c r="D176" s="1"/>
      <c r="E176" s="1"/>
      <c r="F176" s="27"/>
      <c r="G176" s="1"/>
      <c r="H176" s="1"/>
      <c r="I176" s="1"/>
      <c r="J176" s="1"/>
      <c r="K176" s="1"/>
      <c r="L176" s="28"/>
      <c r="M176" s="1"/>
      <c r="N176" s="28"/>
    </row>
    <row r="177" spans="1:14" ht="15.75" thickBot="1" x14ac:dyDescent="0.25">
      <c r="A177" s="26"/>
      <c r="B177" s="32" t="s">
        <v>150</v>
      </c>
      <c r="C177" s="32"/>
      <c r="D177" s="32"/>
      <c r="E177" s="32"/>
      <c r="F177" s="33">
        <v>43952</v>
      </c>
      <c r="G177" s="32"/>
      <c r="H177" s="32"/>
      <c r="I177" s="32"/>
      <c r="J177" s="32" t="s">
        <v>6</v>
      </c>
      <c r="K177" s="32"/>
      <c r="L177" s="34">
        <v>-1391.71</v>
      </c>
      <c r="M177" s="32"/>
      <c r="N177" s="34">
        <v>1391.71</v>
      </c>
    </row>
    <row r="178" spans="1:14" x14ac:dyDescent="0.2">
      <c r="A178" s="15" t="s">
        <v>55</v>
      </c>
      <c r="B178" s="15"/>
      <c r="C178" s="15"/>
      <c r="D178" s="15"/>
      <c r="E178" s="15"/>
      <c r="F178" s="35"/>
      <c r="G178" s="15"/>
      <c r="H178" s="15"/>
      <c r="I178" s="15"/>
      <c r="J178" s="15"/>
      <c r="K178" s="15"/>
      <c r="L178" s="2">
        <f>ROUND(SUM(L176:L177),5)</f>
        <v>-1391.71</v>
      </c>
      <c r="M178" s="15"/>
      <c r="N178" s="2">
        <f>ROUND(SUM(N176:N177),5)</f>
        <v>1391.71</v>
      </c>
    </row>
    <row r="179" spans="1:14" x14ac:dyDescent="0.2">
      <c r="A179" s="1" t="s">
        <v>145</v>
      </c>
      <c r="B179" s="1"/>
      <c r="C179" s="1"/>
      <c r="D179" s="1"/>
      <c r="E179" s="1"/>
      <c r="F179" s="27"/>
      <c r="G179" s="1"/>
      <c r="H179" s="1"/>
      <c r="I179" s="1"/>
      <c r="J179" s="1"/>
      <c r="K179" s="1"/>
      <c r="L179" s="28"/>
      <c r="M179" s="1"/>
      <c r="N179" s="28"/>
    </row>
    <row r="180" spans="1:14" x14ac:dyDescent="0.2">
      <c r="A180" s="26"/>
      <c r="B180" s="29" t="s">
        <v>149</v>
      </c>
      <c r="C180" s="29"/>
      <c r="D180" s="29" t="s">
        <v>168</v>
      </c>
      <c r="E180" s="29"/>
      <c r="F180" s="30">
        <v>43947</v>
      </c>
      <c r="G180" s="29"/>
      <c r="H180" s="29" t="s">
        <v>187</v>
      </c>
      <c r="I180" s="29"/>
      <c r="J180" s="29" t="s">
        <v>62</v>
      </c>
      <c r="K180" s="29"/>
      <c r="L180" s="31"/>
      <c r="M180" s="29"/>
      <c r="N180" s="31">
        <v>-2800</v>
      </c>
    </row>
    <row r="181" spans="1:14" x14ac:dyDescent="0.2">
      <c r="A181" s="1" t="s">
        <v>145</v>
      </c>
      <c r="B181" s="1"/>
      <c r="C181" s="1"/>
      <c r="D181" s="1"/>
      <c r="E181" s="1"/>
      <c r="F181" s="27"/>
      <c r="G181" s="1"/>
      <c r="H181" s="1"/>
      <c r="I181" s="1"/>
      <c r="J181" s="1"/>
      <c r="K181" s="1"/>
      <c r="L181" s="28"/>
      <c r="M181" s="1"/>
      <c r="N181" s="28"/>
    </row>
    <row r="182" spans="1:14" x14ac:dyDescent="0.2">
      <c r="A182" s="32"/>
      <c r="B182" s="32" t="s">
        <v>150</v>
      </c>
      <c r="C182" s="32"/>
      <c r="D182" s="32"/>
      <c r="E182" s="32"/>
      <c r="F182" s="33">
        <v>43947</v>
      </c>
      <c r="G182" s="32"/>
      <c r="H182" s="32"/>
      <c r="I182" s="32"/>
      <c r="J182" s="32" t="s">
        <v>22</v>
      </c>
      <c r="K182" s="32"/>
      <c r="L182" s="36">
        <v>-1400</v>
      </c>
      <c r="M182" s="32"/>
      <c r="N182" s="36">
        <v>1400</v>
      </c>
    </row>
    <row r="183" spans="1:14" ht="15.75" thickBot="1" x14ac:dyDescent="0.25">
      <c r="A183" s="32"/>
      <c r="B183" s="32" t="s">
        <v>150</v>
      </c>
      <c r="C183" s="32"/>
      <c r="D183" s="32" t="s">
        <v>169</v>
      </c>
      <c r="E183" s="32"/>
      <c r="F183" s="33">
        <v>43947</v>
      </c>
      <c r="G183" s="32"/>
      <c r="H183" s="32"/>
      <c r="I183" s="32"/>
      <c r="J183" s="32" t="s">
        <v>22</v>
      </c>
      <c r="K183" s="32"/>
      <c r="L183" s="34">
        <v>-1400</v>
      </c>
      <c r="M183" s="32"/>
      <c r="N183" s="34">
        <v>1400</v>
      </c>
    </row>
    <row r="184" spans="1:14" x14ac:dyDescent="0.2">
      <c r="A184" s="15" t="s">
        <v>55</v>
      </c>
      <c r="B184" s="15"/>
      <c r="C184" s="15"/>
      <c r="D184" s="15"/>
      <c r="E184" s="15"/>
      <c r="F184" s="35"/>
      <c r="G184" s="15"/>
      <c r="H184" s="15"/>
      <c r="I184" s="15"/>
      <c r="J184" s="15"/>
      <c r="K184" s="15"/>
      <c r="L184" s="2">
        <f>ROUND(SUM(L181:L183),5)</f>
        <v>-2800</v>
      </c>
      <c r="M184" s="15"/>
      <c r="N184" s="2">
        <f>ROUND(SUM(N181:N183),5)</f>
        <v>2800</v>
      </c>
    </row>
    <row r="185" spans="1:14" x14ac:dyDescent="0.2">
      <c r="A185" s="1" t="s">
        <v>145</v>
      </c>
      <c r="B185" s="1"/>
      <c r="C185" s="1"/>
      <c r="D185" s="1"/>
      <c r="E185" s="1"/>
      <c r="F185" s="27"/>
      <c r="G185" s="1"/>
      <c r="H185" s="1"/>
      <c r="I185" s="1"/>
      <c r="J185" s="1"/>
      <c r="K185" s="1"/>
      <c r="L185" s="28"/>
      <c r="M185" s="1"/>
      <c r="N185" s="28"/>
    </row>
    <row r="186" spans="1:14" x14ac:dyDescent="0.2">
      <c r="A186" s="26"/>
      <c r="B186" s="29" t="s">
        <v>149</v>
      </c>
      <c r="C186" s="29"/>
      <c r="D186" s="29" t="s">
        <v>170</v>
      </c>
      <c r="E186" s="29"/>
      <c r="F186" s="30">
        <v>43947</v>
      </c>
      <c r="G186" s="29"/>
      <c r="H186" s="29" t="s">
        <v>188</v>
      </c>
      <c r="I186" s="29"/>
      <c r="J186" s="29" t="s">
        <v>62</v>
      </c>
      <c r="K186" s="29"/>
      <c r="L186" s="31"/>
      <c r="M186" s="29"/>
      <c r="N186" s="31">
        <v>-2220</v>
      </c>
    </row>
    <row r="187" spans="1:14" x14ac:dyDescent="0.2">
      <c r="A187" s="1" t="s">
        <v>145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28"/>
      <c r="M187" s="1"/>
      <c r="N187" s="28"/>
    </row>
    <row r="188" spans="1:14" ht="15.75" thickBot="1" x14ac:dyDescent="0.25">
      <c r="A188" s="26"/>
      <c r="B188" s="32" t="s">
        <v>150</v>
      </c>
      <c r="C188" s="32"/>
      <c r="D188" s="32" t="s">
        <v>171</v>
      </c>
      <c r="E188" s="32"/>
      <c r="F188" s="33">
        <v>43947</v>
      </c>
      <c r="G188" s="32"/>
      <c r="H188" s="32"/>
      <c r="I188" s="32"/>
      <c r="J188" s="32" t="s">
        <v>23</v>
      </c>
      <c r="K188" s="32"/>
      <c r="L188" s="34">
        <v>-2220</v>
      </c>
      <c r="M188" s="32"/>
      <c r="N188" s="34">
        <v>2220</v>
      </c>
    </row>
    <row r="189" spans="1:14" x14ac:dyDescent="0.2">
      <c r="A189" s="15" t="s">
        <v>55</v>
      </c>
      <c r="B189" s="15"/>
      <c r="C189" s="15"/>
      <c r="D189" s="15"/>
      <c r="E189" s="15"/>
      <c r="F189" s="35"/>
      <c r="G189" s="15"/>
      <c r="H189" s="15"/>
      <c r="I189" s="15"/>
      <c r="J189" s="15"/>
      <c r="K189" s="15"/>
      <c r="L189" s="2">
        <f>ROUND(SUM(L187:L188),5)</f>
        <v>-2220</v>
      </c>
      <c r="M189" s="15"/>
      <c r="N189" s="2">
        <f>ROUND(SUM(N187:N188),5)</f>
        <v>2220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3:24 PM
&amp;"Arial,Bold"&amp;8 05/04/20
&amp;"Arial,Bold"&amp;8 &amp;C&amp;"Arial,Bold"&amp;12 PIKES BAY SANITARY DISTRICT
&amp;"Arial,Bold"&amp;14 Check Detail
&amp;"Arial,Bold"&amp;10 April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Budget vs actual</vt:lpstr>
      <vt:lpstr>checks April 2020</vt:lpstr>
      <vt:lpstr>balance sheet!Print_Titles</vt:lpstr>
      <vt:lpstr>Budget vs actual!Print_Titles</vt:lpstr>
      <vt:lpstr>checks April 2020!Print_Titles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2020-05-04T20:14:07Z</dcterms:created>
  <dcterms:modified xsi:type="dcterms:W3CDTF">2020-05-04T20:25:52Z</dcterms:modified>
</cp:coreProperties>
</file>