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01.04.21 Meeting Packet\"/>
    </mc:Choice>
  </mc:AlternateContent>
  <bookViews>
    <workbookView xWindow="0" yWindow="0" windowWidth="20490" windowHeight="8310"/>
  </bookViews>
  <sheets>
    <sheet name="Balance Sheet" sheetId="7" r:id="rId1"/>
    <sheet name="PNL Budget vs Actual" sheetId="3" r:id="rId2"/>
    <sheet name="PNL" sheetId="1" r:id="rId3"/>
    <sheet name="checks" sheetId="5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3">checks!$A:$A,checks!$1:$1</definedName>
    <definedName name="_xlnm.Print_Titles" localSheetId="2">PNL!$A:$F,PNL!$1:$1</definedName>
    <definedName name="_xlnm.Print_Titles" localSheetId="1">'PNL Budget vs Actual'!$A:$F,'PNL Budget vs Actual'!$1:$2</definedName>
    <definedName name="QB_COLUMN_29" localSheetId="0" hidden="1">'Balance Sheet'!$F$1</definedName>
    <definedName name="QB_COLUMN_29" localSheetId="2" hidden="1">PNL!$G$1</definedName>
    <definedName name="QB_COLUMN_59200" localSheetId="1" hidden="1">'PNL Budget vs Actual'!$G$2</definedName>
    <definedName name="QB_COLUMN_63620" localSheetId="1" hidden="1">'PNL Budget vs Actual'!$K$2</definedName>
    <definedName name="QB_COLUMN_64430" localSheetId="1" hidden="1">'PNL Budget vs Actual'!$M$2</definedName>
    <definedName name="QB_COLUMN_76210" localSheetId="1" hidden="1">'PNL Budget vs Actual'!$I$2</definedName>
    <definedName name="QB_DATA_0" localSheetId="0" hidden="1">'Balance Sheet'!$5:$5,'Balance Sheet'!$6:$6,'Balance Sheet'!$7:$7,'Balance Sheet'!$8:$8,'Balance Sheet'!$11:$11,'Balance Sheet'!$12:$12,'Balance Sheet'!$13:$13,'Balance Sheet'!$14:$14,'Balance Sheet'!$15:$15,'Balance Sheet'!$18:$18,'Balance Sheet'!$19:$19,'Balance Sheet'!$20:$20,'Balance Sheet'!$24:$24,'Balance Sheet'!$25:$25,'Balance Sheet'!$26:$26,'Balance Sheet'!$27:$27</definedName>
    <definedName name="QB_DATA_0" localSheetId="2" hidden="1">PNL!$4:$4,PNL!$7:$7,PNL!$8:$8,PNL!$10:$10,PNL!$14:$14,PNL!$18:$18,PNL!$19:$19,PNL!$20:$20,PNL!$21:$21,PNL!$22:$22,PNL!$23:$23,PNL!$26:$26,PNL!$28:$28,PNL!$29:$29,PNL!$33:$33,PNL!$36:$36</definedName>
    <definedName name="QB_DATA_0" localSheetId="1" hidden="1">'PNL Budget vs Actual'!$5:$5,'PNL Budget vs Actual'!$6:$6,'PNL Budget vs Actual'!$7:$7,'PNL Budget vs Actual'!$8:$8,'PNL Budget vs Actual'!$11:$11,'PNL Budget vs Actual'!$12:$12,'PNL Budget vs Actual'!$13:$13,'PNL Budget vs Actual'!$15:$15,'PNL Budget vs Actual'!$16:$16,'PNL Budget vs Actual'!$20:$20,'PNL Budget vs Actual'!$24:$24,'PNL Budget vs Actual'!$25:$25,'PNL Budget vs Actual'!$26:$26,'PNL Budget vs Actual'!$27:$27,'PNL Budget vs Actual'!$28:$28,'PNL Budget vs Actual'!$29:$29</definedName>
    <definedName name="QB_DATA_1" localSheetId="0" hidden="1">'Balance Sheet'!$28:$28,'Balance Sheet'!$29:$29,'Balance Sheet'!$31:$31,'Balance Sheet'!$32:$32,'Balance Sheet'!$34:$34,'Balance Sheet'!$35:$35,'Balance Sheet'!$36:$36,'Balance Sheet'!$39:$39,'Balance Sheet'!$46:$46,'Balance Sheet'!$47:$47,'Balance Sheet'!$48:$48,'Balance Sheet'!$49:$49,'Balance Sheet'!$50:$50,'Balance Sheet'!$54:$54,'Balance Sheet'!$58:$58,'Balance Sheet'!$59:$59</definedName>
    <definedName name="QB_DATA_1" localSheetId="2" hidden="1">PNL!$42:$42</definedName>
    <definedName name="QB_DATA_1" localSheetId="1" hidden="1">'PNL Budget vs Actual'!$30:$30,'PNL Budget vs Actual'!$33:$33,'PNL Budget vs Actual'!$34:$34,'PNL Budget vs Actual'!$35:$35,'PNL Budget vs Actual'!$36:$36,'PNL Budget vs Actual'!$38:$38,'PNL Budget vs Actual'!$39:$39,'PNL Budget vs Actual'!$40:$40,'PNL Budget vs Actual'!$41:$41,'PNL Budget vs Actual'!$42:$42,'PNL Budget vs Actual'!$44:$44,'PNL Budget vs Actual'!$47:$47,'PNL Budget vs Actual'!$48:$48,'PNL Budget vs Actual'!$49:$49,'PNL Budget vs Actual'!$52:$52,'PNL Budget vs Actual'!$53:$53</definedName>
    <definedName name="QB_DATA_2" localSheetId="0" hidden="1">'Balance Sheet'!$60:$60,'Balance Sheet'!$61:$61,'Balance Sheet'!$62:$62,'Balance Sheet'!$63:$63</definedName>
    <definedName name="QB_DATA_2" localSheetId="1" hidden="1">'PNL Budget vs Actual'!$56:$56,'PNL Budget vs Actual'!$59:$59,'PNL Budget vs Actual'!$60:$60,'PNL Budget vs Actual'!$61:$61,'PNL Budget vs Actual'!$62:$62,'PNL Budget vs Actual'!$63:$63,'PNL Budget vs Actual'!$66:$66,'PNL Budget vs Actual'!$73:$73,'PNL Budget vs Actual'!$75:$75,'PNL Budget vs Actual'!$78:$78,'PNL Budget vs Actual'!$79:$79</definedName>
    <definedName name="QB_FORMULA_0" localSheetId="0" hidden="1">'Balance Sheet'!$F$9,'Balance Sheet'!$F$16,'Balance Sheet'!$F$21,'Balance Sheet'!$F$22,'Balance Sheet'!$F$33,'Balance Sheet'!$F$37,'Balance Sheet'!$F$40,'Balance Sheet'!$F$41,'Balance Sheet'!$F$51,'Balance Sheet'!$F$52,'Balance Sheet'!$F$55,'Balance Sheet'!$F$56,'Balance Sheet'!$F$64,'Balance Sheet'!$F$65</definedName>
    <definedName name="QB_FORMULA_0" localSheetId="2" hidden="1">PNL!$G$5,PNL!$G$11,PNL!$G$15,PNL!$G$16,PNL!$G$24,PNL!$G$30,PNL!$G$31,PNL!$G$34,PNL!$G$37,PNL!$G$38,PNL!$G$39,PNL!$G$43,PNL!$G$44,PNL!$G$45</definedName>
    <definedName name="QB_FORMULA_0" localSheetId="1" hidden="1">'PNL Budget vs Actual'!$K$5,'PNL Budget vs Actual'!$M$5,'PNL Budget vs Actual'!$K$7,'PNL Budget vs Actual'!$M$7,'PNL Budget vs Actual'!$K$8,'PNL Budget vs Actual'!$M$8,'PNL Budget vs Actual'!$G$9,'PNL Budget vs Actual'!$I$9,'PNL Budget vs Actual'!$K$9,'PNL Budget vs Actual'!$M$9,'PNL Budget vs Actual'!$K$11,'PNL Budget vs Actual'!$M$11,'PNL Budget vs Actual'!$K$12,'PNL Budget vs Actual'!$M$12,'PNL Budget vs Actual'!$K$13,'PNL Budget vs Actual'!$M$13</definedName>
    <definedName name="QB_FORMULA_1" localSheetId="1" hidden="1">'PNL Budget vs Actual'!$K$15,'PNL Budget vs Actual'!$M$15,'PNL Budget vs Actual'!$G$17,'PNL Budget vs Actual'!$I$17,'PNL Budget vs Actual'!$K$17,'PNL Budget vs Actual'!$M$17,'PNL Budget vs Actual'!$G$21,'PNL Budget vs Actual'!$G$22,'PNL Budget vs Actual'!$K$24,'PNL Budget vs Actual'!$M$24,'PNL Budget vs Actual'!$K$25,'PNL Budget vs Actual'!$M$25,'PNL Budget vs Actual'!$K$26,'PNL Budget vs Actual'!$M$26,'PNL Budget vs Actual'!$K$27,'PNL Budget vs Actual'!$M$27</definedName>
    <definedName name="QB_FORMULA_2" localSheetId="1" hidden="1">'PNL Budget vs Actual'!$K$28,'PNL Budget vs Actual'!$M$28,'PNL Budget vs Actual'!$K$29,'PNL Budget vs Actual'!$M$29,'PNL Budget vs Actual'!$K$30,'PNL Budget vs Actual'!$M$30,'PNL Budget vs Actual'!$G$31,'PNL Budget vs Actual'!$I$31,'PNL Budget vs Actual'!$K$31,'PNL Budget vs Actual'!$M$31,'PNL Budget vs Actual'!$K$34,'PNL Budget vs Actual'!$M$34,'PNL Budget vs Actual'!$K$35,'PNL Budget vs Actual'!$M$35,'PNL Budget vs Actual'!$K$42,'PNL Budget vs Actual'!$M$42</definedName>
    <definedName name="QB_FORMULA_3" localSheetId="1" hidden="1">'PNL Budget vs Actual'!$G$43,'PNL Budget vs Actual'!$I$43,'PNL Budget vs Actual'!$K$43,'PNL Budget vs Actual'!$M$43,'PNL Budget vs Actual'!$K$44,'PNL Budget vs Actual'!$M$44,'PNL Budget vs Actual'!$G$45,'PNL Budget vs Actual'!$I$45,'PNL Budget vs Actual'!$K$45,'PNL Budget vs Actual'!$M$45,'PNL Budget vs Actual'!$K$47,'PNL Budget vs Actual'!$M$47,'PNL Budget vs Actual'!$K$48,'PNL Budget vs Actual'!$M$48,'PNL Budget vs Actual'!$G$50,'PNL Budget vs Actual'!$I$50</definedName>
    <definedName name="QB_FORMULA_4" localSheetId="1" hidden="1">'PNL Budget vs Actual'!$K$50,'PNL Budget vs Actual'!$M$50,'PNL Budget vs Actual'!$K$52,'PNL Budget vs Actual'!$M$52,'PNL Budget vs Actual'!$K$53,'PNL Budget vs Actual'!$M$53,'PNL Budget vs Actual'!$G$54,'PNL Budget vs Actual'!$I$54,'PNL Budget vs Actual'!$K$54,'PNL Budget vs Actual'!$M$54,'PNL Budget vs Actual'!$K$56,'PNL Budget vs Actual'!$M$56,'PNL Budget vs Actual'!$G$57,'PNL Budget vs Actual'!$I$57,'PNL Budget vs Actual'!$K$57,'PNL Budget vs Actual'!$M$57</definedName>
    <definedName name="QB_FORMULA_5" localSheetId="1" hidden="1">'PNL Budget vs Actual'!$K$59,'PNL Budget vs Actual'!$M$59,'PNL Budget vs Actual'!$K$61,'PNL Budget vs Actual'!$M$61,'PNL Budget vs Actual'!$K$62,'PNL Budget vs Actual'!$M$62,'PNL Budget vs Actual'!$K$63,'PNL Budget vs Actual'!$M$63,'PNL Budget vs Actual'!$G$64,'PNL Budget vs Actual'!$I$64,'PNL Budget vs Actual'!$K$64,'PNL Budget vs Actual'!$M$64,'PNL Budget vs Actual'!$K$66,'PNL Budget vs Actual'!$M$66,'PNL Budget vs Actual'!$G$67,'PNL Budget vs Actual'!$I$67</definedName>
    <definedName name="QB_FORMULA_6" localSheetId="1" hidden="1">'PNL Budget vs Actual'!$K$67,'PNL Budget vs Actual'!$M$67,'PNL Budget vs Actual'!$G$68,'PNL Budget vs Actual'!$I$68,'PNL Budget vs Actual'!$K$68,'PNL Budget vs Actual'!$M$68,'PNL Budget vs Actual'!$G$69,'PNL Budget vs Actual'!$I$69,'PNL Budget vs Actual'!$K$69,'PNL Budget vs Actual'!$M$69,'PNL Budget vs Actual'!$K$73,'PNL Budget vs Actual'!$M$73,'PNL Budget vs Actual'!$G$74,'PNL Budget vs Actual'!$I$74,'PNL Budget vs Actual'!$K$74,'PNL Budget vs Actual'!$M$74</definedName>
    <definedName name="QB_FORMULA_7" localSheetId="1" hidden="1">'PNL Budget vs Actual'!$G$76,'PNL Budget vs Actual'!$I$76,'PNL Budget vs Actual'!$K$76,'PNL Budget vs Actual'!$M$76,'PNL Budget vs Actual'!$K$78,'PNL Budget vs Actual'!$M$78,'PNL Budget vs Actual'!$G$80,'PNL Budget vs Actual'!$I$80,'PNL Budget vs Actual'!$K$80,'PNL Budget vs Actual'!$M$80,'PNL Budget vs Actual'!$G$81,'PNL Budget vs Actual'!$I$81,'PNL Budget vs Actual'!$K$81,'PNL Budget vs Actual'!$M$81,'PNL Budget vs Actual'!$G$82,'PNL Budget vs Actual'!$I$82</definedName>
    <definedName name="QB_FORMULA_8" localSheetId="1" hidden="1">'PNL Budget vs Actual'!$K$82,'PNL Budget vs Actual'!$M$82</definedName>
    <definedName name="QB_ROW_1" localSheetId="0" hidden="1">'Balance Sheet'!$A$2</definedName>
    <definedName name="QB_ROW_1011" localSheetId="0" hidden="1">'Balance Sheet'!$B$3</definedName>
    <definedName name="QB_ROW_101220" localSheetId="0" hidden="1">'Balance Sheet'!$C$35</definedName>
    <definedName name="QB_ROW_106240" localSheetId="0" hidden="1">'Balance Sheet'!$E$48</definedName>
    <definedName name="QB_ROW_107230" localSheetId="1" hidden="1">'PNL Budget vs Actual'!$D$7</definedName>
    <definedName name="QB_ROW_110230" localSheetId="0" hidden="1">'Balance Sheet'!$D$54</definedName>
    <definedName name="QB_ROW_117220" localSheetId="0" hidden="1">'Balance Sheet'!$C$27</definedName>
    <definedName name="QB_ROW_12031" localSheetId="0" hidden="1">'Balance Sheet'!$D$45</definedName>
    <definedName name="QB_ROW_1220" localSheetId="0" hidden="1">'Balance Sheet'!$C$60</definedName>
    <definedName name="QB_ROW_122030" localSheetId="1" hidden="1">'PNL Budget vs Actual'!$D$55</definedName>
    <definedName name="QB_ROW_122330" localSheetId="1" hidden="1">'PNL Budget vs Actual'!$D$57</definedName>
    <definedName name="QB_ROW_12331" localSheetId="0" hidden="1">'Balance Sheet'!$D$51</definedName>
    <definedName name="QB_ROW_128240" localSheetId="0" hidden="1">'Balance Sheet'!$E$49</definedName>
    <definedName name="QB_ROW_13021" localSheetId="0" hidden="1">'Balance Sheet'!$C$53</definedName>
    <definedName name="QB_ROW_1311" localSheetId="0" hidden="1">'Balance Sheet'!$B$22</definedName>
    <definedName name="QB_ROW_13321" localSheetId="0" hidden="1">'Balance Sheet'!$C$55</definedName>
    <definedName name="QB_ROW_133230" localSheetId="0" hidden="1">'Balance Sheet'!$D$20</definedName>
    <definedName name="QB_ROW_134220" localSheetId="0" hidden="1">'Balance Sheet'!$C$62</definedName>
    <definedName name="QB_ROW_135220" localSheetId="0" hidden="1">'Balance Sheet'!$C$61</definedName>
    <definedName name="QB_ROW_136220" localSheetId="0" hidden="1">'Balance Sheet'!$C$28</definedName>
    <definedName name="QB_ROW_137220" localSheetId="0" hidden="1">'Balance Sheet'!$C$36</definedName>
    <definedName name="QB_ROW_14011" localSheetId="0" hidden="1">'Balance Sheet'!$B$57</definedName>
    <definedName name="QB_ROW_142240" localSheetId="1" hidden="1">'PNL Budget vs Actual'!$E$36</definedName>
    <definedName name="QB_ROW_14311" localSheetId="0" hidden="1">'Balance Sheet'!$B$64</definedName>
    <definedName name="QB_ROW_146320" localSheetId="0" hidden="1">'Balance Sheet'!$C$29</definedName>
    <definedName name="QB_ROW_152330" localSheetId="0" hidden="1">'Balance Sheet'!$D$7</definedName>
    <definedName name="QB_ROW_154230" localSheetId="0" hidden="1">'Balance Sheet'!$D$8</definedName>
    <definedName name="QB_ROW_17221" localSheetId="0" hidden="1">'Balance Sheet'!$C$63</definedName>
    <definedName name="QB_ROW_180230" localSheetId="0" hidden="1">'Balance Sheet'!$D$18</definedName>
    <definedName name="QB_ROW_181230" localSheetId="0" hidden="1">'Balance Sheet'!$D$19</definedName>
    <definedName name="QB_ROW_18230" localSheetId="2" hidden="1">PNL!$D$8</definedName>
    <definedName name="QB_ROW_18230" localSheetId="1" hidden="1">'PNL Budget vs Actual'!$D$13</definedName>
    <definedName name="QB_ROW_18301" localSheetId="2" hidden="1">PNL!$A$45</definedName>
    <definedName name="QB_ROW_18301" localSheetId="1" hidden="1">'PNL Budget vs Actual'!$A$82</definedName>
    <definedName name="QB_ROW_183220" localSheetId="0" hidden="1">'Balance Sheet'!$C$39</definedName>
    <definedName name="QB_ROW_19011" localSheetId="2" hidden="1">PNL!$B$2</definedName>
    <definedName name="QB_ROW_19011" localSheetId="1" hidden="1">'PNL Budget vs Actual'!$B$3</definedName>
    <definedName name="QB_ROW_191040" localSheetId="2" hidden="1">PNL!$E$13</definedName>
    <definedName name="QB_ROW_191040" localSheetId="1" hidden="1">'PNL Budget vs Actual'!$E$19</definedName>
    <definedName name="QB_ROW_191340" localSheetId="2" hidden="1">PNL!$E$15</definedName>
    <definedName name="QB_ROW_191340" localSheetId="1" hidden="1">'PNL Budget vs Actual'!$E$21</definedName>
    <definedName name="QB_ROW_192030" localSheetId="1" hidden="1">'PNL Budget vs Actual'!$D$46</definedName>
    <definedName name="QB_ROW_192240" localSheetId="1" hidden="1">'PNL Budget vs Actual'!$E$49</definedName>
    <definedName name="QB_ROW_192330" localSheetId="1" hidden="1">'PNL Budget vs Actual'!$D$50</definedName>
    <definedName name="QB_ROW_19311" localSheetId="2" hidden="1">PNL!$B$39</definedName>
    <definedName name="QB_ROW_19311" localSheetId="1" hidden="1">'PNL Budget vs Actual'!$B$69</definedName>
    <definedName name="QB_ROW_193230" localSheetId="2" hidden="1">PNL!$D$42</definedName>
    <definedName name="QB_ROW_193230" localSheetId="1" hidden="1">'PNL Budget vs Actual'!$D$78</definedName>
    <definedName name="QB_ROW_194030" localSheetId="1" hidden="1">'PNL Budget vs Actual'!$D$65</definedName>
    <definedName name="QB_ROW_194330" localSheetId="1" hidden="1">'PNL Budget vs Actual'!$D$67</definedName>
    <definedName name="QB_ROW_196240" localSheetId="0" hidden="1">'Balance Sheet'!$E$47</definedName>
    <definedName name="QB_ROW_198240" localSheetId="0" hidden="1">'Balance Sheet'!$E$46</definedName>
    <definedName name="QB_ROW_199240" localSheetId="0" hidden="1">'Balance Sheet'!$E$50</definedName>
    <definedName name="QB_ROW_20021" localSheetId="2" hidden="1">PNL!$C$3</definedName>
    <definedName name="QB_ROW_20021" localSheetId="1" hidden="1">'PNL Budget vs Actual'!$C$4</definedName>
    <definedName name="QB_ROW_2021" localSheetId="0" hidden="1">'Balance Sheet'!$C$4</definedName>
    <definedName name="QB_ROW_20321" localSheetId="2" hidden="1">PNL!$C$5</definedName>
    <definedName name="QB_ROW_20321" localSheetId="1" hidden="1">'PNL Budget vs Actual'!$C$9</definedName>
    <definedName name="QB_ROW_207230" localSheetId="2" hidden="1">PNL!$D$7</definedName>
    <definedName name="QB_ROW_207230" localSheetId="1" hidden="1">'PNL Budget vs Actual'!$D$12</definedName>
    <definedName name="QB_ROW_208240" localSheetId="1" hidden="1">'PNL Budget vs Actual'!$E$56</definedName>
    <definedName name="QB_ROW_21021" localSheetId="2" hidden="1">PNL!$C$6</definedName>
    <definedName name="QB_ROW_21021" localSheetId="1" hidden="1">'PNL Budget vs Actual'!$C$10</definedName>
    <definedName name="QB_ROW_21321" localSheetId="2" hidden="1">PNL!$C$38</definedName>
    <definedName name="QB_ROW_21321" localSheetId="1" hidden="1">'PNL Budget vs Actual'!$C$68</definedName>
    <definedName name="QB_ROW_216240" localSheetId="2" hidden="1">PNL!$E$18</definedName>
    <definedName name="QB_ROW_216240" localSheetId="1" hidden="1">'PNL Budget vs Actual'!$E$25</definedName>
    <definedName name="QB_ROW_217230" localSheetId="0" hidden="1">'Balance Sheet'!$D$5</definedName>
    <definedName name="QB_ROW_218230" localSheetId="0" hidden="1">'Balance Sheet'!$D$6</definedName>
    <definedName name="QB_ROW_22011" localSheetId="2" hidden="1">PNL!$B$40</definedName>
    <definedName name="QB_ROW_22011" localSheetId="1" hidden="1">'PNL Budget vs Actual'!$B$70</definedName>
    <definedName name="QB_ROW_220220" localSheetId="0" hidden="1">'Balance Sheet'!$C$34</definedName>
    <definedName name="QB_ROW_222240" localSheetId="1" hidden="1">'PNL Budget vs Actual'!$E$61</definedName>
    <definedName name="QB_ROW_22230" localSheetId="1" hidden="1">'PNL Budget vs Actual'!$D$79</definedName>
    <definedName name="QB_ROW_22311" localSheetId="2" hidden="1">PNL!$B$44</definedName>
    <definedName name="QB_ROW_22311" localSheetId="1" hidden="1">'PNL Budget vs Actual'!$B$81</definedName>
    <definedName name="QB_ROW_225020" localSheetId="0" hidden="1">'Balance Sheet'!$C$30</definedName>
    <definedName name="QB_ROW_225230" localSheetId="0" hidden="1">'Balance Sheet'!$D$32</definedName>
    <definedName name="QB_ROW_225320" localSheetId="0" hidden="1">'Balance Sheet'!$C$33</definedName>
    <definedName name="QB_ROW_23021" localSheetId="1" hidden="1">'PNL Budget vs Actual'!$C$71</definedName>
    <definedName name="QB_ROW_230230" localSheetId="0" hidden="1">'Balance Sheet'!$D$31</definedName>
    <definedName name="QB_ROW_231240" localSheetId="1" hidden="1">'PNL Budget vs Actual'!$E$47</definedName>
    <definedName name="QB_ROW_2321" localSheetId="0" hidden="1">'Balance Sheet'!$C$9</definedName>
    <definedName name="QB_ROW_23321" localSheetId="1" hidden="1">'PNL Budget vs Actual'!$C$76</definedName>
    <definedName name="QB_ROW_236230" localSheetId="0" hidden="1">'Balance Sheet'!$D$13</definedName>
    <definedName name="QB_ROW_237030" localSheetId="2" hidden="1">PNL!$D$12</definedName>
    <definedName name="QB_ROW_237030" localSheetId="1" hidden="1">'PNL Budget vs Actual'!$D$18</definedName>
    <definedName name="QB_ROW_237330" localSheetId="2" hidden="1">PNL!$D$16</definedName>
    <definedName name="QB_ROW_237330" localSheetId="1" hidden="1">'PNL Budget vs Actual'!$D$22</definedName>
    <definedName name="QB_ROW_24021" localSheetId="2" hidden="1">PNL!$C$41</definedName>
    <definedName name="QB_ROW_24021" localSheetId="1" hidden="1">'PNL Budget vs Actual'!$C$77</definedName>
    <definedName name="QB_ROW_241030" localSheetId="2" hidden="1">PNL!$D$35</definedName>
    <definedName name="QB_ROW_241030" localSheetId="1" hidden="1">'PNL Budget vs Actual'!$D$58</definedName>
    <definedName name="QB_ROW_241330" localSheetId="2" hidden="1">PNL!$D$37</definedName>
    <definedName name="QB_ROW_241330" localSheetId="1" hidden="1">'PNL Budget vs Actual'!$D$64</definedName>
    <definedName name="QB_ROW_242030" localSheetId="1" hidden="1">'PNL Budget vs Actual'!$D$72</definedName>
    <definedName name="QB_ROW_242330" localSheetId="1" hidden="1">'PNL Budget vs Actual'!$D$74</definedName>
    <definedName name="QB_ROW_24321" localSheetId="2" hidden="1">PNL!$C$43</definedName>
    <definedName name="QB_ROW_24321" localSheetId="1" hidden="1">'PNL Budget vs Actual'!$C$80</definedName>
    <definedName name="QB_ROW_250240" localSheetId="2" hidden="1">PNL!$E$23</definedName>
    <definedName name="QB_ROW_250240" localSheetId="1" hidden="1">'PNL Budget vs Actual'!$E$30</definedName>
    <definedName name="QB_ROW_251240" localSheetId="2" hidden="1">PNL!$E$22</definedName>
    <definedName name="QB_ROW_251240" localSheetId="1" hidden="1">'PNL Budget vs Actual'!$E$29</definedName>
    <definedName name="QB_ROW_252240" localSheetId="2" hidden="1">PNL!$E$19</definedName>
    <definedName name="QB_ROW_252240" localSheetId="1" hidden="1">'PNL Budget vs Actual'!$E$26</definedName>
    <definedName name="QB_ROW_253240" localSheetId="2" hidden="1">PNL!$E$21</definedName>
    <definedName name="QB_ROW_253240" localSheetId="1" hidden="1">'PNL Budget vs Actual'!$E$28</definedName>
    <definedName name="QB_ROW_254030" localSheetId="2" hidden="1">PNL!$D$17</definedName>
    <definedName name="QB_ROW_254030" localSheetId="1" hidden="1">'PNL Budget vs Actual'!$D$23</definedName>
    <definedName name="QB_ROW_254330" localSheetId="2" hidden="1">PNL!$D$24</definedName>
    <definedName name="QB_ROW_254330" localSheetId="1" hidden="1">'PNL Budget vs Actual'!$D$31</definedName>
    <definedName name="QB_ROW_255220" localSheetId="0" hidden="1">'Balance Sheet'!$C$26</definedName>
    <definedName name="QB_ROW_257230" localSheetId="1" hidden="1">'PNL Budget vs Actual'!$D$75</definedName>
    <definedName name="QB_ROW_258230" localSheetId="0" hidden="1">'Balance Sheet'!$D$14</definedName>
    <definedName name="QB_ROW_260230" localSheetId="0" hidden="1">'Balance Sheet'!$D$15</definedName>
    <definedName name="QB_ROW_262240" localSheetId="1" hidden="1">'PNL Budget vs Actual'!$E$34</definedName>
    <definedName name="QB_ROW_26240" localSheetId="1" hidden="1">'PNL Budget vs Actual'!$E$60</definedName>
    <definedName name="QB_ROW_264240" localSheetId="1" hidden="1">'PNL Budget vs Actual'!$E$24</definedName>
    <definedName name="QB_ROW_265240" localSheetId="2" hidden="1">PNL!$E$10</definedName>
    <definedName name="QB_ROW_265240" localSheetId="1" hidden="1">'PNL Budget vs Actual'!$E$15</definedName>
    <definedName name="QB_ROW_266230" localSheetId="1" hidden="1">'PNL Budget vs Actual'!$D$6</definedName>
    <definedName name="QB_ROW_267250" localSheetId="2" hidden="1">PNL!$F$29</definedName>
    <definedName name="QB_ROW_267250" localSheetId="1" hidden="1">'PNL Budget vs Actual'!$F$41</definedName>
    <definedName name="QB_ROW_268250" localSheetId="2" hidden="1">PNL!$F$28</definedName>
    <definedName name="QB_ROW_268250" localSheetId="1" hidden="1">'PNL Budget vs Actual'!$F$40</definedName>
    <definedName name="QB_ROW_269250" localSheetId="1" hidden="1">'PNL Budget vs Actual'!$F$39</definedName>
    <definedName name="QB_ROW_27030" localSheetId="2" hidden="1">PNL!$D$9</definedName>
    <definedName name="QB_ROW_27030" localSheetId="1" hidden="1">'PNL Budget vs Actual'!$D$14</definedName>
    <definedName name="QB_ROW_271220" localSheetId="0" hidden="1">'Balance Sheet'!$C$59</definedName>
    <definedName name="QB_ROW_272220" localSheetId="0" hidden="1">'Balance Sheet'!$C$58</definedName>
    <definedName name="QB_ROW_273250" localSheetId="1" hidden="1">'PNL Budget vs Actual'!$F$38</definedName>
    <definedName name="QB_ROW_27330" localSheetId="2" hidden="1">PNL!$D$11</definedName>
    <definedName name="QB_ROW_27330" localSheetId="1" hidden="1">'PNL Budget vs Actual'!$D$17</definedName>
    <definedName name="QB_ROW_278220" localSheetId="0" hidden="1">'Balance Sheet'!$C$24</definedName>
    <definedName name="QB_ROW_279240" localSheetId="2" hidden="1">PNL!$E$26</definedName>
    <definedName name="QB_ROW_279240" localSheetId="1" hidden="1">'PNL Budget vs Actual'!$E$33</definedName>
    <definedName name="QB_ROW_280230" localSheetId="0" hidden="1">'Balance Sheet'!$D$11</definedName>
    <definedName name="QB_ROW_28240" localSheetId="1" hidden="1">'PNL Budget vs Actual'!$E$66</definedName>
    <definedName name="QB_ROW_301" localSheetId="0" hidden="1">'Balance Sheet'!$A$41</definedName>
    <definedName name="QB_ROW_3021" localSheetId="0" hidden="1">'Balance Sheet'!$C$10</definedName>
    <definedName name="QB_ROW_30240" localSheetId="2" hidden="1">PNL!$E$36</definedName>
    <definedName name="QB_ROW_30240" localSheetId="1" hidden="1">'PNL Budget vs Actual'!$E$62</definedName>
    <definedName name="QB_ROW_3230" localSheetId="1" hidden="1">'PNL Budget vs Actual'!$D$5</definedName>
    <definedName name="QB_ROW_3321" localSheetId="0" hidden="1">'Balance Sheet'!$C$16</definedName>
    <definedName name="QB_ROW_39240" localSheetId="1" hidden="1">'PNL Budget vs Actual'!$E$63</definedName>
    <definedName name="QB_ROW_4021" localSheetId="0" hidden="1">'Balance Sheet'!$C$17</definedName>
    <definedName name="QB_ROW_41030" localSheetId="2" hidden="1">PNL!$D$25</definedName>
    <definedName name="QB_ROW_41030" localSheetId="1" hidden="1">'PNL Budget vs Actual'!$D$32</definedName>
    <definedName name="QB_ROW_41330" localSheetId="2" hidden="1">PNL!$D$31</definedName>
    <definedName name="QB_ROW_41330" localSheetId="1" hidden="1">'PNL Budget vs Actual'!$D$45</definedName>
    <definedName name="QB_ROW_42240" localSheetId="1" hidden="1">'PNL Budget vs Actual'!$E$35</definedName>
    <definedName name="QB_ROW_4321" localSheetId="0" hidden="1">'Balance Sheet'!$C$21</definedName>
    <definedName name="QB_ROW_43240" localSheetId="1" hidden="1">'PNL Budget vs Actual'!$E$44</definedName>
    <definedName name="QB_ROW_44230" localSheetId="2" hidden="1">PNL!$D$4</definedName>
    <definedName name="QB_ROW_44230" localSheetId="1" hidden="1">'PNL Budget vs Actual'!$D$8</definedName>
    <definedName name="QB_ROW_45350" localSheetId="2" hidden="1">PNL!$F$14</definedName>
    <definedName name="QB_ROW_45350" localSheetId="1" hidden="1">'PNL Budget vs Actual'!$F$20</definedName>
    <definedName name="QB_ROW_5011" localSheetId="0" hidden="1">'Balance Sheet'!$B$23</definedName>
    <definedName name="QB_ROW_50240" localSheetId="1" hidden="1">'PNL Budget vs Actual'!$E$48</definedName>
    <definedName name="QB_ROW_5311" localSheetId="0" hidden="1">'Balance Sheet'!$B$37</definedName>
    <definedName name="QB_ROW_6011" localSheetId="0" hidden="1">'Balance Sheet'!$B$38</definedName>
    <definedName name="QB_ROW_61240" localSheetId="1" hidden="1">'PNL Budget vs Actual'!$E$53</definedName>
    <definedName name="QB_ROW_6240" localSheetId="1" hidden="1">'PNL Budget vs Actual'!$E$73</definedName>
    <definedName name="QB_ROW_63030" localSheetId="2" hidden="1">PNL!$D$32</definedName>
    <definedName name="QB_ROW_63030" localSheetId="1" hidden="1">'PNL Budget vs Actual'!$D$51</definedName>
    <definedName name="QB_ROW_6311" localSheetId="0" hidden="1">'Balance Sheet'!$B$40</definedName>
    <definedName name="QB_ROW_63330" localSheetId="2" hidden="1">PNL!$D$34</definedName>
    <definedName name="QB_ROW_63330" localSheetId="1" hidden="1">'PNL Budget vs Actual'!$D$54</definedName>
    <definedName name="QB_ROW_64240" localSheetId="2" hidden="1">PNL!$E$33</definedName>
    <definedName name="QB_ROW_64240" localSheetId="1" hidden="1">'PNL Budget vs Actual'!$E$52</definedName>
    <definedName name="QB_ROW_67230" localSheetId="0" hidden="1">'Balance Sheet'!$D$12</definedName>
    <definedName name="QB_ROW_7001" localSheetId="0" hidden="1">'Balance Sheet'!$A$42</definedName>
    <definedName name="QB_ROW_72340" localSheetId="2" hidden="1">PNL!$E$20</definedName>
    <definedName name="QB_ROW_72340" localSheetId="1" hidden="1">'PNL Budget vs Actual'!$E$27</definedName>
    <definedName name="QB_ROW_7240" localSheetId="1" hidden="1">'PNL Budget vs Actual'!$E$59</definedName>
    <definedName name="QB_ROW_7301" localSheetId="0" hidden="1">'Balance Sheet'!$A$65</definedName>
    <definedName name="QB_ROW_79240" localSheetId="1" hidden="1">'PNL Budget vs Actual'!$E$16</definedName>
    <definedName name="QB_ROW_8011" localSheetId="0" hidden="1">'Balance Sheet'!$B$43</definedName>
    <definedName name="QB_ROW_82040" localSheetId="2" hidden="1">PNL!$E$27</definedName>
    <definedName name="QB_ROW_82040" localSheetId="1" hidden="1">'PNL Budget vs Actual'!$E$37</definedName>
    <definedName name="QB_ROW_82250" localSheetId="1" hidden="1">'PNL Budget vs Actual'!$F$42</definedName>
    <definedName name="QB_ROW_82340" localSheetId="2" hidden="1">PNL!$E$30</definedName>
    <definedName name="QB_ROW_82340" localSheetId="1" hidden="1">'PNL Budget vs Actual'!$E$43</definedName>
    <definedName name="QB_ROW_8311" localSheetId="0" hidden="1">'Balance Sheet'!$B$56</definedName>
    <definedName name="QB_ROW_86230" localSheetId="1" hidden="1">'PNL Budget vs Actual'!$D$11</definedName>
    <definedName name="QB_ROW_9021" localSheetId="0" hidden="1">'Balance Sheet'!$C$44</definedName>
    <definedName name="QB_ROW_9321" localSheetId="0" hidden="1">'Balance Sheet'!$C$52</definedName>
    <definedName name="QB_ROW_98220" localSheetId="0" hidden="1">'Balance Sheet'!$C$25</definedName>
    <definedName name="QBCANSUPPORTUPDATE" localSheetId="0">TRUE</definedName>
    <definedName name="QBCANSUPPORTUPDATE" localSheetId="3">FALSE</definedName>
    <definedName name="QBCANSUPPORTUPDATE" localSheetId="2">TRUE</definedName>
    <definedName name="QBCANSUPPORTUPDATE" localSheetId="1">TRUE</definedName>
    <definedName name="QBCOMPANYFILENAME" localSheetId="0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2">"C:\Users\Public\Documents\Intuit\QuickBooks\Company Files\PBSD 2013.QBW"</definedName>
    <definedName name="QBCOMPANYFILENAME" localSheetId="1">"C:\Users\Public\Documents\Intuit\QuickBooks\Company Files\PBSD 2013.QBW"</definedName>
    <definedName name="QBENDDATE" localSheetId="0">20201231</definedName>
    <definedName name="QBENDDATE" localSheetId="3">20201231</definedName>
    <definedName name="QBENDDATE" localSheetId="2">20201231</definedName>
    <definedName name="QBENDDATE" localSheetId="1">20201231</definedName>
    <definedName name="QBHEADERSONSCREEN" localSheetId="0">FALSE</definedName>
    <definedName name="QBHEADERSONSCREEN" localSheetId="3">FALSE</definedName>
    <definedName name="QBHEADERSONSCREEN" localSheetId="2">FALSE</definedName>
    <definedName name="QBHEADERSONSCREEN" localSheetId="1">FALSE</definedName>
    <definedName name="QBMETADATASIZE" localSheetId="0">5924</definedName>
    <definedName name="QBMETADATASIZE" localSheetId="3">0</definedName>
    <definedName name="QBMETADATASIZE" localSheetId="2">5924</definedName>
    <definedName name="QBMETADATASIZE" localSheetId="1">5924</definedName>
    <definedName name="QBPRESERVECOLOR" localSheetId="0">TRUE</definedName>
    <definedName name="QBPRESERVECOLOR" localSheetId="3">TRUE</definedName>
    <definedName name="QBPRESERVECOLOR" localSheetId="2">TRUE</definedName>
    <definedName name="QBPRESERVECOLOR" localSheetId="1">TRUE</definedName>
    <definedName name="QBPRESERVEFONT" localSheetId="0">TRUE</definedName>
    <definedName name="QBPRESERVEFONT" localSheetId="3">TRUE</definedName>
    <definedName name="QBPRESERVEFONT" localSheetId="2">TRUE</definedName>
    <definedName name="QBPRESERVEFONT" localSheetId="1">TRUE</definedName>
    <definedName name="QBPRESERVEROWHEIGHT" localSheetId="0">TRUE</definedName>
    <definedName name="QBPRESERVEROWHEIGHT" localSheetId="3">TRUE</definedName>
    <definedName name="QBPRESERVEROWHEIGHT" localSheetId="2">TRUE</definedName>
    <definedName name="QBPRESERVEROWHEIGHT" localSheetId="1">TRUE</definedName>
    <definedName name="QBPRESERVESPACE" localSheetId="0">TRUE</definedName>
    <definedName name="QBPRESERVESPACE" localSheetId="3">TRUE</definedName>
    <definedName name="QBPRESERVESPACE" localSheetId="2">TRUE</definedName>
    <definedName name="QBPRESERVESPACE" localSheetId="1">TRUE</definedName>
    <definedName name="QBREPORTCOLAXIS" localSheetId="0">0</definedName>
    <definedName name="QBREPORTCOLAXIS" localSheetId="3">0</definedName>
    <definedName name="QBREPORTCOLAXIS" localSheetId="2">0</definedName>
    <definedName name="QBREPORTCOLAXIS" localSheetId="1">0</definedName>
    <definedName name="QBREPORTCOMPANYID" localSheetId="0">"023fc636988644559ad9c4e30ae45b1f"</definedName>
    <definedName name="QBREPORTCOMPANYID" localSheetId="3">"023fc636988644559ad9c4e30ae45b1f"</definedName>
    <definedName name="QBREPORTCOMPANYID" localSheetId="2">"023fc636988644559ad9c4e30ae45b1f"</definedName>
    <definedName name="QBREPORTCOMPANYID" localSheetId="1">"023fc636988644559ad9c4e30ae45b1f"</definedName>
    <definedName name="QBREPORTCOMPARECOL_ANNUALBUDGET" localSheetId="0">FALSE</definedName>
    <definedName name="QBREPORTCOMPARECOL_ANNUALBUDGET" localSheetId="3">FALSE</definedName>
    <definedName name="QBREPORTCOMPARECOL_ANNUALBUDGET" localSheetId="2">FALSE</definedName>
    <definedName name="QBREPORTCOMPARECOL_ANNUALBUDGET" localSheetId="1">FALSE</definedName>
    <definedName name="QBREPORTCOMPARECOL_AVGCOGS" localSheetId="0">FALSE</definedName>
    <definedName name="QBREPORTCOMPARECOL_AVGCOGS" localSheetId="3">FALSE</definedName>
    <definedName name="QBREPORTCOMPARECOL_AVGCOGS" localSheetId="2">FALSE</definedName>
    <definedName name="QBREPORTCOMPARECOL_AVGCOGS" localSheetId="1">FALSE</definedName>
    <definedName name="QBREPORTCOMPARECOL_AVGPRICE" localSheetId="0">FALSE</definedName>
    <definedName name="QBREPORTCOMPARECOL_AVGPRICE" localSheetId="3">FALSE</definedName>
    <definedName name="QBREPORTCOMPARECOL_AVGPRICE" localSheetId="2">FALSE</definedName>
    <definedName name="QBREPORTCOMPARECOL_AVGPRICE" localSheetId="1">FALSE</definedName>
    <definedName name="QBREPORTCOMPARECOL_BUDDIFF" localSheetId="0">FALSE</definedName>
    <definedName name="QBREPORTCOMPARECOL_BUDDIFF" localSheetId="3">FALSE</definedName>
    <definedName name="QBREPORTCOMPARECOL_BUDDIFF" localSheetId="2">FALSE</definedName>
    <definedName name="QBREPORTCOMPARECOL_BUDDIFF" localSheetId="1">TRUE</definedName>
    <definedName name="QBREPORTCOMPARECOL_BUDGET" localSheetId="0">FALSE</definedName>
    <definedName name="QBREPORTCOMPARECOL_BUDGET" localSheetId="3">FALSE</definedName>
    <definedName name="QBREPORTCOMPARECOL_BUDGET" localSheetId="2">FALSE</definedName>
    <definedName name="QBREPORTCOMPARECOL_BUDGET" localSheetId="1">TRUE</definedName>
    <definedName name="QBREPORTCOMPARECOL_BUDPCT" localSheetId="0">FALSE</definedName>
    <definedName name="QBREPORTCOMPARECOL_BUDPCT" localSheetId="3">FALSE</definedName>
    <definedName name="QBREPORTCOMPARECOL_BUDPCT" localSheetId="2">FALSE</definedName>
    <definedName name="QBREPORTCOMPARECOL_BUDPCT" localSheetId="1">TRUE</definedName>
    <definedName name="QBREPORTCOMPARECOL_COGS" localSheetId="0">FALSE</definedName>
    <definedName name="QBREPORTCOMPARECOL_COGS" localSheetId="3">FALSE</definedName>
    <definedName name="QBREPORTCOMPARECOL_COGS" localSheetId="2">FALSE</definedName>
    <definedName name="QBREPORTCOMPARECOL_COGS" localSheetId="1">FALSE</definedName>
    <definedName name="QBREPORTCOMPARECOL_EXCLUDEAMOUNT" localSheetId="0">FALSE</definedName>
    <definedName name="QBREPORTCOMPARECOL_EXCLUDEAMOUNT" localSheetId="3">FALSE</definedName>
    <definedName name="QBREPORTCOMPARECOL_EXCLUDEAMOUNT" localSheetId="2">FALSE</definedName>
    <definedName name="QBREPORTCOMPARECOL_EXCLUDEAMOUNT" localSheetId="1">FALSE</definedName>
    <definedName name="QBREPORTCOMPARECOL_EXCLUDECURPERIOD" localSheetId="0">FALSE</definedName>
    <definedName name="QBREPORTCOMPARECOL_EXCLUDECURPERIOD" localSheetId="3">FALSE</definedName>
    <definedName name="QBREPORTCOMPARECOL_EXCLUDECURPERIOD" localSheetId="2">FALSE</definedName>
    <definedName name="QBREPORTCOMPARECOL_EXCLUDECURPERIOD" localSheetId="1">FALSE</definedName>
    <definedName name="QBREPORTCOMPARECOL_FORECAST" localSheetId="0">FALSE</definedName>
    <definedName name="QBREPORTCOMPARECOL_FORECAST" localSheetId="3">FALSE</definedName>
    <definedName name="QBREPORTCOMPARECOL_FORECAST" localSheetId="2">FALSE</definedName>
    <definedName name="QBREPORTCOMPARECOL_FORECAST" localSheetId="1">FALSE</definedName>
    <definedName name="QBREPORTCOMPARECOL_GROSSMARGIN" localSheetId="0">FALSE</definedName>
    <definedName name="QBREPORTCOMPARECOL_GROSSMARGIN" localSheetId="3">FALSE</definedName>
    <definedName name="QBREPORTCOMPARECOL_GROSSMARGIN" localSheetId="2">FALSE</definedName>
    <definedName name="QBREPORTCOMPARECOL_GROSSMARGIN" localSheetId="1">FALSE</definedName>
    <definedName name="QBREPORTCOMPARECOL_GROSSMARGINPCT" localSheetId="0">FALSE</definedName>
    <definedName name="QBREPORTCOMPARECOL_GROSSMARGINPCT" localSheetId="3">FALSE</definedName>
    <definedName name="QBREPORTCOMPARECOL_GROSSMARGINPCT" localSheetId="2">FALSE</definedName>
    <definedName name="QBREPORTCOMPARECOL_GROSSMARGINPCT" localSheetId="1">FALSE</definedName>
    <definedName name="QBREPORTCOMPARECOL_HOURS" localSheetId="0">FALSE</definedName>
    <definedName name="QBREPORTCOMPARECOL_HOURS" localSheetId="3">FALSE</definedName>
    <definedName name="QBREPORTCOMPARECOL_HOURS" localSheetId="2">FALSE</definedName>
    <definedName name="QBREPORTCOMPARECOL_HOURS" localSheetId="1">FALSE</definedName>
    <definedName name="QBREPORTCOMPARECOL_PCTCOL" localSheetId="0">FALSE</definedName>
    <definedName name="QBREPORTCOMPARECOL_PCTCOL" localSheetId="3">FALSE</definedName>
    <definedName name="QBREPORTCOMPARECOL_PCTCOL" localSheetId="2">FALSE</definedName>
    <definedName name="QBREPORTCOMPARECOL_PCTCOL" localSheetId="1">FALSE</definedName>
    <definedName name="QBREPORTCOMPARECOL_PCTEXPENSE" localSheetId="0">FALSE</definedName>
    <definedName name="QBREPORTCOMPARECOL_PCTEXPENSE" localSheetId="3">FALSE</definedName>
    <definedName name="QBREPORTCOMPARECOL_PCTEXPENSE" localSheetId="2">FALSE</definedName>
    <definedName name="QBREPORTCOMPARECOL_PCTEXPENSE" localSheetId="1">FALSE</definedName>
    <definedName name="QBREPORTCOMPARECOL_PCTINCOME" localSheetId="0">FALSE</definedName>
    <definedName name="QBREPORTCOMPARECOL_PCTINCOME" localSheetId="3">FALSE</definedName>
    <definedName name="QBREPORTCOMPARECOL_PCTINCOME" localSheetId="2">FALSE</definedName>
    <definedName name="QBREPORTCOMPARECOL_PCTINCOME" localSheetId="1">FALSE</definedName>
    <definedName name="QBREPORTCOMPARECOL_PCTOFSALES" localSheetId="0">FALSE</definedName>
    <definedName name="QBREPORTCOMPARECOL_PCTOFSALES" localSheetId="3">FALSE</definedName>
    <definedName name="QBREPORTCOMPARECOL_PCTOFSALES" localSheetId="2">FALSE</definedName>
    <definedName name="QBREPORTCOMPARECOL_PCTOFSALES" localSheetId="1">FALSE</definedName>
    <definedName name="QBREPORTCOMPARECOL_PCTROW" localSheetId="0">FALSE</definedName>
    <definedName name="QBREPORTCOMPARECOL_PCTROW" localSheetId="3">FALSE</definedName>
    <definedName name="QBREPORTCOMPARECOL_PCTROW" localSheetId="2">FALSE</definedName>
    <definedName name="QBREPORTCOMPARECOL_PCTROW" localSheetId="1">FALSE</definedName>
    <definedName name="QBREPORTCOMPARECOL_PPDIFF" localSheetId="0">FALSE</definedName>
    <definedName name="QBREPORTCOMPARECOL_PPDIFF" localSheetId="3">FALSE</definedName>
    <definedName name="QBREPORTCOMPARECOL_PPDIFF" localSheetId="2">FALSE</definedName>
    <definedName name="QBREPORTCOMPARECOL_PPDIFF" localSheetId="1">FALSE</definedName>
    <definedName name="QBREPORTCOMPARECOL_PPPCT" localSheetId="0">FALSE</definedName>
    <definedName name="QBREPORTCOMPARECOL_PPPCT" localSheetId="3">FALSE</definedName>
    <definedName name="QBREPORTCOMPARECOL_PPPCT" localSheetId="2">FALSE</definedName>
    <definedName name="QBREPORTCOMPARECOL_PPPCT" localSheetId="1">FALSE</definedName>
    <definedName name="QBREPORTCOMPARECOL_PREVPERIOD" localSheetId="0">FALSE</definedName>
    <definedName name="QBREPORTCOMPARECOL_PREVPERIOD" localSheetId="3">FALSE</definedName>
    <definedName name="QBREPORTCOMPARECOL_PREVPERIOD" localSheetId="2">FALSE</definedName>
    <definedName name="QBREPORTCOMPARECOL_PREVPERIOD" localSheetId="1">FALSE</definedName>
    <definedName name="QBREPORTCOMPARECOL_PREVYEAR" localSheetId="0">FALSE</definedName>
    <definedName name="QBREPORTCOMPARECOL_PREVYEAR" localSheetId="3">FALSE</definedName>
    <definedName name="QBREPORTCOMPARECOL_PREVYEAR" localSheetId="2">FALSE</definedName>
    <definedName name="QBREPORTCOMPARECOL_PREVYEAR" localSheetId="1">FALSE</definedName>
    <definedName name="QBREPORTCOMPARECOL_PYDIFF" localSheetId="0">FALSE</definedName>
    <definedName name="QBREPORTCOMPARECOL_PYDIFF" localSheetId="3">FALSE</definedName>
    <definedName name="QBREPORTCOMPARECOL_PYDIFF" localSheetId="2">FALSE</definedName>
    <definedName name="QBREPORTCOMPARECOL_PYDIFF" localSheetId="1">FALSE</definedName>
    <definedName name="QBREPORTCOMPARECOL_PYPCT" localSheetId="0">FALSE</definedName>
    <definedName name="QBREPORTCOMPARECOL_PYPCT" localSheetId="3">FALSE</definedName>
    <definedName name="QBREPORTCOMPARECOL_PYPCT" localSheetId="2">FALSE</definedName>
    <definedName name="QBREPORTCOMPARECOL_PYPCT" localSheetId="1">FALSE</definedName>
    <definedName name="QBREPORTCOMPARECOL_QTY" localSheetId="0">FALSE</definedName>
    <definedName name="QBREPORTCOMPARECOL_QTY" localSheetId="3">FALSE</definedName>
    <definedName name="QBREPORTCOMPARECOL_QTY" localSheetId="2">FALSE</definedName>
    <definedName name="QBREPORTCOMPARECOL_QTY" localSheetId="1">FALSE</definedName>
    <definedName name="QBREPORTCOMPARECOL_RATE" localSheetId="0">FALSE</definedName>
    <definedName name="QBREPORTCOMPARECOL_RATE" localSheetId="3">FALSE</definedName>
    <definedName name="QBREPORTCOMPARECOL_RATE" localSheetId="2">FALSE</definedName>
    <definedName name="QBREPORTCOMPARECOL_RATE" localSheetId="1">FALSE</definedName>
    <definedName name="QBREPORTCOMPARECOL_TRIPBILLEDMILES" localSheetId="0">FALSE</definedName>
    <definedName name="QBREPORTCOMPARECOL_TRIPBILLEDMILES" localSheetId="3">FALSE</definedName>
    <definedName name="QBREPORTCOMPARECOL_TRIPBILLEDMILES" localSheetId="2">FALSE</definedName>
    <definedName name="QBREPORTCOMPARECOL_TRIPBILLEDMILES" localSheetId="1">FALSE</definedName>
    <definedName name="QBREPORTCOMPARECOL_TRIPBILLINGAMOUNT" localSheetId="0">FALSE</definedName>
    <definedName name="QBREPORTCOMPARECOL_TRIPBILLINGAMOUNT" localSheetId="3">FALSE</definedName>
    <definedName name="QBREPORTCOMPARECOL_TRIPBILLINGAMOUNT" localSheetId="2">FALSE</definedName>
    <definedName name="QBREPORTCOMPARECOL_TRIPBILLINGAMOUNT" localSheetId="1">FALSE</definedName>
    <definedName name="QBREPORTCOMPARECOL_TRIPMILES" localSheetId="0">FALSE</definedName>
    <definedName name="QBREPORTCOMPARECOL_TRIPMILES" localSheetId="3">FALSE</definedName>
    <definedName name="QBREPORTCOMPARECOL_TRIPMILES" localSheetId="2">FALSE</definedName>
    <definedName name="QBREPORTCOMPARECOL_TRIPMILES" localSheetId="1">FALSE</definedName>
    <definedName name="QBREPORTCOMPARECOL_TRIPNOTBILLABLEMILES" localSheetId="0">FALSE</definedName>
    <definedName name="QBREPORTCOMPARECOL_TRIPNOTBILLABLEMILES" localSheetId="3">FALSE</definedName>
    <definedName name="QBREPORTCOMPARECOL_TRIPNOTBILLABLEMILES" localSheetId="2">FALSE</definedName>
    <definedName name="QBREPORTCOMPARECOL_TRIPNOTBILLABLEMILES" localSheetId="1">FALSE</definedName>
    <definedName name="QBREPORTCOMPARECOL_TRIPTAXDEDUCTIBLEAMOUNT" localSheetId="0">FALSE</definedName>
    <definedName name="QBREPORTCOMPARECOL_TRIPTAXDEDUCTIBLEAMOUNT" localSheetId="3">FALSE</definedName>
    <definedName name="QBREPORTCOMPARECOL_TRIPTAXDEDUCTIBLEAMOUNT" localSheetId="2">FALSE</definedName>
    <definedName name="QBREPORTCOMPARECOL_TRIPTAXDEDUCTIBLEAMOUNT" localSheetId="1">FALSE</definedName>
    <definedName name="QBREPORTCOMPARECOL_TRIPUNBILLEDMILES" localSheetId="0">FALSE</definedName>
    <definedName name="QBREPORTCOMPARECOL_TRIPUNBILLEDMILES" localSheetId="3">FALSE</definedName>
    <definedName name="QBREPORTCOMPARECOL_TRIPUNBILLEDMILES" localSheetId="2">FALSE</definedName>
    <definedName name="QBREPORTCOMPARECOL_TRIPUNBILLEDMILES" localSheetId="1">FALSE</definedName>
    <definedName name="QBREPORTCOMPARECOL_YTD" localSheetId="0">FALSE</definedName>
    <definedName name="QBREPORTCOMPARECOL_YTD" localSheetId="3">FALSE</definedName>
    <definedName name="QBREPORTCOMPARECOL_YTD" localSheetId="2">FALSE</definedName>
    <definedName name="QBREPORTCOMPARECOL_YTD" localSheetId="1">FALSE</definedName>
    <definedName name="QBREPORTCOMPARECOL_YTDBUDGET" localSheetId="0">FALSE</definedName>
    <definedName name="QBREPORTCOMPARECOL_YTDBUDGET" localSheetId="3">FALSE</definedName>
    <definedName name="QBREPORTCOMPARECOL_YTDBUDGET" localSheetId="2">FALSE</definedName>
    <definedName name="QBREPORTCOMPARECOL_YTDBUDGET" localSheetId="1">FALSE</definedName>
    <definedName name="QBREPORTCOMPARECOL_YTDPCT" localSheetId="0">FALSE</definedName>
    <definedName name="QBREPORTCOMPARECOL_YTDPCT" localSheetId="3">FALSE</definedName>
    <definedName name="QBREPORTCOMPARECOL_YTDPCT" localSheetId="2">FALSE</definedName>
    <definedName name="QBREPORTCOMPARECOL_YTDPCT" localSheetId="1">FALSE</definedName>
    <definedName name="QBREPORTROWAXIS" localSheetId="0">9</definedName>
    <definedName name="QBREPORTROWAXIS" localSheetId="3">70</definedName>
    <definedName name="QBREPORTROWAXIS" localSheetId="2">11</definedName>
    <definedName name="QBREPORTROWAXIS" localSheetId="1">11</definedName>
    <definedName name="QBREPORTSUBCOLAXIS" localSheetId="0">0</definedName>
    <definedName name="QBREPORTSUBCOLAXIS" localSheetId="3">0</definedName>
    <definedName name="QBREPORTSUBCOLAXIS" localSheetId="2">0</definedName>
    <definedName name="QBREPORTSUBCOLAXIS" localSheetId="1">24</definedName>
    <definedName name="QBREPORTTYPE" localSheetId="0">5</definedName>
    <definedName name="QBREPORTTYPE" localSheetId="3">115</definedName>
    <definedName name="QBREPORTTYPE" localSheetId="2">0</definedName>
    <definedName name="QBREPORTTYPE" localSheetId="1">288</definedName>
    <definedName name="QBROWHEADERS" localSheetId="0">5</definedName>
    <definedName name="QBROWHEADERS" localSheetId="3">1</definedName>
    <definedName name="QBROWHEADERS" localSheetId="2">6</definedName>
    <definedName name="QBROWHEADERS" localSheetId="1">6</definedName>
    <definedName name="QBSTARTDATE" localSheetId="0">20201231</definedName>
    <definedName name="QBSTARTDATE" localSheetId="3">20201201</definedName>
    <definedName name="QBSTARTDATE" localSheetId="2">20201201</definedName>
    <definedName name="QBSTARTDATE" localSheetId="1">20200101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5" i="7" l="1"/>
  <c r="F64" i="7"/>
  <c r="F56" i="7"/>
  <c r="F55" i="7"/>
  <c r="F52" i="7"/>
  <c r="F51" i="7"/>
  <c r="F41" i="7"/>
  <c r="F40" i="7"/>
  <c r="F37" i="7"/>
  <c r="F33" i="7"/>
  <c r="F22" i="7"/>
  <c r="F21" i="7"/>
  <c r="F16" i="7"/>
  <c r="F9" i="7"/>
  <c r="P244" i="5" l="1"/>
  <c r="N244" i="5"/>
  <c r="P239" i="5"/>
  <c r="N239" i="5"/>
  <c r="P234" i="5"/>
  <c r="N234" i="5"/>
  <c r="P229" i="5"/>
  <c r="N229" i="5"/>
  <c r="P224" i="5"/>
  <c r="N224" i="5"/>
  <c r="P219" i="5"/>
  <c r="N219" i="5"/>
  <c r="P214" i="5"/>
  <c r="N214" i="5"/>
  <c r="P209" i="5"/>
  <c r="N209" i="5"/>
  <c r="P204" i="5"/>
  <c r="N204" i="5"/>
  <c r="P199" i="5"/>
  <c r="N199" i="5"/>
  <c r="P194" i="5"/>
  <c r="N194" i="5"/>
  <c r="P189" i="5"/>
  <c r="N189" i="5"/>
  <c r="P184" i="5"/>
  <c r="N184" i="5"/>
  <c r="P179" i="5"/>
  <c r="N179" i="5"/>
  <c r="P174" i="5"/>
  <c r="N174" i="5"/>
  <c r="P169" i="5"/>
  <c r="N169" i="5"/>
  <c r="P163" i="5"/>
  <c r="N163" i="5"/>
  <c r="P149" i="5"/>
  <c r="N149" i="5"/>
  <c r="P132" i="5"/>
  <c r="N132" i="5"/>
  <c r="P121" i="5"/>
  <c r="N121" i="5"/>
  <c r="P110" i="5"/>
  <c r="N110" i="5"/>
  <c r="P99" i="5"/>
  <c r="N99" i="5"/>
  <c r="P88" i="5"/>
  <c r="N88" i="5"/>
  <c r="P77" i="5"/>
  <c r="N77" i="5"/>
  <c r="P72" i="5"/>
  <c r="N72" i="5"/>
  <c r="P54" i="5"/>
  <c r="N54" i="5"/>
  <c r="P49" i="5"/>
  <c r="N49" i="5"/>
  <c r="P44" i="5"/>
  <c r="N44" i="5"/>
  <c r="P39" i="5"/>
  <c r="N39" i="5"/>
  <c r="P30" i="5"/>
  <c r="N30" i="5"/>
  <c r="P21" i="5"/>
  <c r="N21" i="5"/>
  <c r="P16" i="5"/>
  <c r="N16" i="5"/>
  <c r="P11" i="5"/>
  <c r="N11" i="5"/>
  <c r="P6" i="5"/>
  <c r="N6" i="5"/>
  <c r="M82" i="3" l="1"/>
  <c r="K82" i="3"/>
  <c r="I82" i="3"/>
  <c r="G82" i="3"/>
  <c r="M81" i="3"/>
  <c r="K81" i="3"/>
  <c r="I81" i="3"/>
  <c r="G81" i="3"/>
  <c r="M80" i="3"/>
  <c r="K80" i="3"/>
  <c r="I80" i="3"/>
  <c r="G80" i="3"/>
  <c r="M78" i="3"/>
  <c r="K78" i="3"/>
  <c r="M76" i="3"/>
  <c r="K76" i="3"/>
  <c r="I76" i="3"/>
  <c r="G76" i="3"/>
  <c r="M74" i="3"/>
  <c r="K74" i="3"/>
  <c r="I74" i="3"/>
  <c r="G74" i="3"/>
  <c r="M73" i="3"/>
  <c r="K73" i="3"/>
  <c r="M69" i="3"/>
  <c r="K69" i="3"/>
  <c r="I69" i="3"/>
  <c r="G69" i="3"/>
  <c r="M68" i="3"/>
  <c r="K68" i="3"/>
  <c r="I68" i="3"/>
  <c r="G68" i="3"/>
  <c r="M67" i="3"/>
  <c r="K67" i="3"/>
  <c r="I67" i="3"/>
  <c r="G67" i="3"/>
  <c r="M66" i="3"/>
  <c r="K66" i="3"/>
  <c r="M64" i="3"/>
  <c r="K64" i="3"/>
  <c r="I64" i="3"/>
  <c r="G64" i="3"/>
  <c r="M63" i="3"/>
  <c r="K63" i="3"/>
  <c r="M62" i="3"/>
  <c r="K62" i="3"/>
  <c r="M61" i="3"/>
  <c r="K61" i="3"/>
  <c r="M59" i="3"/>
  <c r="K59" i="3"/>
  <c r="M57" i="3"/>
  <c r="K57" i="3"/>
  <c r="I57" i="3"/>
  <c r="G57" i="3"/>
  <c r="M56" i="3"/>
  <c r="K56" i="3"/>
  <c r="M54" i="3"/>
  <c r="K54" i="3"/>
  <c r="I54" i="3"/>
  <c r="G54" i="3"/>
  <c r="M53" i="3"/>
  <c r="K53" i="3"/>
  <c r="M52" i="3"/>
  <c r="K52" i="3"/>
  <c r="M50" i="3"/>
  <c r="K50" i="3"/>
  <c r="I50" i="3"/>
  <c r="G50" i="3"/>
  <c r="M48" i="3"/>
  <c r="K48" i="3"/>
  <c r="M47" i="3"/>
  <c r="K47" i="3"/>
  <c r="M45" i="3"/>
  <c r="K45" i="3"/>
  <c r="I45" i="3"/>
  <c r="G45" i="3"/>
  <c r="M44" i="3"/>
  <c r="K44" i="3"/>
  <c r="M43" i="3"/>
  <c r="K43" i="3"/>
  <c r="I43" i="3"/>
  <c r="G43" i="3"/>
  <c r="M42" i="3"/>
  <c r="K42" i="3"/>
  <c r="M35" i="3"/>
  <c r="K35" i="3"/>
  <c r="M34" i="3"/>
  <c r="K34" i="3"/>
  <c r="M31" i="3"/>
  <c r="K31" i="3"/>
  <c r="I31" i="3"/>
  <c r="G31" i="3"/>
  <c r="M30" i="3"/>
  <c r="K30" i="3"/>
  <c r="M29" i="3"/>
  <c r="K29" i="3"/>
  <c r="M28" i="3"/>
  <c r="K28" i="3"/>
  <c r="M27" i="3"/>
  <c r="K27" i="3"/>
  <c r="M26" i="3"/>
  <c r="K26" i="3"/>
  <c r="M25" i="3"/>
  <c r="K25" i="3"/>
  <c r="M24" i="3"/>
  <c r="K24" i="3"/>
  <c r="G22" i="3"/>
  <c r="G21" i="3"/>
  <c r="M17" i="3"/>
  <c r="K17" i="3"/>
  <c r="I17" i="3"/>
  <c r="G17" i="3"/>
  <c r="M15" i="3"/>
  <c r="K15" i="3"/>
  <c r="M13" i="3"/>
  <c r="K13" i="3"/>
  <c r="M12" i="3"/>
  <c r="K12" i="3"/>
  <c r="M11" i="3"/>
  <c r="K11" i="3"/>
  <c r="M9" i="3"/>
  <c r="K9" i="3"/>
  <c r="I9" i="3"/>
  <c r="G9" i="3"/>
  <c r="M8" i="3"/>
  <c r="K8" i="3"/>
  <c r="M7" i="3"/>
  <c r="K7" i="3"/>
  <c r="M5" i="3"/>
  <c r="K5" i="3"/>
  <c r="G45" i="1" l="1"/>
  <c r="G44" i="1"/>
  <c r="G43" i="1"/>
  <c r="G39" i="1"/>
  <c r="G38" i="1"/>
  <c r="G37" i="1"/>
  <c r="G34" i="1"/>
  <c r="G31" i="1"/>
  <c r="G30" i="1"/>
  <c r="G24" i="1"/>
  <c r="G16" i="1"/>
  <c r="G15" i="1"/>
  <c r="G11" i="1"/>
  <c r="G5" i="1"/>
</calcChain>
</file>

<file path=xl/sharedStrings.xml><?xml version="1.0" encoding="utf-8"?>
<sst xmlns="http://schemas.openxmlformats.org/spreadsheetml/2006/main" count="570" uniqueCount="224">
  <si>
    <t>Dec 20</t>
  </si>
  <si>
    <t>Ordinary Income/Expense</t>
  </si>
  <si>
    <t>Income</t>
  </si>
  <si>
    <t>410 · Monthly REUs User Fees</t>
  </si>
  <si>
    <t>Total Income</t>
  </si>
  <si>
    <t>Expense</t>
  </si>
  <si>
    <t>GBWWTPC Processing Fees</t>
  </si>
  <si>
    <t>Insurance</t>
  </si>
  <si>
    <t>Maintenance</t>
  </si>
  <si>
    <t>Lift Station/Pump/Gen Sets</t>
  </si>
  <si>
    <t>Total Maintenance</t>
  </si>
  <si>
    <t>Operating</t>
  </si>
  <si>
    <t>520 · Plant Repairs and Maintenance</t>
  </si>
  <si>
    <t>Repairs</t>
  </si>
  <si>
    <t>Total 520 · Plant Repairs and Maintenance</t>
  </si>
  <si>
    <t>Total Operating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</si>
  <si>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</si>
  <si>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</si>
  <si>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</si>
  <si>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</si>
  <si>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</si>
  <si>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</si>
  <si>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</si>
  <si>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</si>
  <si>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</si>
  <si>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Mission Statement</t>
  </si>
  <si>
    <t>Engineering</t>
  </si>
  <si>
    <t>WO #13 Extensions 2020</t>
  </si>
  <si>
    <t>PBSD General</t>
  </si>
  <si>
    <t>Total Engineering</t>
  </si>
  <si>
    <t>Total Professional Fees</t>
  </si>
  <si>
    <t>540 · Utilities</t>
  </si>
  <si>
    <t>Electricity</t>
  </si>
  <si>
    <t>Total 540 · Utilities</t>
  </si>
  <si>
    <t>580 · Office Expenses</t>
  </si>
  <si>
    <t>Office Supplies</t>
  </si>
  <si>
    <t>Total 580 · Office Expenses</t>
  </si>
  <si>
    <t>Total Expense</t>
  </si>
  <si>
    <t>Net Ordinary Income</t>
  </si>
  <si>
    <t>Other Income/Expense</t>
  </si>
  <si>
    <t>Other Expense</t>
  </si>
  <si>
    <t>550 · Depreciation and Amortization</t>
  </si>
  <si>
    <t>Total Other Expense</t>
  </si>
  <si>
    <t>Net Other Income</t>
  </si>
  <si>
    <t>Net Income</t>
  </si>
  <si>
    <t>Jan - Dec 20</t>
  </si>
  <si>
    <t>Budget</t>
  </si>
  <si>
    <t>$ Over Budget</t>
  </si>
  <si>
    <t>% of Budget</t>
  </si>
  <si>
    <t>611 · Interest  Income</t>
  </si>
  <si>
    <t>Audit Adj - GBWWTP Commission</t>
  </si>
  <si>
    <t>600 · Tax Levy</t>
  </si>
  <si>
    <t>Equip Purchase</t>
  </si>
  <si>
    <t>Pump</t>
  </si>
  <si>
    <t>Operators' Meeting Hours</t>
  </si>
  <si>
    <t>Utility Location Services</t>
  </si>
  <si>
    <t>Accounting</t>
  </si>
  <si>
    <t>Appraisals and Surveys</t>
  </si>
  <si>
    <t>LLS Wetland Deliniation</t>
  </si>
  <si>
    <t>WO #14 Apple Hill</t>
  </si>
  <si>
    <t>Engineering - Other</t>
  </si>
  <si>
    <t>Legal</t>
  </si>
  <si>
    <t>530 · Grounds Maintenance</t>
  </si>
  <si>
    <t>Cheq Road Membership Fee</t>
  </si>
  <si>
    <t>Snow Plowing/Mowing</t>
  </si>
  <si>
    <t>530 · Grounds Maintenance - Other</t>
  </si>
  <si>
    <t>Total 530 · Grounds Maintenance</t>
  </si>
  <si>
    <t>Telephone</t>
  </si>
  <si>
    <t>560 · Contract Service</t>
  </si>
  <si>
    <t>Force Main Direct to GBWWTPC</t>
  </si>
  <si>
    <t>Total 560 · Contract Service</t>
  </si>
  <si>
    <t>Advertising</t>
  </si>
  <si>
    <t>Licenses</t>
  </si>
  <si>
    <t>Office Rent</t>
  </si>
  <si>
    <t>Postage and delivery</t>
  </si>
  <si>
    <t>590 · Other Expenses</t>
  </si>
  <si>
    <t>Misc Exp/Gloves</t>
  </si>
  <si>
    <t>Total 590 · Other Expenses</t>
  </si>
  <si>
    <t>Other Income</t>
  </si>
  <si>
    <t>Non Operating Income</t>
  </si>
  <si>
    <t>605 · New User Fees</t>
  </si>
  <si>
    <t>Total Non Operating Income</t>
  </si>
  <si>
    <t>601 · Irregular Tax Payments</t>
  </si>
  <si>
    <t>Total Other Income</t>
  </si>
  <si>
    <t>700 · Interest Expense to CWF Loans</t>
  </si>
  <si>
    <t>Type</t>
  </si>
  <si>
    <t>Num</t>
  </si>
  <si>
    <t>Date</t>
  </si>
  <si>
    <t>Name</t>
  </si>
  <si>
    <t>Item</t>
  </si>
  <si>
    <t>Account</t>
  </si>
  <si>
    <t>Paid Amount</t>
  </si>
  <si>
    <t>Original Amount</t>
  </si>
  <si>
    <t xml:space="preserve"> </t>
  </si>
  <si>
    <t>TOTAL</t>
  </si>
  <si>
    <t>Bill Pmt -Check</t>
  </si>
  <si>
    <t>Bill</t>
  </si>
  <si>
    <t>Check</t>
  </si>
  <si>
    <t>Liability Check</t>
  </si>
  <si>
    <t>Paycheck</t>
  </si>
  <si>
    <t>auto</t>
  </si>
  <si>
    <t>debit</t>
  </si>
  <si>
    <t>E-pay</t>
  </si>
  <si>
    <t>5849</t>
  </si>
  <si>
    <t>5850</t>
  </si>
  <si>
    <t>1013</t>
  </si>
  <si>
    <t>5851</t>
  </si>
  <si>
    <t>5852</t>
  </si>
  <si>
    <t>5853</t>
  </si>
  <si>
    <t>5854</t>
  </si>
  <si>
    <t>5855</t>
  </si>
  <si>
    <t>5856</t>
  </si>
  <si>
    <t>5857</t>
  </si>
  <si>
    <t>5858</t>
  </si>
  <si>
    <t>5859</t>
  </si>
  <si>
    <t>5860</t>
  </si>
  <si>
    <t>5861</t>
  </si>
  <si>
    <t>5862</t>
  </si>
  <si>
    <t>5863</t>
  </si>
  <si>
    <t>5864</t>
  </si>
  <si>
    <t>5865</t>
  </si>
  <si>
    <t>105181</t>
  </si>
  <si>
    <t>5866</t>
  </si>
  <si>
    <t>5867</t>
  </si>
  <si>
    <t>LSF056737</t>
  </si>
  <si>
    <t>5868</t>
  </si>
  <si>
    <t>1002</t>
  </si>
  <si>
    <t>5869</t>
  </si>
  <si>
    <t>2117</t>
  </si>
  <si>
    <t>5870</t>
  </si>
  <si>
    <t>5871</t>
  </si>
  <si>
    <t>5872</t>
  </si>
  <si>
    <t>5873</t>
  </si>
  <si>
    <t>5874</t>
  </si>
  <si>
    <t>5875</t>
  </si>
  <si>
    <t>5878</t>
  </si>
  <si>
    <t>Xcel Energy</t>
  </si>
  <si>
    <t>Walmart</t>
  </si>
  <si>
    <t>United States Treasury</t>
  </si>
  <si>
    <t>Wisconsin Dept. of Revenue</t>
  </si>
  <si>
    <t>GBWWTP</t>
  </si>
  <si>
    <t>Lund Engineering</t>
  </si>
  <si>
    <t>Tribovich Construction</t>
  </si>
  <si>
    <t>Rose M Lawyer</t>
  </si>
  <si>
    <t>Andrew J Long</t>
  </si>
  <si>
    <t>Carol Fahrenkrog</t>
  </si>
  <si>
    <t>Levi Leafblad {commissioner}</t>
  </si>
  <si>
    <t>Pam Brindley</t>
  </si>
  <si>
    <t>Rex J. Dollinger</t>
  </si>
  <si>
    <t>Duane L. Dehn</t>
  </si>
  <si>
    <t>Ryan Faragher</t>
  </si>
  <si>
    <t>Duane L. Dehn Ind.</t>
  </si>
  <si>
    <t>LW Allen,LLC</t>
  </si>
  <si>
    <t>SEH</t>
  </si>
  <si>
    <t>Spectrum Insurance</t>
  </si>
  <si>
    <t>Strandberg &amp; Associates</t>
  </si>
  <si>
    <t>Warren Gall</t>
  </si>
  <si>
    <t>Bayfield County Emergency Management</t>
  </si>
  <si>
    <t>MPIC</t>
  </si>
  <si>
    <t>102 · Chippewa Valley ch 9190 2049</t>
  </si>
  <si>
    <t>215 · Payroll Liabilities</t>
  </si>
  <si>
    <t>184 · SEH Feasibility Study Lakeshore</t>
  </si>
  <si>
    <t>182 · Plant, Property &amp; Equipment</t>
  </si>
  <si>
    <t>Dec 31, 20</t>
  </si>
  <si>
    <t>ASSETS</t>
  </si>
  <si>
    <t>Current Assets</t>
  </si>
  <si>
    <t>Checking/Savings</t>
  </si>
  <si>
    <t>104-Clean Water Fund-plant ERF</t>
  </si>
  <si>
    <t>105-Cash Reserve  9190 8244</t>
  </si>
  <si>
    <t>103 · Chippewa Valley Tax 9190 2031</t>
  </si>
  <si>
    <t>Total Checking/Savings</t>
  </si>
  <si>
    <t>Accounts Receivable</t>
  </si>
  <si>
    <t>120.6 · Gale Force/Howl</t>
  </si>
  <si>
    <t>120 · A/R Account</t>
  </si>
  <si>
    <t>120.3 · Ed Olson Loan</t>
  </si>
  <si>
    <t>120.4 · Bay West Isaac Carrier</t>
  </si>
  <si>
    <t>120.5 · James &amp; Cayth Brady</t>
  </si>
  <si>
    <t>Total Accounts Receivable</t>
  </si>
  <si>
    <t>Other Current Assets</t>
  </si>
  <si>
    <t>118 · Interest Receivable</t>
  </si>
  <si>
    <t>124 · Due From Town of Bayfield</t>
  </si>
  <si>
    <t>136 · Prepaid Expense</t>
  </si>
  <si>
    <t>Total Other Current Assets</t>
  </si>
  <si>
    <t>Total Current Assets</t>
  </si>
  <si>
    <t>Fixed Assets</t>
  </si>
  <si>
    <t>150 · Investment in GBWWTP</t>
  </si>
  <si>
    <t>155 · Solar Project</t>
  </si>
  <si>
    <t>180 · Office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</si>
  <si>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</si>
  <si>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</si>
  <si>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</si>
  <si>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</si>
  <si>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</si>
  <si>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</si>
  <si>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</si>
  <si>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</si>
  <si>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</si>
  <si>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</si>
  <si>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</si>
  <si>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</si>
  <si>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</si>
  <si>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</si>
  <si>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</si>
  <si>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</si>
  <si>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Other Current Liabilities</t>
  </si>
  <si>
    <t>201 · Vendor Payables</t>
  </si>
  <si>
    <t>207 · Interest Payable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</si>
  <si>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</si>
  <si>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</si>
  <si>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</si>
  <si>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</si>
  <si>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</si>
  <si>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</si>
  <si>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250 · Clean Water Fund Loan</t>
  </si>
  <si>
    <t>Total Long Term Liabilities</t>
  </si>
  <si>
    <t>Total Liabilities</t>
  </si>
  <si>
    <t>Equity</t>
  </si>
  <si>
    <t>304 · Unrestricted</t>
  </si>
  <si>
    <t>303 · Net Investment in Capital Asset</t>
  </si>
  <si>
    <t>299 · Retained Earnings</t>
  </si>
  <si>
    <t>300 · Restricted Net Assets-Debt Serv</t>
  </si>
  <si>
    <t>301 · Restricted Net Assets-Eqt Repla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</si>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</sst>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#,##0.0#%;\-#,##0.0#%"/>
    <numFmt numFmtId="166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49" fontId="3" fillId="0" borderId="0" xfId="0" applyNumberFormat="1" applyFont="1"/>
    <xf numFmtId="164" fontId="3" fillId="0" borderId="5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49" fontId="2" fillId="0" borderId="0" xfId="0" applyNumberFormat="1" applyFont="1"/>
    <xf numFmtId="165" fontId="2" fillId="0" borderId="0" xfId="0" applyNumberFormat="1" applyFont="1"/>
    <xf numFmtId="165" fontId="2" fillId="0" borderId="2" xfId="0" applyNumberFormat="1" applyFont="1" applyBorder="1"/>
    <xf numFmtId="165" fontId="2" fillId="0" borderId="0" xfId="0" applyNumberFormat="1" applyFont="1" applyBorder="1"/>
    <xf numFmtId="165" fontId="2" fillId="0" borderId="4" xfId="0" applyNumberFormat="1" applyFont="1" applyBorder="1"/>
    <xf numFmtId="165" fontId="2" fillId="0" borderId="3" xfId="0" applyNumberFormat="1" applyFont="1" applyBorder="1"/>
    <xf numFmtId="165" fontId="3" fillId="0" borderId="5" xfId="0" applyNumberFormat="1" applyFont="1" applyBorder="1"/>
    <xf numFmtId="49" fontId="1" fillId="0" borderId="6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2" xfId="0" applyNumberFormat="1" applyFont="1" applyBorder="1"/>
    <xf numFmtId="166" fontId="2" fillId="0" borderId="0" xfId="0" applyNumberFormat="1" applyFont="1"/>
    <xf numFmtId="164" fontId="6" fillId="0" borderId="0" xfId="0" applyNumberFormat="1" applyFont="1"/>
    <xf numFmtId="49" fontId="1" fillId="0" borderId="1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304800</xdr:colOff>
          <xdr:row>1</xdr:row>
          <xdr:rowOff>28575</xdr:rowOff>
        </xdr:to>
        <xdr:sp macro="" textlink="">
          <xdr:nvSpPr>
            <xdr:cNvPr id="7170" name="HEADER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F66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 x14ac:dyDescent="0.25"/>
  <cols>
    <col min="1" max="5" width="9.140625" style="13"/>
    <col min="6" max="6" width="13.140625" style="14" bestFit="1" customWidth="1"/>
  </cols>
  <sheetData>
    <row r="1" spans="1:6" ht="15.75" thickBot="1" x14ac:dyDescent="0.3">
      <c r="A1" s="1"/>
      <c r="B1" s="1"/>
      <c r="C1" s="1"/>
      <c r="D1" s="1"/>
      <c r="E1" s="1"/>
      <c r="F1" s="37" t="s">
        <v>163</v>
      </c>
    </row>
    <row r="2" spans="1:6" ht="15.75" thickTop="1" x14ac:dyDescent="0.25">
      <c r="A2" s="1" t="s">
        <v>164</v>
      </c>
      <c r="B2" s="1"/>
      <c r="C2" s="1"/>
      <c r="D2" s="1"/>
      <c r="E2" s="1"/>
      <c r="F2" s="2"/>
    </row>
    <row r="3" spans="1:6" x14ac:dyDescent="0.25">
      <c r="A3" s="1"/>
      <c r="B3" s="1" t="s">
        <v>165</v>
      </c>
      <c r="C3" s="1"/>
      <c r="D3" s="1"/>
      <c r="E3" s="1"/>
      <c r="F3" s="2"/>
    </row>
    <row r="4" spans="1:6" x14ac:dyDescent="0.25">
      <c r="A4" s="1"/>
      <c r="B4" s="1"/>
      <c r="C4" s="1" t="s">
        <v>166</v>
      </c>
      <c r="D4" s="1"/>
      <c r="E4" s="1"/>
      <c r="F4" s="2"/>
    </row>
    <row r="5" spans="1:6" x14ac:dyDescent="0.25">
      <c r="A5" s="1"/>
      <c r="B5" s="1"/>
      <c r="C5" s="1"/>
      <c r="D5" s="1" t="s">
        <v>167</v>
      </c>
      <c r="E5" s="1"/>
      <c r="F5" s="2">
        <v>187911.41</v>
      </c>
    </row>
    <row r="6" spans="1:6" x14ac:dyDescent="0.25">
      <c r="A6" s="1"/>
      <c r="B6" s="1"/>
      <c r="C6" s="1"/>
      <c r="D6" s="1" t="s">
        <v>168</v>
      </c>
      <c r="E6" s="1"/>
      <c r="F6" s="2">
        <v>211341.27</v>
      </c>
    </row>
    <row r="7" spans="1:6" x14ac:dyDescent="0.25">
      <c r="A7" s="1"/>
      <c r="B7" s="1"/>
      <c r="C7" s="1"/>
      <c r="D7" s="1" t="s">
        <v>159</v>
      </c>
      <c r="E7" s="1"/>
      <c r="F7" s="2">
        <v>14202.74</v>
      </c>
    </row>
    <row r="8" spans="1:6" ht="15.75" thickBot="1" x14ac:dyDescent="0.3">
      <c r="A8" s="1"/>
      <c r="B8" s="1"/>
      <c r="C8" s="1"/>
      <c r="D8" s="1" t="s">
        <v>169</v>
      </c>
      <c r="E8" s="1"/>
      <c r="F8" s="3">
        <v>8420.16</v>
      </c>
    </row>
    <row r="9" spans="1:6" x14ac:dyDescent="0.25">
      <c r="A9" s="1"/>
      <c r="B9" s="1"/>
      <c r="C9" s="1" t="s">
        <v>170</v>
      </c>
      <c r="D9" s="1"/>
      <c r="E9" s="1"/>
      <c r="F9" s="2">
        <f>ROUND(SUM(F4:F8),5)</f>
        <v>421875.58</v>
      </c>
    </row>
    <row r="10" spans="1:6" x14ac:dyDescent="0.25">
      <c r="A10" s="1"/>
      <c r="B10" s="1"/>
      <c r="C10" s="1" t="s">
        <v>171</v>
      </c>
      <c r="D10" s="1"/>
      <c r="E10" s="1"/>
      <c r="F10" s="2"/>
    </row>
    <row r="11" spans="1:6" x14ac:dyDescent="0.25">
      <c r="A11" s="1"/>
      <c r="B11" s="1"/>
      <c r="C11" s="1"/>
      <c r="D11" s="1" t="s">
        <v>172</v>
      </c>
      <c r="E11" s="1"/>
      <c r="F11" s="2">
        <v>10462.719999999999</v>
      </c>
    </row>
    <row r="12" spans="1:6" x14ac:dyDescent="0.25">
      <c r="A12" s="1"/>
      <c r="B12" s="1"/>
      <c r="C12" s="1"/>
      <c r="D12" s="1" t="s">
        <v>173</v>
      </c>
      <c r="E12" s="1"/>
      <c r="F12" s="2">
        <v>-10441</v>
      </c>
    </row>
    <row r="13" spans="1:6" x14ac:dyDescent="0.25">
      <c r="A13" s="1"/>
      <c r="B13" s="1"/>
      <c r="C13" s="1"/>
      <c r="D13" s="1" t="s">
        <v>174</v>
      </c>
      <c r="E13" s="1"/>
      <c r="F13" s="2">
        <v>906.84</v>
      </c>
    </row>
    <row r="14" spans="1:6" x14ac:dyDescent="0.25">
      <c r="A14" s="1"/>
      <c r="B14" s="1"/>
      <c r="C14" s="1"/>
      <c r="D14" s="1" t="s">
        <v>175</v>
      </c>
      <c r="E14" s="1"/>
      <c r="F14" s="2">
        <v>20050.71</v>
      </c>
    </row>
    <row r="15" spans="1:6" ht="15.75" thickBot="1" x14ac:dyDescent="0.3">
      <c r="A15" s="1"/>
      <c r="B15" s="1"/>
      <c r="C15" s="1"/>
      <c r="D15" s="1" t="s">
        <v>176</v>
      </c>
      <c r="E15" s="1"/>
      <c r="F15" s="3">
        <v>17807.939999999999</v>
      </c>
    </row>
    <row r="16" spans="1:6" x14ac:dyDescent="0.25">
      <c r="A16" s="1"/>
      <c r="B16" s="1"/>
      <c r="C16" s="1" t="s">
        <v>177</v>
      </c>
      <c r="D16" s="1"/>
      <c r="E16" s="1"/>
      <c r="F16" s="2">
        <f>ROUND(SUM(F10:F15),5)</f>
        <v>38787.21</v>
      </c>
    </row>
    <row r="17" spans="1:6" x14ac:dyDescent="0.25">
      <c r="A17" s="1"/>
      <c r="B17" s="1"/>
      <c r="C17" s="1" t="s">
        <v>178</v>
      </c>
      <c r="D17" s="1"/>
      <c r="E17" s="1"/>
      <c r="F17" s="2"/>
    </row>
    <row r="18" spans="1:6" x14ac:dyDescent="0.25">
      <c r="A18" s="1"/>
      <c r="B18" s="1"/>
      <c r="C18" s="1"/>
      <c r="D18" s="1" t="s">
        <v>179</v>
      </c>
      <c r="E18" s="1"/>
      <c r="F18" s="2">
        <v>1469.42</v>
      </c>
    </row>
    <row r="19" spans="1:6" x14ac:dyDescent="0.25">
      <c r="A19" s="1"/>
      <c r="B19" s="1"/>
      <c r="C19" s="1"/>
      <c r="D19" s="1" t="s">
        <v>180</v>
      </c>
      <c r="E19" s="1"/>
      <c r="F19" s="2">
        <v>69458</v>
      </c>
    </row>
    <row r="20" spans="1:6" ht="15.75" thickBot="1" x14ac:dyDescent="0.3">
      <c r="A20" s="1"/>
      <c r="B20" s="1"/>
      <c r="C20" s="1"/>
      <c r="D20" s="1" t="s">
        <v>181</v>
      </c>
      <c r="E20" s="1"/>
      <c r="F20" s="4">
        <v>2115.67</v>
      </c>
    </row>
    <row r="21" spans="1:6" ht="15.75" thickBot="1" x14ac:dyDescent="0.3">
      <c r="A21" s="1"/>
      <c r="B21" s="1"/>
      <c r="C21" s="1" t="s">
        <v>182</v>
      </c>
      <c r="D21" s="1"/>
      <c r="E21" s="1"/>
      <c r="F21" s="5">
        <f>ROUND(SUM(F17:F20),5)</f>
        <v>73043.09</v>
      </c>
    </row>
    <row r="22" spans="1:6" x14ac:dyDescent="0.25">
      <c r="A22" s="1"/>
      <c r="B22" s="1" t="s">
        <v>183</v>
      </c>
      <c r="C22" s="1"/>
      <c r="D22" s="1"/>
      <c r="E22" s="1"/>
      <c r="F22" s="2">
        <f>ROUND(F3+F9+F16+F21,5)</f>
        <v>533705.88</v>
      </c>
    </row>
    <row r="23" spans="1:6" x14ac:dyDescent="0.25">
      <c r="A23" s="1"/>
      <c r="B23" s="1" t="s">
        <v>184</v>
      </c>
      <c r="C23" s="1"/>
      <c r="D23" s="1"/>
      <c r="E23" s="1"/>
      <c r="F23" s="2"/>
    </row>
    <row r="24" spans="1:6" x14ac:dyDescent="0.25">
      <c r="A24" s="1"/>
      <c r="B24" s="1"/>
      <c r="C24" s="1" t="s">
        <v>161</v>
      </c>
      <c r="D24" s="1"/>
      <c r="E24" s="1"/>
      <c r="F24" s="2">
        <v>2380</v>
      </c>
    </row>
    <row r="25" spans="1:6" x14ac:dyDescent="0.25">
      <c r="A25" s="1"/>
      <c r="B25" s="1"/>
      <c r="C25" s="1" t="s">
        <v>185</v>
      </c>
      <c r="D25" s="1"/>
      <c r="E25" s="1"/>
      <c r="F25" s="2">
        <v>1897196.49</v>
      </c>
    </row>
    <row r="26" spans="1:6" x14ac:dyDescent="0.25">
      <c r="A26" s="1"/>
      <c r="B26" s="1"/>
      <c r="C26" s="1" t="s">
        <v>186</v>
      </c>
      <c r="D26" s="1"/>
      <c r="E26" s="1"/>
      <c r="F26" s="2">
        <v>29950.97</v>
      </c>
    </row>
    <row r="27" spans="1:6" x14ac:dyDescent="0.25">
      <c r="A27" s="1"/>
      <c r="B27" s="1"/>
      <c r="C27" s="1" t="s">
        <v>187</v>
      </c>
      <c r="D27" s="1"/>
      <c r="E27" s="1"/>
      <c r="F27" s="2">
        <v>1288.99</v>
      </c>
    </row>
    <row r="28" spans="1:6" x14ac:dyDescent="0.25">
      <c r="A28" s="1"/>
      <c r="B28" s="1"/>
      <c r="C28" s="1" t="s">
        <v>162</v>
      </c>
      <c r="D28" s="1"/>
      <c r="E28" s="1"/>
      <c r="F28" s="2">
        <v>209465.45</v>
      </c>
    </row>
    <row r="29" spans="1:6" x14ac:dyDescent="0.25">
      <c r="A29" s="1"/>
      <c r="B29" s="1"/>
      <c r="C29" s="1" t="s">
        <v>188</v>
      </c>
      <c r="D29" s="1"/>
      <c r="E29" s="1"/>
      <c r="F29" s="2">
        <v>640114.91</v>
      </c>
    </row>
    <row r="30" spans="1:6" x14ac:dyDescent="0.25">
      <c r="A30" s="1"/>
      <c r="B30" s="1"/>
      <c r="C30" s="1" t="s">
        <v>189</v>
      </c>
      <c r="D30" s="1"/>
      <c r="E30" s="1"/>
      <c r="F30" s="2"/>
    </row>
    <row r="31" spans="1:6" x14ac:dyDescent="0.25">
      <c r="A31" s="1"/>
      <c r="B31" s="1"/>
      <c r="C31" s="1"/>
      <c r="D31" s="1" t="s">
        <v>190</v>
      </c>
      <c r="E31" s="1"/>
      <c r="F31" s="2">
        <v>14475</v>
      </c>
    </row>
    <row r="32" spans="1:6" ht="15.75" thickBot="1" x14ac:dyDescent="0.3">
      <c r="A32" s="1"/>
      <c r="B32" s="1"/>
      <c r="C32" s="1"/>
      <c r="D32" s="1" t="s">
        <v>191</v>
      </c>
      <c r="E32" s="1"/>
      <c r="F32" s="3">
        <v>52932</v>
      </c>
    </row>
    <row r="33" spans="1:6" x14ac:dyDescent="0.25">
      <c r="A33" s="1"/>
      <c r="B33" s="1"/>
      <c r="C33" s="1" t="s">
        <v>192</v>
      </c>
      <c r="D33" s="1"/>
      <c r="E33" s="1"/>
      <c r="F33" s="2">
        <f>ROUND(SUM(F30:F32),5)</f>
        <v>67407</v>
      </c>
    </row>
    <row r="34" spans="1:6" x14ac:dyDescent="0.25">
      <c r="A34" s="1"/>
      <c r="B34" s="1"/>
      <c r="C34" s="1" t="s">
        <v>193</v>
      </c>
      <c r="D34" s="1"/>
      <c r="E34" s="1"/>
      <c r="F34" s="2">
        <v>5163</v>
      </c>
    </row>
    <row r="35" spans="1:6" x14ac:dyDescent="0.25">
      <c r="A35" s="1"/>
      <c r="B35" s="1"/>
      <c r="C35" s="1" t="s">
        <v>194</v>
      </c>
      <c r="D35" s="1"/>
      <c r="E35" s="1"/>
      <c r="F35" s="2">
        <v>-184849.78</v>
      </c>
    </row>
    <row r="36" spans="1:6" ht="15.75" thickBot="1" x14ac:dyDescent="0.3">
      <c r="A36" s="1"/>
      <c r="B36" s="1"/>
      <c r="C36" s="1" t="s">
        <v>195</v>
      </c>
      <c r="D36" s="1"/>
      <c r="E36" s="1"/>
      <c r="F36" s="3">
        <v>-566541.46</v>
      </c>
    </row>
    <row r="37" spans="1:6" x14ac:dyDescent="0.25">
      <c r="A37" s="1"/>
      <c r="B37" s="1" t="s">
        <v>196</v>
      </c>
      <c r="C37" s="1"/>
      <c r="D37" s="1"/>
      <c r="E37" s="1"/>
      <c r="F37" s="2">
        <f>ROUND(SUM(F23:F29)+SUM(F33:F36),5)</f>
        <v>2101575.5699999998</v>
      </c>
    </row>
    <row r="38" spans="1:6" x14ac:dyDescent="0.25">
      <c r="A38" s="1"/>
      <c r="B38" s="1" t="s">
        <v>197</v>
      </c>
      <c r="C38" s="1"/>
      <c r="D38" s="1"/>
      <c r="E38" s="1"/>
      <c r="F38" s="2"/>
    </row>
    <row r="39" spans="1:6" ht="15.75" thickBot="1" x14ac:dyDescent="0.3">
      <c r="A39" s="1"/>
      <c r="B39" s="1"/>
      <c r="C39" s="1" t="s">
        <v>198</v>
      </c>
      <c r="D39" s="1"/>
      <c r="E39" s="1"/>
      <c r="F39" s="4">
        <v>13886.1</v>
      </c>
    </row>
    <row r="40" spans="1:6" ht="15.75" thickBot="1" x14ac:dyDescent="0.3">
      <c r="A40" s="1"/>
      <c r="B40" s="1" t="s">
        <v>199</v>
      </c>
      <c r="C40" s="1"/>
      <c r="D40" s="1"/>
      <c r="E40" s="1"/>
      <c r="F40" s="6">
        <f>ROUND(SUM(F38:F39),5)</f>
        <v>13886.1</v>
      </c>
    </row>
    <row r="41" spans="1:6" s="9" customFormat="1" ht="12" thickBot="1" x14ac:dyDescent="0.25">
      <c r="A41" s="7" t="s">
        <v>200</v>
      </c>
      <c r="B41" s="7"/>
      <c r="C41" s="7"/>
      <c r="D41" s="7"/>
      <c r="E41" s="7"/>
      <c r="F41" s="8">
        <f>ROUND(F2+F22+F37+F40,5)</f>
        <v>2649167.5499999998</v>
      </c>
    </row>
    <row r="42" spans="1:6" ht="15.75" thickTop="1" x14ac:dyDescent="0.25">
      <c r="A42" s="1" t="s">
        <v>201</v>
      </c>
      <c r="B42" s="1"/>
      <c r="C42" s="1"/>
      <c r="D42" s="1"/>
      <c r="E42" s="1"/>
      <c r="F42" s="2"/>
    </row>
    <row r="43" spans="1:6" x14ac:dyDescent="0.25">
      <c r="A43" s="1"/>
      <c r="B43" s="1" t="s">
        <v>202</v>
      </c>
      <c r="C43" s="1"/>
      <c r="D43" s="1"/>
      <c r="E43" s="1"/>
      <c r="F43" s="2"/>
    </row>
    <row r="44" spans="1:6" x14ac:dyDescent="0.25">
      <c r="A44" s="1"/>
      <c r="B44" s="1"/>
      <c r="C44" s="1" t="s">
        <v>203</v>
      </c>
      <c r="D44" s="1"/>
      <c r="E44" s="1"/>
      <c r="F44" s="2"/>
    </row>
    <row r="45" spans="1:6" x14ac:dyDescent="0.25">
      <c r="A45" s="1"/>
      <c r="B45" s="1"/>
      <c r="C45" s="1"/>
      <c r="D45" s="1" t="s">
        <v>204</v>
      </c>
      <c r="E45" s="1"/>
      <c r="F45" s="2"/>
    </row>
    <row r="46" spans="1:6" x14ac:dyDescent="0.25">
      <c r="A46" s="1"/>
      <c r="B46" s="1"/>
      <c r="C46" s="1"/>
      <c r="D46" s="1"/>
      <c r="E46" s="1" t="s">
        <v>205</v>
      </c>
      <c r="F46" s="2">
        <v>4264.3900000000003</v>
      </c>
    </row>
    <row r="47" spans="1:6" x14ac:dyDescent="0.25">
      <c r="A47" s="1"/>
      <c r="B47" s="1"/>
      <c r="C47" s="1"/>
      <c r="D47" s="1"/>
      <c r="E47" s="1" t="s">
        <v>206</v>
      </c>
      <c r="F47" s="2">
        <v>828.17</v>
      </c>
    </row>
    <row r="48" spans="1:6" x14ac:dyDescent="0.25">
      <c r="A48" s="1"/>
      <c r="B48" s="1"/>
      <c r="C48" s="1"/>
      <c r="D48" s="1"/>
      <c r="E48" s="1" t="s">
        <v>207</v>
      </c>
      <c r="F48" s="2">
        <v>6405.13</v>
      </c>
    </row>
    <row r="49" spans="1:6" x14ac:dyDescent="0.25">
      <c r="A49" s="1"/>
      <c r="B49" s="1"/>
      <c r="C49" s="1"/>
      <c r="D49" s="1"/>
      <c r="E49" s="1" t="s">
        <v>208</v>
      </c>
      <c r="F49" s="2">
        <v>490.01</v>
      </c>
    </row>
    <row r="50" spans="1:6" ht="15.75" thickBot="1" x14ac:dyDescent="0.3">
      <c r="A50" s="1"/>
      <c r="B50" s="1"/>
      <c r="C50" s="1"/>
      <c r="D50" s="1"/>
      <c r="E50" s="1" t="s">
        <v>209</v>
      </c>
      <c r="F50" s="4">
        <v>69458</v>
      </c>
    </row>
    <row r="51" spans="1:6" ht="15.75" thickBot="1" x14ac:dyDescent="0.3">
      <c r="A51" s="1"/>
      <c r="B51" s="1"/>
      <c r="C51" s="1"/>
      <c r="D51" s="1" t="s">
        <v>210</v>
      </c>
      <c r="E51" s="1"/>
      <c r="F51" s="5">
        <f>ROUND(SUM(F45:F50),5)</f>
        <v>81445.7</v>
      </c>
    </row>
    <row r="52" spans="1:6" x14ac:dyDescent="0.25">
      <c r="A52" s="1"/>
      <c r="B52" s="1"/>
      <c r="C52" s="1" t="s">
        <v>211</v>
      </c>
      <c r="D52" s="1"/>
      <c r="E52" s="1"/>
      <c r="F52" s="2">
        <f>ROUND(F44+F51,5)</f>
        <v>81445.7</v>
      </c>
    </row>
    <row r="53" spans="1:6" x14ac:dyDescent="0.25">
      <c r="A53" s="1"/>
      <c r="B53" s="1"/>
      <c r="C53" s="1" t="s">
        <v>212</v>
      </c>
      <c r="D53" s="1"/>
      <c r="E53" s="1"/>
      <c r="F53" s="2"/>
    </row>
    <row r="54" spans="1:6" ht="15.75" thickBot="1" x14ac:dyDescent="0.3">
      <c r="A54" s="1"/>
      <c r="B54" s="1"/>
      <c r="C54" s="1"/>
      <c r="D54" s="1" t="s">
        <v>213</v>
      </c>
      <c r="E54" s="1"/>
      <c r="F54" s="4">
        <v>165725.60999999999</v>
      </c>
    </row>
    <row r="55" spans="1:6" ht="15.75" thickBot="1" x14ac:dyDescent="0.3">
      <c r="A55" s="1"/>
      <c r="B55" s="1"/>
      <c r="C55" s="1" t="s">
        <v>214</v>
      </c>
      <c r="D55" s="1"/>
      <c r="E55" s="1"/>
      <c r="F55" s="5">
        <f>ROUND(SUM(F53:F54),5)</f>
        <v>165725.60999999999</v>
      </c>
    </row>
    <row r="56" spans="1:6" x14ac:dyDescent="0.25">
      <c r="A56" s="1"/>
      <c r="B56" s="1" t="s">
        <v>215</v>
      </c>
      <c r="C56" s="1"/>
      <c r="D56" s="1"/>
      <c r="E56" s="1"/>
      <c r="F56" s="2">
        <f>ROUND(F43+F52+F55,5)</f>
        <v>247171.31</v>
      </c>
    </row>
    <row r="57" spans="1:6" x14ac:dyDescent="0.25">
      <c r="A57" s="1"/>
      <c r="B57" s="1" t="s">
        <v>216</v>
      </c>
      <c r="C57" s="1"/>
      <c r="D57" s="1"/>
      <c r="E57" s="1"/>
      <c r="F57" s="2"/>
    </row>
    <row r="58" spans="1:6" x14ac:dyDescent="0.25">
      <c r="A58" s="1"/>
      <c r="B58" s="1"/>
      <c r="C58" s="1" t="s">
        <v>217</v>
      </c>
      <c r="D58" s="1"/>
      <c r="E58" s="1"/>
      <c r="F58" s="2">
        <v>291467.96999999997</v>
      </c>
    </row>
    <row r="59" spans="1:6" x14ac:dyDescent="0.25">
      <c r="A59" s="1"/>
      <c r="B59" s="1"/>
      <c r="C59" s="1" t="s">
        <v>218</v>
      </c>
      <c r="D59" s="1"/>
      <c r="E59" s="1"/>
      <c r="F59" s="2">
        <v>1925049</v>
      </c>
    </row>
    <row r="60" spans="1:6" x14ac:dyDescent="0.25">
      <c r="A60" s="1"/>
      <c r="B60" s="1"/>
      <c r="C60" s="1" t="s">
        <v>219</v>
      </c>
      <c r="D60" s="1"/>
      <c r="E60" s="1"/>
      <c r="F60" s="2">
        <v>47473.29</v>
      </c>
    </row>
    <row r="61" spans="1:6" x14ac:dyDescent="0.25">
      <c r="A61" s="1"/>
      <c r="B61" s="1"/>
      <c r="C61" s="1" t="s">
        <v>220</v>
      </c>
      <c r="D61" s="1"/>
      <c r="E61" s="1"/>
      <c r="F61" s="2">
        <v>5907</v>
      </c>
    </row>
    <row r="62" spans="1:6" x14ac:dyDescent="0.25">
      <c r="A62" s="1"/>
      <c r="B62" s="1"/>
      <c r="C62" s="1" t="s">
        <v>221</v>
      </c>
      <c r="D62" s="1"/>
      <c r="E62" s="1"/>
      <c r="F62" s="2">
        <v>146523.03</v>
      </c>
    </row>
    <row r="63" spans="1:6" ht="15.75" thickBot="1" x14ac:dyDescent="0.3">
      <c r="A63" s="1"/>
      <c r="B63" s="1"/>
      <c r="C63" s="1" t="s">
        <v>44</v>
      </c>
      <c r="D63" s="1"/>
      <c r="E63" s="1"/>
      <c r="F63" s="4">
        <v>-14424.05</v>
      </c>
    </row>
    <row r="64" spans="1:6" ht="15.75" thickBot="1" x14ac:dyDescent="0.3">
      <c r="A64" s="1"/>
      <c r="B64" s="1" t="s">
        <v>222</v>
      </c>
      <c r="C64" s="1"/>
      <c r="D64" s="1"/>
      <c r="E64" s="1"/>
      <c r="F64" s="6">
        <f>ROUND(SUM(F57:F63),5)</f>
        <v>2401996.2400000002</v>
      </c>
    </row>
    <row r="65" spans="1:6" s="9" customFormat="1" ht="12" thickBot="1" x14ac:dyDescent="0.25">
      <c r="A65" s="7" t="s">
        <v>223</v>
      </c>
      <c r="B65" s="7"/>
      <c r="C65" s="7"/>
      <c r="D65" s="7"/>
      <c r="E65" s="7"/>
      <c r="F65" s="8">
        <f>ROUND(F42+F56+F64,5)</f>
        <v>2649167.5499999998</v>
      </c>
    </row>
    <row r="66" spans="1:6" ht="15.75" thickTop="1" x14ac:dyDescent="0.25"/>
  </sheetData>
  <pageMargins left="0.7" right="0.7" top="0.75" bottom="0.75" header="0.3" footer="0.3"/>
  <pageSetup orientation="portrait" horizontalDpi="4294967293" verticalDpi="0" r:id="rId1"/>
  <headerFoot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70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1</xdr:row>
                <xdr:rowOff>28575</xdr:rowOff>
              </to>
            </anchor>
          </controlPr>
        </control>
      </mc:Choice>
      <mc:Fallback>
        <control shapeId="7170" r:id="rId4" name="HEADER"/>
      </mc:Fallback>
    </mc:AlternateContent>
    <mc:AlternateContent xmlns:mc="http://schemas.openxmlformats.org/markup-compatibility/2006">
      <mc:Choice Requires="x14">
        <control shapeId="7169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304800</xdr:colOff>
                <xdr:row>1</xdr:row>
                <xdr:rowOff>28575</xdr:rowOff>
              </to>
            </anchor>
          </controlPr>
        </control>
      </mc:Choice>
      <mc:Fallback>
        <control shapeId="7169" r:id="rId6" name="FILT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M83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5" x14ac:dyDescent="0.25"/>
  <cols>
    <col min="1" max="5" width="3" style="13" customWidth="1"/>
    <col min="6" max="6" width="31.85546875" style="13" customWidth="1"/>
    <col min="7" max="7" width="10.140625" style="14" bestFit="1" customWidth="1"/>
    <col min="8" max="8" width="2.28515625" style="14" customWidth="1"/>
    <col min="9" max="9" width="8.7109375" style="14" bestFit="1" customWidth="1"/>
    <col min="10" max="10" width="2.28515625" style="14" customWidth="1"/>
    <col min="11" max="11" width="12" style="14" bestFit="1" customWidth="1"/>
    <col min="12" max="12" width="2.28515625" style="14" customWidth="1"/>
    <col min="13" max="13" width="10.28515625" style="14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16"/>
      <c r="H1" s="15"/>
      <c r="I1" s="16"/>
      <c r="J1" s="15"/>
      <c r="K1" s="16"/>
      <c r="L1" s="15"/>
      <c r="M1" s="16"/>
    </row>
    <row r="2" spans="1:13" s="12" customFormat="1" ht="16.5" thickTop="1" thickBot="1" x14ac:dyDescent="0.3">
      <c r="A2" s="10"/>
      <c r="B2" s="10"/>
      <c r="C2" s="10"/>
      <c r="D2" s="10"/>
      <c r="E2" s="10"/>
      <c r="F2" s="10"/>
      <c r="G2" s="24" t="s">
        <v>45</v>
      </c>
      <c r="H2" s="25"/>
      <c r="I2" s="24" t="s">
        <v>46</v>
      </c>
      <c r="J2" s="25"/>
      <c r="K2" s="24" t="s">
        <v>47</v>
      </c>
      <c r="L2" s="25"/>
      <c r="M2" s="24" t="s">
        <v>48</v>
      </c>
    </row>
    <row r="3" spans="1:13" ht="15.75" thickTop="1" x14ac:dyDescent="0.25">
      <c r="A3" s="1"/>
      <c r="B3" s="1" t="s">
        <v>1</v>
      </c>
      <c r="C3" s="1"/>
      <c r="D3" s="1"/>
      <c r="E3" s="1"/>
      <c r="F3" s="1"/>
      <c r="G3" s="2"/>
      <c r="H3" s="17"/>
      <c r="I3" s="2"/>
      <c r="J3" s="17"/>
      <c r="K3" s="2"/>
      <c r="L3" s="17"/>
      <c r="M3" s="18"/>
    </row>
    <row r="4" spans="1:13" x14ac:dyDescent="0.25">
      <c r="A4" s="1"/>
      <c r="B4" s="1"/>
      <c r="C4" s="1" t="s">
        <v>2</v>
      </c>
      <c r="D4" s="1"/>
      <c r="E4" s="1"/>
      <c r="F4" s="1"/>
      <c r="G4" s="2"/>
      <c r="H4" s="17"/>
      <c r="I4" s="2"/>
      <c r="J4" s="17"/>
      <c r="K4" s="2"/>
      <c r="L4" s="17"/>
      <c r="M4" s="18"/>
    </row>
    <row r="5" spans="1:13" x14ac:dyDescent="0.25">
      <c r="A5" s="1"/>
      <c r="B5" s="1"/>
      <c r="C5" s="1"/>
      <c r="D5" s="1" t="s">
        <v>49</v>
      </c>
      <c r="E5" s="1"/>
      <c r="F5" s="1"/>
      <c r="G5" s="2">
        <v>350.07</v>
      </c>
      <c r="H5" s="17"/>
      <c r="I5" s="2">
        <v>2500</v>
      </c>
      <c r="J5" s="17"/>
      <c r="K5" s="2">
        <f>ROUND((G5-I5),5)</f>
        <v>-2149.9299999999998</v>
      </c>
      <c r="L5" s="17"/>
      <c r="M5" s="18">
        <f>ROUND(IF(I5=0, IF(G5=0, 0, 1), G5/I5),5)</f>
        <v>0.14002999999999999</v>
      </c>
    </row>
    <row r="6" spans="1:13" x14ac:dyDescent="0.25">
      <c r="A6" s="1"/>
      <c r="B6" s="1"/>
      <c r="C6" s="1"/>
      <c r="D6" s="1" t="s">
        <v>50</v>
      </c>
      <c r="E6" s="1"/>
      <c r="F6" s="1"/>
      <c r="G6" s="2">
        <v>4873</v>
      </c>
      <c r="H6" s="17"/>
      <c r="I6" s="2"/>
      <c r="J6" s="17"/>
      <c r="K6" s="2"/>
      <c r="L6" s="17"/>
      <c r="M6" s="18"/>
    </row>
    <row r="7" spans="1:13" x14ac:dyDescent="0.25">
      <c r="A7" s="1"/>
      <c r="B7" s="1"/>
      <c r="C7" s="1"/>
      <c r="D7" s="1" t="s">
        <v>51</v>
      </c>
      <c r="E7" s="1"/>
      <c r="F7" s="1"/>
      <c r="G7" s="2">
        <v>73123.12</v>
      </c>
      <c r="H7" s="17"/>
      <c r="I7" s="2">
        <v>69458</v>
      </c>
      <c r="J7" s="17"/>
      <c r="K7" s="2">
        <f>ROUND((G7-I7),5)</f>
        <v>3665.12</v>
      </c>
      <c r="L7" s="17"/>
      <c r="M7" s="18">
        <f>ROUND(IF(I7=0, IF(G7=0, 0, 1), G7/I7),5)</f>
        <v>1.05277</v>
      </c>
    </row>
    <row r="8" spans="1:13" ht="15.75" thickBot="1" x14ac:dyDescent="0.3">
      <c r="A8" s="1"/>
      <c r="B8" s="1"/>
      <c r="C8" s="1"/>
      <c r="D8" s="1" t="s">
        <v>3</v>
      </c>
      <c r="E8" s="1"/>
      <c r="F8" s="1"/>
      <c r="G8" s="3">
        <v>136298</v>
      </c>
      <c r="H8" s="17"/>
      <c r="I8" s="3">
        <v>136344</v>
      </c>
      <c r="J8" s="17"/>
      <c r="K8" s="3">
        <f>ROUND((G8-I8),5)</f>
        <v>-46</v>
      </c>
      <c r="L8" s="17"/>
      <c r="M8" s="19">
        <f>ROUND(IF(I8=0, IF(G8=0, 0, 1), G8/I8),5)</f>
        <v>0.99965999999999999</v>
      </c>
    </row>
    <row r="9" spans="1:13" x14ac:dyDescent="0.25">
      <c r="A9" s="1"/>
      <c r="B9" s="1"/>
      <c r="C9" s="1" t="s">
        <v>4</v>
      </c>
      <c r="D9" s="1"/>
      <c r="E9" s="1"/>
      <c r="F9" s="1"/>
      <c r="G9" s="2">
        <f>ROUND(SUM(G4:G8),5)</f>
        <v>214644.19</v>
      </c>
      <c r="H9" s="17"/>
      <c r="I9" s="2">
        <f>ROUND(SUM(I4:I8),5)</f>
        <v>208302</v>
      </c>
      <c r="J9" s="17"/>
      <c r="K9" s="2">
        <f>ROUND((G9-I9),5)</f>
        <v>6342.19</v>
      </c>
      <c r="L9" s="17"/>
      <c r="M9" s="18">
        <f>ROUND(IF(I9=0, IF(G9=0, 0, 1), G9/I9),5)</f>
        <v>1.0304500000000001</v>
      </c>
    </row>
    <row r="10" spans="1:13" x14ac:dyDescent="0.25">
      <c r="A10" s="1"/>
      <c r="B10" s="1"/>
      <c r="C10" s="1" t="s">
        <v>5</v>
      </c>
      <c r="D10" s="1"/>
      <c r="E10" s="1"/>
      <c r="F10" s="1"/>
      <c r="G10" s="2"/>
      <c r="H10" s="17"/>
      <c r="I10" s="2"/>
      <c r="J10" s="17"/>
      <c r="K10" s="2"/>
      <c r="L10" s="17"/>
      <c r="M10" s="18"/>
    </row>
    <row r="11" spans="1:13" x14ac:dyDescent="0.25">
      <c r="A11" s="1"/>
      <c r="B11" s="1"/>
      <c r="C11" s="1"/>
      <c r="D11" s="1" t="s">
        <v>52</v>
      </c>
      <c r="E11" s="1"/>
      <c r="F11" s="1"/>
      <c r="G11" s="2">
        <v>0</v>
      </c>
      <c r="H11" s="17"/>
      <c r="I11" s="2">
        <v>1000</v>
      </c>
      <c r="J11" s="17"/>
      <c r="K11" s="2">
        <f>ROUND((G11-I11),5)</f>
        <v>-1000</v>
      </c>
      <c r="L11" s="17"/>
      <c r="M11" s="18">
        <f>ROUND(IF(I11=0, IF(G11=0, 0, 1), G11/I11),5)</f>
        <v>0</v>
      </c>
    </row>
    <row r="12" spans="1:13" x14ac:dyDescent="0.25">
      <c r="A12" s="1"/>
      <c r="B12" s="1"/>
      <c r="C12" s="1"/>
      <c r="D12" s="1" t="s">
        <v>6</v>
      </c>
      <c r="E12" s="1"/>
      <c r="F12" s="1"/>
      <c r="G12" s="2">
        <v>16700.52</v>
      </c>
      <c r="H12" s="17"/>
      <c r="I12" s="2">
        <v>31000</v>
      </c>
      <c r="J12" s="17"/>
      <c r="K12" s="2">
        <f>ROUND((G12-I12),5)</f>
        <v>-14299.48</v>
      </c>
      <c r="L12" s="17"/>
      <c r="M12" s="18">
        <f>ROUND(IF(I12=0, IF(G12=0, 0, 1), G12/I12),5)</f>
        <v>0.53873000000000004</v>
      </c>
    </row>
    <row r="13" spans="1:13" x14ac:dyDescent="0.25">
      <c r="A13" s="1"/>
      <c r="B13" s="1"/>
      <c r="C13" s="1"/>
      <c r="D13" s="1" t="s">
        <v>7</v>
      </c>
      <c r="E13" s="1"/>
      <c r="F13" s="1"/>
      <c r="G13" s="2">
        <v>5614</v>
      </c>
      <c r="H13" s="17"/>
      <c r="I13" s="2">
        <v>5500</v>
      </c>
      <c r="J13" s="17"/>
      <c r="K13" s="2">
        <f>ROUND((G13-I13),5)</f>
        <v>114</v>
      </c>
      <c r="L13" s="17"/>
      <c r="M13" s="18">
        <f>ROUND(IF(I13=0, IF(G13=0, 0, 1), G13/I13),5)</f>
        <v>1.0207299999999999</v>
      </c>
    </row>
    <row r="14" spans="1:13" x14ac:dyDescent="0.25">
      <c r="A14" s="1"/>
      <c r="B14" s="1"/>
      <c r="C14" s="1"/>
      <c r="D14" s="1" t="s">
        <v>8</v>
      </c>
      <c r="E14" s="1"/>
      <c r="F14" s="1"/>
      <c r="G14" s="2"/>
      <c r="H14" s="17"/>
      <c r="I14" s="2"/>
      <c r="J14" s="17"/>
      <c r="K14" s="2"/>
      <c r="L14" s="17"/>
      <c r="M14" s="18"/>
    </row>
    <row r="15" spans="1:13" x14ac:dyDescent="0.25">
      <c r="A15" s="1"/>
      <c r="B15" s="1"/>
      <c r="C15" s="1"/>
      <c r="D15" s="1"/>
      <c r="E15" s="1" t="s">
        <v>9</v>
      </c>
      <c r="F15" s="1"/>
      <c r="G15" s="2">
        <v>4945.45</v>
      </c>
      <c r="H15" s="17"/>
      <c r="I15" s="2">
        <v>5000</v>
      </c>
      <c r="J15" s="17"/>
      <c r="K15" s="2">
        <f>ROUND((G15-I15),5)</f>
        <v>-54.55</v>
      </c>
      <c r="L15" s="17"/>
      <c r="M15" s="18">
        <f>ROUND(IF(I15=0, IF(G15=0, 0, 1), G15/I15),5)</f>
        <v>0.98909000000000002</v>
      </c>
    </row>
    <row r="16" spans="1:13" ht="15.75" thickBot="1" x14ac:dyDescent="0.3">
      <c r="A16" s="1"/>
      <c r="B16" s="1"/>
      <c r="C16" s="1"/>
      <c r="D16" s="1"/>
      <c r="E16" s="1" t="s">
        <v>53</v>
      </c>
      <c r="F16" s="1"/>
      <c r="G16" s="3">
        <v>5605</v>
      </c>
      <c r="H16" s="17"/>
      <c r="I16" s="3"/>
      <c r="J16" s="17"/>
      <c r="K16" s="3"/>
      <c r="L16" s="17"/>
      <c r="M16" s="19"/>
    </row>
    <row r="17" spans="1:13" x14ac:dyDescent="0.25">
      <c r="A17" s="1"/>
      <c r="B17" s="1"/>
      <c r="C17" s="1"/>
      <c r="D17" s="1" t="s">
        <v>10</v>
      </c>
      <c r="E17" s="1"/>
      <c r="F17" s="1"/>
      <c r="G17" s="2">
        <f>ROUND(SUM(G14:G16),5)</f>
        <v>10550.45</v>
      </c>
      <c r="H17" s="17"/>
      <c r="I17" s="2">
        <f>ROUND(SUM(I14:I16),5)</f>
        <v>5000</v>
      </c>
      <c r="J17" s="17"/>
      <c r="K17" s="2">
        <f>ROUND((G17-I17),5)</f>
        <v>5550.45</v>
      </c>
      <c r="L17" s="17"/>
      <c r="M17" s="18">
        <f>ROUND(IF(I17=0, IF(G17=0, 0, 1), G17/I17),5)</f>
        <v>2.11009</v>
      </c>
    </row>
    <row r="18" spans="1:13" x14ac:dyDescent="0.25">
      <c r="A18" s="1"/>
      <c r="B18" s="1"/>
      <c r="C18" s="1"/>
      <c r="D18" s="1" t="s">
        <v>11</v>
      </c>
      <c r="E18" s="1"/>
      <c r="F18" s="1"/>
      <c r="G18" s="2"/>
      <c r="H18" s="17"/>
      <c r="I18" s="2"/>
      <c r="J18" s="17"/>
      <c r="K18" s="2"/>
      <c r="L18" s="17"/>
      <c r="M18" s="18"/>
    </row>
    <row r="19" spans="1:13" x14ac:dyDescent="0.25">
      <c r="A19" s="1"/>
      <c r="B19" s="1"/>
      <c r="C19" s="1"/>
      <c r="D19" s="1"/>
      <c r="E19" s="1" t="s">
        <v>12</v>
      </c>
      <c r="F19" s="1"/>
      <c r="G19" s="2"/>
      <c r="H19" s="17"/>
      <c r="I19" s="2"/>
      <c r="J19" s="17"/>
      <c r="K19" s="2"/>
      <c r="L19" s="17"/>
      <c r="M19" s="18"/>
    </row>
    <row r="20" spans="1:13" ht="15.75" thickBot="1" x14ac:dyDescent="0.3">
      <c r="A20" s="1"/>
      <c r="B20" s="1"/>
      <c r="C20" s="1"/>
      <c r="D20" s="1"/>
      <c r="E20" s="1"/>
      <c r="F20" s="1" t="s">
        <v>13</v>
      </c>
      <c r="G20" s="4">
        <v>552.20000000000005</v>
      </c>
      <c r="H20" s="17"/>
      <c r="I20" s="2"/>
      <c r="J20" s="17"/>
      <c r="K20" s="2"/>
      <c r="L20" s="17"/>
      <c r="M20" s="18"/>
    </row>
    <row r="21" spans="1:13" ht="15.75" thickBot="1" x14ac:dyDescent="0.3">
      <c r="A21" s="1"/>
      <c r="B21" s="1"/>
      <c r="C21" s="1"/>
      <c r="D21" s="1"/>
      <c r="E21" s="1" t="s">
        <v>14</v>
      </c>
      <c r="F21" s="1"/>
      <c r="G21" s="5">
        <f>ROUND(SUM(G19:G20),5)</f>
        <v>552.20000000000005</v>
      </c>
      <c r="H21" s="17"/>
      <c r="I21" s="2"/>
      <c r="J21" s="17"/>
      <c r="K21" s="2"/>
      <c r="L21" s="17"/>
      <c r="M21" s="18"/>
    </row>
    <row r="22" spans="1:13" x14ac:dyDescent="0.25">
      <c r="A22" s="1"/>
      <c r="B22" s="1"/>
      <c r="C22" s="1"/>
      <c r="D22" s="1" t="s">
        <v>15</v>
      </c>
      <c r="E22" s="1"/>
      <c r="F22" s="1"/>
      <c r="G22" s="2">
        <f>ROUND(G18+G21,5)</f>
        <v>552.20000000000005</v>
      </c>
      <c r="H22" s="17"/>
      <c r="I22" s="2"/>
      <c r="J22" s="17"/>
      <c r="K22" s="2"/>
      <c r="L22" s="17"/>
      <c r="M22" s="18"/>
    </row>
    <row r="23" spans="1:13" x14ac:dyDescent="0.25">
      <c r="A23" s="1"/>
      <c r="B23" s="1"/>
      <c r="C23" s="1"/>
      <c r="D23" s="1" t="s">
        <v>16</v>
      </c>
      <c r="E23" s="1"/>
      <c r="F23" s="1"/>
      <c r="G23" s="2"/>
      <c r="H23" s="17"/>
      <c r="I23" s="2"/>
      <c r="J23" s="17"/>
      <c r="K23" s="2"/>
      <c r="L23" s="17"/>
      <c r="M23" s="18"/>
    </row>
    <row r="24" spans="1:13" x14ac:dyDescent="0.25">
      <c r="A24" s="1"/>
      <c r="B24" s="1"/>
      <c r="C24" s="1"/>
      <c r="D24" s="1"/>
      <c r="E24" s="1" t="s">
        <v>54</v>
      </c>
      <c r="F24" s="1"/>
      <c r="G24" s="2">
        <v>0</v>
      </c>
      <c r="H24" s="17"/>
      <c r="I24" s="2">
        <v>500</v>
      </c>
      <c r="J24" s="17"/>
      <c r="K24" s="2">
        <f t="shared" ref="K24:K31" si="0">ROUND((G24-I24),5)</f>
        <v>-500</v>
      </c>
      <c r="L24" s="17"/>
      <c r="M24" s="18">
        <f t="shared" ref="M24:M31" si="1">ROUND(IF(I24=0, IF(G24=0, 0, 1), G24/I24),5)</f>
        <v>0</v>
      </c>
    </row>
    <row r="25" spans="1:13" x14ac:dyDescent="0.25">
      <c r="A25" s="1"/>
      <c r="B25" s="1"/>
      <c r="C25" s="1"/>
      <c r="D25" s="1"/>
      <c r="E25" s="1" t="s">
        <v>17</v>
      </c>
      <c r="F25" s="1"/>
      <c r="G25" s="2">
        <v>16220.04</v>
      </c>
      <c r="H25" s="17"/>
      <c r="I25" s="2">
        <v>16320</v>
      </c>
      <c r="J25" s="17"/>
      <c r="K25" s="2">
        <f t="shared" si="0"/>
        <v>-99.96</v>
      </c>
      <c r="L25" s="17"/>
      <c r="M25" s="18">
        <f t="shared" si="1"/>
        <v>0.99387999999999999</v>
      </c>
    </row>
    <row r="26" spans="1:13" x14ac:dyDescent="0.25">
      <c r="A26" s="1"/>
      <c r="B26" s="1"/>
      <c r="C26" s="1"/>
      <c r="D26" s="1"/>
      <c r="E26" s="1" t="s">
        <v>18</v>
      </c>
      <c r="F26" s="1"/>
      <c r="G26" s="2">
        <v>660.62</v>
      </c>
      <c r="H26" s="17"/>
      <c r="I26" s="2">
        <v>1500</v>
      </c>
      <c r="J26" s="17"/>
      <c r="K26" s="2">
        <f t="shared" si="0"/>
        <v>-839.38</v>
      </c>
      <c r="L26" s="17"/>
      <c r="M26" s="18">
        <f t="shared" si="1"/>
        <v>0.44041000000000002</v>
      </c>
    </row>
    <row r="27" spans="1:13" x14ac:dyDescent="0.25">
      <c r="A27" s="1"/>
      <c r="B27" s="1"/>
      <c r="C27" s="1"/>
      <c r="D27" s="1"/>
      <c r="E27" s="1" t="s">
        <v>19</v>
      </c>
      <c r="F27" s="1"/>
      <c r="G27" s="2">
        <v>5372.47</v>
      </c>
      <c r="H27" s="17"/>
      <c r="I27" s="2">
        <v>6500</v>
      </c>
      <c r="J27" s="17"/>
      <c r="K27" s="2">
        <f t="shared" si="0"/>
        <v>-1127.53</v>
      </c>
      <c r="L27" s="17"/>
      <c r="M27" s="18">
        <f t="shared" si="1"/>
        <v>0.82652999999999999</v>
      </c>
    </row>
    <row r="28" spans="1:13" x14ac:dyDescent="0.25">
      <c r="A28" s="1"/>
      <c r="B28" s="1"/>
      <c r="C28" s="1"/>
      <c r="D28" s="1"/>
      <c r="E28" s="1" t="s">
        <v>20</v>
      </c>
      <c r="F28" s="1"/>
      <c r="G28" s="2">
        <v>1000</v>
      </c>
      <c r="H28" s="17"/>
      <c r="I28" s="2">
        <v>300</v>
      </c>
      <c r="J28" s="17"/>
      <c r="K28" s="2">
        <f t="shared" si="0"/>
        <v>700</v>
      </c>
      <c r="L28" s="17"/>
      <c r="M28" s="18">
        <f t="shared" si="1"/>
        <v>3.3333300000000001</v>
      </c>
    </row>
    <row r="29" spans="1:13" x14ac:dyDescent="0.25">
      <c r="A29" s="1"/>
      <c r="B29" s="1"/>
      <c r="C29" s="1"/>
      <c r="D29" s="1"/>
      <c r="E29" s="1" t="s">
        <v>21</v>
      </c>
      <c r="F29" s="1"/>
      <c r="G29" s="2">
        <v>15100</v>
      </c>
      <c r="H29" s="17"/>
      <c r="I29" s="2">
        <v>15000</v>
      </c>
      <c r="J29" s="17"/>
      <c r="K29" s="2">
        <f t="shared" si="0"/>
        <v>100</v>
      </c>
      <c r="L29" s="17"/>
      <c r="M29" s="18">
        <f t="shared" si="1"/>
        <v>1.00667</v>
      </c>
    </row>
    <row r="30" spans="1:13" ht="15.75" thickBot="1" x14ac:dyDescent="0.3">
      <c r="A30" s="1"/>
      <c r="B30" s="1"/>
      <c r="C30" s="1"/>
      <c r="D30" s="1"/>
      <c r="E30" s="1" t="s">
        <v>22</v>
      </c>
      <c r="F30" s="1"/>
      <c r="G30" s="3">
        <v>38908.06</v>
      </c>
      <c r="H30" s="17"/>
      <c r="I30" s="3">
        <v>49100</v>
      </c>
      <c r="J30" s="17"/>
      <c r="K30" s="3">
        <f t="shared" si="0"/>
        <v>-10191.94</v>
      </c>
      <c r="L30" s="17"/>
      <c r="M30" s="19">
        <f t="shared" si="1"/>
        <v>0.79242000000000001</v>
      </c>
    </row>
    <row r="31" spans="1:13" x14ac:dyDescent="0.25">
      <c r="A31" s="1"/>
      <c r="B31" s="1"/>
      <c r="C31" s="1"/>
      <c r="D31" s="1" t="s">
        <v>23</v>
      </c>
      <c r="E31" s="1"/>
      <c r="F31" s="1"/>
      <c r="G31" s="2">
        <f>ROUND(SUM(G23:G30),5)</f>
        <v>77261.19</v>
      </c>
      <c r="H31" s="17"/>
      <c r="I31" s="2">
        <f>ROUND(SUM(I23:I30),5)</f>
        <v>89220</v>
      </c>
      <c r="J31" s="17"/>
      <c r="K31" s="2">
        <f t="shared" si="0"/>
        <v>-11958.81</v>
      </c>
      <c r="L31" s="17"/>
      <c r="M31" s="18">
        <f t="shared" si="1"/>
        <v>0.86595999999999995</v>
      </c>
    </row>
    <row r="32" spans="1:13" x14ac:dyDescent="0.25">
      <c r="A32" s="1"/>
      <c r="B32" s="1"/>
      <c r="C32" s="1"/>
      <c r="D32" s="1" t="s">
        <v>24</v>
      </c>
      <c r="E32" s="1"/>
      <c r="F32" s="1"/>
      <c r="G32" s="2"/>
      <c r="H32" s="17"/>
      <c r="I32" s="2"/>
      <c r="J32" s="17"/>
      <c r="K32" s="2"/>
      <c r="L32" s="17"/>
      <c r="M32" s="18"/>
    </row>
    <row r="33" spans="1:13" x14ac:dyDescent="0.25">
      <c r="A33" s="1"/>
      <c r="B33" s="1"/>
      <c r="C33" s="1"/>
      <c r="D33" s="1"/>
      <c r="E33" s="1" t="s">
        <v>25</v>
      </c>
      <c r="F33" s="1"/>
      <c r="G33" s="2">
        <v>1500</v>
      </c>
      <c r="H33" s="17"/>
      <c r="I33" s="2"/>
      <c r="J33" s="17"/>
      <c r="K33" s="2"/>
      <c r="L33" s="17"/>
      <c r="M33" s="18"/>
    </row>
    <row r="34" spans="1:13" x14ac:dyDescent="0.25">
      <c r="A34" s="1"/>
      <c r="B34" s="1"/>
      <c r="C34" s="1"/>
      <c r="D34" s="1"/>
      <c r="E34" s="1" t="s">
        <v>55</v>
      </c>
      <c r="F34" s="1"/>
      <c r="G34" s="2">
        <v>169.71</v>
      </c>
      <c r="H34" s="17"/>
      <c r="I34" s="2">
        <v>900</v>
      </c>
      <c r="J34" s="17"/>
      <c r="K34" s="2">
        <f>ROUND((G34-I34),5)</f>
        <v>-730.29</v>
      </c>
      <c r="L34" s="17"/>
      <c r="M34" s="18">
        <f>ROUND(IF(I34=0, IF(G34=0, 0, 1), G34/I34),5)</f>
        <v>0.18856999999999999</v>
      </c>
    </row>
    <row r="35" spans="1:13" x14ac:dyDescent="0.25">
      <c r="A35" s="1"/>
      <c r="B35" s="1"/>
      <c r="C35" s="1"/>
      <c r="D35" s="1"/>
      <c r="E35" s="1" t="s">
        <v>56</v>
      </c>
      <c r="F35" s="1"/>
      <c r="G35" s="2">
        <v>2958.75</v>
      </c>
      <c r="H35" s="17"/>
      <c r="I35" s="2">
        <v>4000</v>
      </c>
      <c r="J35" s="17"/>
      <c r="K35" s="2">
        <f>ROUND((G35-I35),5)</f>
        <v>-1041.25</v>
      </c>
      <c r="L35" s="17"/>
      <c r="M35" s="18">
        <f>ROUND(IF(I35=0, IF(G35=0, 0, 1), G35/I35),5)</f>
        <v>0.73968999999999996</v>
      </c>
    </row>
    <row r="36" spans="1:13" x14ac:dyDescent="0.25">
      <c r="A36" s="1"/>
      <c r="B36" s="1"/>
      <c r="C36" s="1"/>
      <c r="D36" s="1"/>
      <c r="E36" s="1" t="s">
        <v>57</v>
      </c>
      <c r="F36" s="1"/>
      <c r="G36" s="2">
        <v>1167</v>
      </c>
      <c r="H36" s="17"/>
      <c r="I36" s="2"/>
      <c r="J36" s="17"/>
      <c r="K36" s="2"/>
      <c r="L36" s="17"/>
      <c r="M36" s="18"/>
    </row>
    <row r="37" spans="1:13" x14ac:dyDescent="0.25">
      <c r="A37" s="1"/>
      <c r="B37" s="1"/>
      <c r="C37" s="1"/>
      <c r="D37" s="1"/>
      <c r="E37" s="1" t="s">
        <v>26</v>
      </c>
      <c r="F37" s="1"/>
      <c r="G37" s="2"/>
      <c r="H37" s="17"/>
      <c r="I37" s="2"/>
      <c r="J37" s="17"/>
      <c r="K37" s="2"/>
      <c r="L37" s="17"/>
      <c r="M37" s="18"/>
    </row>
    <row r="38" spans="1:13" x14ac:dyDescent="0.25">
      <c r="A38" s="1"/>
      <c r="B38" s="1"/>
      <c r="C38" s="1"/>
      <c r="D38" s="1"/>
      <c r="E38" s="1"/>
      <c r="F38" s="1" t="s">
        <v>58</v>
      </c>
      <c r="G38" s="2">
        <v>5400</v>
      </c>
      <c r="H38" s="17"/>
      <c r="I38" s="2"/>
      <c r="J38" s="17"/>
      <c r="K38" s="2"/>
      <c r="L38" s="17"/>
      <c r="M38" s="18"/>
    </row>
    <row r="39" spans="1:13" x14ac:dyDescent="0.25">
      <c r="A39" s="1"/>
      <c r="B39" s="1"/>
      <c r="C39" s="1"/>
      <c r="D39" s="1"/>
      <c r="E39" s="1"/>
      <c r="F39" s="1" t="s">
        <v>59</v>
      </c>
      <c r="G39" s="2">
        <v>8000</v>
      </c>
      <c r="H39" s="17"/>
      <c r="I39" s="2"/>
      <c r="J39" s="17"/>
      <c r="K39" s="2"/>
      <c r="L39" s="17"/>
      <c r="M39" s="18"/>
    </row>
    <row r="40" spans="1:13" x14ac:dyDescent="0.25">
      <c r="A40" s="1"/>
      <c r="B40" s="1"/>
      <c r="C40" s="1"/>
      <c r="D40" s="1"/>
      <c r="E40" s="1"/>
      <c r="F40" s="1" t="s">
        <v>27</v>
      </c>
      <c r="G40" s="2">
        <v>10521.88</v>
      </c>
      <c r="H40" s="17"/>
      <c r="I40" s="2"/>
      <c r="J40" s="17"/>
      <c r="K40" s="2"/>
      <c r="L40" s="17"/>
      <c r="M40" s="18"/>
    </row>
    <row r="41" spans="1:13" x14ac:dyDescent="0.25">
      <c r="A41" s="1"/>
      <c r="B41" s="1"/>
      <c r="C41" s="1"/>
      <c r="D41" s="1"/>
      <c r="E41" s="1"/>
      <c r="F41" s="1" t="s">
        <v>28</v>
      </c>
      <c r="G41" s="2">
        <v>4119.6499999999996</v>
      </c>
      <c r="H41" s="17"/>
      <c r="I41" s="2"/>
      <c r="J41" s="17"/>
      <c r="K41" s="2"/>
      <c r="L41" s="17"/>
      <c r="M41" s="18"/>
    </row>
    <row r="42" spans="1:13" ht="15.75" thickBot="1" x14ac:dyDescent="0.3">
      <c r="A42" s="1"/>
      <c r="B42" s="1"/>
      <c r="C42" s="1"/>
      <c r="D42" s="1"/>
      <c r="E42" s="1"/>
      <c r="F42" s="1" t="s">
        <v>60</v>
      </c>
      <c r="G42" s="3">
        <v>0</v>
      </c>
      <c r="H42" s="17"/>
      <c r="I42" s="3">
        <v>12000</v>
      </c>
      <c r="J42" s="17"/>
      <c r="K42" s="3">
        <f>ROUND((G42-I42),5)</f>
        <v>-12000</v>
      </c>
      <c r="L42" s="17"/>
      <c r="M42" s="19">
        <f>ROUND(IF(I42=0, IF(G42=0, 0, 1), G42/I42),5)</f>
        <v>0</v>
      </c>
    </row>
    <row r="43" spans="1:13" x14ac:dyDescent="0.25">
      <c r="A43" s="1"/>
      <c r="B43" s="1"/>
      <c r="C43" s="1"/>
      <c r="D43" s="1"/>
      <c r="E43" s="1" t="s">
        <v>29</v>
      </c>
      <c r="F43" s="1"/>
      <c r="G43" s="2">
        <f>ROUND(SUM(G37:G42),5)</f>
        <v>28041.53</v>
      </c>
      <c r="H43" s="17"/>
      <c r="I43" s="2">
        <f>ROUND(SUM(I37:I42),5)</f>
        <v>12000</v>
      </c>
      <c r="J43" s="17"/>
      <c r="K43" s="2">
        <f>ROUND((G43-I43),5)</f>
        <v>16041.53</v>
      </c>
      <c r="L43" s="17"/>
      <c r="M43" s="18">
        <f>ROUND(IF(I43=0, IF(G43=0, 0, 1), G43/I43),5)</f>
        <v>2.3367900000000001</v>
      </c>
    </row>
    <row r="44" spans="1:13" ht="15.75" thickBot="1" x14ac:dyDescent="0.3">
      <c r="A44" s="1"/>
      <c r="B44" s="1"/>
      <c r="C44" s="1"/>
      <c r="D44" s="1"/>
      <c r="E44" s="1" t="s">
        <v>61</v>
      </c>
      <c r="F44" s="1"/>
      <c r="G44" s="3">
        <v>7775</v>
      </c>
      <c r="H44" s="17"/>
      <c r="I44" s="3">
        <v>6000</v>
      </c>
      <c r="J44" s="17"/>
      <c r="K44" s="3">
        <f>ROUND((G44-I44),5)</f>
        <v>1775</v>
      </c>
      <c r="L44" s="17"/>
      <c r="M44" s="19">
        <f>ROUND(IF(I44=0, IF(G44=0, 0, 1), G44/I44),5)</f>
        <v>1.29583</v>
      </c>
    </row>
    <row r="45" spans="1:13" x14ac:dyDescent="0.25">
      <c r="A45" s="1"/>
      <c r="B45" s="1"/>
      <c r="C45" s="1"/>
      <c r="D45" s="1" t="s">
        <v>30</v>
      </c>
      <c r="E45" s="1"/>
      <c r="F45" s="1"/>
      <c r="G45" s="2">
        <f>ROUND(SUM(G32:G36)+SUM(G43:G44),5)</f>
        <v>41611.99</v>
      </c>
      <c r="H45" s="17"/>
      <c r="I45" s="2">
        <f>ROUND(SUM(I32:I36)+SUM(I43:I44),5)</f>
        <v>22900</v>
      </c>
      <c r="J45" s="17"/>
      <c r="K45" s="2">
        <f>ROUND((G45-I45),5)</f>
        <v>18711.990000000002</v>
      </c>
      <c r="L45" s="17"/>
      <c r="M45" s="18">
        <f>ROUND(IF(I45=0, IF(G45=0, 0, 1), G45/I45),5)</f>
        <v>1.8171200000000001</v>
      </c>
    </row>
    <row r="46" spans="1:13" x14ac:dyDescent="0.25">
      <c r="A46" s="1"/>
      <c r="B46" s="1"/>
      <c r="C46" s="1"/>
      <c r="D46" s="1" t="s">
        <v>62</v>
      </c>
      <c r="E46" s="1"/>
      <c r="F46" s="1"/>
      <c r="G46" s="2"/>
      <c r="H46" s="17"/>
      <c r="I46" s="2"/>
      <c r="J46" s="17"/>
      <c r="K46" s="2"/>
      <c r="L46" s="17"/>
      <c r="M46" s="18"/>
    </row>
    <row r="47" spans="1:13" x14ac:dyDescent="0.25">
      <c r="A47" s="1"/>
      <c r="B47" s="1"/>
      <c r="C47" s="1"/>
      <c r="D47" s="1"/>
      <c r="E47" s="1" t="s">
        <v>63</v>
      </c>
      <c r="F47" s="1"/>
      <c r="G47" s="2">
        <v>0</v>
      </c>
      <c r="H47" s="17"/>
      <c r="I47" s="2">
        <v>125</v>
      </c>
      <c r="J47" s="17"/>
      <c r="K47" s="2">
        <f>ROUND((G47-I47),5)</f>
        <v>-125</v>
      </c>
      <c r="L47" s="17"/>
      <c r="M47" s="18">
        <f>ROUND(IF(I47=0, IF(G47=0, 0, 1), G47/I47),5)</f>
        <v>0</v>
      </c>
    </row>
    <row r="48" spans="1:13" x14ac:dyDescent="0.25">
      <c r="A48" s="1"/>
      <c r="B48" s="1"/>
      <c r="C48" s="1"/>
      <c r="D48" s="1"/>
      <c r="E48" s="1" t="s">
        <v>64</v>
      </c>
      <c r="F48" s="1"/>
      <c r="G48" s="2">
        <v>6330</v>
      </c>
      <c r="H48" s="17"/>
      <c r="I48" s="2">
        <v>6000</v>
      </c>
      <c r="J48" s="17"/>
      <c r="K48" s="2">
        <f>ROUND((G48-I48),5)</f>
        <v>330</v>
      </c>
      <c r="L48" s="17"/>
      <c r="M48" s="18">
        <f>ROUND(IF(I48=0, IF(G48=0, 0, 1), G48/I48),5)</f>
        <v>1.0549999999999999</v>
      </c>
    </row>
    <row r="49" spans="1:13" ht="15.75" thickBot="1" x14ac:dyDescent="0.3">
      <c r="A49" s="1"/>
      <c r="B49" s="1"/>
      <c r="C49" s="1"/>
      <c r="D49" s="1"/>
      <c r="E49" s="1" t="s">
        <v>65</v>
      </c>
      <c r="F49" s="1"/>
      <c r="G49" s="3">
        <v>125</v>
      </c>
      <c r="H49" s="17"/>
      <c r="I49" s="3"/>
      <c r="J49" s="17"/>
      <c r="K49" s="3"/>
      <c r="L49" s="17"/>
      <c r="M49" s="19"/>
    </row>
    <row r="50" spans="1:13" x14ac:dyDescent="0.25">
      <c r="A50" s="1"/>
      <c r="B50" s="1"/>
      <c r="C50" s="1"/>
      <c r="D50" s="1" t="s">
        <v>66</v>
      </c>
      <c r="E50" s="1"/>
      <c r="F50" s="1"/>
      <c r="G50" s="2">
        <f>ROUND(SUM(G46:G49),5)</f>
        <v>6455</v>
      </c>
      <c r="H50" s="17"/>
      <c r="I50" s="2">
        <f>ROUND(SUM(I46:I49),5)</f>
        <v>6125</v>
      </c>
      <c r="J50" s="17"/>
      <c r="K50" s="2">
        <f>ROUND((G50-I50),5)</f>
        <v>330</v>
      </c>
      <c r="L50" s="17"/>
      <c r="M50" s="18">
        <f>ROUND(IF(I50=0, IF(G50=0, 0, 1), G50/I50),5)</f>
        <v>1.0538799999999999</v>
      </c>
    </row>
    <row r="51" spans="1:13" x14ac:dyDescent="0.25">
      <c r="A51" s="1"/>
      <c r="B51" s="1"/>
      <c r="C51" s="1"/>
      <c r="D51" s="1" t="s">
        <v>31</v>
      </c>
      <c r="E51" s="1"/>
      <c r="F51" s="1"/>
      <c r="G51" s="2"/>
      <c r="H51" s="17"/>
      <c r="I51" s="2"/>
      <c r="J51" s="17"/>
      <c r="K51" s="2"/>
      <c r="L51" s="17"/>
      <c r="M51" s="18"/>
    </row>
    <row r="52" spans="1:13" x14ac:dyDescent="0.25">
      <c r="A52" s="1"/>
      <c r="B52" s="1"/>
      <c r="C52" s="1"/>
      <c r="D52" s="1"/>
      <c r="E52" s="1" t="s">
        <v>32</v>
      </c>
      <c r="F52" s="1"/>
      <c r="G52" s="2">
        <v>2320.61</v>
      </c>
      <c r="H52" s="17"/>
      <c r="I52" s="2">
        <v>2500</v>
      </c>
      <c r="J52" s="17"/>
      <c r="K52" s="2">
        <f>ROUND((G52-I52),5)</f>
        <v>-179.39</v>
      </c>
      <c r="L52" s="17"/>
      <c r="M52" s="18">
        <f>ROUND(IF(I52=0, IF(G52=0, 0, 1), G52/I52),5)</f>
        <v>0.92823999999999995</v>
      </c>
    </row>
    <row r="53" spans="1:13" ht="15.75" thickBot="1" x14ac:dyDescent="0.3">
      <c r="A53" s="1"/>
      <c r="B53" s="1"/>
      <c r="C53" s="1"/>
      <c r="D53" s="1"/>
      <c r="E53" s="1" t="s">
        <v>67</v>
      </c>
      <c r="F53" s="1"/>
      <c r="G53" s="3">
        <v>1344.94</v>
      </c>
      <c r="H53" s="17"/>
      <c r="I53" s="3">
        <v>1300</v>
      </c>
      <c r="J53" s="17"/>
      <c r="K53" s="3">
        <f>ROUND((G53-I53),5)</f>
        <v>44.94</v>
      </c>
      <c r="L53" s="17"/>
      <c r="M53" s="19">
        <f>ROUND(IF(I53=0, IF(G53=0, 0, 1), G53/I53),5)</f>
        <v>1.03457</v>
      </c>
    </row>
    <row r="54" spans="1:13" x14ac:dyDescent="0.25">
      <c r="A54" s="1"/>
      <c r="B54" s="1"/>
      <c r="C54" s="1"/>
      <c r="D54" s="1" t="s">
        <v>33</v>
      </c>
      <c r="E54" s="1"/>
      <c r="F54" s="1"/>
      <c r="G54" s="2">
        <f>ROUND(SUM(G51:G53),5)</f>
        <v>3665.55</v>
      </c>
      <c r="H54" s="17"/>
      <c r="I54" s="2">
        <f>ROUND(SUM(I51:I53),5)</f>
        <v>3800</v>
      </c>
      <c r="J54" s="17"/>
      <c r="K54" s="2">
        <f>ROUND((G54-I54),5)</f>
        <v>-134.44999999999999</v>
      </c>
      <c r="L54" s="17"/>
      <c r="M54" s="18">
        <f>ROUND(IF(I54=0, IF(G54=0, 0, 1), G54/I54),5)</f>
        <v>0.96462000000000003</v>
      </c>
    </row>
    <row r="55" spans="1:13" x14ac:dyDescent="0.25">
      <c r="A55" s="1"/>
      <c r="B55" s="1"/>
      <c r="C55" s="1"/>
      <c r="D55" s="1" t="s">
        <v>68</v>
      </c>
      <c r="E55" s="1"/>
      <c r="F55" s="1"/>
      <c r="G55" s="2"/>
      <c r="H55" s="17"/>
      <c r="I55" s="2"/>
      <c r="J55" s="17"/>
      <c r="K55" s="2"/>
      <c r="L55" s="17"/>
      <c r="M55" s="18"/>
    </row>
    <row r="56" spans="1:13" ht="15.75" thickBot="1" x14ac:dyDescent="0.3">
      <c r="A56" s="1"/>
      <c r="B56" s="1"/>
      <c r="C56" s="1"/>
      <c r="D56" s="1"/>
      <c r="E56" s="1" t="s">
        <v>69</v>
      </c>
      <c r="F56" s="1"/>
      <c r="G56" s="3">
        <v>925.6</v>
      </c>
      <c r="H56" s="17"/>
      <c r="I56" s="3">
        <v>1000</v>
      </c>
      <c r="J56" s="17"/>
      <c r="K56" s="3">
        <f>ROUND((G56-I56),5)</f>
        <v>-74.400000000000006</v>
      </c>
      <c r="L56" s="17"/>
      <c r="M56" s="19">
        <f>ROUND(IF(I56=0, IF(G56=0, 0, 1), G56/I56),5)</f>
        <v>0.92559999999999998</v>
      </c>
    </row>
    <row r="57" spans="1:13" x14ac:dyDescent="0.25">
      <c r="A57" s="1"/>
      <c r="B57" s="1"/>
      <c r="C57" s="1"/>
      <c r="D57" s="1" t="s">
        <v>70</v>
      </c>
      <c r="E57" s="1"/>
      <c r="F57" s="1"/>
      <c r="G57" s="2">
        <f>ROUND(SUM(G55:G56),5)</f>
        <v>925.6</v>
      </c>
      <c r="H57" s="17"/>
      <c r="I57" s="2">
        <f>ROUND(SUM(I55:I56),5)</f>
        <v>1000</v>
      </c>
      <c r="J57" s="17"/>
      <c r="K57" s="2">
        <f>ROUND((G57-I57),5)</f>
        <v>-74.400000000000006</v>
      </c>
      <c r="L57" s="17"/>
      <c r="M57" s="18">
        <f>ROUND(IF(I57=0, IF(G57=0, 0, 1), G57/I57),5)</f>
        <v>0.92559999999999998</v>
      </c>
    </row>
    <row r="58" spans="1:13" x14ac:dyDescent="0.25">
      <c r="A58" s="1"/>
      <c r="B58" s="1"/>
      <c r="C58" s="1"/>
      <c r="D58" s="1" t="s">
        <v>34</v>
      </c>
      <c r="E58" s="1"/>
      <c r="F58" s="1"/>
      <c r="G58" s="2"/>
      <c r="H58" s="17"/>
      <c r="I58" s="2"/>
      <c r="J58" s="17"/>
      <c r="K58" s="2"/>
      <c r="L58" s="17"/>
      <c r="M58" s="18"/>
    </row>
    <row r="59" spans="1:13" x14ac:dyDescent="0.25">
      <c r="A59" s="1"/>
      <c r="B59" s="1"/>
      <c r="C59" s="1"/>
      <c r="D59" s="1"/>
      <c r="E59" s="1" t="s">
        <v>71</v>
      </c>
      <c r="F59" s="1"/>
      <c r="G59" s="2">
        <v>410.2</v>
      </c>
      <c r="H59" s="17"/>
      <c r="I59" s="2">
        <v>750</v>
      </c>
      <c r="J59" s="17"/>
      <c r="K59" s="2">
        <f>ROUND((G59-I59),5)</f>
        <v>-339.8</v>
      </c>
      <c r="L59" s="17"/>
      <c r="M59" s="18">
        <f>ROUND(IF(I59=0, IF(G59=0, 0, 1), G59/I59),5)</f>
        <v>0.54693000000000003</v>
      </c>
    </row>
    <row r="60" spans="1:13" x14ac:dyDescent="0.25">
      <c r="A60" s="1"/>
      <c r="B60" s="1"/>
      <c r="C60" s="1"/>
      <c r="D60" s="1"/>
      <c r="E60" s="1" t="s">
        <v>72</v>
      </c>
      <c r="F60" s="1"/>
      <c r="G60" s="2">
        <v>30</v>
      </c>
      <c r="H60" s="17"/>
      <c r="I60" s="2"/>
      <c r="J60" s="17"/>
      <c r="K60" s="2"/>
      <c r="L60" s="17"/>
      <c r="M60" s="18"/>
    </row>
    <row r="61" spans="1:13" x14ac:dyDescent="0.25">
      <c r="A61" s="1"/>
      <c r="B61" s="1"/>
      <c r="C61" s="1"/>
      <c r="D61" s="1"/>
      <c r="E61" s="1" t="s">
        <v>73</v>
      </c>
      <c r="F61" s="1"/>
      <c r="G61" s="2">
        <v>450</v>
      </c>
      <c r="H61" s="17"/>
      <c r="I61" s="2">
        <v>600</v>
      </c>
      <c r="J61" s="17"/>
      <c r="K61" s="2">
        <f>ROUND((G61-I61),5)</f>
        <v>-150</v>
      </c>
      <c r="L61" s="17"/>
      <c r="M61" s="18">
        <f>ROUND(IF(I61=0, IF(G61=0, 0, 1), G61/I61),5)</f>
        <v>0.75</v>
      </c>
    </row>
    <row r="62" spans="1:13" x14ac:dyDescent="0.25">
      <c r="A62" s="1"/>
      <c r="B62" s="1"/>
      <c r="C62" s="1"/>
      <c r="D62" s="1"/>
      <c r="E62" s="1" t="s">
        <v>35</v>
      </c>
      <c r="F62" s="1"/>
      <c r="G62" s="2">
        <v>1487.92</v>
      </c>
      <c r="H62" s="17"/>
      <c r="I62" s="2">
        <v>1500</v>
      </c>
      <c r="J62" s="17"/>
      <c r="K62" s="2">
        <f>ROUND((G62-I62),5)</f>
        <v>-12.08</v>
      </c>
      <c r="L62" s="17"/>
      <c r="M62" s="18">
        <f>ROUND(IF(I62=0, IF(G62=0, 0, 1), G62/I62),5)</f>
        <v>0.99195</v>
      </c>
    </row>
    <row r="63" spans="1:13" ht="15.75" thickBot="1" x14ac:dyDescent="0.3">
      <c r="A63" s="1"/>
      <c r="B63" s="1"/>
      <c r="C63" s="1"/>
      <c r="D63" s="1"/>
      <c r="E63" s="1" t="s">
        <v>74</v>
      </c>
      <c r="F63" s="1"/>
      <c r="G63" s="3">
        <v>542.04999999999995</v>
      </c>
      <c r="H63" s="17"/>
      <c r="I63" s="3">
        <v>500</v>
      </c>
      <c r="J63" s="17"/>
      <c r="K63" s="3">
        <f>ROUND((G63-I63),5)</f>
        <v>42.05</v>
      </c>
      <c r="L63" s="17"/>
      <c r="M63" s="19">
        <f>ROUND(IF(I63=0, IF(G63=0, 0, 1), G63/I63),5)</f>
        <v>1.0841000000000001</v>
      </c>
    </row>
    <row r="64" spans="1:13" x14ac:dyDescent="0.25">
      <c r="A64" s="1"/>
      <c r="B64" s="1"/>
      <c r="C64" s="1"/>
      <c r="D64" s="1" t="s">
        <v>36</v>
      </c>
      <c r="E64" s="1"/>
      <c r="F64" s="1"/>
      <c r="G64" s="2">
        <f>ROUND(SUM(G58:G63),5)</f>
        <v>2920.17</v>
      </c>
      <c r="H64" s="17"/>
      <c r="I64" s="2">
        <f>ROUND(SUM(I58:I63),5)</f>
        <v>3350</v>
      </c>
      <c r="J64" s="17"/>
      <c r="K64" s="2">
        <f>ROUND((G64-I64),5)</f>
        <v>-429.83</v>
      </c>
      <c r="L64" s="17"/>
      <c r="M64" s="18">
        <f>ROUND(IF(I64=0, IF(G64=0, 0, 1), G64/I64),5)</f>
        <v>0.87168999999999996</v>
      </c>
    </row>
    <row r="65" spans="1:13" x14ac:dyDescent="0.25">
      <c r="A65" s="1"/>
      <c r="B65" s="1"/>
      <c r="C65" s="1"/>
      <c r="D65" s="1" t="s">
        <v>75</v>
      </c>
      <c r="E65" s="1"/>
      <c r="F65" s="1"/>
      <c r="G65" s="2"/>
      <c r="H65" s="17"/>
      <c r="I65" s="2"/>
      <c r="J65" s="17"/>
      <c r="K65" s="2"/>
      <c r="L65" s="17"/>
      <c r="M65" s="18"/>
    </row>
    <row r="66" spans="1:13" ht="15.75" thickBot="1" x14ac:dyDescent="0.3">
      <c r="A66" s="1"/>
      <c r="B66" s="1"/>
      <c r="C66" s="1"/>
      <c r="D66" s="1"/>
      <c r="E66" s="1" t="s">
        <v>76</v>
      </c>
      <c r="F66" s="1"/>
      <c r="G66" s="4">
        <v>426.97</v>
      </c>
      <c r="H66" s="17"/>
      <c r="I66" s="4">
        <v>200</v>
      </c>
      <c r="J66" s="17"/>
      <c r="K66" s="4">
        <f>ROUND((G66-I66),5)</f>
        <v>226.97</v>
      </c>
      <c r="L66" s="17"/>
      <c r="M66" s="20">
        <f>ROUND(IF(I66=0, IF(G66=0, 0, 1), G66/I66),5)</f>
        <v>2.1348500000000001</v>
      </c>
    </row>
    <row r="67" spans="1:13" ht="15.75" thickBot="1" x14ac:dyDescent="0.3">
      <c r="A67" s="1"/>
      <c r="B67" s="1"/>
      <c r="C67" s="1"/>
      <c r="D67" s="1" t="s">
        <v>77</v>
      </c>
      <c r="E67" s="1"/>
      <c r="F67" s="1"/>
      <c r="G67" s="6">
        <f>ROUND(SUM(G65:G66),5)</f>
        <v>426.97</v>
      </c>
      <c r="H67" s="17"/>
      <c r="I67" s="6">
        <f>ROUND(SUM(I65:I66),5)</f>
        <v>200</v>
      </c>
      <c r="J67" s="17"/>
      <c r="K67" s="6">
        <f>ROUND((G67-I67),5)</f>
        <v>226.97</v>
      </c>
      <c r="L67" s="17"/>
      <c r="M67" s="21">
        <f>ROUND(IF(I67=0, IF(G67=0, 0, 1), G67/I67),5)</f>
        <v>2.1348500000000001</v>
      </c>
    </row>
    <row r="68" spans="1:13" ht="15.75" thickBot="1" x14ac:dyDescent="0.3">
      <c r="A68" s="1"/>
      <c r="B68" s="1"/>
      <c r="C68" s="1" t="s">
        <v>37</v>
      </c>
      <c r="D68" s="1"/>
      <c r="E68" s="1"/>
      <c r="F68" s="1"/>
      <c r="G68" s="5">
        <f>ROUND(SUM(G10:G13)+G17+G22+G31+G45+G50+G54+G57+G64+G67,5)</f>
        <v>166683.64000000001</v>
      </c>
      <c r="H68" s="17"/>
      <c r="I68" s="5">
        <f>ROUND(SUM(I10:I13)+I17+I22+I31+I45+I50+I54+I57+I64+I67,5)</f>
        <v>169095</v>
      </c>
      <c r="J68" s="17"/>
      <c r="K68" s="5">
        <f>ROUND((G68-I68),5)</f>
        <v>-2411.36</v>
      </c>
      <c r="L68" s="17"/>
      <c r="M68" s="22">
        <f>ROUND(IF(I68=0, IF(G68=0, 0, 1), G68/I68),5)</f>
        <v>0.98573999999999995</v>
      </c>
    </row>
    <row r="69" spans="1:13" x14ac:dyDescent="0.25">
      <c r="A69" s="1"/>
      <c r="B69" s="1" t="s">
        <v>38</v>
      </c>
      <c r="C69" s="1"/>
      <c r="D69" s="1"/>
      <c r="E69" s="1"/>
      <c r="F69" s="1"/>
      <c r="G69" s="2">
        <f>ROUND(G3+G9-G68,5)</f>
        <v>47960.55</v>
      </c>
      <c r="H69" s="17"/>
      <c r="I69" s="2">
        <f>ROUND(I3+I9-I68,5)</f>
        <v>39207</v>
      </c>
      <c r="J69" s="17"/>
      <c r="K69" s="2">
        <f>ROUND((G69-I69),5)</f>
        <v>8753.5499999999993</v>
      </c>
      <c r="L69" s="17"/>
      <c r="M69" s="18">
        <f>ROUND(IF(I69=0, IF(G69=0, 0, 1), G69/I69),5)</f>
        <v>1.22326</v>
      </c>
    </row>
    <row r="70" spans="1:13" x14ac:dyDescent="0.25">
      <c r="A70" s="1"/>
      <c r="B70" s="1" t="s">
        <v>39</v>
      </c>
      <c r="C70" s="1"/>
      <c r="D70" s="1"/>
      <c r="E70" s="1"/>
      <c r="F70" s="1"/>
      <c r="G70" s="2"/>
      <c r="H70" s="17"/>
      <c r="I70" s="2"/>
      <c r="J70" s="17"/>
      <c r="K70" s="2"/>
      <c r="L70" s="17"/>
      <c r="M70" s="18"/>
    </row>
    <row r="71" spans="1:13" x14ac:dyDescent="0.25">
      <c r="A71" s="1"/>
      <c r="B71" s="1"/>
      <c r="C71" s="1" t="s">
        <v>78</v>
      </c>
      <c r="D71" s="1"/>
      <c r="E71" s="1"/>
      <c r="F71" s="1"/>
      <c r="G71" s="2"/>
      <c r="H71" s="17"/>
      <c r="I71" s="2"/>
      <c r="J71" s="17"/>
      <c r="K71" s="2"/>
      <c r="L71" s="17"/>
      <c r="M71" s="18"/>
    </row>
    <row r="72" spans="1:13" x14ac:dyDescent="0.25">
      <c r="A72" s="1"/>
      <c r="B72" s="1"/>
      <c r="C72" s="1"/>
      <c r="D72" s="1" t="s">
        <v>79</v>
      </c>
      <c r="E72" s="1"/>
      <c r="F72" s="1"/>
      <c r="G72" s="2"/>
      <c r="H72" s="17"/>
      <c r="I72" s="2"/>
      <c r="J72" s="17"/>
      <c r="K72" s="2"/>
      <c r="L72" s="17"/>
      <c r="M72" s="18"/>
    </row>
    <row r="73" spans="1:13" ht="15.75" thickBot="1" x14ac:dyDescent="0.3">
      <c r="A73" s="1"/>
      <c r="B73" s="1"/>
      <c r="C73" s="1"/>
      <c r="D73" s="1"/>
      <c r="E73" s="1" t="s">
        <v>80</v>
      </c>
      <c r="F73" s="1"/>
      <c r="G73" s="3">
        <v>0</v>
      </c>
      <c r="H73" s="17"/>
      <c r="I73" s="3">
        <v>20000</v>
      </c>
      <c r="J73" s="17"/>
      <c r="K73" s="3">
        <f>ROUND((G73-I73),5)</f>
        <v>-20000</v>
      </c>
      <c r="L73" s="17"/>
      <c r="M73" s="19">
        <f>ROUND(IF(I73=0, IF(G73=0, 0, 1), G73/I73),5)</f>
        <v>0</v>
      </c>
    </row>
    <row r="74" spans="1:13" x14ac:dyDescent="0.25">
      <c r="A74" s="1"/>
      <c r="B74" s="1"/>
      <c r="C74" s="1"/>
      <c r="D74" s="1" t="s">
        <v>81</v>
      </c>
      <c r="E74" s="1"/>
      <c r="F74" s="1"/>
      <c r="G74" s="2">
        <f>ROUND(SUM(G72:G73),5)</f>
        <v>0</v>
      </c>
      <c r="H74" s="17"/>
      <c r="I74" s="2">
        <f>ROUND(SUM(I72:I73),5)</f>
        <v>20000</v>
      </c>
      <c r="J74" s="17"/>
      <c r="K74" s="2">
        <f>ROUND((G74-I74),5)</f>
        <v>-20000</v>
      </c>
      <c r="L74" s="17"/>
      <c r="M74" s="18">
        <f>ROUND(IF(I74=0, IF(G74=0, 0, 1), G74/I74),5)</f>
        <v>0</v>
      </c>
    </row>
    <row r="75" spans="1:13" ht="15.75" thickBot="1" x14ac:dyDescent="0.3">
      <c r="A75" s="1"/>
      <c r="B75" s="1"/>
      <c r="C75" s="1"/>
      <c r="D75" s="1" t="s">
        <v>82</v>
      </c>
      <c r="E75" s="1"/>
      <c r="F75" s="1"/>
      <c r="G75" s="3">
        <v>6.47</v>
      </c>
      <c r="H75" s="17"/>
      <c r="I75" s="3"/>
      <c r="J75" s="17"/>
      <c r="K75" s="3"/>
      <c r="L75" s="17"/>
      <c r="M75" s="19"/>
    </row>
    <row r="76" spans="1:13" x14ac:dyDescent="0.25">
      <c r="A76" s="1"/>
      <c r="B76" s="1"/>
      <c r="C76" s="1" t="s">
        <v>83</v>
      </c>
      <c r="D76" s="1"/>
      <c r="E76" s="1"/>
      <c r="F76" s="1"/>
      <c r="G76" s="2">
        <f>ROUND(G71+SUM(G74:G75),5)</f>
        <v>6.47</v>
      </c>
      <c r="H76" s="17"/>
      <c r="I76" s="2">
        <f>ROUND(I71+SUM(I74:I75),5)</f>
        <v>20000</v>
      </c>
      <c r="J76" s="17"/>
      <c r="K76" s="2">
        <f>ROUND((G76-I76),5)</f>
        <v>-19993.53</v>
      </c>
      <c r="L76" s="17"/>
      <c r="M76" s="18">
        <f>ROUND(IF(I76=0, IF(G76=0, 0, 1), G76/I76),5)</f>
        <v>3.2000000000000003E-4</v>
      </c>
    </row>
    <row r="77" spans="1:13" x14ac:dyDescent="0.25">
      <c r="A77" s="1"/>
      <c r="B77" s="1"/>
      <c r="C77" s="1" t="s">
        <v>40</v>
      </c>
      <c r="D77" s="1"/>
      <c r="E77" s="1"/>
      <c r="F77" s="1"/>
      <c r="G77" s="2"/>
      <c r="H77" s="17"/>
      <c r="I77" s="2"/>
      <c r="J77" s="17"/>
      <c r="K77" s="2"/>
      <c r="L77" s="17"/>
      <c r="M77" s="18"/>
    </row>
    <row r="78" spans="1:13" x14ac:dyDescent="0.25">
      <c r="A78" s="1"/>
      <c r="B78" s="1"/>
      <c r="C78" s="1"/>
      <c r="D78" s="1" t="s">
        <v>41</v>
      </c>
      <c r="E78" s="1"/>
      <c r="F78" s="1"/>
      <c r="G78" s="2">
        <v>60402.3</v>
      </c>
      <c r="H78" s="17"/>
      <c r="I78" s="2">
        <v>58900</v>
      </c>
      <c r="J78" s="17"/>
      <c r="K78" s="2">
        <f>ROUND((G78-I78),5)</f>
        <v>1502.3</v>
      </c>
      <c r="L78" s="17"/>
      <c r="M78" s="18">
        <f>ROUND(IF(I78=0, IF(G78=0, 0, 1), G78/I78),5)</f>
        <v>1.0255099999999999</v>
      </c>
    </row>
    <row r="79" spans="1:13" ht="15.75" thickBot="1" x14ac:dyDescent="0.3">
      <c r="A79" s="1"/>
      <c r="B79" s="1"/>
      <c r="C79" s="1"/>
      <c r="D79" s="1" t="s">
        <v>84</v>
      </c>
      <c r="E79" s="1"/>
      <c r="F79" s="1"/>
      <c r="G79" s="4">
        <v>1988.77</v>
      </c>
      <c r="H79" s="17"/>
      <c r="I79" s="4"/>
      <c r="J79" s="17"/>
      <c r="K79" s="4"/>
      <c r="L79" s="17"/>
      <c r="M79" s="20"/>
    </row>
    <row r="80" spans="1:13" ht="15.75" thickBot="1" x14ac:dyDescent="0.3">
      <c r="A80" s="1"/>
      <c r="B80" s="1"/>
      <c r="C80" s="1" t="s">
        <v>42</v>
      </c>
      <c r="D80" s="1"/>
      <c r="E80" s="1"/>
      <c r="F80" s="1"/>
      <c r="G80" s="6">
        <f>ROUND(SUM(G77:G79),5)</f>
        <v>62391.07</v>
      </c>
      <c r="H80" s="17"/>
      <c r="I80" s="6">
        <f>ROUND(SUM(I77:I79),5)</f>
        <v>58900</v>
      </c>
      <c r="J80" s="17"/>
      <c r="K80" s="6">
        <f>ROUND((G80-I80),5)</f>
        <v>3491.07</v>
      </c>
      <c r="L80" s="17"/>
      <c r="M80" s="21">
        <f>ROUND(IF(I80=0, IF(G80=0, 0, 1), G80/I80),5)</f>
        <v>1.0592699999999999</v>
      </c>
    </row>
    <row r="81" spans="1:13" ht="15.75" thickBot="1" x14ac:dyDescent="0.3">
      <c r="A81" s="1"/>
      <c r="B81" s="1" t="s">
        <v>43</v>
      </c>
      <c r="C81" s="1"/>
      <c r="D81" s="1"/>
      <c r="E81" s="1"/>
      <c r="F81" s="1"/>
      <c r="G81" s="6">
        <f>ROUND(G70+G76-G80,5)</f>
        <v>-62384.6</v>
      </c>
      <c r="H81" s="17"/>
      <c r="I81" s="6">
        <f>ROUND(I70+I76-I80,5)</f>
        <v>-38900</v>
      </c>
      <c r="J81" s="17"/>
      <c r="K81" s="6">
        <f>ROUND((G81-I81),5)</f>
        <v>-23484.6</v>
      </c>
      <c r="L81" s="17"/>
      <c r="M81" s="21">
        <f>ROUND(IF(I81=0, IF(G81=0, 0, 1), G81/I81),5)</f>
        <v>1.60372</v>
      </c>
    </row>
    <row r="82" spans="1:13" s="9" customFormat="1" ht="12" thickBot="1" x14ac:dyDescent="0.25">
      <c r="A82" s="7" t="s">
        <v>44</v>
      </c>
      <c r="B82" s="7"/>
      <c r="C82" s="7"/>
      <c r="D82" s="7"/>
      <c r="E82" s="7"/>
      <c r="F82" s="7"/>
      <c r="G82" s="8">
        <f>ROUND(G69+G81,5)</f>
        <v>-14424.05</v>
      </c>
      <c r="H82" s="7"/>
      <c r="I82" s="8">
        <f>ROUND(I69+I81,5)</f>
        <v>307</v>
      </c>
      <c r="J82" s="7"/>
      <c r="K82" s="8">
        <f>ROUND((G82-I82),5)</f>
        <v>-14731.05</v>
      </c>
      <c r="L82" s="7"/>
      <c r="M82" s="23">
        <f>ROUND(IF(I82=0, IF(G82=0, 0, 1), G82/I82),5)</f>
        <v>-46.983879999999999</v>
      </c>
    </row>
    <row r="83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5:58 PM
&amp;"Arial,Bold"&amp;8 01/04/21
&amp;"Arial,Bold"&amp;8 Accrual Basis&amp;C&amp;"Arial,Bold"&amp;12 PIKES BAY SANITARY DISTRICT
&amp;"Arial,Bold"&amp;14 Profit &amp;&amp; Loss Budget vs. Actual
&amp;"Arial,Bold"&amp;10 January through December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8" r:id="rId4" name="HEADER"/>
      </mc:Fallback>
    </mc:AlternateContent>
    <mc:AlternateContent xmlns:mc="http://schemas.openxmlformats.org/markup-compatibility/2006">
      <mc:Choice Requires="x14">
        <control shapeId="409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6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46"/>
  <sheetViews>
    <sheetView workbookViewId="0">
      <pane xSplit="6" ySplit="1" topLeftCell="G2" activePane="bottomRight" state="frozenSplit"/>
      <selection pane="topRight" activeCell="G1" sqref="G1"/>
      <selection pane="bottomLeft" activeCell="A2" sqref="A2"/>
      <selection pane="bottomRight"/>
    </sheetView>
  </sheetViews>
  <sheetFormatPr defaultRowHeight="15" x14ac:dyDescent="0.25"/>
  <cols>
    <col min="1" max="5" width="3" style="13" customWidth="1"/>
    <col min="6" max="6" width="31.85546875" style="13" customWidth="1"/>
    <col min="7" max="7" width="8.42578125" style="14" bestFit="1" customWidth="1"/>
  </cols>
  <sheetData>
    <row r="1" spans="1:7" s="12" customFormat="1" ht="15.75" thickBot="1" x14ac:dyDescent="0.3">
      <c r="A1" s="10"/>
      <c r="B1" s="10"/>
      <c r="C1" s="10"/>
      <c r="D1" s="10"/>
      <c r="E1" s="10"/>
      <c r="F1" s="10"/>
      <c r="G1" s="11" t="s">
        <v>0</v>
      </c>
    </row>
    <row r="2" spans="1:7" ht="15.75" thickTop="1" x14ac:dyDescent="0.25">
      <c r="A2" s="1"/>
      <c r="B2" s="1" t="s">
        <v>1</v>
      </c>
      <c r="C2" s="1"/>
      <c r="D2" s="1"/>
      <c r="E2" s="1"/>
      <c r="F2" s="1"/>
      <c r="G2" s="2"/>
    </row>
    <row r="3" spans="1:7" x14ac:dyDescent="0.25">
      <c r="A3" s="1"/>
      <c r="B3" s="1"/>
      <c r="C3" s="1" t="s">
        <v>2</v>
      </c>
      <c r="D3" s="1"/>
      <c r="E3" s="1"/>
      <c r="F3" s="1"/>
      <c r="G3" s="2"/>
    </row>
    <row r="4" spans="1:7" ht="15.75" thickBot="1" x14ac:dyDescent="0.3">
      <c r="A4" s="1"/>
      <c r="B4" s="1"/>
      <c r="C4" s="1"/>
      <c r="D4" s="1" t="s">
        <v>3</v>
      </c>
      <c r="E4" s="1"/>
      <c r="F4" s="1"/>
      <c r="G4" s="3">
        <v>10350</v>
      </c>
    </row>
    <row r="5" spans="1:7" x14ac:dyDescent="0.25">
      <c r="A5" s="1"/>
      <c r="B5" s="1"/>
      <c r="C5" s="1" t="s">
        <v>4</v>
      </c>
      <c r="D5" s="1"/>
      <c r="E5" s="1"/>
      <c r="F5" s="1"/>
      <c r="G5" s="2">
        <f>ROUND(SUM(G3:G4),5)</f>
        <v>10350</v>
      </c>
    </row>
    <row r="6" spans="1:7" x14ac:dyDescent="0.25">
      <c r="A6" s="1"/>
      <c r="B6" s="1"/>
      <c r="C6" s="1" t="s">
        <v>5</v>
      </c>
      <c r="D6" s="1"/>
      <c r="E6" s="1"/>
      <c r="F6" s="1"/>
      <c r="G6" s="2"/>
    </row>
    <row r="7" spans="1:7" x14ac:dyDescent="0.25">
      <c r="A7" s="1"/>
      <c r="B7" s="1"/>
      <c r="C7" s="1"/>
      <c r="D7" s="1" t="s">
        <v>6</v>
      </c>
      <c r="E7" s="1"/>
      <c r="F7" s="1"/>
      <c r="G7" s="2">
        <v>1391.71</v>
      </c>
    </row>
    <row r="8" spans="1:7" x14ac:dyDescent="0.25">
      <c r="A8" s="1"/>
      <c r="B8" s="1"/>
      <c r="C8" s="1"/>
      <c r="D8" s="1" t="s">
        <v>7</v>
      </c>
      <c r="E8" s="1"/>
      <c r="F8" s="1"/>
      <c r="G8" s="2">
        <v>1843</v>
      </c>
    </row>
    <row r="9" spans="1:7" x14ac:dyDescent="0.25">
      <c r="A9" s="1"/>
      <c r="B9" s="1"/>
      <c r="C9" s="1"/>
      <c r="D9" s="1" t="s">
        <v>8</v>
      </c>
      <c r="E9" s="1"/>
      <c r="F9" s="1"/>
      <c r="G9" s="2"/>
    </row>
    <row r="10" spans="1:7" ht="15.75" thickBot="1" x14ac:dyDescent="0.3">
      <c r="A10" s="1"/>
      <c r="B10" s="1"/>
      <c r="C10" s="1"/>
      <c r="D10" s="1"/>
      <c r="E10" s="1" t="s">
        <v>9</v>
      </c>
      <c r="F10" s="1"/>
      <c r="G10" s="3">
        <v>2301</v>
      </c>
    </row>
    <row r="11" spans="1:7" x14ac:dyDescent="0.25">
      <c r="A11" s="1"/>
      <c r="B11" s="1"/>
      <c r="C11" s="1"/>
      <c r="D11" s="1" t="s">
        <v>10</v>
      </c>
      <c r="E11" s="1"/>
      <c r="F11" s="1"/>
      <c r="G11" s="2">
        <f>ROUND(SUM(G9:G10),5)</f>
        <v>2301</v>
      </c>
    </row>
    <row r="12" spans="1:7" x14ac:dyDescent="0.25">
      <c r="A12" s="1"/>
      <c r="B12" s="1"/>
      <c r="C12" s="1"/>
      <c r="D12" s="1" t="s">
        <v>11</v>
      </c>
      <c r="E12" s="1"/>
      <c r="F12" s="1"/>
      <c r="G12" s="2"/>
    </row>
    <row r="13" spans="1:7" x14ac:dyDescent="0.25">
      <c r="A13" s="1"/>
      <c r="B13" s="1"/>
      <c r="C13" s="1"/>
      <c r="D13" s="1"/>
      <c r="E13" s="1" t="s">
        <v>12</v>
      </c>
      <c r="F13" s="1"/>
      <c r="G13" s="2"/>
    </row>
    <row r="14" spans="1:7" ht="15.75" thickBot="1" x14ac:dyDescent="0.3">
      <c r="A14" s="1"/>
      <c r="B14" s="1"/>
      <c r="C14" s="1"/>
      <c r="D14" s="1"/>
      <c r="E14" s="1"/>
      <c r="F14" s="1" t="s">
        <v>13</v>
      </c>
      <c r="G14" s="4">
        <v>552.20000000000005</v>
      </c>
    </row>
    <row r="15" spans="1:7" ht="15.75" thickBot="1" x14ac:dyDescent="0.3">
      <c r="A15" s="1"/>
      <c r="B15" s="1"/>
      <c r="C15" s="1"/>
      <c r="D15" s="1"/>
      <c r="E15" s="1" t="s">
        <v>14</v>
      </c>
      <c r="F15" s="1"/>
      <c r="G15" s="5">
        <f>ROUND(SUM(G13:G14),5)</f>
        <v>552.20000000000005</v>
      </c>
    </row>
    <row r="16" spans="1:7" x14ac:dyDescent="0.25">
      <c r="A16" s="1"/>
      <c r="B16" s="1"/>
      <c r="C16" s="1"/>
      <c r="D16" s="1" t="s">
        <v>15</v>
      </c>
      <c r="E16" s="1"/>
      <c r="F16" s="1"/>
      <c r="G16" s="2">
        <f>ROUND(G12+G15,5)</f>
        <v>552.20000000000005</v>
      </c>
    </row>
    <row r="17" spans="1:7" x14ac:dyDescent="0.25">
      <c r="A17" s="1"/>
      <c r="B17" s="1"/>
      <c r="C17" s="1"/>
      <c r="D17" s="1" t="s">
        <v>16</v>
      </c>
      <c r="E17" s="1"/>
      <c r="F17" s="1"/>
      <c r="G17" s="2"/>
    </row>
    <row r="18" spans="1:7" x14ac:dyDescent="0.25">
      <c r="A18" s="1"/>
      <c r="B18" s="1"/>
      <c r="C18" s="1"/>
      <c r="D18" s="1"/>
      <c r="E18" s="1" t="s">
        <v>17</v>
      </c>
      <c r="F18" s="1"/>
      <c r="G18" s="2">
        <v>1351.67</v>
      </c>
    </row>
    <row r="19" spans="1:7" x14ac:dyDescent="0.25">
      <c r="A19" s="1"/>
      <c r="B19" s="1"/>
      <c r="C19" s="1"/>
      <c r="D19" s="1"/>
      <c r="E19" s="1" t="s">
        <v>18</v>
      </c>
      <c r="F19" s="1"/>
      <c r="G19" s="2">
        <v>52.2</v>
      </c>
    </row>
    <row r="20" spans="1:7" x14ac:dyDescent="0.25">
      <c r="A20" s="1"/>
      <c r="B20" s="1"/>
      <c r="C20" s="1"/>
      <c r="D20" s="1"/>
      <c r="E20" s="1" t="s">
        <v>19</v>
      </c>
      <c r="F20" s="1"/>
      <c r="G20" s="2">
        <v>66.66</v>
      </c>
    </row>
    <row r="21" spans="1:7" x14ac:dyDescent="0.25">
      <c r="A21" s="1"/>
      <c r="B21" s="1"/>
      <c r="C21" s="1"/>
      <c r="D21" s="1"/>
      <c r="E21" s="1" t="s">
        <v>20</v>
      </c>
      <c r="F21" s="1"/>
      <c r="G21" s="2">
        <v>150</v>
      </c>
    </row>
    <row r="22" spans="1:7" x14ac:dyDescent="0.25">
      <c r="A22" s="1"/>
      <c r="B22" s="1"/>
      <c r="C22" s="1"/>
      <c r="D22" s="1"/>
      <c r="E22" s="1" t="s">
        <v>21</v>
      </c>
      <c r="F22" s="1"/>
      <c r="G22" s="2">
        <v>1300</v>
      </c>
    </row>
    <row r="23" spans="1:7" ht="15.75" thickBot="1" x14ac:dyDescent="0.3">
      <c r="A23" s="1"/>
      <c r="B23" s="1"/>
      <c r="C23" s="1"/>
      <c r="D23" s="1"/>
      <c r="E23" s="1" t="s">
        <v>22</v>
      </c>
      <c r="F23" s="1"/>
      <c r="G23" s="3">
        <v>3595.25</v>
      </c>
    </row>
    <row r="24" spans="1:7" x14ac:dyDescent="0.25">
      <c r="A24" s="1"/>
      <c r="B24" s="1"/>
      <c r="C24" s="1"/>
      <c r="D24" s="1" t="s">
        <v>23</v>
      </c>
      <c r="E24" s="1"/>
      <c r="F24" s="1"/>
      <c r="G24" s="2">
        <f>ROUND(SUM(G17:G23),5)</f>
        <v>6515.78</v>
      </c>
    </row>
    <row r="25" spans="1:7" x14ac:dyDescent="0.25">
      <c r="A25" s="1"/>
      <c r="B25" s="1"/>
      <c r="C25" s="1"/>
      <c r="D25" s="1" t="s">
        <v>24</v>
      </c>
      <c r="E25" s="1"/>
      <c r="F25" s="1"/>
      <c r="G25" s="2"/>
    </row>
    <row r="26" spans="1:7" x14ac:dyDescent="0.25">
      <c r="A26" s="1"/>
      <c r="B26" s="1"/>
      <c r="C26" s="1"/>
      <c r="D26" s="1"/>
      <c r="E26" s="1" t="s">
        <v>25</v>
      </c>
      <c r="F26" s="1"/>
      <c r="G26" s="2">
        <v>1500</v>
      </c>
    </row>
    <row r="27" spans="1:7" x14ac:dyDescent="0.25">
      <c r="A27" s="1"/>
      <c r="B27" s="1"/>
      <c r="C27" s="1"/>
      <c r="D27" s="1"/>
      <c r="E27" s="1" t="s">
        <v>26</v>
      </c>
      <c r="F27" s="1"/>
      <c r="G27" s="2"/>
    </row>
    <row r="28" spans="1:7" x14ac:dyDescent="0.25">
      <c r="A28" s="1"/>
      <c r="B28" s="1"/>
      <c r="C28" s="1"/>
      <c r="D28" s="1"/>
      <c r="E28" s="1"/>
      <c r="F28" s="1" t="s">
        <v>27</v>
      </c>
      <c r="G28" s="2">
        <v>550</v>
      </c>
    </row>
    <row r="29" spans="1:7" ht="15.75" thickBot="1" x14ac:dyDescent="0.3">
      <c r="A29" s="1"/>
      <c r="B29" s="1"/>
      <c r="C29" s="1"/>
      <c r="D29" s="1"/>
      <c r="E29" s="1"/>
      <c r="F29" s="1" t="s">
        <v>28</v>
      </c>
      <c r="G29" s="4">
        <v>850</v>
      </c>
    </row>
    <row r="30" spans="1:7" ht="15.75" thickBot="1" x14ac:dyDescent="0.3">
      <c r="A30" s="1"/>
      <c r="B30" s="1"/>
      <c r="C30" s="1"/>
      <c r="D30" s="1"/>
      <c r="E30" s="1" t="s">
        <v>29</v>
      </c>
      <c r="F30" s="1"/>
      <c r="G30" s="5">
        <f>ROUND(SUM(G27:G29),5)</f>
        <v>1400</v>
      </c>
    </row>
    <row r="31" spans="1:7" x14ac:dyDescent="0.25">
      <c r="A31" s="1"/>
      <c r="B31" s="1"/>
      <c r="C31" s="1"/>
      <c r="D31" s="1" t="s">
        <v>30</v>
      </c>
      <c r="E31" s="1"/>
      <c r="F31" s="1"/>
      <c r="G31" s="2">
        <f>ROUND(SUM(G25:G26)+G30,5)</f>
        <v>2900</v>
      </c>
    </row>
    <row r="32" spans="1:7" x14ac:dyDescent="0.25">
      <c r="A32" s="1"/>
      <c r="B32" s="1"/>
      <c r="C32" s="1"/>
      <c r="D32" s="1" t="s">
        <v>31</v>
      </c>
      <c r="E32" s="1"/>
      <c r="F32" s="1"/>
      <c r="G32" s="2"/>
    </row>
    <row r="33" spans="1:7" ht="15.75" thickBot="1" x14ac:dyDescent="0.3">
      <c r="A33" s="1"/>
      <c r="B33" s="1"/>
      <c r="C33" s="1"/>
      <c r="D33" s="1"/>
      <c r="E33" s="1" t="s">
        <v>32</v>
      </c>
      <c r="F33" s="1"/>
      <c r="G33" s="3">
        <v>186.69</v>
      </c>
    </row>
    <row r="34" spans="1:7" x14ac:dyDescent="0.25">
      <c r="A34" s="1"/>
      <c r="B34" s="1"/>
      <c r="C34" s="1"/>
      <c r="D34" s="1" t="s">
        <v>33</v>
      </c>
      <c r="E34" s="1"/>
      <c r="F34" s="1"/>
      <c r="G34" s="2">
        <f>ROUND(SUM(G32:G33),5)</f>
        <v>186.69</v>
      </c>
    </row>
    <row r="35" spans="1:7" x14ac:dyDescent="0.25">
      <c r="A35" s="1"/>
      <c r="B35" s="1"/>
      <c r="C35" s="1"/>
      <c r="D35" s="1" t="s">
        <v>34</v>
      </c>
      <c r="E35" s="1"/>
      <c r="F35" s="1"/>
      <c r="G35" s="2"/>
    </row>
    <row r="36" spans="1:7" ht="15.75" thickBot="1" x14ac:dyDescent="0.3">
      <c r="A36" s="1"/>
      <c r="B36" s="1"/>
      <c r="C36" s="1"/>
      <c r="D36" s="1"/>
      <c r="E36" s="1" t="s">
        <v>35</v>
      </c>
      <c r="F36" s="1"/>
      <c r="G36" s="4">
        <v>-158.66999999999999</v>
      </c>
    </row>
    <row r="37" spans="1:7" ht="15.75" thickBot="1" x14ac:dyDescent="0.3">
      <c r="A37" s="1"/>
      <c r="B37" s="1"/>
      <c r="C37" s="1"/>
      <c r="D37" s="1" t="s">
        <v>36</v>
      </c>
      <c r="E37" s="1"/>
      <c r="F37" s="1"/>
      <c r="G37" s="6">
        <f>ROUND(SUM(G35:G36),5)</f>
        <v>-158.66999999999999</v>
      </c>
    </row>
    <row r="38" spans="1:7" ht="15.75" thickBot="1" x14ac:dyDescent="0.3">
      <c r="A38" s="1"/>
      <c r="B38" s="1"/>
      <c r="C38" s="1" t="s">
        <v>37</v>
      </c>
      <c r="D38" s="1"/>
      <c r="E38" s="1"/>
      <c r="F38" s="1"/>
      <c r="G38" s="5">
        <f>ROUND(SUM(G6:G8)+G11+G16+G24+G31+G34+G37,5)</f>
        <v>15531.71</v>
      </c>
    </row>
    <row r="39" spans="1:7" x14ac:dyDescent="0.25">
      <c r="A39" s="1"/>
      <c r="B39" s="1" t="s">
        <v>38</v>
      </c>
      <c r="C39" s="1"/>
      <c r="D39" s="1"/>
      <c r="E39" s="1"/>
      <c r="F39" s="1"/>
      <c r="G39" s="2">
        <f>ROUND(G2+G5-G38,5)</f>
        <v>-5181.71</v>
      </c>
    </row>
    <row r="40" spans="1:7" x14ac:dyDescent="0.25">
      <c r="A40" s="1"/>
      <c r="B40" s="1" t="s">
        <v>39</v>
      </c>
      <c r="C40" s="1"/>
      <c r="D40" s="1"/>
      <c r="E40" s="1"/>
      <c r="F40" s="1"/>
      <c r="G40" s="2"/>
    </row>
    <row r="41" spans="1:7" x14ac:dyDescent="0.25">
      <c r="A41" s="1"/>
      <c r="B41" s="1"/>
      <c r="C41" s="1" t="s">
        <v>40</v>
      </c>
      <c r="D41" s="1"/>
      <c r="E41" s="1"/>
      <c r="F41" s="1"/>
      <c r="G41" s="2"/>
    </row>
    <row r="42" spans="1:7" ht="15.75" thickBot="1" x14ac:dyDescent="0.3">
      <c r="A42" s="1"/>
      <c r="B42" s="1"/>
      <c r="C42" s="1"/>
      <c r="D42" s="1" t="s">
        <v>41</v>
      </c>
      <c r="E42" s="1"/>
      <c r="F42" s="1"/>
      <c r="G42" s="4">
        <v>5033.5</v>
      </c>
    </row>
    <row r="43" spans="1:7" ht="15.75" thickBot="1" x14ac:dyDescent="0.3">
      <c r="A43" s="1"/>
      <c r="B43" s="1"/>
      <c r="C43" s="1" t="s">
        <v>42</v>
      </c>
      <c r="D43" s="1"/>
      <c r="E43" s="1"/>
      <c r="F43" s="1"/>
      <c r="G43" s="6">
        <f>ROUND(SUM(G41:G42),5)</f>
        <v>5033.5</v>
      </c>
    </row>
    <row r="44" spans="1:7" ht="15.75" thickBot="1" x14ac:dyDescent="0.3">
      <c r="A44" s="1"/>
      <c r="B44" s="1" t="s">
        <v>43</v>
      </c>
      <c r="C44" s="1"/>
      <c r="D44" s="1"/>
      <c r="E44" s="1"/>
      <c r="F44" s="1"/>
      <c r="G44" s="6">
        <f>ROUND(G40-G43,5)</f>
        <v>-5033.5</v>
      </c>
    </row>
    <row r="45" spans="1:7" s="9" customFormat="1" ht="12" thickBot="1" x14ac:dyDescent="0.25">
      <c r="A45" s="7" t="s">
        <v>44</v>
      </c>
      <c r="B45" s="7"/>
      <c r="C45" s="7"/>
      <c r="D45" s="7"/>
      <c r="E45" s="7"/>
      <c r="F45" s="7"/>
      <c r="G45" s="8">
        <f>ROUND(G39+G44,5)</f>
        <v>-10215.209999999999</v>
      </c>
    </row>
    <row r="46" spans="1:7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5:55 PM
&amp;"Arial,Bold"&amp;8 01/04/21
&amp;"Arial,Bold"&amp;8 Accrual Basis&amp;C&amp;"Arial,Bold"&amp;12 PIKES BAY SANITARY DISTRICT
&amp;"Arial,Bold"&amp;14 Profit &amp;&amp; Loss
&amp;"Arial,Bold"&amp;10 December 2020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4"/>
  <sheetViews>
    <sheetView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 activeCell="B4" sqref="B4"/>
    </sheetView>
  </sheetViews>
  <sheetFormatPr defaultRowHeight="15" x14ac:dyDescent="0.25"/>
  <cols>
    <col min="1" max="1" width="5.85546875" style="14" bestFit="1" customWidth="1"/>
    <col min="2" max="2" width="12.85546875" style="14" bestFit="1" customWidth="1"/>
    <col min="3" max="3" width="2.28515625" style="14" customWidth="1"/>
    <col min="4" max="4" width="8.85546875" style="14" bestFit="1" customWidth="1"/>
    <col min="5" max="5" width="2.28515625" style="14" customWidth="1"/>
    <col min="6" max="6" width="8.7109375" style="14" bestFit="1" customWidth="1"/>
    <col min="7" max="7" width="2.28515625" style="14" customWidth="1"/>
    <col min="8" max="8" width="30.7109375" style="14" customWidth="1"/>
    <col min="9" max="9" width="2.28515625" style="14" customWidth="1"/>
    <col min="10" max="10" width="4.5703125" style="14" bestFit="1" customWidth="1"/>
    <col min="11" max="11" width="2.28515625" style="14" customWidth="1"/>
    <col min="12" max="12" width="28.5703125" style="14" bestFit="1" customWidth="1"/>
    <col min="13" max="13" width="2.28515625" style="14" customWidth="1"/>
    <col min="14" max="14" width="11" style="14" bestFit="1" customWidth="1"/>
    <col min="15" max="15" width="2.28515625" style="14" customWidth="1"/>
    <col min="16" max="16" width="13.85546875" style="14" bestFit="1" customWidth="1"/>
  </cols>
  <sheetData>
    <row r="1" spans="1:16" s="12" customFormat="1" ht="15.75" thickBot="1" x14ac:dyDescent="0.3">
      <c r="A1" s="25"/>
      <c r="B1" s="11" t="s">
        <v>85</v>
      </c>
      <c r="C1" s="25"/>
      <c r="D1" s="11" t="s">
        <v>86</v>
      </c>
      <c r="E1" s="25"/>
      <c r="F1" s="11" t="s">
        <v>87</v>
      </c>
      <c r="G1" s="25"/>
      <c r="H1" s="11" t="s">
        <v>88</v>
      </c>
      <c r="I1" s="25"/>
      <c r="J1" s="11" t="s">
        <v>89</v>
      </c>
      <c r="K1" s="25"/>
      <c r="L1" s="11" t="s">
        <v>90</v>
      </c>
      <c r="M1" s="25"/>
      <c r="N1" s="11" t="s">
        <v>91</v>
      </c>
      <c r="O1" s="25"/>
      <c r="P1" s="11" t="s">
        <v>92</v>
      </c>
    </row>
    <row r="2" spans="1:16" ht="15.75" thickTop="1" x14ac:dyDescent="0.25">
      <c r="A2" s="1" t="s">
        <v>93</v>
      </c>
      <c r="B2" s="1"/>
      <c r="C2" s="1"/>
      <c r="D2" s="1"/>
      <c r="E2" s="1"/>
      <c r="F2" s="27"/>
      <c r="G2" s="1"/>
      <c r="H2" s="1"/>
      <c r="I2" s="1"/>
      <c r="J2" s="1"/>
      <c r="K2" s="1"/>
      <c r="L2" s="1"/>
      <c r="M2" s="1"/>
      <c r="N2" s="28"/>
      <c r="O2" s="1"/>
      <c r="P2" s="28"/>
    </row>
    <row r="3" spans="1:16" x14ac:dyDescent="0.25">
      <c r="A3" s="26"/>
      <c r="B3" s="29" t="s">
        <v>95</v>
      </c>
      <c r="C3" s="29"/>
      <c r="D3" s="29" t="s">
        <v>100</v>
      </c>
      <c r="E3" s="29"/>
      <c r="F3" s="30">
        <v>44183</v>
      </c>
      <c r="G3" s="29"/>
      <c r="H3" s="29" t="s">
        <v>136</v>
      </c>
      <c r="I3" s="29"/>
      <c r="J3" s="29"/>
      <c r="K3" s="29"/>
      <c r="L3" s="29" t="s">
        <v>159</v>
      </c>
      <c r="M3" s="29"/>
      <c r="N3" s="31"/>
      <c r="O3" s="29"/>
      <c r="P3" s="31">
        <v>-36.67</v>
      </c>
    </row>
    <row r="4" spans="1:16" x14ac:dyDescent="0.25">
      <c r="A4" s="1" t="s">
        <v>93</v>
      </c>
      <c r="B4" s="1"/>
      <c r="C4" s="1"/>
      <c r="D4" s="1"/>
      <c r="E4" s="1"/>
      <c r="F4" s="27"/>
      <c r="G4" s="1"/>
      <c r="H4" s="1"/>
      <c r="I4" s="1"/>
      <c r="J4" s="1"/>
      <c r="K4" s="1"/>
      <c r="L4" s="1"/>
      <c r="M4" s="1"/>
      <c r="N4" s="28"/>
      <c r="O4" s="1"/>
      <c r="P4" s="28"/>
    </row>
    <row r="5" spans="1:16" ht="15.75" thickBot="1" x14ac:dyDescent="0.3">
      <c r="A5" s="26"/>
      <c r="B5" s="32" t="s">
        <v>96</v>
      </c>
      <c r="C5" s="32"/>
      <c r="D5" s="32"/>
      <c r="E5" s="32"/>
      <c r="F5" s="33">
        <v>44183</v>
      </c>
      <c r="G5" s="32"/>
      <c r="H5" s="32"/>
      <c r="I5" s="32"/>
      <c r="J5" s="32"/>
      <c r="K5" s="32"/>
      <c r="L5" s="32" t="s">
        <v>32</v>
      </c>
      <c r="M5" s="32"/>
      <c r="N5" s="34">
        <v>-36.67</v>
      </c>
      <c r="O5" s="32"/>
      <c r="P5" s="34">
        <v>36.67</v>
      </c>
    </row>
    <row r="6" spans="1:16" x14ac:dyDescent="0.25">
      <c r="A6" s="17" t="s">
        <v>94</v>
      </c>
      <c r="B6" s="17"/>
      <c r="C6" s="17"/>
      <c r="D6" s="17"/>
      <c r="E6" s="17"/>
      <c r="F6" s="35"/>
      <c r="G6" s="17"/>
      <c r="H6" s="17"/>
      <c r="I6" s="17"/>
      <c r="J6" s="17"/>
      <c r="K6" s="17"/>
      <c r="L6" s="17"/>
      <c r="M6" s="17"/>
      <c r="N6" s="2">
        <f>ROUND(SUM(N4:N5),5)</f>
        <v>-36.67</v>
      </c>
      <c r="O6" s="17"/>
      <c r="P6" s="2">
        <f>ROUND(SUM(P4:P5),5)</f>
        <v>36.67</v>
      </c>
    </row>
    <row r="7" spans="1:16" x14ac:dyDescent="0.25">
      <c r="A7" s="1" t="s">
        <v>93</v>
      </c>
      <c r="B7" s="1"/>
      <c r="C7" s="1"/>
      <c r="D7" s="1"/>
      <c r="E7" s="1"/>
      <c r="F7" s="27"/>
      <c r="G7" s="1"/>
      <c r="H7" s="1"/>
      <c r="I7" s="1"/>
      <c r="J7" s="1"/>
      <c r="K7" s="1"/>
      <c r="L7" s="1"/>
      <c r="M7" s="1"/>
      <c r="N7" s="28"/>
      <c r="O7" s="1"/>
      <c r="P7" s="28"/>
    </row>
    <row r="8" spans="1:16" x14ac:dyDescent="0.25">
      <c r="A8" s="26"/>
      <c r="B8" s="29" t="s">
        <v>97</v>
      </c>
      <c r="C8" s="29"/>
      <c r="D8" s="29" t="s">
        <v>100</v>
      </c>
      <c r="E8" s="29"/>
      <c r="F8" s="30">
        <v>44189</v>
      </c>
      <c r="G8" s="29"/>
      <c r="H8" s="29" t="s">
        <v>136</v>
      </c>
      <c r="I8" s="29"/>
      <c r="J8" s="29"/>
      <c r="K8" s="29"/>
      <c r="L8" s="29" t="s">
        <v>159</v>
      </c>
      <c r="M8" s="29"/>
      <c r="N8" s="31"/>
      <c r="O8" s="29"/>
      <c r="P8" s="31">
        <v>-95.97</v>
      </c>
    </row>
    <row r="9" spans="1:16" x14ac:dyDescent="0.25">
      <c r="A9" s="1" t="s">
        <v>93</v>
      </c>
      <c r="B9" s="1"/>
      <c r="C9" s="1"/>
      <c r="D9" s="1"/>
      <c r="E9" s="1"/>
      <c r="F9" s="27"/>
      <c r="G9" s="1"/>
      <c r="H9" s="1"/>
      <c r="I9" s="1"/>
      <c r="J9" s="1"/>
      <c r="K9" s="1"/>
      <c r="L9" s="1"/>
      <c r="M9" s="1"/>
      <c r="N9" s="28"/>
      <c r="O9" s="1"/>
      <c r="P9" s="28"/>
    </row>
    <row r="10" spans="1:16" ht="15.75" thickBot="1" x14ac:dyDescent="0.3">
      <c r="A10" s="26"/>
      <c r="B10" s="32"/>
      <c r="C10" s="32"/>
      <c r="D10" s="32"/>
      <c r="E10" s="32"/>
      <c r="F10" s="33"/>
      <c r="G10" s="32"/>
      <c r="H10" s="32"/>
      <c r="I10" s="32"/>
      <c r="J10" s="32"/>
      <c r="K10" s="32"/>
      <c r="L10" s="32" t="s">
        <v>32</v>
      </c>
      <c r="M10" s="32"/>
      <c r="N10" s="34">
        <v>-95.97</v>
      </c>
      <c r="O10" s="32"/>
      <c r="P10" s="34">
        <v>95.97</v>
      </c>
    </row>
    <row r="11" spans="1:16" x14ac:dyDescent="0.25">
      <c r="A11" s="17" t="s">
        <v>94</v>
      </c>
      <c r="B11" s="17"/>
      <c r="C11" s="17"/>
      <c r="D11" s="17"/>
      <c r="E11" s="17"/>
      <c r="F11" s="35"/>
      <c r="G11" s="17"/>
      <c r="H11" s="17"/>
      <c r="I11" s="17"/>
      <c r="J11" s="17"/>
      <c r="K11" s="17"/>
      <c r="L11" s="17"/>
      <c r="M11" s="17"/>
      <c r="N11" s="2">
        <f>ROUND(SUM(N9:N10),5)</f>
        <v>-95.97</v>
      </c>
      <c r="O11" s="17"/>
      <c r="P11" s="2">
        <f>ROUND(SUM(P9:P10),5)</f>
        <v>95.97</v>
      </c>
    </row>
    <row r="12" spans="1:16" x14ac:dyDescent="0.25">
      <c r="A12" s="1" t="s">
        <v>93</v>
      </c>
      <c r="B12" s="1"/>
      <c r="C12" s="1"/>
      <c r="D12" s="1"/>
      <c r="E12" s="1"/>
      <c r="F12" s="27"/>
      <c r="G12" s="1"/>
      <c r="H12" s="1"/>
      <c r="I12" s="1"/>
      <c r="J12" s="1"/>
      <c r="K12" s="1"/>
      <c r="L12" s="1"/>
      <c r="M12" s="1"/>
      <c r="N12" s="28"/>
      <c r="O12" s="1"/>
      <c r="P12" s="28"/>
    </row>
    <row r="13" spans="1:16" x14ac:dyDescent="0.25">
      <c r="A13" s="26"/>
      <c r="B13" s="29" t="s">
        <v>95</v>
      </c>
      <c r="C13" s="29"/>
      <c r="D13" s="29" t="s">
        <v>100</v>
      </c>
      <c r="E13" s="29"/>
      <c r="F13" s="30">
        <v>44193</v>
      </c>
      <c r="G13" s="29"/>
      <c r="H13" s="29" t="s">
        <v>136</v>
      </c>
      <c r="I13" s="29"/>
      <c r="J13" s="29"/>
      <c r="K13" s="29"/>
      <c r="L13" s="29" t="s">
        <v>159</v>
      </c>
      <c r="M13" s="29"/>
      <c r="N13" s="31"/>
      <c r="O13" s="29"/>
      <c r="P13" s="31">
        <v>-54.05</v>
      </c>
    </row>
    <row r="14" spans="1:16" x14ac:dyDescent="0.25">
      <c r="A14" s="1" t="s">
        <v>93</v>
      </c>
      <c r="B14" s="1"/>
      <c r="C14" s="1"/>
      <c r="D14" s="1"/>
      <c r="E14" s="1"/>
      <c r="F14" s="27"/>
      <c r="G14" s="1"/>
      <c r="H14" s="1"/>
      <c r="I14" s="1"/>
      <c r="J14" s="1"/>
      <c r="K14" s="1"/>
      <c r="L14" s="1"/>
      <c r="M14" s="1"/>
      <c r="N14" s="28"/>
      <c r="O14" s="1"/>
      <c r="P14" s="28"/>
    </row>
    <row r="15" spans="1:16" ht="15.75" thickBot="1" x14ac:dyDescent="0.3">
      <c r="A15" s="26"/>
      <c r="B15" s="32" t="s">
        <v>96</v>
      </c>
      <c r="C15" s="32"/>
      <c r="D15" s="32"/>
      <c r="E15" s="32"/>
      <c r="F15" s="33">
        <v>44193</v>
      </c>
      <c r="G15" s="32"/>
      <c r="H15" s="32"/>
      <c r="I15" s="32"/>
      <c r="J15" s="32"/>
      <c r="K15" s="32"/>
      <c r="L15" s="32" t="s">
        <v>32</v>
      </c>
      <c r="M15" s="32"/>
      <c r="N15" s="34">
        <v>-54.05</v>
      </c>
      <c r="O15" s="32"/>
      <c r="P15" s="34">
        <v>54.05</v>
      </c>
    </row>
    <row r="16" spans="1:16" x14ac:dyDescent="0.25">
      <c r="A16" s="17" t="s">
        <v>94</v>
      </c>
      <c r="B16" s="17"/>
      <c r="C16" s="17"/>
      <c r="D16" s="17"/>
      <c r="E16" s="17"/>
      <c r="F16" s="35"/>
      <c r="G16" s="17"/>
      <c r="H16" s="17"/>
      <c r="I16" s="17"/>
      <c r="J16" s="17"/>
      <c r="K16" s="17"/>
      <c r="L16" s="17"/>
      <c r="M16" s="17"/>
      <c r="N16" s="2">
        <f>ROUND(SUM(N14:N15),5)</f>
        <v>-54.05</v>
      </c>
      <c r="O16" s="17"/>
      <c r="P16" s="2">
        <f>ROUND(SUM(P14:P15),5)</f>
        <v>54.05</v>
      </c>
    </row>
    <row r="17" spans="1:16" x14ac:dyDescent="0.25">
      <c r="A17" s="1" t="s">
        <v>93</v>
      </c>
      <c r="B17" s="1"/>
      <c r="C17" s="1"/>
      <c r="D17" s="1"/>
      <c r="E17" s="1"/>
      <c r="F17" s="27"/>
      <c r="G17" s="1"/>
      <c r="H17" s="1"/>
      <c r="I17" s="1"/>
      <c r="J17" s="1"/>
      <c r="K17" s="1"/>
      <c r="L17" s="1"/>
      <c r="M17" s="1"/>
      <c r="N17" s="28"/>
      <c r="O17" s="1"/>
      <c r="P17" s="28"/>
    </row>
    <row r="18" spans="1:16" x14ac:dyDescent="0.25">
      <c r="A18" s="26"/>
      <c r="B18" s="29" t="s">
        <v>97</v>
      </c>
      <c r="C18" s="29"/>
      <c r="D18" s="29" t="s">
        <v>101</v>
      </c>
      <c r="E18" s="29"/>
      <c r="F18" s="30">
        <v>44187</v>
      </c>
      <c r="G18" s="29"/>
      <c r="H18" s="29" t="s">
        <v>137</v>
      </c>
      <c r="I18" s="29"/>
      <c r="J18" s="29"/>
      <c r="K18" s="29"/>
      <c r="L18" s="29" t="s">
        <v>159</v>
      </c>
      <c r="M18" s="29"/>
      <c r="N18" s="31"/>
      <c r="O18" s="29"/>
      <c r="P18" s="31">
        <v>-44.33</v>
      </c>
    </row>
    <row r="19" spans="1:16" x14ac:dyDescent="0.25">
      <c r="A19" s="1" t="s">
        <v>93</v>
      </c>
      <c r="B19" s="1"/>
      <c r="C19" s="1"/>
      <c r="D19" s="1"/>
      <c r="E19" s="1"/>
      <c r="F19" s="27"/>
      <c r="G19" s="1"/>
      <c r="H19" s="1"/>
      <c r="I19" s="1"/>
      <c r="J19" s="1"/>
      <c r="K19" s="1"/>
      <c r="L19" s="1"/>
      <c r="M19" s="1"/>
      <c r="N19" s="28"/>
      <c r="O19" s="1"/>
      <c r="P19" s="28"/>
    </row>
    <row r="20" spans="1:16" ht="15.75" thickBot="1" x14ac:dyDescent="0.3">
      <c r="A20" s="26"/>
      <c r="B20" s="32"/>
      <c r="C20" s="32"/>
      <c r="D20" s="32"/>
      <c r="E20" s="32"/>
      <c r="F20" s="33"/>
      <c r="G20" s="32"/>
      <c r="H20" s="32"/>
      <c r="I20" s="32"/>
      <c r="J20" s="32"/>
      <c r="K20" s="32"/>
      <c r="L20" s="32" t="s">
        <v>35</v>
      </c>
      <c r="M20" s="32"/>
      <c r="N20" s="34">
        <v>-44.33</v>
      </c>
      <c r="O20" s="32"/>
      <c r="P20" s="34">
        <v>44.33</v>
      </c>
    </row>
    <row r="21" spans="1:16" x14ac:dyDescent="0.25">
      <c r="A21" s="17" t="s">
        <v>94</v>
      </c>
      <c r="B21" s="17"/>
      <c r="C21" s="17"/>
      <c r="D21" s="17"/>
      <c r="E21" s="17"/>
      <c r="F21" s="35"/>
      <c r="G21" s="17"/>
      <c r="H21" s="17"/>
      <c r="I21" s="17"/>
      <c r="J21" s="17"/>
      <c r="K21" s="17"/>
      <c r="L21" s="17"/>
      <c r="M21" s="17"/>
      <c r="N21" s="2">
        <f>ROUND(SUM(N19:N20),5)</f>
        <v>-44.33</v>
      </c>
      <c r="O21" s="17"/>
      <c r="P21" s="2">
        <f>ROUND(SUM(P19:P20),5)</f>
        <v>44.33</v>
      </c>
    </row>
    <row r="22" spans="1:16" x14ac:dyDescent="0.25">
      <c r="A22" s="1" t="s">
        <v>93</v>
      </c>
      <c r="B22" s="1"/>
      <c r="C22" s="1"/>
      <c r="D22" s="1"/>
      <c r="E22" s="1"/>
      <c r="F22" s="27"/>
      <c r="G22" s="1"/>
      <c r="H22" s="1"/>
      <c r="I22" s="1"/>
      <c r="J22" s="1"/>
      <c r="K22" s="1"/>
      <c r="L22" s="1"/>
      <c r="M22" s="1"/>
      <c r="N22" s="28"/>
      <c r="O22" s="1"/>
      <c r="P22" s="28"/>
    </row>
    <row r="23" spans="1:16" x14ac:dyDescent="0.25">
      <c r="A23" s="26"/>
      <c r="B23" s="29" t="s">
        <v>98</v>
      </c>
      <c r="C23" s="29"/>
      <c r="D23" s="29" t="s">
        <v>102</v>
      </c>
      <c r="E23" s="29"/>
      <c r="F23" s="30">
        <v>44177</v>
      </c>
      <c r="G23" s="29"/>
      <c r="H23" s="29" t="s">
        <v>138</v>
      </c>
      <c r="I23" s="29"/>
      <c r="J23" s="29"/>
      <c r="K23" s="29"/>
      <c r="L23" s="29" t="s">
        <v>159</v>
      </c>
      <c r="M23" s="29"/>
      <c r="N23" s="31"/>
      <c r="O23" s="29"/>
      <c r="P23" s="31">
        <v>-1614.94</v>
      </c>
    </row>
    <row r="24" spans="1:16" x14ac:dyDescent="0.25">
      <c r="A24" s="1" t="s">
        <v>93</v>
      </c>
      <c r="B24" s="1"/>
      <c r="C24" s="1"/>
      <c r="D24" s="1"/>
      <c r="E24" s="1"/>
      <c r="F24" s="27"/>
      <c r="G24" s="1"/>
      <c r="H24" s="1"/>
      <c r="I24" s="1"/>
      <c r="J24" s="1"/>
      <c r="K24" s="1"/>
      <c r="L24" s="1"/>
      <c r="M24" s="1"/>
      <c r="N24" s="28"/>
      <c r="O24" s="1"/>
      <c r="P24" s="28"/>
    </row>
    <row r="25" spans="1:16" x14ac:dyDescent="0.25">
      <c r="A25" s="32"/>
      <c r="B25" s="32"/>
      <c r="C25" s="32"/>
      <c r="D25" s="32"/>
      <c r="E25" s="32"/>
      <c r="F25" s="33"/>
      <c r="G25" s="32"/>
      <c r="H25" s="32"/>
      <c r="I25" s="32"/>
      <c r="J25" s="32"/>
      <c r="K25" s="32"/>
      <c r="L25" s="32" t="s">
        <v>160</v>
      </c>
      <c r="M25" s="32"/>
      <c r="N25" s="36">
        <v>-463</v>
      </c>
      <c r="O25" s="32"/>
      <c r="P25" s="36">
        <v>463</v>
      </c>
    </row>
    <row r="26" spans="1:16" x14ac:dyDescent="0.25">
      <c r="A26" s="32"/>
      <c r="B26" s="32"/>
      <c r="C26" s="32"/>
      <c r="D26" s="32"/>
      <c r="E26" s="32"/>
      <c r="F26" s="33"/>
      <c r="G26" s="32"/>
      <c r="H26" s="32"/>
      <c r="I26" s="32"/>
      <c r="J26" s="32"/>
      <c r="K26" s="32"/>
      <c r="L26" s="32" t="s">
        <v>160</v>
      </c>
      <c r="M26" s="32"/>
      <c r="N26" s="36">
        <v>-466.82</v>
      </c>
      <c r="O26" s="32"/>
      <c r="P26" s="36">
        <v>466.82</v>
      </c>
    </row>
    <row r="27" spans="1:16" x14ac:dyDescent="0.25">
      <c r="A27" s="32"/>
      <c r="B27" s="32"/>
      <c r="C27" s="32"/>
      <c r="D27" s="32"/>
      <c r="E27" s="32"/>
      <c r="F27" s="33"/>
      <c r="G27" s="32"/>
      <c r="H27" s="32"/>
      <c r="I27" s="32"/>
      <c r="J27" s="32"/>
      <c r="K27" s="32"/>
      <c r="L27" s="32" t="s">
        <v>160</v>
      </c>
      <c r="M27" s="32"/>
      <c r="N27" s="36">
        <v>-466.82</v>
      </c>
      <c r="O27" s="32"/>
      <c r="P27" s="36">
        <v>466.82</v>
      </c>
    </row>
    <row r="28" spans="1:16" x14ac:dyDescent="0.25">
      <c r="A28" s="32"/>
      <c r="B28" s="32"/>
      <c r="C28" s="32"/>
      <c r="D28" s="32"/>
      <c r="E28" s="32"/>
      <c r="F28" s="33"/>
      <c r="G28" s="32"/>
      <c r="H28" s="32"/>
      <c r="I28" s="32"/>
      <c r="J28" s="32"/>
      <c r="K28" s="32"/>
      <c r="L28" s="32" t="s">
        <v>160</v>
      </c>
      <c r="M28" s="32"/>
      <c r="N28" s="36">
        <v>-109.15</v>
      </c>
      <c r="O28" s="32"/>
      <c r="P28" s="36">
        <v>109.15</v>
      </c>
    </row>
    <row r="29" spans="1:16" ht="15.75" thickBot="1" x14ac:dyDescent="0.3">
      <c r="A29" s="32"/>
      <c r="B29" s="32"/>
      <c r="C29" s="32"/>
      <c r="D29" s="32"/>
      <c r="E29" s="32"/>
      <c r="F29" s="33"/>
      <c r="G29" s="32"/>
      <c r="H29" s="32"/>
      <c r="I29" s="32"/>
      <c r="J29" s="32"/>
      <c r="K29" s="32"/>
      <c r="L29" s="32" t="s">
        <v>160</v>
      </c>
      <c r="M29" s="32"/>
      <c r="N29" s="34">
        <v>-109.15</v>
      </c>
      <c r="O29" s="32"/>
      <c r="P29" s="34">
        <v>109.15</v>
      </c>
    </row>
    <row r="30" spans="1:16" x14ac:dyDescent="0.25">
      <c r="A30" s="17" t="s">
        <v>94</v>
      </c>
      <c r="B30" s="17"/>
      <c r="C30" s="17"/>
      <c r="D30" s="17"/>
      <c r="E30" s="17"/>
      <c r="F30" s="35"/>
      <c r="G30" s="17"/>
      <c r="H30" s="17"/>
      <c r="I30" s="17"/>
      <c r="J30" s="17"/>
      <c r="K30" s="17"/>
      <c r="L30" s="17"/>
      <c r="M30" s="17"/>
      <c r="N30" s="2">
        <f>ROUND(SUM(N24:N29),5)</f>
        <v>-1614.94</v>
      </c>
      <c r="O30" s="17"/>
      <c r="P30" s="2">
        <f>ROUND(SUM(P24:P29),5)</f>
        <v>1614.94</v>
      </c>
    </row>
    <row r="31" spans="1:16" x14ac:dyDescent="0.25">
      <c r="A31" s="1" t="s">
        <v>93</v>
      </c>
      <c r="B31" s="1"/>
      <c r="C31" s="1"/>
      <c r="D31" s="1"/>
      <c r="E31" s="1"/>
      <c r="F31" s="27"/>
      <c r="G31" s="1"/>
      <c r="H31" s="1"/>
      <c r="I31" s="1"/>
      <c r="J31" s="1"/>
      <c r="K31" s="1"/>
      <c r="L31" s="1"/>
      <c r="M31" s="1"/>
      <c r="N31" s="28"/>
      <c r="O31" s="1"/>
      <c r="P31" s="28"/>
    </row>
    <row r="32" spans="1:16" x14ac:dyDescent="0.25">
      <c r="A32" s="26"/>
      <c r="B32" s="29" t="s">
        <v>98</v>
      </c>
      <c r="C32" s="29"/>
      <c r="D32" s="29" t="s">
        <v>102</v>
      </c>
      <c r="E32" s="29"/>
      <c r="F32" s="30">
        <v>44177</v>
      </c>
      <c r="G32" s="29"/>
      <c r="H32" s="29" t="s">
        <v>138</v>
      </c>
      <c r="I32" s="29"/>
      <c r="J32" s="29"/>
      <c r="K32" s="29"/>
      <c r="L32" s="29" t="s">
        <v>159</v>
      </c>
      <c r="M32" s="29"/>
      <c r="N32" s="31"/>
      <c r="O32" s="29"/>
      <c r="P32" s="31">
        <v>-1263.18</v>
      </c>
    </row>
    <row r="33" spans="1:16" x14ac:dyDescent="0.25">
      <c r="A33" s="1" t="s">
        <v>93</v>
      </c>
      <c r="B33" s="1"/>
      <c r="C33" s="1"/>
      <c r="D33" s="1"/>
      <c r="E33" s="1"/>
      <c r="F33" s="27"/>
      <c r="G33" s="1"/>
      <c r="H33" s="1"/>
      <c r="I33" s="1"/>
      <c r="J33" s="1"/>
      <c r="K33" s="1"/>
      <c r="L33" s="1"/>
      <c r="M33" s="1"/>
      <c r="N33" s="28"/>
      <c r="O33" s="1"/>
      <c r="P33" s="28"/>
    </row>
    <row r="34" spans="1:16" x14ac:dyDescent="0.25">
      <c r="A34" s="32"/>
      <c r="B34" s="32"/>
      <c r="C34" s="32"/>
      <c r="D34" s="32"/>
      <c r="E34" s="32"/>
      <c r="F34" s="33"/>
      <c r="G34" s="32"/>
      <c r="H34" s="32"/>
      <c r="I34" s="32"/>
      <c r="J34" s="32"/>
      <c r="K34" s="32"/>
      <c r="L34" s="32" t="s">
        <v>160</v>
      </c>
      <c r="M34" s="32"/>
      <c r="N34" s="36">
        <v>-315</v>
      </c>
      <c r="O34" s="32"/>
      <c r="P34" s="36">
        <v>315</v>
      </c>
    </row>
    <row r="35" spans="1:16" x14ac:dyDescent="0.25">
      <c r="A35" s="32"/>
      <c r="B35" s="32"/>
      <c r="C35" s="32"/>
      <c r="D35" s="32"/>
      <c r="E35" s="32"/>
      <c r="F35" s="33"/>
      <c r="G35" s="32"/>
      <c r="H35" s="32"/>
      <c r="I35" s="32"/>
      <c r="J35" s="32"/>
      <c r="K35" s="32"/>
      <c r="L35" s="32" t="s">
        <v>160</v>
      </c>
      <c r="M35" s="32"/>
      <c r="N35" s="36">
        <v>-384.22</v>
      </c>
      <c r="O35" s="32"/>
      <c r="P35" s="36">
        <v>384.22</v>
      </c>
    </row>
    <row r="36" spans="1:16" x14ac:dyDescent="0.25">
      <c r="A36" s="32"/>
      <c r="B36" s="32"/>
      <c r="C36" s="32"/>
      <c r="D36" s="32"/>
      <c r="E36" s="32"/>
      <c r="F36" s="33"/>
      <c r="G36" s="32"/>
      <c r="H36" s="32"/>
      <c r="I36" s="32"/>
      <c r="J36" s="32"/>
      <c r="K36" s="32"/>
      <c r="L36" s="32" t="s">
        <v>160</v>
      </c>
      <c r="M36" s="32"/>
      <c r="N36" s="36">
        <v>-384.22</v>
      </c>
      <c r="O36" s="32"/>
      <c r="P36" s="36">
        <v>384.22</v>
      </c>
    </row>
    <row r="37" spans="1:16" x14ac:dyDescent="0.25">
      <c r="A37" s="32"/>
      <c r="B37" s="32"/>
      <c r="C37" s="32"/>
      <c r="D37" s="32"/>
      <c r="E37" s="32"/>
      <c r="F37" s="33"/>
      <c r="G37" s="32"/>
      <c r="H37" s="32"/>
      <c r="I37" s="32"/>
      <c r="J37" s="32"/>
      <c r="K37" s="32"/>
      <c r="L37" s="32" t="s">
        <v>160</v>
      </c>
      <c r="M37" s="32"/>
      <c r="N37" s="36">
        <v>-89.87</v>
      </c>
      <c r="O37" s="32"/>
      <c r="P37" s="36">
        <v>89.87</v>
      </c>
    </row>
    <row r="38" spans="1:16" ht="15.75" thickBot="1" x14ac:dyDescent="0.3">
      <c r="A38" s="32"/>
      <c r="B38" s="32"/>
      <c r="C38" s="32"/>
      <c r="D38" s="32"/>
      <c r="E38" s="32"/>
      <c r="F38" s="33"/>
      <c r="G38" s="32"/>
      <c r="H38" s="32"/>
      <c r="I38" s="32"/>
      <c r="J38" s="32"/>
      <c r="K38" s="32"/>
      <c r="L38" s="32" t="s">
        <v>160</v>
      </c>
      <c r="M38" s="32"/>
      <c r="N38" s="34">
        <v>-89.87</v>
      </c>
      <c r="O38" s="32"/>
      <c r="P38" s="34">
        <v>89.87</v>
      </c>
    </row>
    <row r="39" spans="1:16" x14ac:dyDescent="0.25">
      <c r="A39" s="17" t="s">
        <v>94</v>
      </c>
      <c r="B39" s="17"/>
      <c r="C39" s="17"/>
      <c r="D39" s="17"/>
      <c r="E39" s="17"/>
      <c r="F39" s="35"/>
      <c r="G39" s="17"/>
      <c r="H39" s="17"/>
      <c r="I39" s="17"/>
      <c r="J39" s="17"/>
      <c r="K39" s="17"/>
      <c r="L39" s="17"/>
      <c r="M39" s="17"/>
      <c r="N39" s="2">
        <f>ROUND(SUM(N33:N38),5)</f>
        <v>-1263.18</v>
      </c>
      <c r="O39" s="17"/>
      <c r="P39" s="2">
        <f>ROUND(SUM(P33:P38),5)</f>
        <v>1263.18</v>
      </c>
    </row>
    <row r="40" spans="1:16" x14ac:dyDescent="0.25">
      <c r="A40" s="1" t="s">
        <v>93</v>
      </c>
      <c r="B40" s="1"/>
      <c r="C40" s="1"/>
      <c r="D40" s="1"/>
      <c r="E40" s="1"/>
      <c r="F40" s="27"/>
      <c r="G40" s="1"/>
      <c r="H40" s="1"/>
      <c r="I40" s="1"/>
      <c r="J40" s="1"/>
      <c r="K40" s="1"/>
      <c r="L40" s="1"/>
      <c r="M40" s="1"/>
      <c r="N40" s="28"/>
      <c r="O40" s="1"/>
      <c r="P40" s="28"/>
    </row>
    <row r="41" spans="1:16" x14ac:dyDescent="0.25">
      <c r="A41" s="26"/>
      <c r="B41" s="29" t="s">
        <v>98</v>
      </c>
      <c r="C41" s="29"/>
      <c r="D41" s="29" t="s">
        <v>102</v>
      </c>
      <c r="E41" s="29"/>
      <c r="F41" s="30">
        <v>44177</v>
      </c>
      <c r="G41" s="29"/>
      <c r="H41" s="29" t="s">
        <v>139</v>
      </c>
      <c r="I41" s="29"/>
      <c r="J41" s="29"/>
      <c r="K41" s="29"/>
      <c r="L41" s="29" t="s">
        <v>159</v>
      </c>
      <c r="M41" s="29"/>
      <c r="N41" s="31"/>
      <c r="O41" s="29"/>
      <c r="P41" s="31">
        <v>-537.97</v>
      </c>
    </row>
    <row r="42" spans="1:16" x14ac:dyDescent="0.25">
      <c r="A42" s="1" t="s">
        <v>93</v>
      </c>
      <c r="B42" s="1"/>
      <c r="C42" s="1"/>
      <c r="D42" s="1"/>
      <c r="E42" s="1"/>
      <c r="F42" s="27"/>
      <c r="G42" s="1"/>
      <c r="H42" s="1"/>
      <c r="I42" s="1"/>
      <c r="J42" s="1"/>
      <c r="K42" s="1"/>
      <c r="L42" s="1"/>
      <c r="M42" s="1"/>
      <c r="N42" s="28"/>
      <c r="O42" s="1"/>
      <c r="P42" s="28"/>
    </row>
    <row r="43" spans="1:16" ht="15.75" thickBot="1" x14ac:dyDescent="0.3">
      <c r="A43" s="26"/>
      <c r="B43" s="32"/>
      <c r="C43" s="32"/>
      <c r="D43" s="32"/>
      <c r="E43" s="32"/>
      <c r="F43" s="33"/>
      <c r="G43" s="32"/>
      <c r="H43" s="32"/>
      <c r="I43" s="32"/>
      <c r="J43" s="32"/>
      <c r="K43" s="32"/>
      <c r="L43" s="32" t="s">
        <v>160</v>
      </c>
      <c r="M43" s="32"/>
      <c r="N43" s="34">
        <v>-537.97</v>
      </c>
      <c r="O43" s="32"/>
      <c r="P43" s="34">
        <v>537.97</v>
      </c>
    </row>
    <row r="44" spans="1:16" x14ac:dyDescent="0.25">
      <c r="A44" s="17" t="s">
        <v>94</v>
      </c>
      <c r="B44" s="17"/>
      <c r="C44" s="17"/>
      <c r="D44" s="17"/>
      <c r="E44" s="17"/>
      <c r="F44" s="35"/>
      <c r="G44" s="17"/>
      <c r="H44" s="17"/>
      <c r="I44" s="17"/>
      <c r="J44" s="17"/>
      <c r="K44" s="17"/>
      <c r="L44" s="17"/>
      <c r="M44" s="17"/>
      <c r="N44" s="2">
        <f>ROUND(SUM(N42:N43),5)</f>
        <v>-537.97</v>
      </c>
      <c r="O44" s="17"/>
      <c r="P44" s="2">
        <f>ROUND(SUM(P42:P43),5)</f>
        <v>537.97</v>
      </c>
    </row>
    <row r="45" spans="1:16" x14ac:dyDescent="0.25">
      <c r="A45" s="1" t="s">
        <v>93</v>
      </c>
      <c r="B45" s="1"/>
      <c r="C45" s="1"/>
      <c r="D45" s="1"/>
      <c r="E45" s="1"/>
      <c r="F45" s="27"/>
      <c r="G45" s="1"/>
      <c r="H45" s="1"/>
      <c r="I45" s="1"/>
      <c r="J45" s="1"/>
      <c r="K45" s="1"/>
      <c r="L45" s="1"/>
      <c r="M45" s="1"/>
      <c r="N45" s="28"/>
      <c r="O45" s="1"/>
      <c r="P45" s="28"/>
    </row>
    <row r="46" spans="1:16" x14ac:dyDescent="0.25">
      <c r="A46" s="26"/>
      <c r="B46" s="29" t="s">
        <v>95</v>
      </c>
      <c r="C46" s="29"/>
      <c r="D46" s="29" t="s">
        <v>103</v>
      </c>
      <c r="E46" s="29"/>
      <c r="F46" s="30">
        <v>44166</v>
      </c>
      <c r="G46" s="29"/>
      <c r="H46" s="29" t="s">
        <v>140</v>
      </c>
      <c r="I46" s="29"/>
      <c r="J46" s="29"/>
      <c r="K46" s="29"/>
      <c r="L46" s="29" t="s">
        <v>159</v>
      </c>
      <c r="M46" s="29"/>
      <c r="N46" s="31"/>
      <c r="O46" s="29"/>
      <c r="P46" s="31">
        <v>-1391.71</v>
      </c>
    </row>
    <row r="47" spans="1:16" x14ac:dyDescent="0.25">
      <c r="A47" s="1" t="s">
        <v>93</v>
      </c>
      <c r="B47" s="1"/>
      <c r="C47" s="1"/>
      <c r="D47" s="1"/>
      <c r="E47" s="1"/>
      <c r="F47" s="27"/>
      <c r="G47" s="1"/>
      <c r="H47" s="1"/>
      <c r="I47" s="1"/>
      <c r="J47" s="1"/>
      <c r="K47" s="1"/>
      <c r="L47" s="1"/>
      <c r="M47" s="1"/>
      <c r="N47" s="28"/>
      <c r="O47" s="1"/>
      <c r="P47" s="28"/>
    </row>
    <row r="48" spans="1:16" ht="15.75" thickBot="1" x14ac:dyDescent="0.3">
      <c r="A48" s="26"/>
      <c r="B48" s="32" t="s">
        <v>96</v>
      </c>
      <c r="C48" s="32"/>
      <c r="D48" s="32"/>
      <c r="E48" s="32"/>
      <c r="F48" s="33">
        <v>44166</v>
      </c>
      <c r="G48" s="32"/>
      <c r="H48" s="32"/>
      <c r="I48" s="32"/>
      <c r="J48" s="32"/>
      <c r="K48" s="32"/>
      <c r="L48" s="32" t="s">
        <v>6</v>
      </c>
      <c r="M48" s="32"/>
      <c r="N48" s="34">
        <v>-1391.71</v>
      </c>
      <c r="O48" s="32"/>
      <c r="P48" s="34">
        <v>1391.71</v>
      </c>
    </row>
    <row r="49" spans="1:16" x14ac:dyDescent="0.25">
      <c r="A49" s="17" t="s">
        <v>94</v>
      </c>
      <c r="B49" s="17"/>
      <c r="C49" s="17"/>
      <c r="D49" s="17"/>
      <c r="E49" s="17"/>
      <c r="F49" s="35"/>
      <c r="G49" s="17"/>
      <c r="H49" s="17"/>
      <c r="I49" s="17"/>
      <c r="J49" s="17"/>
      <c r="K49" s="17"/>
      <c r="L49" s="17"/>
      <c r="M49" s="17"/>
      <c r="N49" s="2">
        <f>ROUND(SUM(N47:N48),5)</f>
        <v>-1391.71</v>
      </c>
      <c r="O49" s="17"/>
      <c r="P49" s="2">
        <f>ROUND(SUM(P47:P48),5)</f>
        <v>1391.71</v>
      </c>
    </row>
    <row r="50" spans="1:16" x14ac:dyDescent="0.25">
      <c r="A50" s="1" t="s">
        <v>93</v>
      </c>
      <c r="B50" s="1"/>
      <c r="C50" s="1"/>
      <c r="D50" s="1"/>
      <c r="E50" s="1"/>
      <c r="F50" s="27"/>
      <c r="G50" s="1"/>
      <c r="H50" s="1"/>
      <c r="I50" s="1"/>
      <c r="J50" s="1"/>
      <c r="K50" s="1"/>
      <c r="L50" s="1"/>
      <c r="M50" s="1"/>
      <c r="N50" s="28"/>
      <c r="O50" s="1"/>
      <c r="P50" s="28"/>
    </row>
    <row r="51" spans="1:16" x14ac:dyDescent="0.25">
      <c r="A51" s="26"/>
      <c r="B51" s="29" t="s">
        <v>95</v>
      </c>
      <c r="C51" s="29"/>
      <c r="D51" s="29" t="s">
        <v>104</v>
      </c>
      <c r="E51" s="29"/>
      <c r="F51" s="30">
        <v>44166</v>
      </c>
      <c r="G51" s="29"/>
      <c r="H51" s="29" t="s">
        <v>141</v>
      </c>
      <c r="I51" s="29"/>
      <c r="J51" s="29"/>
      <c r="K51" s="29"/>
      <c r="L51" s="29" t="s">
        <v>159</v>
      </c>
      <c r="M51" s="29"/>
      <c r="N51" s="31"/>
      <c r="O51" s="29"/>
      <c r="P51" s="31">
        <v>-850</v>
      </c>
    </row>
    <row r="52" spans="1:16" x14ac:dyDescent="0.25">
      <c r="A52" s="1" t="s">
        <v>93</v>
      </c>
      <c r="B52" s="1"/>
      <c r="C52" s="1"/>
      <c r="D52" s="1"/>
      <c r="E52" s="1"/>
      <c r="F52" s="27"/>
      <c r="G52" s="1"/>
      <c r="H52" s="1"/>
      <c r="I52" s="1"/>
      <c r="J52" s="1"/>
      <c r="K52" s="1"/>
      <c r="L52" s="1"/>
      <c r="M52" s="1"/>
      <c r="N52" s="28"/>
      <c r="O52" s="1"/>
      <c r="P52" s="28"/>
    </row>
    <row r="53" spans="1:16" ht="15.75" thickBot="1" x14ac:dyDescent="0.3">
      <c r="A53" s="26"/>
      <c r="B53" s="32" t="s">
        <v>96</v>
      </c>
      <c r="C53" s="32"/>
      <c r="D53" s="32" t="s">
        <v>105</v>
      </c>
      <c r="E53" s="32"/>
      <c r="F53" s="33">
        <v>44166</v>
      </c>
      <c r="G53" s="32"/>
      <c r="H53" s="32"/>
      <c r="I53" s="32"/>
      <c r="J53" s="32"/>
      <c r="K53" s="32"/>
      <c r="L53" s="32" t="s">
        <v>28</v>
      </c>
      <c r="M53" s="32"/>
      <c r="N53" s="34">
        <v>-850</v>
      </c>
      <c r="O53" s="32"/>
      <c r="P53" s="34">
        <v>850</v>
      </c>
    </row>
    <row r="54" spans="1:16" x14ac:dyDescent="0.25">
      <c r="A54" s="17" t="s">
        <v>94</v>
      </c>
      <c r="B54" s="17"/>
      <c r="C54" s="17"/>
      <c r="D54" s="17"/>
      <c r="E54" s="17"/>
      <c r="F54" s="35"/>
      <c r="G54" s="17"/>
      <c r="H54" s="17"/>
      <c r="I54" s="17"/>
      <c r="J54" s="17"/>
      <c r="K54" s="17"/>
      <c r="L54" s="17"/>
      <c r="M54" s="17"/>
      <c r="N54" s="2">
        <f>ROUND(SUM(N52:N53),5)</f>
        <v>-850</v>
      </c>
      <c r="O54" s="17"/>
      <c r="P54" s="2">
        <f>ROUND(SUM(P52:P53),5)</f>
        <v>850</v>
      </c>
    </row>
    <row r="55" spans="1:16" x14ac:dyDescent="0.25">
      <c r="A55" s="1" t="s">
        <v>93</v>
      </c>
      <c r="B55" s="1"/>
      <c r="C55" s="1"/>
      <c r="D55" s="1"/>
      <c r="E55" s="1"/>
      <c r="F55" s="27"/>
      <c r="G55" s="1"/>
      <c r="H55" s="1"/>
      <c r="I55" s="1"/>
      <c r="J55" s="1"/>
      <c r="K55" s="1"/>
      <c r="L55" s="1"/>
      <c r="M55" s="1"/>
      <c r="N55" s="28"/>
      <c r="O55" s="1"/>
      <c r="P55" s="28"/>
    </row>
    <row r="56" spans="1:16" x14ac:dyDescent="0.25">
      <c r="A56" s="26"/>
      <c r="B56" s="29" t="s">
        <v>95</v>
      </c>
      <c r="C56" s="29"/>
      <c r="D56" s="29" t="s">
        <v>106</v>
      </c>
      <c r="E56" s="29"/>
      <c r="F56" s="30">
        <v>44166</v>
      </c>
      <c r="G56" s="29"/>
      <c r="H56" s="29" t="s">
        <v>142</v>
      </c>
      <c r="I56" s="29"/>
      <c r="J56" s="29"/>
      <c r="K56" s="29"/>
      <c r="L56" s="29" t="s">
        <v>159</v>
      </c>
      <c r="M56" s="29"/>
      <c r="N56" s="31"/>
      <c r="O56" s="29"/>
      <c r="P56" s="31">
        <v>0</v>
      </c>
    </row>
    <row r="57" spans="1:16" x14ac:dyDescent="0.25">
      <c r="A57" s="1" t="s">
        <v>93</v>
      </c>
      <c r="B57" s="1"/>
      <c r="C57" s="1"/>
      <c r="D57" s="1"/>
      <c r="E57" s="1"/>
      <c r="F57" s="27"/>
      <c r="G57" s="1"/>
      <c r="H57" s="1"/>
      <c r="I57" s="1"/>
      <c r="J57" s="1"/>
      <c r="K57" s="1"/>
      <c r="L57" s="1"/>
      <c r="M57" s="1"/>
      <c r="N57" s="28"/>
      <c r="O57" s="1"/>
      <c r="P57" s="28"/>
    </row>
    <row r="58" spans="1:16" x14ac:dyDescent="0.25">
      <c r="A58" s="17" t="s">
        <v>94</v>
      </c>
      <c r="B58" s="17"/>
      <c r="C58" s="17"/>
      <c r="D58" s="17"/>
      <c r="E58" s="17"/>
      <c r="F58" s="35"/>
      <c r="G58" s="17"/>
      <c r="H58" s="17"/>
      <c r="I58" s="17"/>
      <c r="J58" s="17"/>
      <c r="K58" s="17"/>
      <c r="L58" s="17"/>
      <c r="M58" s="17"/>
      <c r="N58" s="2">
        <v>0</v>
      </c>
      <c r="O58" s="17"/>
      <c r="P58" s="2">
        <v>0</v>
      </c>
    </row>
    <row r="59" spans="1:16" x14ac:dyDescent="0.25">
      <c r="A59" s="1" t="s">
        <v>93</v>
      </c>
      <c r="B59" s="1"/>
      <c r="C59" s="1"/>
      <c r="D59" s="1"/>
      <c r="E59" s="1"/>
      <c r="F59" s="27"/>
      <c r="G59" s="1"/>
      <c r="H59" s="1"/>
      <c r="I59" s="1"/>
      <c r="J59" s="1"/>
      <c r="K59" s="1"/>
      <c r="L59" s="1"/>
      <c r="M59" s="1"/>
      <c r="N59" s="28"/>
      <c r="O59" s="1"/>
      <c r="P59" s="28"/>
    </row>
    <row r="60" spans="1:16" x14ac:dyDescent="0.25">
      <c r="A60" s="26"/>
      <c r="B60" s="29" t="s">
        <v>99</v>
      </c>
      <c r="C60" s="29"/>
      <c r="D60" s="29" t="s">
        <v>107</v>
      </c>
      <c r="E60" s="29"/>
      <c r="F60" s="30">
        <v>44166</v>
      </c>
      <c r="G60" s="29"/>
      <c r="H60" s="29" t="s">
        <v>143</v>
      </c>
      <c r="I60" s="29"/>
      <c r="J60" s="29"/>
      <c r="K60" s="29"/>
      <c r="L60" s="29" t="s">
        <v>159</v>
      </c>
      <c r="M60" s="29"/>
      <c r="N60" s="31"/>
      <c r="O60" s="29"/>
      <c r="P60" s="31">
        <v>-977.15</v>
      </c>
    </row>
    <row r="61" spans="1:16" x14ac:dyDescent="0.25">
      <c r="A61" s="1" t="s">
        <v>93</v>
      </c>
      <c r="B61" s="1"/>
      <c r="C61" s="1"/>
      <c r="D61" s="1"/>
      <c r="E61" s="1"/>
      <c r="F61" s="27"/>
      <c r="G61" s="1"/>
      <c r="H61" s="1"/>
      <c r="I61" s="1"/>
      <c r="J61" s="1"/>
      <c r="K61" s="1"/>
      <c r="L61" s="1"/>
      <c r="M61" s="1"/>
      <c r="N61" s="28"/>
      <c r="O61" s="1"/>
      <c r="P61" s="28"/>
    </row>
    <row r="62" spans="1:16" x14ac:dyDescent="0.25">
      <c r="A62" s="32"/>
      <c r="B62" s="32"/>
      <c r="C62" s="32"/>
      <c r="D62" s="32"/>
      <c r="E62" s="32"/>
      <c r="F62" s="33"/>
      <c r="G62" s="32"/>
      <c r="H62" s="32"/>
      <c r="I62" s="32"/>
      <c r="J62" s="32"/>
      <c r="K62" s="32"/>
      <c r="L62" s="32" t="s">
        <v>22</v>
      </c>
      <c r="M62" s="32"/>
      <c r="N62" s="36">
        <v>-604.25</v>
      </c>
      <c r="O62" s="32"/>
      <c r="P62" s="36">
        <v>604.25</v>
      </c>
    </row>
    <row r="63" spans="1:16" x14ac:dyDescent="0.25">
      <c r="A63" s="32"/>
      <c r="B63" s="32"/>
      <c r="C63" s="32"/>
      <c r="D63" s="32"/>
      <c r="E63" s="32"/>
      <c r="F63" s="33"/>
      <c r="G63" s="32"/>
      <c r="H63" s="32"/>
      <c r="I63" s="32"/>
      <c r="J63" s="32"/>
      <c r="K63" s="32"/>
      <c r="L63" s="32" t="s">
        <v>21</v>
      </c>
      <c r="M63" s="32"/>
      <c r="N63" s="36">
        <v>-625</v>
      </c>
      <c r="O63" s="32"/>
      <c r="P63" s="36">
        <v>625</v>
      </c>
    </row>
    <row r="64" spans="1:16" x14ac:dyDescent="0.25">
      <c r="A64" s="32"/>
      <c r="B64" s="32"/>
      <c r="C64" s="32"/>
      <c r="D64" s="32"/>
      <c r="E64" s="32"/>
      <c r="F64" s="33"/>
      <c r="G64" s="32"/>
      <c r="H64" s="32"/>
      <c r="I64" s="32"/>
      <c r="J64" s="32"/>
      <c r="K64" s="32"/>
      <c r="L64" s="32" t="s">
        <v>160</v>
      </c>
      <c r="M64" s="32"/>
      <c r="N64" s="36">
        <v>118</v>
      </c>
      <c r="O64" s="32"/>
      <c r="P64" s="36">
        <v>-118</v>
      </c>
    </row>
    <row r="65" spans="1:16" x14ac:dyDescent="0.25">
      <c r="A65" s="32"/>
      <c r="B65" s="32"/>
      <c r="C65" s="32"/>
      <c r="D65" s="32"/>
      <c r="E65" s="32"/>
      <c r="F65" s="33"/>
      <c r="G65" s="32"/>
      <c r="H65" s="32"/>
      <c r="I65" s="32"/>
      <c r="J65" s="32"/>
      <c r="K65" s="32"/>
      <c r="L65" s="32" t="s">
        <v>19</v>
      </c>
      <c r="M65" s="32"/>
      <c r="N65" s="36">
        <v>-76.209999999999994</v>
      </c>
      <c r="O65" s="32"/>
      <c r="P65" s="36">
        <v>76.209999999999994</v>
      </c>
    </row>
    <row r="66" spans="1:16" x14ac:dyDescent="0.25">
      <c r="A66" s="32"/>
      <c r="B66" s="32"/>
      <c r="C66" s="32"/>
      <c r="D66" s="32"/>
      <c r="E66" s="32"/>
      <c r="F66" s="33"/>
      <c r="G66" s="32"/>
      <c r="H66" s="32"/>
      <c r="I66" s="32"/>
      <c r="J66" s="32"/>
      <c r="K66" s="32"/>
      <c r="L66" s="32" t="s">
        <v>160</v>
      </c>
      <c r="M66" s="32"/>
      <c r="N66" s="36">
        <v>76.209999999999994</v>
      </c>
      <c r="O66" s="32"/>
      <c r="P66" s="36">
        <v>-76.209999999999994</v>
      </c>
    </row>
    <row r="67" spans="1:16" x14ac:dyDescent="0.25">
      <c r="A67" s="32"/>
      <c r="B67" s="32"/>
      <c r="C67" s="32"/>
      <c r="D67" s="32"/>
      <c r="E67" s="32"/>
      <c r="F67" s="33"/>
      <c r="G67" s="32"/>
      <c r="H67" s="32"/>
      <c r="I67" s="32"/>
      <c r="J67" s="32"/>
      <c r="K67" s="32"/>
      <c r="L67" s="32" t="s">
        <v>160</v>
      </c>
      <c r="M67" s="32"/>
      <c r="N67" s="36">
        <v>76.209999999999994</v>
      </c>
      <c r="O67" s="32"/>
      <c r="P67" s="36">
        <v>-76.209999999999994</v>
      </c>
    </row>
    <row r="68" spans="1:16" x14ac:dyDescent="0.25">
      <c r="A68" s="32"/>
      <c r="B68" s="32"/>
      <c r="C68" s="32"/>
      <c r="D68" s="32"/>
      <c r="E68" s="32"/>
      <c r="F68" s="33"/>
      <c r="G68" s="32"/>
      <c r="H68" s="32"/>
      <c r="I68" s="32"/>
      <c r="J68" s="32"/>
      <c r="K68" s="32"/>
      <c r="L68" s="32" t="s">
        <v>19</v>
      </c>
      <c r="M68" s="32"/>
      <c r="N68" s="36">
        <v>-17.82</v>
      </c>
      <c r="O68" s="32"/>
      <c r="P68" s="36">
        <v>17.82</v>
      </c>
    </row>
    <row r="69" spans="1:16" x14ac:dyDescent="0.25">
      <c r="A69" s="32"/>
      <c r="B69" s="32"/>
      <c r="C69" s="32"/>
      <c r="D69" s="32"/>
      <c r="E69" s="32"/>
      <c r="F69" s="33"/>
      <c r="G69" s="32"/>
      <c r="H69" s="32"/>
      <c r="I69" s="32"/>
      <c r="J69" s="32"/>
      <c r="K69" s="32"/>
      <c r="L69" s="32" t="s">
        <v>160</v>
      </c>
      <c r="M69" s="32"/>
      <c r="N69" s="36">
        <v>17.82</v>
      </c>
      <c r="O69" s="32"/>
      <c r="P69" s="36">
        <v>-17.82</v>
      </c>
    </row>
    <row r="70" spans="1:16" x14ac:dyDescent="0.25">
      <c r="A70" s="32"/>
      <c r="B70" s="32"/>
      <c r="C70" s="32"/>
      <c r="D70" s="32"/>
      <c r="E70" s="32"/>
      <c r="F70" s="33"/>
      <c r="G70" s="32"/>
      <c r="H70" s="32"/>
      <c r="I70" s="32"/>
      <c r="J70" s="32"/>
      <c r="K70" s="32"/>
      <c r="L70" s="32" t="s">
        <v>160</v>
      </c>
      <c r="M70" s="32"/>
      <c r="N70" s="36">
        <v>17.82</v>
      </c>
      <c r="O70" s="32"/>
      <c r="P70" s="36">
        <v>-17.82</v>
      </c>
    </row>
    <row r="71" spans="1:16" ht="15.75" thickBot="1" x14ac:dyDescent="0.3">
      <c r="A71" s="32"/>
      <c r="B71" s="32"/>
      <c r="C71" s="32"/>
      <c r="D71" s="32"/>
      <c r="E71" s="32"/>
      <c r="F71" s="33"/>
      <c r="G71" s="32"/>
      <c r="H71" s="32"/>
      <c r="I71" s="32"/>
      <c r="J71" s="32"/>
      <c r="K71" s="32"/>
      <c r="L71" s="32" t="s">
        <v>160</v>
      </c>
      <c r="M71" s="32"/>
      <c r="N71" s="34">
        <v>40.07</v>
      </c>
      <c r="O71" s="32"/>
      <c r="P71" s="34">
        <v>-40.07</v>
      </c>
    </row>
    <row r="72" spans="1:16" x14ac:dyDescent="0.25">
      <c r="A72" s="17" t="s">
        <v>94</v>
      </c>
      <c r="B72" s="17"/>
      <c r="C72" s="17"/>
      <c r="D72" s="17"/>
      <c r="E72" s="17"/>
      <c r="F72" s="35"/>
      <c r="G72" s="17"/>
      <c r="H72" s="17"/>
      <c r="I72" s="17"/>
      <c r="J72" s="17"/>
      <c r="K72" s="17"/>
      <c r="L72" s="17"/>
      <c r="M72" s="17"/>
      <c r="N72" s="2">
        <f>ROUND(SUM(N61:N71),5)</f>
        <v>-977.15</v>
      </c>
      <c r="O72" s="17"/>
      <c r="P72" s="2">
        <f>ROUND(SUM(P61:P71),5)</f>
        <v>977.15</v>
      </c>
    </row>
    <row r="73" spans="1:16" x14ac:dyDescent="0.25">
      <c r="A73" s="1" t="s">
        <v>93</v>
      </c>
      <c r="B73" s="1"/>
      <c r="C73" s="1"/>
      <c r="D73" s="1"/>
      <c r="E73" s="1"/>
      <c r="F73" s="27"/>
      <c r="G73" s="1"/>
      <c r="H73" s="1"/>
      <c r="I73" s="1"/>
      <c r="J73" s="1"/>
      <c r="K73" s="1"/>
      <c r="L73" s="1"/>
      <c r="M73" s="1"/>
      <c r="N73" s="28"/>
      <c r="O73" s="1"/>
      <c r="P73" s="28"/>
    </row>
    <row r="74" spans="1:16" x14ac:dyDescent="0.25">
      <c r="A74" s="26"/>
      <c r="B74" s="29" t="s">
        <v>97</v>
      </c>
      <c r="C74" s="29"/>
      <c r="D74" s="29" t="s">
        <v>108</v>
      </c>
      <c r="E74" s="29"/>
      <c r="F74" s="30">
        <v>44166</v>
      </c>
      <c r="G74" s="29"/>
      <c r="H74" s="29" t="s">
        <v>143</v>
      </c>
      <c r="I74" s="29"/>
      <c r="J74" s="29"/>
      <c r="K74" s="29"/>
      <c r="L74" s="29" t="s">
        <v>159</v>
      </c>
      <c r="M74" s="29"/>
      <c r="N74" s="31"/>
      <c r="O74" s="29"/>
      <c r="P74" s="31">
        <v>-50</v>
      </c>
    </row>
    <row r="75" spans="1:16" x14ac:dyDescent="0.25">
      <c r="A75" s="1" t="s">
        <v>93</v>
      </c>
      <c r="B75" s="1"/>
      <c r="C75" s="1"/>
      <c r="D75" s="1"/>
      <c r="E75" s="1"/>
      <c r="F75" s="27"/>
      <c r="G75" s="1"/>
      <c r="H75" s="1"/>
      <c r="I75" s="1"/>
      <c r="J75" s="1"/>
      <c r="K75" s="1"/>
      <c r="L75" s="1"/>
      <c r="M75" s="1"/>
      <c r="N75" s="28"/>
      <c r="O75" s="1"/>
      <c r="P75" s="28"/>
    </row>
    <row r="76" spans="1:16" ht="15.75" thickBot="1" x14ac:dyDescent="0.3">
      <c r="A76" s="26"/>
      <c r="B76" s="32"/>
      <c r="C76" s="32"/>
      <c r="D76" s="32"/>
      <c r="E76" s="32"/>
      <c r="F76" s="33"/>
      <c r="G76" s="32"/>
      <c r="H76" s="32"/>
      <c r="I76" s="32"/>
      <c r="J76" s="32"/>
      <c r="K76" s="32"/>
      <c r="L76" s="32" t="s">
        <v>20</v>
      </c>
      <c r="M76" s="32"/>
      <c r="N76" s="34">
        <v>-50</v>
      </c>
      <c r="O76" s="32"/>
      <c r="P76" s="34">
        <v>50</v>
      </c>
    </row>
    <row r="77" spans="1:16" x14ac:dyDescent="0.25">
      <c r="A77" s="17" t="s">
        <v>94</v>
      </c>
      <c r="B77" s="17"/>
      <c r="C77" s="17"/>
      <c r="D77" s="17"/>
      <c r="E77" s="17"/>
      <c r="F77" s="35"/>
      <c r="G77" s="17"/>
      <c r="H77" s="17"/>
      <c r="I77" s="17"/>
      <c r="J77" s="17"/>
      <c r="K77" s="17"/>
      <c r="L77" s="17"/>
      <c r="M77" s="17"/>
      <c r="N77" s="2">
        <f>ROUND(SUM(N75:N76),5)</f>
        <v>-50</v>
      </c>
      <c r="O77" s="17"/>
      <c r="P77" s="2">
        <f>ROUND(SUM(P75:P76),5)</f>
        <v>50</v>
      </c>
    </row>
    <row r="78" spans="1:16" x14ac:dyDescent="0.25">
      <c r="A78" s="1" t="s">
        <v>93</v>
      </c>
      <c r="B78" s="1"/>
      <c r="C78" s="1"/>
      <c r="D78" s="1"/>
      <c r="E78" s="1"/>
      <c r="F78" s="27"/>
      <c r="G78" s="1"/>
      <c r="H78" s="1"/>
      <c r="I78" s="1"/>
      <c r="J78" s="1"/>
      <c r="K78" s="1"/>
      <c r="L78" s="1"/>
      <c r="M78" s="1"/>
      <c r="N78" s="28"/>
      <c r="O78" s="1"/>
      <c r="P78" s="28"/>
    </row>
    <row r="79" spans="1:16" x14ac:dyDescent="0.25">
      <c r="A79" s="26"/>
      <c r="B79" s="29" t="s">
        <v>99</v>
      </c>
      <c r="C79" s="29"/>
      <c r="D79" s="29" t="s">
        <v>109</v>
      </c>
      <c r="E79" s="29"/>
      <c r="F79" s="30">
        <v>44166</v>
      </c>
      <c r="G79" s="29"/>
      <c r="H79" s="29" t="s">
        <v>144</v>
      </c>
      <c r="I79" s="29"/>
      <c r="J79" s="29"/>
      <c r="K79" s="29"/>
      <c r="L79" s="29" t="s">
        <v>159</v>
      </c>
      <c r="M79" s="29"/>
      <c r="N79" s="31"/>
      <c r="O79" s="29"/>
      <c r="P79" s="31">
        <v>-416.08</v>
      </c>
    </row>
    <row r="80" spans="1:16" x14ac:dyDescent="0.25">
      <c r="A80" s="1" t="s">
        <v>93</v>
      </c>
      <c r="B80" s="1"/>
      <c r="C80" s="1"/>
      <c r="D80" s="1"/>
      <c r="E80" s="1"/>
      <c r="F80" s="27"/>
      <c r="G80" s="1"/>
      <c r="H80" s="1"/>
      <c r="I80" s="1"/>
      <c r="J80" s="1"/>
      <c r="K80" s="1"/>
      <c r="L80" s="1"/>
      <c r="M80" s="1"/>
      <c r="N80" s="28"/>
      <c r="O80" s="1"/>
      <c r="P80" s="28"/>
    </row>
    <row r="81" spans="1:16" x14ac:dyDescent="0.25">
      <c r="A81" s="32"/>
      <c r="B81" s="32"/>
      <c r="C81" s="32"/>
      <c r="D81" s="32"/>
      <c r="E81" s="32"/>
      <c r="F81" s="33"/>
      <c r="G81" s="32"/>
      <c r="H81" s="32"/>
      <c r="I81" s="32"/>
      <c r="J81" s="32"/>
      <c r="K81" s="32"/>
      <c r="L81" s="32" t="s">
        <v>17</v>
      </c>
      <c r="M81" s="32"/>
      <c r="N81" s="36">
        <v>-450.55</v>
      </c>
      <c r="O81" s="32"/>
      <c r="P81" s="36">
        <v>450.55</v>
      </c>
    </row>
    <row r="82" spans="1:16" x14ac:dyDescent="0.25">
      <c r="A82" s="32"/>
      <c r="B82" s="32"/>
      <c r="C82" s="32"/>
      <c r="D82" s="32"/>
      <c r="E82" s="32"/>
      <c r="F82" s="33"/>
      <c r="G82" s="32"/>
      <c r="H82" s="32"/>
      <c r="I82" s="32"/>
      <c r="J82" s="32"/>
      <c r="K82" s="32"/>
      <c r="L82" s="32" t="s">
        <v>19</v>
      </c>
      <c r="M82" s="32"/>
      <c r="N82" s="36">
        <v>-27.93</v>
      </c>
      <c r="O82" s="32"/>
      <c r="P82" s="36">
        <v>27.93</v>
      </c>
    </row>
    <row r="83" spans="1:16" x14ac:dyDescent="0.25">
      <c r="A83" s="32"/>
      <c r="B83" s="32"/>
      <c r="C83" s="32"/>
      <c r="D83" s="32"/>
      <c r="E83" s="32"/>
      <c r="F83" s="33"/>
      <c r="G83" s="32"/>
      <c r="H83" s="32"/>
      <c r="I83" s="32"/>
      <c r="J83" s="32"/>
      <c r="K83" s="32"/>
      <c r="L83" s="32" t="s">
        <v>160</v>
      </c>
      <c r="M83" s="32"/>
      <c r="N83" s="36">
        <v>27.93</v>
      </c>
      <c r="O83" s="32"/>
      <c r="P83" s="36">
        <v>-27.93</v>
      </c>
    </row>
    <row r="84" spans="1:16" x14ac:dyDescent="0.25">
      <c r="A84" s="32"/>
      <c r="B84" s="32"/>
      <c r="C84" s="32"/>
      <c r="D84" s="32"/>
      <c r="E84" s="32"/>
      <c r="F84" s="33"/>
      <c r="G84" s="32"/>
      <c r="H84" s="32"/>
      <c r="I84" s="32"/>
      <c r="J84" s="32"/>
      <c r="K84" s="32"/>
      <c r="L84" s="32" t="s">
        <v>160</v>
      </c>
      <c r="M84" s="32"/>
      <c r="N84" s="36">
        <v>27.93</v>
      </c>
      <c r="O84" s="32"/>
      <c r="P84" s="36">
        <v>-27.93</v>
      </c>
    </row>
    <row r="85" spans="1:16" x14ac:dyDescent="0.25">
      <c r="A85" s="32"/>
      <c r="B85" s="32"/>
      <c r="C85" s="32"/>
      <c r="D85" s="32"/>
      <c r="E85" s="32"/>
      <c r="F85" s="33"/>
      <c r="G85" s="32"/>
      <c r="H85" s="32"/>
      <c r="I85" s="32"/>
      <c r="J85" s="32"/>
      <c r="K85" s="32"/>
      <c r="L85" s="32" t="s">
        <v>19</v>
      </c>
      <c r="M85" s="32"/>
      <c r="N85" s="36">
        <v>-6.54</v>
      </c>
      <c r="O85" s="32"/>
      <c r="P85" s="36">
        <v>6.54</v>
      </c>
    </row>
    <row r="86" spans="1:16" x14ac:dyDescent="0.25">
      <c r="A86" s="32"/>
      <c r="B86" s="32"/>
      <c r="C86" s="32"/>
      <c r="D86" s="32"/>
      <c r="E86" s="32"/>
      <c r="F86" s="33"/>
      <c r="G86" s="32"/>
      <c r="H86" s="32"/>
      <c r="I86" s="32"/>
      <c r="J86" s="32"/>
      <c r="K86" s="32"/>
      <c r="L86" s="32" t="s">
        <v>160</v>
      </c>
      <c r="M86" s="32"/>
      <c r="N86" s="36">
        <v>6.54</v>
      </c>
      <c r="O86" s="32"/>
      <c r="P86" s="36">
        <v>-6.54</v>
      </c>
    </row>
    <row r="87" spans="1:16" ht="15.75" thickBot="1" x14ac:dyDescent="0.3">
      <c r="A87" s="32"/>
      <c r="B87" s="32"/>
      <c r="C87" s="32"/>
      <c r="D87" s="32"/>
      <c r="E87" s="32"/>
      <c r="F87" s="33"/>
      <c r="G87" s="32"/>
      <c r="H87" s="32"/>
      <c r="I87" s="32"/>
      <c r="J87" s="32"/>
      <c r="K87" s="32"/>
      <c r="L87" s="32" t="s">
        <v>160</v>
      </c>
      <c r="M87" s="32"/>
      <c r="N87" s="34">
        <v>6.54</v>
      </c>
      <c r="O87" s="32"/>
      <c r="P87" s="34">
        <v>-6.54</v>
      </c>
    </row>
    <row r="88" spans="1:16" x14ac:dyDescent="0.25">
      <c r="A88" s="17" t="s">
        <v>94</v>
      </c>
      <c r="B88" s="17"/>
      <c r="C88" s="17"/>
      <c r="D88" s="17"/>
      <c r="E88" s="17"/>
      <c r="F88" s="35"/>
      <c r="G88" s="17"/>
      <c r="H88" s="17"/>
      <c r="I88" s="17"/>
      <c r="J88" s="17"/>
      <c r="K88" s="17"/>
      <c r="L88" s="17"/>
      <c r="M88" s="17"/>
      <c r="N88" s="2">
        <f>ROUND(SUM(N80:N87),5)</f>
        <v>-416.08</v>
      </c>
      <c r="O88" s="17"/>
      <c r="P88" s="2">
        <f>ROUND(SUM(P80:P87),5)</f>
        <v>416.08</v>
      </c>
    </row>
    <row r="89" spans="1:16" x14ac:dyDescent="0.25">
      <c r="A89" s="1" t="s">
        <v>93</v>
      </c>
      <c r="B89" s="1"/>
      <c r="C89" s="1"/>
      <c r="D89" s="1"/>
      <c r="E89" s="1"/>
      <c r="F89" s="27"/>
      <c r="G89" s="1"/>
      <c r="H89" s="1"/>
      <c r="I89" s="1"/>
      <c r="J89" s="1"/>
      <c r="K89" s="1"/>
      <c r="L89" s="1"/>
      <c r="M89" s="1"/>
      <c r="N89" s="28"/>
      <c r="O89" s="1"/>
      <c r="P89" s="28"/>
    </row>
    <row r="90" spans="1:16" x14ac:dyDescent="0.25">
      <c r="A90" s="26"/>
      <c r="B90" s="29" t="s">
        <v>99</v>
      </c>
      <c r="C90" s="29"/>
      <c r="D90" s="29" t="s">
        <v>110</v>
      </c>
      <c r="E90" s="29"/>
      <c r="F90" s="30">
        <v>44166</v>
      </c>
      <c r="G90" s="29"/>
      <c r="H90" s="29" t="s">
        <v>145</v>
      </c>
      <c r="I90" s="29"/>
      <c r="J90" s="29"/>
      <c r="K90" s="29"/>
      <c r="L90" s="29" t="s">
        <v>159</v>
      </c>
      <c r="M90" s="29"/>
      <c r="N90" s="31"/>
      <c r="O90" s="29"/>
      <c r="P90" s="31">
        <v>-208.04</v>
      </c>
    </row>
    <row r="91" spans="1:16" x14ac:dyDescent="0.25">
      <c r="A91" s="1" t="s">
        <v>93</v>
      </c>
      <c r="B91" s="1"/>
      <c r="C91" s="1"/>
      <c r="D91" s="1"/>
      <c r="E91" s="1"/>
      <c r="F91" s="27"/>
      <c r="G91" s="1"/>
      <c r="H91" s="1"/>
      <c r="I91" s="1"/>
      <c r="J91" s="1"/>
      <c r="K91" s="1"/>
      <c r="L91" s="1"/>
      <c r="M91" s="1"/>
      <c r="N91" s="28"/>
      <c r="O91" s="1"/>
      <c r="P91" s="28"/>
    </row>
    <row r="92" spans="1:16" x14ac:dyDescent="0.25">
      <c r="A92" s="32"/>
      <c r="B92" s="32"/>
      <c r="C92" s="32"/>
      <c r="D92" s="32"/>
      <c r="E92" s="32"/>
      <c r="F92" s="33"/>
      <c r="G92" s="32"/>
      <c r="H92" s="32"/>
      <c r="I92" s="32"/>
      <c r="J92" s="32"/>
      <c r="K92" s="32"/>
      <c r="L92" s="32" t="s">
        <v>17</v>
      </c>
      <c r="M92" s="32"/>
      <c r="N92" s="36">
        <v>-225.28</v>
      </c>
      <c r="O92" s="32"/>
      <c r="P92" s="36">
        <v>225.28</v>
      </c>
    </row>
    <row r="93" spans="1:16" x14ac:dyDescent="0.25">
      <c r="A93" s="32"/>
      <c r="B93" s="32"/>
      <c r="C93" s="32"/>
      <c r="D93" s="32"/>
      <c r="E93" s="32"/>
      <c r="F93" s="33"/>
      <c r="G93" s="32"/>
      <c r="H93" s="32"/>
      <c r="I93" s="32"/>
      <c r="J93" s="32"/>
      <c r="K93" s="32"/>
      <c r="L93" s="32" t="s">
        <v>19</v>
      </c>
      <c r="M93" s="32"/>
      <c r="N93" s="36">
        <v>-13.97</v>
      </c>
      <c r="O93" s="32"/>
      <c r="P93" s="36">
        <v>13.97</v>
      </c>
    </row>
    <row r="94" spans="1:16" x14ac:dyDescent="0.25">
      <c r="A94" s="32"/>
      <c r="B94" s="32"/>
      <c r="C94" s="32"/>
      <c r="D94" s="32"/>
      <c r="E94" s="32"/>
      <c r="F94" s="33"/>
      <c r="G94" s="32"/>
      <c r="H94" s="32"/>
      <c r="I94" s="32"/>
      <c r="J94" s="32"/>
      <c r="K94" s="32"/>
      <c r="L94" s="32" t="s">
        <v>160</v>
      </c>
      <c r="M94" s="32"/>
      <c r="N94" s="36">
        <v>13.97</v>
      </c>
      <c r="O94" s="32"/>
      <c r="P94" s="36">
        <v>-13.97</v>
      </c>
    </row>
    <row r="95" spans="1:16" x14ac:dyDescent="0.25">
      <c r="A95" s="32"/>
      <c r="B95" s="32"/>
      <c r="C95" s="32"/>
      <c r="D95" s="32"/>
      <c r="E95" s="32"/>
      <c r="F95" s="33"/>
      <c r="G95" s="32"/>
      <c r="H95" s="32"/>
      <c r="I95" s="32"/>
      <c r="J95" s="32"/>
      <c r="K95" s="32"/>
      <c r="L95" s="32" t="s">
        <v>160</v>
      </c>
      <c r="M95" s="32"/>
      <c r="N95" s="36">
        <v>13.97</v>
      </c>
      <c r="O95" s="32"/>
      <c r="P95" s="36">
        <v>-13.97</v>
      </c>
    </row>
    <row r="96" spans="1:16" x14ac:dyDescent="0.25">
      <c r="A96" s="32"/>
      <c r="B96" s="32"/>
      <c r="C96" s="32"/>
      <c r="D96" s="32"/>
      <c r="E96" s="32"/>
      <c r="F96" s="33"/>
      <c r="G96" s="32"/>
      <c r="H96" s="32"/>
      <c r="I96" s="32"/>
      <c r="J96" s="32"/>
      <c r="K96" s="32"/>
      <c r="L96" s="32" t="s">
        <v>19</v>
      </c>
      <c r="M96" s="32"/>
      <c r="N96" s="36">
        <v>-3.27</v>
      </c>
      <c r="O96" s="32"/>
      <c r="P96" s="36">
        <v>3.27</v>
      </c>
    </row>
    <row r="97" spans="1:16" x14ac:dyDescent="0.25">
      <c r="A97" s="32"/>
      <c r="B97" s="32"/>
      <c r="C97" s="32"/>
      <c r="D97" s="32"/>
      <c r="E97" s="32"/>
      <c r="F97" s="33"/>
      <c r="G97" s="32"/>
      <c r="H97" s="32"/>
      <c r="I97" s="32"/>
      <c r="J97" s="32"/>
      <c r="K97" s="32"/>
      <c r="L97" s="32" t="s">
        <v>160</v>
      </c>
      <c r="M97" s="32"/>
      <c r="N97" s="36">
        <v>3.27</v>
      </c>
      <c r="O97" s="32"/>
      <c r="P97" s="36">
        <v>-3.27</v>
      </c>
    </row>
    <row r="98" spans="1:16" ht="15.75" thickBot="1" x14ac:dyDescent="0.3">
      <c r="A98" s="32"/>
      <c r="B98" s="32"/>
      <c r="C98" s="32"/>
      <c r="D98" s="32"/>
      <c r="E98" s="32"/>
      <c r="F98" s="33"/>
      <c r="G98" s="32"/>
      <c r="H98" s="32"/>
      <c r="I98" s="32"/>
      <c r="J98" s="32"/>
      <c r="K98" s="32"/>
      <c r="L98" s="32" t="s">
        <v>160</v>
      </c>
      <c r="M98" s="32"/>
      <c r="N98" s="34">
        <v>3.27</v>
      </c>
      <c r="O98" s="32"/>
      <c r="P98" s="34">
        <v>-3.27</v>
      </c>
    </row>
    <row r="99" spans="1:16" x14ac:dyDescent="0.25">
      <c r="A99" s="17" t="s">
        <v>94</v>
      </c>
      <c r="B99" s="17"/>
      <c r="C99" s="17"/>
      <c r="D99" s="17"/>
      <c r="E99" s="17"/>
      <c r="F99" s="35"/>
      <c r="G99" s="17"/>
      <c r="H99" s="17"/>
      <c r="I99" s="17"/>
      <c r="J99" s="17"/>
      <c r="K99" s="17"/>
      <c r="L99" s="17"/>
      <c r="M99" s="17"/>
      <c r="N99" s="2">
        <f>ROUND(SUM(N91:N98),5)</f>
        <v>-208.04</v>
      </c>
      <c r="O99" s="17"/>
      <c r="P99" s="2">
        <f>ROUND(SUM(P91:P98),5)</f>
        <v>208.04</v>
      </c>
    </row>
    <row r="100" spans="1:16" x14ac:dyDescent="0.25">
      <c r="A100" s="1" t="s">
        <v>93</v>
      </c>
      <c r="B100" s="1"/>
      <c r="C100" s="1"/>
      <c r="D100" s="1"/>
      <c r="E100" s="1"/>
      <c r="F100" s="27"/>
      <c r="G100" s="1"/>
      <c r="H100" s="1"/>
      <c r="I100" s="1"/>
      <c r="J100" s="1"/>
      <c r="K100" s="1"/>
      <c r="L100" s="1"/>
      <c r="M100" s="1"/>
      <c r="N100" s="28"/>
      <c r="O100" s="1"/>
      <c r="P100" s="28"/>
    </row>
    <row r="101" spans="1:16" x14ac:dyDescent="0.25">
      <c r="A101" s="26"/>
      <c r="B101" s="29" t="s">
        <v>99</v>
      </c>
      <c r="C101" s="29"/>
      <c r="D101" s="29" t="s">
        <v>111</v>
      </c>
      <c r="E101" s="29"/>
      <c r="F101" s="30">
        <v>44166</v>
      </c>
      <c r="G101" s="29"/>
      <c r="H101" s="29" t="s">
        <v>146</v>
      </c>
      <c r="I101" s="29"/>
      <c r="J101" s="29"/>
      <c r="K101" s="29"/>
      <c r="L101" s="29" t="s">
        <v>159</v>
      </c>
      <c r="M101" s="29"/>
      <c r="N101" s="31"/>
      <c r="O101" s="29"/>
      <c r="P101" s="31">
        <v>-208.04</v>
      </c>
    </row>
    <row r="102" spans="1:16" x14ac:dyDescent="0.25">
      <c r="A102" s="1" t="s">
        <v>93</v>
      </c>
      <c r="B102" s="1"/>
      <c r="C102" s="1"/>
      <c r="D102" s="1"/>
      <c r="E102" s="1"/>
      <c r="F102" s="27"/>
      <c r="G102" s="1"/>
      <c r="H102" s="1"/>
      <c r="I102" s="1"/>
      <c r="J102" s="1"/>
      <c r="K102" s="1"/>
      <c r="L102" s="1"/>
      <c r="M102" s="1"/>
      <c r="N102" s="28"/>
      <c r="O102" s="1"/>
      <c r="P102" s="28"/>
    </row>
    <row r="103" spans="1:16" x14ac:dyDescent="0.25">
      <c r="A103" s="32"/>
      <c r="B103" s="32"/>
      <c r="C103" s="32"/>
      <c r="D103" s="32"/>
      <c r="E103" s="32"/>
      <c r="F103" s="33"/>
      <c r="G103" s="32"/>
      <c r="H103" s="32"/>
      <c r="I103" s="32"/>
      <c r="J103" s="32"/>
      <c r="K103" s="32"/>
      <c r="L103" s="32" t="s">
        <v>17</v>
      </c>
      <c r="M103" s="32"/>
      <c r="N103" s="36">
        <v>-225.28</v>
      </c>
      <c r="O103" s="32"/>
      <c r="P103" s="36">
        <v>225.28</v>
      </c>
    </row>
    <row r="104" spans="1:16" x14ac:dyDescent="0.25">
      <c r="A104" s="32"/>
      <c r="B104" s="32"/>
      <c r="C104" s="32"/>
      <c r="D104" s="32"/>
      <c r="E104" s="32"/>
      <c r="F104" s="33"/>
      <c r="G104" s="32"/>
      <c r="H104" s="32"/>
      <c r="I104" s="32"/>
      <c r="J104" s="32"/>
      <c r="K104" s="32"/>
      <c r="L104" s="32" t="s">
        <v>19</v>
      </c>
      <c r="M104" s="32"/>
      <c r="N104" s="36">
        <v>-13.97</v>
      </c>
      <c r="O104" s="32"/>
      <c r="P104" s="36">
        <v>13.97</v>
      </c>
    </row>
    <row r="105" spans="1:16" x14ac:dyDescent="0.25">
      <c r="A105" s="32"/>
      <c r="B105" s="32"/>
      <c r="C105" s="32"/>
      <c r="D105" s="32"/>
      <c r="E105" s="32"/>
      <c r="F105" s="33"/>
      <c r="G105" s="32"/>
      <c r="H105" s="32"/>
      <c r="I105" s="32"/>
      <c r="J105" s="32"/>
      <c r="K105" s="32"/>
      <c r="L105" s="32" t="s">
        <v>160</v>
      </c>
      <c r="M105" s="32"/>
      <c r="N105" s="36">
        <v>13.97</v>
      </c>
      <c r="O105" s="32"/>
      <c r="P105" s="36">
        <v>-13.97</v>
      </c>
    </row>
    <row r="106" spans="1:16" x14ac:dyDescent="0.25">
      <c r="A106" s="32"/>
      <c r="B106" s="32"/>
      <c r="C106" s="32"/>
      <c r="D106" s="32"/>
      <c r="E106" s="32"/>
      <c r="F106" s="33"/>
      <c r="G106" s="32"/>
      <c r="H106" s="32"/>
      <c r="I106" s="32"/>
      <c r="J106" s="32"/>
      <c r="K106" s="32"/>
      <c r="L106" s="32" t="s">
        <v>160</v>
      </c>
      <c r="M106" s="32"/>
      <c r="N106" s="36">
        <v>13.97</v>
      </c>
      <c r="O106" s="32"/>
      <c r="P106" s="36">
        <v>-13.97</v>
      </c>
    </row>
    <row r="107" spans="1:16" x14ac:dyDescent="0.25">
      <c r="A107" s="32"/>
      <c r="B107" s="32"/>
      <c r="C107" s="32"/>
      <c r="D107" s="32"/>
      <c r="E107" s="32"/>
      <c r="F107" s="33"/>
      <c r="G107" s="32"/>
      <c r="H107" s="32"/>
      <c r="I107" s="32"/>
      <c r="J107" s="32"/>
      <c r="K107" s="32"/>
      <c r="L107" s="32" t="s">
        <v>19</v>
      </c>
      <c r="M107" s="32"/>
      <c r="N107" s="36">
        <v>-3.27</v>
      </c>
      <c r="O107" s="32"/>
      <c r="P107" s="36">
        <v>3.27</v>
      </c>
    </row>
    <row r="108" spans="1:16" x14ac:dyDescent="0.25">
      <c r="A108" s="32"/>
      <c r="B108" s="32"/>
      <c r="C108" s="32"/>
      <c r="D108" s="32"/>
      <c r="E108" s="32"/>
      <c r="F108" s="33"/>
      <c r="G108" s="32"/>
      <c r="H108" s="32"/>
      <c r="I108" s="32"/>
      <c r="J108" s="32"/>
      <c r="K108" s="32"/>
      <c r="L108" s="32" t="s">
        <v>160</v>
      </c>
      <c r="M108" s="32"/>
      <c r="N108" s="36">
        <v>3.27</v>
      </c>
      <c r="O108" s="32"/>
      <c r="P108" s="36">
        <v>-3.27</v>
      </c>
    </row>
    <row r="109" spans="1:16" ht="15.75" thickBot="1" x14ac:dyDescent="0.3">
      <c r="A109" s="32"/>
      <c r="B109" s="32"/>
      <c r="C109" s="32"/>
      <c r="D109" s="32"/>
      <c r="E109" s="32"/>
      <c r="F109" s="33"/>
      <c r="G109" s="32"/>
      <c r="H109" s="32"/>
      <c r="I109" s="32"/>
      <c r="J109" s="32"/>
      <c r="K109" s="32"/>
      <c r="L109" s="32" t="s">
        <v>160</v>
      </c>
      <c r="M109" s="32"/>
      <c r="N109" s="34">
        <v>3.27</v>
      </c>
      <c r="O109" s="32"/>
      <c r="P109" s="34">
        <v>-3.27</v>
      </c>
    </row>
    <row r="110" spans="1:16" x14ac:dyDescent="0.25">
      <c r="A110" s="17" t="s">
        <v>94</v>
      </c>
      <c r="B110" s="17"/>
      <c r="C110" s="17"/>
      <c r="D110" s="17"/>
      <c r="E110" s="17"/>
      <c r="F110" s="35"/>
      <c r="G110" s="17"/>
      <c r="H110" s="17"/>
      <c r="I110" s="17"/>
      <c r="J110" s="17"/>
      <c r="K110" s="17"/>
      <c r="L110" s="17"/>
      <c r="M110" s="17"/>
      <c r="N110" s="2">
        <f>ROUND(SUM(N102:N109),5)</f>
        <v>-208.04</v>
      </c>
      <c r="O110" s="17"/>
      <c r="P110" s="2">
        <f>ROUND(SUM(P102:P109),5)</f>
        <v>208.04</v>
      </c>
    </row>
    <row r="111" spans="1:16" x14ac:dyDescent="0.25">
      <c r="A111" s="1" t="s">
        <v>93</v>
      </c>
      <c r="B111" s="1"/>
      <c r="C111" s="1"/>
      <c r="D111" s="1"/>
      <c r="E111" s="1"/>
      <c r="F111" s="27"/>
      <c r="G111" s="1"/>
      <c r="H111" s="1"/>
      <c r="I111" s="1"/>
      <c r="J111" s="1"/>
      <c r="K111" s="1"/>
      <c r="L111" s="1"/>
      <c r="M111" s="1"/>
      <c r="N111" s="28"/>
      <c r="O111" s="1"/>
      <c r="P111" s="28"/>
    </row>
    <row r="112" spans="1:16" x14ac:dyDescent="0.25">
      <c r="A112" s="26"/>
      <c r="B112" s="29" t="s">
        <v>99</v>
      </c>
      <c r="C112" s="29"/>
      <c r="D112" s="29" t="s">
        <v>112</v>
      </c>
      <c r="E112" s="29"/>
      <c r="F112" s="30">
        <v>44166</v>
      </c>
      <c r="G112" s="29"/>
      <c r="H112" s="29" t="s">
        <v>147</v>
      </c>
      <c r="I112" s="29"/>
      <c r="J112" s="29"/>
      <c r="K112" s="29"/>
      <c r="L112" s="29" t="s">
        <v>159</v>
      </c>
      <c r="M112" s="29"/>
      <c r="N112" s="31"/>
      <c r="O112" s="29"/>
      <c r="P112" s="31">
        <v>-208.04</v>
      </c>
    </row>
    <row r="113" spans="1:16" x14ac:dyDescent="0.25">
      <c r="A113" s="1" t="s">
        <v>93</v>
      </c>
      <c r="B113" s="1"/>
      <c r="C113" s="1"/>
      <c r="D113" s="1"/>
      <c r="E113" s="1"/>
      <c r="F113" s="27"/>
      <c r="G113" s="1"/>
      <c r="H113" s="1"/>
      <c r="I113" s="1"/>
      <c r="J113" s="1"/>
      <c r="K113" s="1"/>
      <c r="L113" s="1"/>
      <c r="M113" s="1"/>
      <c r="N113" s="28"/>
      <c r="O113" s="1"/>
      <c r="P113" s="28"/>
    </row>
    <row r="114" spans="1:16" x14ac:dyDescent="0.25">
      <c r="A114" s="32"/>
      <c r="B114" s="32"/>
      <c r="C114" s="32"/>
      <c r="D114" s="32"/>
      <c r="E114" s="32"/>
      <c r="F114" s="33"/>
      <c r="G114" s="32"/>
      <c r="H114" s="32"/>
      <c r="I114" s="32"/>
      <c r="J114" s="32"/>
      <c r="K114" s="32"/>
      <c r="L114" s="32" t="s">
        <v>17</v>
      </c>
      <c r="M114" s="32"/>
      <c r="N114" s="36">
        <v>-225.28</v>
      </c>
      <c r="O114" s="32"/>
      <c r="P114" s="36">
        <v>225.28</v>
      </c>
    </row>
    <row r="115" spans="1:16" x14ac:dyDescent="0.25">
      <c r="A115" s="32"/>
      <c r="B115" s="32"/>
      <c r="C115" s="32"/>
      <c r="D115" s="32"/>
      <c r="E115" s="32"/>
      <c r="F115" s="33"/>
      <c r="G115" s="32"/>
      <c r="H115" s="32"/>
      <c r="I115" s="32"/>
      <c r="J115" s="32"/>
      <c r="K115" s="32"/>
      <c r="L115" s="32" t="s">
        <v>19</v>
      </c>
      <c r="M115" s="32"/>
      <c r="N115" s="36">
        <v>-13.97</v>
      </c>
      <c r="O115" s="32"/>
      <c r="P115" s="36">
        <v>13.97</v>
      </c>
    </row>
    <row r="116" spans="1:16" x14ac:dyDescent="0.25">
      <c r="A116" s="32"/>
      <c r="B116" s="32"/>
      <c r="C116" s="32"/>
      <c r="D116" s="32"/>
      <c r="E116" s="32"/>
      <c r="F116" s="33"/>
      <c r="G116" s="32"/>
      <c r="H116" s="32"/>
      <c r="I116" s="32"/>
      <c r="J116" s="32"/>
      <c r="K116" s="32"/>
      <c r="L116" s="32" t="s">
        <v>160</v>
      </c>
      <c r="M116" s="32"/>
      <c r="N116" s="36">
        <v>13.97</v>
      </c>
      <c r="O116" s="32"/>
      <c r="P116" s="36">
        <v>-13.97</v>
      </c>
    </row>
    <row r="117" spans="1:16" x14ac:dyDescent="0.25">
      <c r="A117" s="32"/>
      <c r="B117" s="32"/>
      <c r="C117" s="32"/>
      <c r="D117" s="32"/>
      <c r="E117" s="32"/>
      <c r="F117" s="33"/>
      <c r="G117" s="32"/>
      <c r="H117" s="32"/>
      <c r="I117" s="32"/>
      <c r="J117" s="32"/>
      <c r="K117" s="32"/>
      <c r="L117" s="32" t="s">
        <v>160</v>
      </c>
      <c r="M117" s="32"/>
      <c r="N117" s="36">
        <v>13.97</v>
      </c>
      <c r="O117" s="32"/>
      <c r="P117" s="36">
        <v>-13.97</v>
      </c>
    </row>
    <row r="118" spans="1:16" x14ac:dyDescent="0.25">
      <c r="A118" s="32"/>
      <c r="B118" s="32"/>
      <c r="C118" s="32"/>
      <c r="D118" s="32"/>
      <c r="E118" s="32"/>
      <c r="F118" s="33"/>
      <c r="G118" s="32"/>
      <c r="H118" s="32"/>
      <c r="I118" s="32"/>
      <c r="J118" s="32"/>
      <c r="K118" s="32"/>
      <c r="L118" s="32" t="s">
        <v>19</v>
      </c>
      <c r="M118" s="32"/>
      <c r="N118" s="36">
        <v>-3.27</v>
      </c>
      <c r="O118" s="32"/>
      <c r="P118" s="36">
        <v>3.27</v>
      </c>
    </row>
    <row r="119" spans="1:16" x14ac:dyDescent="0.25">
      <c r="A119" s="32"/>
      <c r="B119" s="32"/>
      <c r="C119" s="32"/>
      <c r="D119" s="32"/>
      <c r="E119" s="32"/>
      <c r="F119" s="33"/>
      <c r="G119" s="32"/>
      <c r="H119" s="32"/>
      <c r="I119" s="32"/>
      <c r="J119" s="32"/>
      <c r="K119" s="32"/>
      <c r="L119" s="32" t="s">
        <v>160</v>
      </c>
      <c r="M119" s="32"/>
      <c r="N119" s="36">
        <v>3.27</v>
      </c>
      <c r="O119" s="32"/>
      <c r="P119" s="36">
        <v>-3.27</v>
      </c>
    </row>
    <row r="120" spans="1:16" ht="15.75" thickBot="1" x14ac:dyDescent="0.3">
      <c r="A120" s="32"/>
      <c r="B120" s="32"/>
      <c r="C120" s="32"/>
      <c r="D120" s="32"/>
      <c r="E120" s="32"/>
      <c r="F120" s="33"/>
      <c r="G120" s="32"/>
      <c r="H120" s="32"/>
      <c r="I120" s="32"/>
      <c r="J120" s="32"/>
      <c r="K120" s="32"/>
      <c r="L120" s="32" t="s">
        <v>160</v>
      </c>
      <c r="M120" s="32"/>
      <c r="N120" s="34">
        <v>3.27</v>
      </c>
      <c r="O120" s="32"/>
      <c r="P120" s="34">
        <v>-3.27</v>
      </c>
    </row>
    <row r="121" spans="1:16" x14ac:dyDescent="0.25">
      <c r="A121" s="17" t="s">
        <v>94</v>
      </c>
      <c r="B121" s="17"/>
      <c r="C121" s="17"/>
      <c r="D121" s="17"/>
      <c r="E121" s="17"/>
      <c r="F121" s="35"/>
      <c r="G121" s="17"/>
      <c r="H121" s="17"/>
      <c r="I121" s="17"/>
      <c r="J121" s="17"/>
      <c r="K121" s="17"/>
      <c r="L121" s="17"/>
      <c r="M121" s="17"/>
      <c r="N121" s="2">
        <f>ROUND(SUM(N113:N120),5)</f>
        <v>-208.04</v>
      </c>
      <c r="O121" s="17"/>
      <c r="P121" s="2">
        <f>ROUND(SUM(P113:P120),5)</f>
        <v>208.04</v>
      </c>
    </row>
    <row r="122" spans="1:16" x14ac:dyDescent="0.25">
      <c r="A122" s="1" t="s">
        <v>93</v>
      </c>
      <c r="B122" s="1"/>
      <c r="C122" s="1"/>
      <c r="D122" s="1"/>
      <c r="E122" s="1"/>
      <c r="F122" s="27"/>
      <c r="G122" s="1"/>
      <c r="H122" s="1"/>
      <c r="I122" s="1"/>
      <c r="J122" s="1"/>
      <c r="K122" s="1"/>
      <c r="L122" s="1"/>
      <c r="M122" s="1"/>
      <c r="N122" s="28"/>
      <c r="O122" s="1"/>
      <c r="P122" s="28"/>
    </row>
    <row r="123" spans="1:16" x14ac:dyDescent="0.25">
      <c r="A123" s="26"/>
      <c r="B123" s="29" t="s">
        <v>99</v>
      </c>
      <c r="C123" s="29"/>
      <c r="D123" s="29" t="s">
        <v>113</v>
      </c>
      <c r="E123" s="29"/>
      <c r="F123" s="30">
        <v>44166</v>
      </c>
      <c r="G123" s="29"/>
      <c r="H123" s="29" t="s">
        <v>148</v>
      </c>
      <c r="I123" s="29"/>
      <c r="J123" s="29"/>
      <c r="K123" s="29"/>
      <c r="L123" s="29" t="s">
        <v>159</v>
      </c>
      <c r="M123" s="29"/>
      <c r="N123" s="31"/>
      <c r="O123" s="29"/>
      <c r="P123" s="31">
        <v>-208.04</v>
      </c>
    </row>
    <row r="124" spans="1:16" x14ac:dyDescent="0.25">
      <c r="A124" s="1" t="s">
        <v>93</v>
      </c>
      <c r="B124" s="1"/>
      <c r="C124" s="1"/>
      <c r="D124" s="1"/>
      <c r="E124" s="1"/>
      <c r="F124" s="27"/>
      <c r="G124" s="1"/>
      <c r="H124" s="1"/>
      <c r="I124" s="1"/>
      <c r="J124" s="1"/>
      <c r="K124" s="1"/>
      <c r="L124" s="1"/>
      <c r="M124" s="1"/>
      <c r="N124" s="28"/>
      <c r="O124" s="1"/>
      <c r="P124" s="28"/>
    </row>
    <row r="125" spans="1:16" x14ac:dyDescent="0.25">
      <c r="A125" s="32"/>
      <c r="B125" s="32"/>
      <c r="C125" s="32"/>
      <c r="D125" s="32"/>
      <c r="E125" s="32"/>
      <c r="F125" s="33"/>
      <c r="G125" s="32"/>
      <c r="H125" s="32"/>
      <c r="I125" s="32"/>
      <c r="J125" s="32"/>
      <c r="K125" s="32"/>
      <c r="L125" s="32" t="s">
        <v>17</v>
      </c>
      <c r="M125" s="32"/>
      <c r="N125" s="36">
        <v>-225.28</v>
      </c>
      <c r="O125" s="32"/>
      <c r="P125" s="36">
        <v>225.28</v>
      </c>
    </row>
    <row r="126" spans="1:16" x14ac:dyDescent="0.25">
      <c r="A126" s="32"/>
      <c r="B126" s="32"/>
      <c r="C126" s="32"/>
      <c r="D126" s="32"/>
      <c r="E126" s="32"/>
      <c r="F126" s="33"/>
      <c r="G126" s="32"/>
      <c r="H126" s="32"/>
      <c r="I126" s="32"/>
      <c r="J126" s="32"/>
      <c r="K126" s="32"/>
      <c r="L126" s="32" t="s">
        <v>19</v>
      </c>
      <c r="M126" s="32"/>
      <c r="N126" s="36">
        <v>-13.97</v>
      </c>
      <c r="O126" s="32"/>
      <c r="P126" s="36">
        <v>13.97</v>
      </c>
    </row>
    <row r="127" spans="1:16" x14ac:dyDescent="0.25">
      <c r="A127" s="32"/>
      <c r="B127" s="32"/>
      <c r="C127" s="32"/>
      <c r="D127" s="32"/>
      <c r="E127" s="32"/>
      <c r="F127" s="33"/>
      <c r="G127" s="32"/>
      <c r="H127" s="32"/>
      <c r="I127" s="32"/>
      <c r="J127" s="32"/>
      <c r="K127" s="32"/>
      <c r="L127" s="32" t="s">
        <v>160</v>
      </c>
      <c r="M127" s="32"/>
      <c r="N127" s="36">
        <v>13.97</v>
      </c>
      <c r="O127" s="32"/>
      <c r="P127" s="36">
        <v>-13.97</v>
      </c>
    </row>
    <row r="128" spans="1:16" x14ac:dyDescent="0.25">
      <c r="A128" s="32"/>
      <c r="B128" s="32"/>
      <c r="C128" s="32"/>
      <c r="D128" s="32"/>
      <c r="E128" s="32"/>
      <c r="F128" s="33"/>
      <c r="G128" s="32"/>
      <c r="H128" s="32"/>
      <c r="I128" s="32"/>
      <c r="J128" s="32"/>
      <c r="K128" s="32"/>
      <c r="L128" s="32" t="s">
        <v>160</v>
      </c>
      <c r="M128" s="32"/>
      <c r="N128" s="36">
        <v>13.97</v>
      </c>
      <c r="O128" s="32"/>
      <c r="P128" s="36">
        <v>-13.97</v>
      </c>
    </row>
    <row r="129" spans="1:16" x14ac:dyDescent="0.25">
      <c r="A129" s="32"/>
      <c r="B129" s="32"/>
      <c r="C129" s="32"/>
      <c r="D129" s="32"/>
      <c r="E129" s="32"/>
      <c r="F129" s="33"/>
      <c r="G129" s="32"/>
      <c r="H129" s="32"/>
      <c r="I129" s="32"/>
      <c r="J129" s="32"/>
      <c r="K129" s="32"/>
      <c r="L129" s="32" t="s">
        <v>19</v>
      </c>
      <c r="M129" s="32"/>
      <c r="N129" s="36">
        <v>-3.27</v>
      </c>
      <c r="O129" s="32"/>
      <c r="P129" s="36">
        <v>3.27</v>
      </c>
    </row>
    <row r="130" spans="1:16" x14ac:dyDescent="0.25">
      <c r="A130" s="32"/>
      <c r="B130" s="32"/>
      <c r="C130" s="32"/>
      <c r="D130" s="32"/>
      <c r="E130" s="32"/>
      <c r="F130" s="33"/>
      <c r="G130" s="32"/>
      <c r="H130" s="32"/>
      <c r="I130" s="32"/>
      <c r="J130" s="32"/>
      <c r="K130" s="32"/>
      <c r="L130" s="32" t="s">
        <v>160</v>
      </c>
      <c r="M130" s="32"/>
      <c r="N130" s="36">
        <v>3.27</v>
      </c>
      <c r="O130" s="32"/>
      <c r="P130" s="36">
        <v>-3.27</v>
      </c>
    </row>
    <row r="131" spans="1:16" ht="15.75" thickBot="1" x14ac:dyDescent="0.3">
      <c r="A131" s="32"/>
      <c r="B131" s="32"/>
      <c r="C131" s="32"/>
      <c r="D131" s="32"/>
      <c r="E131" s="32"/>
      <c r="F131" s="33"/>
      <c r="G131" s="32"/>
      <c r="H131" s="32"/>
      <c r="I131" s="32"/>
      <c r="J131" s="32"/>
      <c r="K131" s="32"/>
      <c r="L131" s="32" t="s">
        <v>160</v>
      </c>
      <c r="M131" s="32"/>
      <c r="N131" s="34">
        <v>3.27</v>
      </c>
      <c r="O131" s="32"/>
      <c r="P131" s="34">
        <v>-3.27</v>
      </c>
    </row>
    <row r="132" spans="1:16" x14ac:dyDescent="0.25">
      <c r="A132" s="17" t="s">
        <v>94</v>
      </c>
      <c r="B132" s="17"/>
      <c r="C132" s="17"/>
      <c r="D132" s="17"/>
      <c r="E132" s="17"/>
      <c r="F132" s="35"/>
      <c r="G132" s="17"/>
      <c r="H132" s="17"/>
      <c r="I132" s="17"/>
      <c r="J132" s="17"/>
      <c r="K132" s="17"/>
      <c r="L132" s="17"/>
      <c r="M132" s="17"/>
      <c r="N132" s="2">
        <f>ROUND(SUM(N124:N131),5)</f>
        <v>-208.04</v>
      </c>
      <c r="O132" s="17"/>
      <c r="P132" s="2">
        <f>ROUND(SUM(P124:P131),5)</f>
        <v>208.04</v>
      </c>
    </row>
    <row r="133" spans="1:16" x14ac:dyDescent="0.25">
      <c r="A133" s="1" t="s">
        <v>93</v>
      </c>
      <c r="B133" s="1"/>
      <c r="C133" s="1"/>
      <c r="D133" s="1"/>
      <c r="E133" s="1"/>
      <c r="F133" s="27"/>
      <c r="G133" s="1"/>
      <c r="H133" s="1"/>
      <c r="I133" s="1"/>
      <c r="J133" s="1"/>
      <c r="K133" s="1"/>
      <c r="L133" s="1"/>
      <c r="M133" s="1"/>
      <c r="N133" s="28"/>
      <c r="O133" s="1"/>
      <c r="P133" s="28"/>
    </row>
    <row r="134" spans="1:16" x14ac:dyDescent="0.25">
      <c r="A134" s="26"/>
      <c r="B134" s="29" t="s">
        <v>99</v>
      </c>
      <c r="C134" s="29"/>
      <c r="D134" s="29" t="s">
        <v>114</v>
      </c>
      <c r="E134" s="29"/>
      <c r="F134" s="30">
        <v>44166</v>
      </c>
      <c r="G134" s="29"/>
      <c r="H134" s="29" t="s">
        <v>149</v>
      </c>
      <c r="I134" s="29"/>
      <c r="J134" s="29"/>
      <c r="K134" s="29"/>
      <c r="L134" s="29" t="s">
        <v>159</v>
      </c>
      <c r="M134" s="29"/>
      <c r="N134" s="31"/>
      <c r="O134" s="29"/>
      <c r="P134" s="31">
        <v>-1377.32</v>
      </c>
    </row>
    <row r="135" spans="1:16" x14ac:dyDescent="0.25">
      <c r="A135" s="1" t="s">
        <v>93</v>
      </c>
      <c r="B135" s="1"/>
      <c r="C135" s="1"/>
      <c r="D135" s="1"/>
      <c r="E135" s="1"/>
      <c r="F135" s="27"/>
      <c r="G135" s="1"/>
      <c r="H135" s="1"/>
      <c r="I135" s="1"/>
      <c r="J135" s="1"/>
      <c r="K135" s="1"/>
      <c r="L135" s="1"/>
      <c r="M135" s="1"/>
      <c r="N135" s="28"/>
      <c r="O135" s="1"/>
      <c r="P135" s="28"/>
    </row>
    <row r="136" spans="1:16" x14ac:dyDescent="0.25">
      <c r="A136" s="32"/>
      <c r="B136" s="32"/>
      <c r="C136" s="32"/>
      <c r="D136" s="32"/>
      <c r="E136" s="32"/>
      <c r="F136" s="33"/>
      <c r="G136" s="32"/>
      <c r="H136" s="32"/>
      <c r="I136" s="32"/>
      <c r="J136" s="32"/>
      <c r="K136" s="32"/>
      <c r="L136" s="32" t="s">
        <v>21</v>
      </c>
      <c r="M136" s="32"/>
      <c r="N136" s="36">
        <v>-625</v>
      </c>
      <c r="O136" s="32"/>
      <c r="P136" s="36">
        <v>625</v>
      </c>
    </row>
    <row r="137" spans="1:16" x14ac:dyDescent="0.25">
      <c r="A137" s="32"/>
      <c r="B137" s="32"/>
      <c r="C137" s="32"/>
      <c r="D137" s="32"/>
      <c r="E137" s="32"/>
      <c r="F137" s="33"/>
      <c r="G137" s="32"/>
      <c r="H137" s="32"/>
      <c r="I137" s="32"/>
      <c r="J137" s="32"/>
      <c r="K137" s="32"/>
      <c r="L137" s="32" t="s">
        <v>22</v>
      </c>
      <c r="M137" s="32"/>
      <c r="N137" s="36">
        <v>-1236</v>
      </c>
      <c r="O137" s="32"/>
      <c r="P137" s="36">
        <v>1236</v>
      </c>
    </row>
    <row r="138" spans="1:16" x14ac:dyDescent="0.25">
      <c r="A138" s="32"/>
      <c r="B138" s="32"/>
      <c r="C138" s="32"/>
      <c r="D138" s="32"/>
      <c r="E138" s="32"/>
      <c r="F138" s="33"/>
      <c r="G138" s="32"/>
      <c r="H138" s="32"/>
      <c r="I138" s="32"/>
      <c r="J138" s="32"/>
      <c r="K138" s="32"/>
      <c r="L138" s="32" t="s">
        <v>22</v>
      </c>
      <c r="M138" s="32"/>
      <c r="N138" s="36">
        <v>-128.75</v>
      </c>
      <c r="O138" s="32"/>
      <c r="P138" s="36">
        <v>128.75</v>
      </c>
    </row>
    <row r="139" spans="1:16" x14ac:dyDescent="0.25">
      <c r="A139" s="32"/>
      <c r="B139" s="32"/>
      <c r="C139" s="32"/>
      <c r="D139" s="32"/>
      <c r="E139" s="32"/>
      <c r="F139" s="33"/>
      <c r="G139" s="32"/>
      <c r="H139" s="32"/>
      <c r="I139" s="32"/>
      <c r="J139" s="32"/>
      <c r="K139" s="32"/>
      <c r="L139" s="32" t="s">
        <v>22</v>
      </c>
      <c r="M139" s="32"/>
      <c r="N139" s="36">
        <v>-386.25</v>
      </c>
      <c r="O139" s="32"/>
      <c r="P139" s="36">
        <v>386.25</v>
      </c>
    </row>
    <row r="140" spans="1:16" x14ac:dyDescent="0.25">
      <c r="A140" s="32"/>
      <c r="B140" s="32"/>
      <c r="C140" s="32"/>
      <c r="D140" s="32"/>
      <c r="E140" s="32"/>
      <c r="F140" s="33"/>
      <c r="G140" s="32"/>
      <c r="H140" s="32"/>
      <c r="I140" s="32"/>
      <c r="J140" s="32"/>
      <c r="K140" s="32"/>
      <c r="L140" s="32" t="s">
        <v>21</v>
      </c>
      <c r="M140" s="32"/>
      <c r="N140" s="36">
        <v>625</v>
      </c>
      <c r="O140" s="32"/>
      <c r="P140" s="36">
        <v>-625</v>
      </c>
    </row>
    <row r="141" spans="1:16" x14ac:dyDescent="0.25">
      <c r="A141" s="32"/>
      <c r="B141" s="32"/>
      <c r="C141" s="32"/>
      <c r="D141" s="32"/>
      <c r="E141" s="32"/>
      <c r="F141" s="33"/>
      <c r="G141" s="32"/>
      <c r="H141" s="32"/>
      <c r="I141" s="32"/>
      <c r="J141" s="32"/>
      <c r="K141" s="32"/>
      <c r="L141" s="32" t="s">
        <v>160</v>
      </c>
      <c r="M141" s="32"/>
      <c r="N141" s="36">
        <v>103</v>
      </c>
      <c r="O141" s="32"/>
      <c r="P141" s="36">
        <v>-103</v>
      </c>
    </row>
    <row r="142" spans="1:16" x14ac:dyDescent="0.25">
      <c r="A142" s="32"/>
      <c r="B142" s="32"/>
      <c r="C142" s="32"/>
      <c r="D142" s="32"/>
      <c r="E142" s="32"/>
      <c r="F142" s="33"/>
      <c r="G142" s="32"/>
      <c r="H142" s="32"/>
      <c r="I142" s="32"/>
      <c r="J142" s="32"/>
      <c r="K142" s="32"/>
      <c r="L142" s="32" t="s">
        <v>19</v>
      </c>
      <c r="M142" s="32"/>
      <c r="N142" s="36">
        <v>-147.32</v>
      </c>
      <c r="O142" s="32"/>
      <c r="P142" s="36">
        <v>147.32</v>
      </c>
    </row>
    <row r="143" spans="1:16" x14ac:dyDescent="0.25">
      <c r="A143" s="32"/>
      <c r="B143" s="32"/>
      <c r="C143" s="32"/>
      <c r="D143" s="32"/>
      <c r="E143" s="32"/>
      <c r="F143" s="33"/>
      <c r="G143" s="32"/>
      <c r="H143" s="32"/>
      <c r="I143" s="32"/>
      <c r="J143" s="32"/>
      <c r="K143" s="32"/>
      <c r="L143" s="32" t="s">
        <v>160</v>
      </c>
      <c r="M143" s="32"/>
      <c r="N143" s="36">
        <v>147.32</v>
      </c>
      <c r="O143" s="32"/>
      <c r="P143" s="36">
        <v>-147.32</v>
      </c>
    </row>
    <row r="144" spans="1:16" x14ac:dyDescent="0.25">
      <c r="A144" s="32"/>
      <c r="B144" s="32"/>
      <c r="C144" s="32"/>
      <c r="D144" s="32"/>
      <c r="E144" s="32"/>
      <c r="F144" s="33"/>
      <c r="G144" s="32"/>
      <c r="H144" s="32"/>
      <c r="I144" s="32"/>
      <c r="J144" s="32"/>
      <c r="K144" s="32"/>
      <c r="L144" s="32" t="s">
        <v>160</v>
      </c>
      <c r="M144" s="32"/>
      <c r="N144" s="36">
        <v>147.32</v>
      </c>
      <c r="O144" s="32"/>
      <c r="P144" s="36">
        <v>-147.32</v>
      </c>
    </row>
    <row r="145" spans="1:16" x14ac:dyDescent="0.25">
      <c r="A145" s="32"/>
      <c r="B145" s="32"/>
      <c r="C145" s="32"/>
      <c r="D145" s="32"/>
      <c r="E145" s="32"/>
      <c r="F145" s="33"/>
      <c r="G145" s="32"/>
      <c r="H145" s="32"/>
      <c r="I145" s="32"/>
      <c r="J145" s="32"/>
      <c r="K145" s="32"/>
      <c r="L145" s="32" t="s">
        <v>19</v>
      </c>
      <c r="M145" s="32"/>
      <c r="N145" s="36">
        <v>-34.450000000000003</v>
      </c>
      <c r="O145" s="32"/>
      <c r="P145" s="36">
        <v>34.450000000000003</v>
      </c>
    </row>
    <row r="146" spans="1:16" x14ac:dyDescent="0.25">
      <c r="A146" s="32"/>
      <c r="B146" s="32"/>
      <c r="C146" s="32"/>
      <c r="D146" s="32"/>
      <c r="E146" s="32"/>
      <c r="F146" s="33"/>
      <c r="G146" s="32"/>
      <c r="H146" s="32"/>
      <c r="I146" s="32"/>
      <c r="J146" s="32"/>
      <c r="K146" s="32"/>
      <c r="L146" s="32" t="s">
        <v>160</v>
      </c>
      <c r="M146" s="32"/>
      <c r="N146" s="36">
        <v>34.450000000000003</v>
      </c>
      <c r="O146" s="32"/>
      <c r="P146" s="36">
        <v>-34.450000000000003</v>
      </c>
    </row>
    <row r="147" spans="1:16" x14ac:dyDescent="0.25">
      <c r="A147" s="32"/>
      <c r="B147" s="32"/>
      <c r="C147" s="32"/>
      <c r="D147" s="32"/>
      <c r="E147" s="32"/>
      <c r="F147" s="33"/>
      <c r="G147" s="32"/>
      <c r="H147" s="32"/>
      <c r="I147" s="32"/>
      <c r="J147" s="32"/>
      <c r="K147" s="32"/>
      <c r="L147" s="32" t="s">
        <v>160</v>
      </c>
      <c r="M147" s="32"/>
      <c r="N147" s="36">
        <v>34.450000000000003</v>
      </c>
      <c r="O147" s="32"/>
      <c r="P147" s="36">
        <v>-34.450000000000003</v>
      </c>
    </row>
    <row r="148" spans="1:16" ht="15.75" thickBot="1" x14ac:dyDescent="0.3">
      <c r="A148" s="32"/>
      <c r="B148" s="32"/>
      <c r="C148" s="32"/>
      <c r="D148" s="32"/>
      <c r="E148" s="32"/>
      <c r="F148" s="33"/>
      <c r="G148" s="32"/>
      <c r="H148" s="32"/>
      <c r="I148" s="32"/>
      <c r="J148" s="32"/>
      <c r="K148" s="32"/>
      <c r="L148" s="32" t="s">
        <v>160</v>
      </c>
      <c r="M148" s="32"/>
      <c r="N148" s="34">
        <v>88.91</v>
      </c>
      <c r="O148" s="32"/>
      <c r="P148" s="34">
        <v>-88.91</v>
      </c>
    </row>
    <row r="149" spans="1:16" x14ac:dyDescent="0.25">
      <c r="A149" s="17" t="s">
        <v>94</v>
      </c>
      <c r="B149" s="17"/>
      <c r="C149" s="17"/>
      <c r="D149" s="17"/>
      <c r="E149" s="17"/>
      <c r="F149" s="35"/>
      <c r="G149" s="17"/>
      <c r="H149" s="17"/>
      <c r="I149" s="17"/>
      <c r="J149" s="17"/>
      <c r="K149" s="17"/>
      <c r="L149" s="17"/>
      <c r="M149" s="17"/>
      <c r="N149" s="2">
        <f>ROUND(SUM(N135:N148),5)</f>
        <v>-1377.32</v>
      </c>
      <c r="O149" s="17"/>
      <c r="P149" s="2">
        <f>ROUND(SUM(P135:P148),5)</f>
        <v>1377.32</v>
      </c>
    </row>
    <row r="150" spans="1:16" x14ac:dyDescent="0.25">
      <c r="A150" s="1" t="s">
        <v>93</v>
      </c>
      <c r="B150" s="1"/>
      <c r="C150" s="1"/>
      <c r="D150" s="1"/>
      <c r="E150" s="1"/>
      <c r="F150" s="27"/>
      <c r="G150" s="1"/>
      <c r="H150" s="1"/>
      <c r="I150" s="1"/>
      <c r="J150" s="1"/>
      <c r="K150" s="1"/>
      <c r="L150" s="1"/>
      <c r="M150" s="1"/>
      <c r="N150" s="28"/>
      <c r="O150" s="1"/>
      <c r="P150" s="28"/>
    </row>
    <row r="151" spans="1:16" x14ac:dyDescent="0.25">
      <c r="A151" s="26"/>
      <c r="B151" s="29" t="s">
        <v>99</v>
      </c>
      <c r="C151" s="29"/>
      <c r="D151" s="29" t="s">
        <v>115</v>
      </c>
      <c r="E151" s="29"/>
      <c r="F151" s="30">
        <v>44166</v>
      </c>
      <c r="G151" s="29"/>
      <c r="H151" s="29" t="s">
        <v>150</v>
      </c>
      <c r="I151" s="29"/>
      <c r="J151" s="29"/>
      <c r="K151" s="29"/>
      <c r="L151" s="29" t="s">
        <v>159</v>
      </c>
      <c r="M151" s="29"/>
      <c r="N151" s="31"/>
      <c r="O151" s="29"/>
      <c r="P151" s="31">
        <v>-1020.64</v>
      </c>
    </row>
    <row r="152" spans="1:16" x14ac:dyDescent="0.25">
      <c r="A152" s="1" t="s">
        <v>93</v>
      </c>
      <c r="B152" s="1"/>
      <c r="C152" s="1"/>
      <c r="D152" s="1"/>
      <c r="E152" s="1"/>
      <c r="F152" s="27"/>
      <c r="G152" s="1"/>
      <c r="H152" s="1"/>
      <c r="I152" s="1"/>
      <c r="J152" s="1"/>
      <c r="K152" s="1"/>
      <c r="L152" s="1"/>
      <c r="M152" s="1"/>
      <c r="N152" s="28"/>
      <c r="O152" s="1"/>
      <c r="P152" s="28"/>
    </row>
    <row r="153" spans="1:16" x14ac:dyDescent="0.25">
      <c r="A153" s="32"/>
      <c r="B153" s="32"/>
      <c r="C153" s="32"/>
      <c r="D153" s="32"/>
      <c r="E153" s="32"/>
      <c r="F153" s="33"/>
      <c r="G153" s="32"/>
      <c r="H153" s="32"/>
      <c r="I153" s="32"/>
      <c r="J153" s="32"/>
      <c r="K153" s="32"/>
      <c r="L153" s="32" t="s">
        <v>22</v>
      </c>
      <c r="M153" s="32"/>
      <c r="N153" s="36">
        <v>-940</v>
      </c>
      <c r="O153" s="32"/>
      <c r="P153" s="36">
        <v>940</v>
      </c>
    </row>
    <row r="154" spans="1:16" x14ac:dyDescent="0.25">
      <c r="A154" s="32"/>
      <c r="B154" s="32"/>
      <c r="C154" s="32"/>
      <c r="D154" s="32"/>
      <c r="E154" s="32"/>
      <c r="F154" s="33"/>
      <c r="G154" s="32"/>
      <c r="H154" s="32"/>
      <c r="I154" s="32"/>
      <c r="J154" s="32"/>
      <c r="K154" s="32"/>
      <c r="L154" s="32" t="s">
        <v>22</v>
      </c>
      <c r="M154" s="32"/>
      <c r="N154" s="36">
        <v>-300</v>
      </c>
      <c r="O154" s="32"/>
      <c r="P154" s="36">
        <v>300</v>
      </c>
    </row>
    <row r="155" spans="1:16" x14ac:dyDescent="0.25">
      <c r="A155" s="32"/>
      <c r="B155" s="32"/>
      <c r="C155" s="32"/>
      <c r="D155" s="32"/>
      <c r="E155" s="32"/>
      <c r="F155" s="33"/>
      <c r="G155" s="32"/>
      <c r="H155" s="32"/>
      <c r="I155" s="32"/>
      <c r="J155" s="32"/>
      <c r="K155" s="32"/>
      <c r="L155" s="32" t="s">
        <v>160</v>
      </c>
      <c r="M155" s="32"/>
      <c r="N155" s="36">
        <v>94</v>
      </c>
      <c r="O155" s="32"/>
      <c r="P155" s="36">
        <v>-94</v>
      </c>
    </row>
    <row r="156" spans="1:16" x14ac:dyDescent="0.25">
      <c r="A156" s="32"/>
      <c r="B156" s="32"/>
      <c r="C156" s="32"/>
      <c r="D156" s="32"/>
      <c r="E156" s="32"/>
      <c r="F156" s="33"/>
      <c r="G156" s="32"/>
      <c r="H156" s="32"/>
      <c r="I156" s="32"/>
      <c r="J156" s="32"/>
      <c r="K156" s="32"/>
      <c r="L156" s="32" t="s">
        <v>19</v>
      </c>
      <c r="M156" s="32"/>
      <c r="N156" s="36">
        <v>-76.88</v>
      </c>
      <c r="O156" s="32"/>
      <c r="P156" s="36">
        <v>76.88</v>
      </c>
    </row>
    <row r="157" spans="1:16" x14ac:dyDescent="0.25">
      <c r="A157" s="32"/>
      <c r="B157" s="32"/>
      <c r="C157" s="32"/>
      <c r="D157" s="32"/>
      <c r="E157" s="32"/>
      <c r="F157" s="33"/>
      <c r="G157" s="32"/>
      <c r="H157" s="32"/>
      <c r="I157" s="32"/>
      <c r="J157" s="32"/>
      <c r="K157" s="32"/>
      <c r="L157" s="32" t="s">
        <v>160</v>
      </c>
      <c r="M157" s="32"/>
      <c r="N157" s="36">
        <v>76.88</v>
      </c>
      <c r="O157" s="32"/>
      <c r="P157" s="36">
        <v>-76.88</v>
      </c>
    </row>
    <row r="158" spans="1:16" x14ac:dyDescent="0.25">
      <c r="A158" s="32"/>
      <c r="B158" s="32"/>
      <c r="C158" s="32"/>
      <c r="D158" s="32"/>
      <c r="E158" s="32"/>
      <c r="F158" s="33"/>
      <c r="G158" s="32"/>
      <c r="H158" s="32"/>
      <c r="I158" s="32"/>
      <c r="J158" s="32"/>
      <c r="K158" s="32"/>
      <c r="L158" s="32" t="s">
        <v>160</v>
      </c>
      <c r="M158" s="32"/>
      <c r="N158" s="36">
        <v>76.88</v>
      </c>
      <c r="O158" s="32"/>
      <c r="P158" s="36">
        <v>-76.88</v>
      </c>
    </row>
    <row r="159" spans="1:16" x14ac:dyDescent="0.25">
      <c r="A159" s="32"/>
      <c r="B159" s="32"/>
      <c r="C159" s="32"/>
      <c r="D159" s="32"/>
      <c r="E159" s="32"/>
      <c r="F159" s="33"/>
      <c r="G159" s="32"/>
      <c r="H159" s="32"/>
      <c r="I159" s="32"/>
      <c r="J159" s="32"/>
      <c r="K159" s="32"/>
      <c r="L159" s="32" t="s">
        <v>19</v>
      </c>
      <c r="M159" s="32"/>
      <c r="N159" s="36">
        <v>-17.98</v>
      </c>
      <c r="O159" s="32"/>
      <c r="P159" s="36">
        <v>17.98</v>
      </c>
    </row>
    <row r="160" spans="1:16" x14ac:dyDescent="0.25">
      <c r="A160" s="32"/>
      <c r="B160" s="32"/>
      <c r="C160" s="32"/>
      <c r="D160" s="32"/>
      <c r="E160" s="32"/>
      <c r="F160" s="33"/>
      <c r="G160" s="32"/>
      <c r="H160" s="32"/>
      <c r="I160" s="32"/>
      <c r="J160" s="32"/>
      <c r="K160" s="32"/>
      <c r="L160" s="32" t="s">
        <v>160</v>
      </c>
      <c r="M160" s="32"/>
      <c r="N160" s="36">
        <v>17.98</v>
      </c>
      <c r="O160" s="32"/>
      <c r="P160" s="36">
        <v>-17.98</v>
      </c>
    </row>
    <row r="161" spans="1:16" x14ac:dyDescent="0.25">
      <c r="A161" s="32"/>
      <c r="B161" s="32"/>
      <c r="C161" s="32"/>
      <c r="D161" s="32"/>
      <c r="E161" s="32"/>
      <c r="F161" s="33"/>
      <c r="G161" s="32"/>
      <c r="H161" s="32"/>
      <c r="I161" s="32"/>
      <c r="J161" s="32"/>
      <c r="K161" s="32"/>
      <c r="L161" s="32" t="s">
        <v>160</v>
      </c>
      <c r="M161" s="32"/>
      <c r="N161" s="36">
        <v>17.98</v>
      </c>
      <c r="O161" s="32"/>
      <c r="P161" s="36">
        <v>-17.98</v>
      </c>
    </row>
    <row r="162" spans="1:16" ht="15.75" thickBot="1" x14ac:dyDescent="0.3">
      <c r="A162" s="32"/>
      <c r="B162" s="32"/>
      <c r="C162" s="32"/>
      <c r="D162" s="32"/>
      <c r="E162" s="32"/>
      <c r="F162" s="33"/>
      <c r="G162" s="32"/>
      <c r="H162" s="32"/>
      <c r="I162" s="32"/>
      <c r="J162" s="32"/>
      <c r="K162" s="32"/>
      <c r="L162" s="32" t="s">
        <v>160</v>
      </c>
      <c r="M162" s="32"/>
      <c r="N162" s="34">
        <v>30.5</v>
      </c>
      <c r="O162" s="32"/>
      <c r="P162" s="34">
        <v>-30.5</v>
      </c>
    </row>
    <row r="163" spans="1:16" x14ac:dyDescent="0.25">
      <c r="A163" s="17" t="s">
        <v>94</v>
      </c>
      <c r="B163" s="17"/>
      <c r="C163" s="17"/>
      <c r="D163" s="17"/>
      <c r="E163" s="17"/>
      <c r="F163" s="35"/>
      <c r="G163" s="17"/>
      <c r="H163" s="17"/>
      <c r="I163" s="17"/>
      <c r="J163" s="17"/>
      <c r="K163" s="17"/>
      <c r="L163" s="17"/>
      <c r="M163" s="17"/>
      <c r="N163" s="2">
        <f>ROUND(SUM(N152:N162),5)</f>
        <v>-1020.64</v>
      </c>
      <c r="O163" s="17"/>
      <c r="P163" s="2">
        <f>ROUND(SUM(P152:P162),5)</f>
        <v>1020.64</v>
      </c>
    </row>
    <row r="164" spans="1:16" x14ac:dyDescent="0.25">
      <c r="A164" s="1" t="s">
        <v>93</v>
      </c>
      <c r="B164" s="1"/>
      <c r="C164" s="1"/>
      <c r="D164" s="1"/>
      <c r="E164" s="1"/>
      <c r="F164" s="27"/>
      <c r="G164" s="1"/>
      <c r="H164" s="1"/>
      <c r="I164" s="1"/>
      <c r="J164" s="1"/>
      <c r="K164" s="1"/>
      <c r="L164" s="1"/>
      <c r="M164" s="1"/>
      <c r="N164" s="28"/>
      <c r="O164" s="1"/>
      <c r="P164" s="28"/>
    </row>
    <row r="165" spans="1:16" x14ac:dyDescent="0.25">
      <c r="A165" s="26"/>
      <c r="B165" s="29" t="s">
        <v>97</v>
      </c>
      <c r="C165" s="29"/>
      <c r="D165" s="29" t="s">
        <v>116</v>
      </c>
      <c r="E165" s="29"/>
      <c r="F165" s="30">
        <v>44166</v>
      </c>
      <c r="G165" s="29"/>
      <c r="H165" s="29" t="s">
        <v>150</v>
      </c>
      <c r="I165" s="29"/>
      <c r="J165" s="29"/>
      <c r="K165" s="29"/>
      <c r="L165" s="29" t="s">
        <v>159</v>
      </c>
      <c r="M165" s="29"/>
      <c r="N165" s="31"/>
      <c r="O165" s="29"/>
      <c r="P165" s="31">
        <v>-102.2</v>
      </c>
    </row>
    <row r="166" spans="1:16" x14ac:dyDescent="0.25">
      <c r="A166" s="1" t="s">
        <v>93</v>
      </c>
      <c r="B166" s="1"/>
      <c r="C166" s="1"/>
      <c r="D166" s="1"/>
      <c r="E166" s="1"/>
      <c r="F166" s="27"/>
      <c r="G166" s="1"/>
      <c r="H166" s="1"/>
      <c r="I166" s="1"/>
      <c r="J166" s="1"/>
      <c r="K166" s="1"/>
      <c r="L166" s="1"/>
      <c r="M166" s="1"/>
      <c r="N166" s="28"/>
      <c r="O166" s="1"/>
      <c r="P166" s="28"/>
    </row>
    <row r="167" spans="1:16" x14ac:dyDescent="0.25">
      <c r="A167" s="32"/>
      <c r="B167" s="32"/>
      <c r="C167" s="32"/>
      <c r="D167" s="32"/>
      <c r="E167" s="32"/>
      <c r="F167" s="33"/>
      <c r="G167" s="32"/>
      <c r="H167" s="32"/>
      <c r="I167" s="32"/>
      <c r="J167" s="32"/>
      <c r="K167" s="32"/>
      <c r="L167" s="32" t="s">
        <v>18</v>
      </c>
      <c r="M167" s="32"/>
      <c r="N167" s="36">
        <v>-52.2</v>
      </c>
      <c r="O167" s="32"/>
      <c r="P167" s="36">
        <v>52.2</v>
      </c>
    </row>
    <row r="168" spans="1:16" ht="15.75" thickBot="1" x14ac:dyDescent="0.3">
      <c r="A168" s="32"/>
      <c r="B168" s="32"/>
      <c r="C168" s="32"/>
      <c r="D168" s="32"/>
      <c r="E168" s="32"/>
      <c r="F168" s="33"/>
      <c r="G168" s="32"/>
      <c r="H168" s="32"/>
      <c r="I168" s="32"/>
      <c r="J168" s="32"/>
      <c r="K168" s="32"/>
      <c r="L168" s="32" t="s">
        <v>20</v>
      </c>
      <c r="M168" s="32"/>
      <c r="N168" s="34">
        <v>-50</v>
      </c>
      <c r="O168" s="32"/>
      <c r="P168" s="34">
        <v>50</v>
      </c>
    </row>
    <row r="169" spans="1:16" x14ac:dyDescent="0.25">
      <c r="A169" s="17" t="s">
        <v>94</v>
      </c>
      <c r="B169" s="17"/>
      <c r="C169" s="17"/>
      <c r="D169" s="17"/>
      <c r="E169" s="17"/>
      <c r="F169" s="35"/>
      <c r="G169" s="17"/>
      <c r="H169" s="17"/>
      <c r="I169" s="17"/>
      <c r="J169" s="17"/>
      <c r="K169" s="17"/>
      <c r="L169" s="17"/>
      <c r="M169" s="17"/>
      <c r="N169" s="2">
        <f>ROUND(SUM(N166:N168),5)</f>
        <v>-102.2</v>
      </c>
      <c r="O169" s="17"/>
      <c r="P169" s="2">
        <f>ROUND(SUM(P166:P168),5)</f>
        <v>102.2</v>
      </c>
    </row>
    <row r="170" spans="1:16" x14ac:dyDescent="0.25">
      <c r="A170" s="1" t="s">
        <v>93</v>
      </c>
      <c r="B170" s="1"/>
      <c r="C170" s="1"/>
      <c r="D170" s="1"/>
      <c r="E170" s="1"/>
      <c r="F170" s="27"/>
      <c r="G170" s="1"/>
      <c r="H170" s="1"/>
      <c r="I170" s="1"/>
      <c r="J170" s="1"/>
      <c r="K170" s="1"/>
      <c r="L170" s="1"/>
      <c r="M170" s="1"/>
      <c r="N170" s="28"/>
      <c r="O170" s="1"/>
      <c r="P170" s="28"/>
    </row>
    <row r="171" spans="1:16" x14ac:dyDescent="0.25">
      <c r="A171" s="26"/>
      <c r="B171" s="29" t="s">
        <v>97</v>
      </c>
      <c r="C171" s="29"/>
      <c r="D171" s="29" t="s">
        <v>117</v>
      </c>
      <c r="E171" s="29"/>
      <c r="F171" s="30">
        <v>44166</v>
      </c>
      <c r="G171" s="29"/>
      <c r="H171" s="29" t="s">
        <v>149</v>
      </c>
      <c r="I171" s="29"/>
      <c r="J171" s="29"/>
      <c r="K171" s="29"/>
      <c r="L171" s="29" t="s">
        <v>159</v>
      </c>
      <c r="M171" s="29"/>
      <c r="N171" s="31"/>
      <c r="O171" s="29"/>
      <c r="P171" s="31">
        <v>-50</v>
      </c>
    </row>
    <row r="172" spans="1:16" x14ac:dyDescent="0.25">
      <c r="A172" s="1" t="s">
        <v>93</v>
      </c>
      <c r="B172" s="1"/>
      <c r="C172" s="1"/>
      <c r="D172" s="1"/>
      <c r="E172" s="1"/>
      <c r="F172" s="27"/>
      <c r="G172" s="1"/>
      <c r="H172" s="1"/>
      <c r="I172" s="1"/>
      <c r="J172" s="1"/>
      <c r="K172" s="1"/>
      <c r="L172" s="1"/>
      <c r="M172" s="1"/>
      <c r="N172" s="28"/>
      <c r="O172" s="1"/>
      <c r="P172" s="28"/>
    </row>
    <row r="173" spans="1:16" ht="15.75" thickBot="1" x14ac:dyDescent="0.3">
      <c r="A173" s="26"/>
      <c r="B173" s="32"/>
      <c r="C173" s="32"/>
      <c r="D173" s="32"/>
      <c r="E173" s="32"/>
      <c r="F173" s="33"/>
      <c r="G173" s="32"/>
      <c r="H173" s="32"/>
      <c r="I173" s="32"/>
      <c r="J173" s="32"/>
      <c r="K173" s="32"/>
      <c r="L173" s="32" t="s">
        <v>21</v>
      </c>
      <c r="M173" s="32"/>
      <c r="N173" s="34">
        <v>-50</v>
      </c>
      <c r="O173" s="32"/>
      <c r="P173" s="34">
        <v>50</v>
      </c>
    </row>
    <row r="174" spans="1:16" x14ac:dyDescent="0.25">
      <c r="A174" s="17" t="s">
        <v>94</v>
      </c>
      <c r="B174" s="17"/>
      <c r="C174" s="17"/>
      <c r="D174" s="17"/>
      <c r="E174" s="17"/>
      <c r="F174" s="35"/>
      <c r="G174" s="17"/>
      <c r="H174" s="17"/>
      <c r="I174" s="17"/>
      <c r="J174" s="17"/>
      <c r="K174" s="17"/>
      <c r="L174" s="17"/>
      <c r="M174" s="17"/>
      <c r="N174" s="2">
        <f>ROUND(SUM(N172:N173),5)</f>
        <v>-50</v>
      </c>
      <c r="O174" s="17"/>
      <c r="P174" s="2">
        <f>ROUND(SUM(P172:P173),5)</f>
        <v>50</v>
      </c>
    </row>
    <row r="175" spans="1:16" x14ac:dyDescent="0.25">
      <c r="A175" s="1" t="s">
        <v>93</v>
      </c>
      <c r="B175" s="1"/>
      <c r="C175" s="1"/>
      <c r="D175" s="1"/>
      <c r="E175" s="1"/>
      <c r="F175" s="27"/>
      <c r="G175" s="1"/>
      <c r="H175" s="1"/>
      <c r="I175" s="1"/>
      <c r="J175" s="1"/>
      <c r="K175" s="1"/>
      <c r="L175" s="1"/>
      <c r="M175" s="1"/>
      <c r="N175" s="28"/>
      <c r="O175" s="1"/>
      <c r="P175" s="28"/>
    </row>
    <row r="176" spans="1:16" x14ac:dyDescent="0.25">
      <c r="A176" s="26"/>
      <c r="B176" s="29" t="s">
        <v>97</v>
      </c>
      <c r="C176" s="29"/>
      <c r="D176" s="29" t="s">
        <v>118</v>
      </c>
      <c r="E176" s="29"/>
      <c r="F176" s="30">
        <v>44166</v>
      </c>
      <c r="G176" s="29"/>
      <c r="H176" s="29" t="s">
        <v>149</v>
      </c>
      <c r="I176" s="29"/>
      <c r="J176" s="29"/>
      <c r="K176" s="29"/>
      <c r="L176" s="29" t="s">
        <v>159</v>
      </c>
      <c r="M176" s="29"/>
      <c r="N176" s="31"/>
      <c r="O176" s="29"/>
      <c r="P176" s="31">
        <v>-625</v>
      </c>
    </row>
    <row r="177" spans="1:16" x14ac:dyDescent="0.25">
      <c r="A177" s="1" t="s">
        <v>93</v>
      </c>
      <c r="B177" s="1"/>
      <c r="C177" s="1"/>
      <c r="D177" s="1"/>
      <c r="E177" s="1"/>
      <c r="F177" s="27"/>
      <c r="G177" s="1"/>
      <c r="H177" s="1"/>
      <c r="I177" s="1"/>
      <c r="J177" s="1"/>
      <c r="K177" s="1"/>
      <c r="L177" s="1"/>
      <c r="M177" s="1"/>
      <c r="N177" s="28"/>
      <c r="O177" s="1"/>
      <c r="P177" s="28"/>
    </row>
    <row r="178" spans="1:16" ht="15.75" thickBot="1" x14ac:dyDescent="0.3">
      <c r="A178" s="26"/>
      <c r="B178" s="32"/>
      <c r="C178" s="32"/>
      <c r="D178" s="32"/>
      <c r="E178" s="32"/>
      <c r="F178" s="33"/>
      <c r="G178" s="32"/>
      <c r="H178" s="32"/>
      <c r="I178" s="32"/>
      <c r="J178" s="32"/>
      <c r="K178" s="32"/>
      <c r="L178" s="32" t="s">
        <v>21</v>
      </c>
      <c r="M178" s="32"/>
      <c r="N178" s="34">
        <v>-625</v>
      </c>
      <c r="O178" s="32"/>
      <c r="P178" s="34">
        <v>625</v>
      </c>
    </row>
    <row r="179" spans="1:16" x14ac:dyDescent="0.25">
      <c r="A179" s="17" t="s">
        <v>94</v>
      </c>
      <c r="B179" s="17"/>
      <c r="C179" s="17"/>
      <c r="D179" s="17"/>
      <c r="E179" s="17"/>
      <c r="F179" s="35"/>
      <c r="G179" s="17"/>
      <c r="H179" s="17"/>
      <c r="I179" s="17"/>
      <c r="J179" s="17"/>
      <c r="K179" s="17"/>
      <c r="L179" s="17"/>
      <c r="M179" s="17"/>
      <c r="N179" s="2">
        <f>ROUND(SUM(N177:N178),5)</f>
        <v>-625</v>
      </c>
      <c r="O179" s="17"/>
      <c r="P179" s="2">
        <f>ROUND(SUM(P177:P178),5)</f>
        <v>625</v>
      </c>
    </row>
    <row r="180" spans="1:16" x14ac:dyDescent="0.25">
      <c r="A180" s="1" t="s">
        <v>93</v>
      </c>
      <c r="B180" s="1"/>
      <c r="C180" s="1"/>
      <c r="D180" s="1"/>
      <c r="E180" s="1"/>
      <c r="F180" s="27"/>
      <c r="G180" s="1"/>
      <c r="H180" s="1"/>
      <c r="I180" s="1"/>
      <c r="J180" s="1"/>
      <c r="K180" s="1"/>
      <c r="L180" s="1"/>
      <c r="M180" s="1"/>
      <c r="N180" s="28"/>
      <c r="O180" s="1"/>
      <c r="P180" s="28"/>
    </row>
    <row r="181" spans="1:16" x14ac:dyDescent="0.25">
      <c r="A181" s="26"/>
      <c r="B181" s="29" t="s">
        <v>95</v>
      </c>
      <c r="C181" s="29"/>
      <c r="D181" s="29" t="s">
        <v>119</v>
      </c>
      <c r="E181" s="29"/>
      <c r="F181" s="30">
        <v>44166</v>
      </c>
      <c r="G181" s="29"/>
      <c r="H181" s="29" t="s">
        <v>151</v>
      </c>
      <c r="I181" s="29"/>
      <c r="J181" s="29"/>
      <c r="K181" s="29"/>
      <c r="L181" s="29" t="s">
        <v>159</v>
      </c>
      <c r="M181" s="29"/>
      <c r="N181" s="31"/>
      <c r="O181" s="29"/>
      <c r="P181" s="31">
        <v>-2301</v>
      </c>
    </row>
    <row r="182" spans="1:16" x14ac:dyDescent="0.25">
      <c r="A182" s="1" t="s">
        <v>93</v>
      </c>
      <c r="B182" s="1"/>
      <c r="C182" s="1"/>
      <c r="D182" s="1"/>
      <c r="E182" s="1"/>
      <c r="F182" s="27"/>
      <c r="G182" s="1"/>
      <c r="H182" s="1"/>
      <c r="I182" s="1"/>
      <c r="J182" s="1"/>
      <c r="K182" s="1"/>
      <c r="L182" s="1"/>
      <c r="M182" s="1"/>
      <c r="N182" s="28"/>
      <c r="O182" s="1"/>
      <c r="P182" s="28"/>
    </row>
    <row r="183" spans="1:16" ht="15.75" thickBot="1" x14ac:dyDescent="0.3">
      <c r="A183" s="26"/>
      <c r="B183" s="32" t="s">
        <v>96</v>
      </c>
      <c r="C183" s="32"/>
      <c r="D183" s="32"/>
      <c r="E183" s="32"/>
      <c r="F183" s="33">
        <v>44166</v>
      </c>
      <c r="G183" s="32"/>
      <c r="H183" s="32"/>
      <c r="I183" s="32"/>
      <c r="J183" s="32"/>
      <c r="K183" s="32"/>
      <c r="L183" s="32" t="s">
        <v>9</v>
      </c>
      <c r="M183" s="32"/>
      <c r="N183" s="34">
        <v>-2301</v>
      </c>
      <c r="O183" s="32"/>
      <c r="P183" s="34">
        <v>2301</v>
      </c>
    </row>
    <row r="184" spans="1:16" x14ac:dyDescent="0.25">
      <c r="A184" s="17" t="s">
        <v>94</v>
      </c>
      <c r="B184" s="17"/>
      <c r="C184" s="17"/>
      <c r="D184" s="17"/>
      <c r="E184" s="17"/>
      <c r="F184" s="35"/>
      <c r="G184" s="17"/>
      <c r="H184" s="17"/>
      <c r="I184" s="17"/>
      <c r="J184" s="17"/>
      <c r="K184" s="17"/>
      <c r="L184" s="17"/>
      <c r="M184" s="17"/>
      <c r="N184" s="2">
        <f>ROUND(SUM(N182:N183),5)</f>
        <v>-2301</v>
      </c>
      <c r="O184" s="17"/>
      <c r="P184" s="2">
        <f>ROUND(SUM(P182:P183),5)</f>
        <v>2301</v>
      </c>
    </row>
    <row r="185" spans="1:16" x14ac:dyDescent="0.25">
      <c r="A185" s="1" t="s">
        <v>93</v>
      </c>
      <c r="B185" s="1"/>
      <c r="C185" s="1"/>
      <c r="D185" s="1"/>
      <c r="E185" s="1"/>
      <c r="F185" s="27"/>
      <c r="G185" s="1"/>
      <c r="H185" s="1"/>
      <c r="I185" s="1"/>
      <c r="J185" s="1"/>
      <c r="K185" s="1"/>
      <c r="L185" s="1"/>
      <c r="M185" s="1"/>
      <c r="N185" s="28"/>
      <c r="O185" s="1"/>
      <c r="P185" s="28"/>
    </row>
    <row r="186" spans="1:16" x14ac:dyDescent="0.25">
      <c r="A186" s="26"/>
      <c r="B186" s="29" t="s">
        <v>95</v>
      </c>
      <c r="C186" s="29"/>
      <c r="D186" s="29" t="s">
        <v>120</v>
      </c>
      <c r="E186" s="29"/>
      <c r="F186" s="30">
        <v>44166</v>
      </c>
      <c r="G186" s="29"/>
      <c r="H186" s="29" t="s">
        <v>152</v>
      </c>
      <c r="I186" s="29"/>
      <c r="J186" s="29"/>
      <c r="K186" s="29"/>
      <c r="L186" s="29" t="s">
        <v>159</v>
      </c>
      <c r="M186" s="29"/>
      <c r="N186" s="31"/>
      <c r="O186" s="29"/>
      <c r="P186" s="31">
        <v>-552.20000000000005</v>
      </c>
    </row>
    <row r="187" spans="1:16" x14ac:dyDescent="0.25">
      <c r="A187" s="1" t="s">
        <v>93</v>
      </c>
      <c r="B187" s="1"/>
      <c r="C187" s="1"/>
      <c r="D187" s="1"/>
      <c r="E187" s="1"/>
      <c r="F187" s="27"/>
      <c r="G187" s="1"/>
      <c r="H187" s="1"/>
      <c r="I187" s="1"/>
      <c r="J187" s="1"/>
      <c r="K187" s="1"/>
      <c r="L187" s="1"/>
      <c r="M187" s="1"/>
      <c r="N187" s="28"/>
      <c r="O187" s="1"/>
      <c r="P187" s="28"/>
    </row>
    <row r="188" spans="1:16" ht="15.75" thickBot="1" x14ac:dyDescent="0.3">
      <c r="A188" s="26"/>
      <c r="B188" s="32" t="s">
        <v>96</v>
      </c>
      <c r="C188" s="32"/>
      <c r="D188" s="32" t="s">
        <v>121</v>
      </c>
      <c r="E188" s="32"/>
      <c r="F188" s="33">
        <v>44166</v>
      </c>
      <c r="G188" s="32"/>
      <c r="H188" s="32"/>
      <c r="I188" s="32"/>
      <c r="J188" s="32"/>
      <c r="K188" s="32"/>
      <c r="L188" s="32" t="s">
        <v>13</v>
      </c>
      <c r="M188" s="32"/>
      <c r="N188" s="34">
        <v>-552.20000000000005</v>
      </c>
      <c r="O188" s="32"/>
      <c r="P188" s="34">
        <v>552.20000000000005</v>
      </c>
    </row>
    <row r="189" spans="1:16" x14ac:dyDescent="0.25">
      <c r="A189" s="17" t="s">
        <v>94</v>
      </c>
      <c r="B189" s="17"/>
      <c r="C189" s="17"/>
      <c r="D189" s="17"/>
      <c r="E189" s="17"/>
      <c r="F189" s="35"/>
      <c r="G189" s="17"/>
      <c r="H189" s="17"/>
      <c r="I189" s="17"/>
      <c r="J189" s="17"/>
      <c r="K189" s="17"/>
      <c r="L189" s="17"/>
      <c r="M189" s="17"/>
      <c r="N189" s="2">
        <f>ROUND(SUM(N187:N188),5)</f>
        <v>-552.20000000000005</v>
      </c>
      <c r="O189" s="17"/>
      <c r="P189" s="2">
        <f>ROUND(SUM(P187:P188),5)</f>
        <v>552.20000000000005</v>
      </c>
    </row>
    <row r="190" spans="1:16" x14ac:dyDescent="0.25">
      <c r="A190" s="1" t="s">
        <v>93</v>
      </c>
      <c r="B190" s="1"/>
      <c r="C190" s="1"/>
      <c r="D190" s="1"/>
      <c r="E190" s="1"/>
      <c r="F190" s="27"/>
      <c r="G190" s="1"/>
      <c r="H190" s="1"/>
      <c r="I190" s="1"/>
      <c r="J190" s="1"/>
      <c r="K190" s="1"/>
      <c r="L190" s="1"/>
      <c r="M190" s="1"/>
      <c r="N190" s="28"/>
      <c r="O190" s="1"/>
      <c r="P190" s="28"/>
    </row>
    <row r="191" spans="1:16" x14ac:dyDescent="0.25">
      <c r="A191" s="26"/>
      <c r="B191" s="29" t="s">
        <v>95</v>
      </c>
      <c r="C191" s="29"/>
      <c r="D191" s="29" t="s">
        <v>122</v>
      </c>
      <c r="E191" s="29"/>
      <c r="F191" s="30">
        <v>44166</v>
      </c>
      <c r="G191" s="29"/>
      <c r="H191" s="29" t="s">
        <v>153</v>
      </c>
      <c r="I191" s="29"/>
      <c r="J191" s="29"/>
      <c r="K191" s="29"/>
      <c r="L191" s="29" t="s">
        <v>159</v>
      </c>
      <c r="M191" s="29"/>
      <c r="N191" s="31"/>
      <c r="O191" s="29"/>
      <c r="P191" s="31">
        <v>-1700</v>
      </c>
    </row>
    <row r="192" spans="1:16" x14ac:dyDescent="0.25">
      <c r="A192" s="1" t="s">
        <v>93</v>
      </c>
      <c r="B192" s="1"/>
      <c r="C192" s="1"/>
      <c r="D192" s="1"/>
      <c r="E192" s="1"/>
      <c r="F192" s="27"/>
      <c r="G192" s="1"/>
      <c r="H192" s="1"/>
      <c r="I192" s="1"/>
      <c r="J192" s="1"/>
      <c r="K192" s="1"/>
      <c r="L192" s="1"/>
      <c r="M192" s="1"/>
      <c r="N192" s="28"/>
      <c r="O192" s="1"/>
      <c r="P192" s="28"/>
    </row>
    <row r="193" spans="1:16" ht="15.75" thickBot="1" x14ac:dyDescent="0.3">
      <c r="A193" s="26"/>
      <c r="B193" s="32" t="s">
        <v>96</v>
      </c>
      <c r="C193" s="32"/>
      <c r="D193" s="32"/>
      <c r="E193" s="32"/>
      <c r="F193" s="33">
        <v>44166</v>
      </c>
      <c r="G193" s="32"/>
      <c r="H193" s="32"/>
      <c r="I193" s="32"/>
      <c r="J193" s="32"/>
      <c r="K193" s="32"/>
      <c r="L193" s="32" t="s">
        <v>161</v>
      </c>
      <c r="M193" s="32"/>
      <c r="N193" s="34">
        <v>-1700</v>
      </c>
      <c r="O193" s="32"/>
      <c r="P193" s="34">
        <v>1700</v>
      </c>
    </row>
    <row r="194" spans="1:16" x14ac:dyDescent="0.25">
      <c r="A194" s="17" t="s">
        <v>94</v>
      </c>
      <c r="B194" s="17"/>
      <c r="C194" s="17"/>
      <c r="D194" s="17"/>
      <c r="E194" s="17"/>
      <c r="F194" s="35"/>
      <c r="G194" s="17"/>
      <c r="H194" s="17"/>
      <c r="I194" s="17"/>
      <c r="J194" s="17"/>
      <c r="K194" s="17"/>
      <c r="L194" s="17"/>
      <c r="M194" s="17"/>
      <c r="N194" s="2">
        <f>ROUND(SUM(N192:N193),5)</f>
        <v>-1700</v>
      </c>
      <c r="O194" s="17"/>
      <c r="P194" s="2">
        <f>ROUND(SUM(P192:P193),5)</f>
        <v>1700</v>
      </c>
    </row>
    <row r="195" spans="1:16" x14ac:dyDescent="0.25">
      <c r="A195" s="1" t="s">
        <v>93</v>
      </c>
      <c r="B195" s="1"/>
      <c r="C195" s="1"/>
      <c r="D195" s="1"/>
      <c r="E195" s="1"/>
      <c r="F195" s="27"/>
      <c r="G195" s="1"/>
      <c r="H195" s="1"/>
      <c r="I195" s="1"/>
      <c r="J195" s="1"/>
      <c r="K195" s="1"/>
      <c r="L195" s="1"/>
      <c r="M195" s="1"/>
      <c r="N195" s="28"/>
      <c r="O195" s="1"/>
      <c r="P195" s="28"/>
    </row>
    <row r="196" spans="1:16" x14ac:dyDescent="0.25">
      <c r="A196" s="26"/>
      <c r="B196" s="29" t="s">
        <v>95</v>
      </c>
      <c r="C196" s="29"/>
      <c r="D196" s="29" t="s">
        <v>123</v>
      </c>
      <c r="E196" s="29"/>
      <c r="F196" s="30">
        <v>44177</v>
      </c>
      <c r="G196" s="29"/>
      <c r="H196" s="29" t="s">
        <v>154</v>
      </c>
      <c r="I196" s="29"/>
      <c r="J196" s="29"/>
      <c r="K196" s="29"/>
      <c r="L196" s="29" t="s">
        <v>159</v>
      </c>
      <c r="M196" s="29"/>
      <c r="N196" s="31"/>
      <c r="O196" s="29"/>
      <c r="P196" s="31">
        <v>-254</v>
      </c>
    </row>
    <row r="197" spans="1:16" x14ac:dyDescent="0.25">
      <c r="A197" s="1" t="s">
        <v>93</v>
      </c>
      <c r="B197" s="1"/>
      <c r="C197" s="1"/>
      <c r="D197" s="1"/>
      <c r="E197" s="1"/>
      <c r="F197" s="27"/>
      <c r="G197" s="1"/>
      <c r="H197" s="1"/>
      <c r="I197" s="1"/>
      <c r="J197" s="1"/>
      <c r="K197" s="1"/>
      <c r="L197" s="1"/>
      <c r="M197" s="1"/>
      <c r="N197" s="28"/>
      <c r="O197" s="1"/>
      <c r="P197" s="28"/>
    </row>
    <row r="198" spans="1:16" ht="15.75" thickBot="1" x14ac:dyDescent="0.3">
      <c r="A198" s="26"/>
      <c r="B198" s="32" t="s">
        <v>96</v>
      </c>
      <c r="C198" s="32"/>
      <c r="D198" s="32" t="s">
        <v>124</v>
      </c>
      <c r="E198" s="32"/>
      <c r="F198" s="33">
        <v>44177</v>
      </c>
      <c r="G198" s="32"/>
      <c r="H198" s="32"/>
      <c r="I198" s="32"/>
      <c r="J198" s="32"/>
      <c r="K198" s="32"/>
      <c r="L198" s="32" t="s">
        <v>7</v>
      </c>
      <c r="M198" s="32"/>
      <c r="N198" s="34">
        <v>-254</v>
      </c>
      <c r="O198" s="32"/>
      <c r="P198" s="34">
        <v>254</v>
      </c>
    </row>
    <row r="199" spans="1:16" x14ac:dyDescent="0.25">
      <c r="A199" s="17" t="s">
        <v>94</v>
      </c>
      <c r="B199" s="17"/>
      <c r="C199" s="17"/>
      <c r="D199" s="17"/>
      <c r="E199" s="17"/>
      <c r="F199" s="35"/>
      <c r="G199" s="17"/>
      <c r="H199" s="17"/>
      <c r="I199" s="17"/>
      <c r="J199" s="17"/>
      <c r="K199" s="17"/>
      <c r="L199" s="17"/>
      <c r="M199" s="17"/>
      <c r="N199" s="2">
        <f>ROUND(SUM(N197:N198),5)</f>
        <v>-254</v>
      </c>
      <c r="O199" s="17"/>
      <c r="P199" s="2">
        <f>ROUND(SUM(P197:P198),5)</f>
        <v>254</v>
      </c>
    </row>
    <row r="200" spans="1:16" x14ac:dyDescent="0.25">
      <c r="A200" s="1" t="s">
        <v>93</v>
      </c>
      <c r="B200" s="1"/>
      <c r="C200" s="1"/>
      <c r="D200" s="1"/>
      <c r="E200" s="1"/>
      <c r="F200" s="27"/>
      <c r="G200" s="1"/>
      <c r="H200" s="1"/>
      <c r="I200" s="1"/>
      <c r="J200" s="1"/>
      <c r="K200" s="1"/>
      <c r="L200" s="1"/>
      <c r="M200" s="1"/>
      <c r="N200" s="28"/>
      <c r="O200" s="1"/>
      <c r="P200" s="28"/>
    </row>
    <row r="201" spans="1:16" x14ac:dyDescent="0.25">
      <c r="A201" s="26"/>
      <c r="B201" s="29" t="s">
        <v>95</v>
      </c>
      <c r="C201" s="29"/>
      <c r="D201" s="29" t="s">
        <v>125</v>
      </c>
      <c r="E201" s="29"/>
      <c r="F201" s="30">
        <v>44177</v>
      </c>
      <c r="G201" s="29"/>
      <c r="H201" s="29" t="s">
        <v>155</v>
      </c>
      <c r="I201" s="29"/>
      <c r="J201" s="29"/>
      <c r="K201" s="29"/>
      <c r="L201" s="29" t="s">
        <v>159</v>
      </c>
      <c r="M201" s="29"/>
      <c r="N201" s="31"/>
      <c r="O201" s="29"/>
      <c r="P201" s="31">
        <v>-1500</v>
      </c>
    </row>
    <row r="202" spans="1:16" x14ac:dyDescent="0.25">
      <c r="A202" s="1" t="s">
        <v>93</v>
      </c>
      <c r="B202" s="1"/>
      <c r="C202" s="1"/>
      <c r="D202" s="1"/>
      <c r="E202" s="1"/>
      <c r="F202" s="27"/>
      <c r="G202" s="1"/>
      <c r="H202" s="1"/>
      <c r="I202" s="1"/>
      <c r="J202" s="1"/>
      <c r="K202" s="1"/>
      <c r="L202" s="1"/>
      <c r="M202" s="1"/>
      <c r="N202" s="28"/>
      <c r="O202" s="1"/>
      <c r="P202" s="28"/>
    </row>
    <row r="203" spans="1:16" ht="15.75" thickBot="1" x14ac:dyDescent="0.3">
      <c r="A203" s="26"/>
      <c r="B203" s="32" t="s">
        <v>96</v>
      </c>
      <c r="C203" s="32"/>
      <c r="D203" s="32" t="s">
        <v>126</v>
      </c>
      <c r="E203" s="32"/>
      <c r="F203" s="33">
        <v>44177</v>
      </c>
      <c r="G203" s="32"/>
      <c r="H203" s="32"/>
      <c r="I203" s="32"/>
      <c r="J203" s="32"/>
      <c r="K203" s="32"/>
      <c r="L203" s="32" t="s">
        <v>25</v>
      </c>
      <c r="M203" s="32"/>
      <c r="N203" s="34">
        <v>-1500</v>
      </c>
      <c r="O203" s="32"/>
      <c r="P203" s="34">
        <v>1500</v>
      </c>
    </row>
    <row r="204" spans="1:16" x14ac:dyDescent="0.25">
      <c r="A204" s="17" t="s">
        <v>94</v>
      </c>
      <c r="B204" s="17"/>
      <c r="C204" s="17"/>
      <c r="D204" s="17"/>
      <c r="E204" s="17"/>
      <c r="F204" s="35"/>
      <c r="G204" s="17"/>
      <c r="H204" s="17"/>
      <c r="I204" s="17"/>
      <c r="J204" s="17"/>
      <c r="K204" s="17"/>
      <c r="L204" s="17"/>
      <c r="M204" s="17"/>
      <c r="N204" s="2">
        <f>ROUND(SUM(N202:N203),5)</f>
        <v>-1500</v>
      </c>
      <c r="O204" s="17"/>
      <c r="P204" s="2">
        <f>ROUND(SUM(P202:P203),5)</f>
        <v>1500</v>
      </c>
    </row>
    <row r="205" spans="1:16" x14ac:dyDescent="0.25">
      <c r="A205" s="1" t="s">
        <v>93</v>
      </c>
      <c r="B205" s="1"/>
      <c r="C205" s="1"/>
      <c r="D205" s="1"/>
      <c r="E205" s="1"/>
      <c r="F205" s="27"/>
      <c r="G205" s="1"/>
      <c r="H205" s="1"/>
      <c r="I205" s="1"/>
      <c r="J205" s="1"/>
      <c r="K205" s="1"/>
      <c r="L205" s="1"/>
      <c r="M205" s="1"/>
      <c r="N205" s="28"/>
      <c r="O205" s="1"/>
      <c r="P205" s="28"/>
    </row>
    <row r="206" spans="1:16" x14ac:dyDescent="0.25">
      <c r="A206" s="26"/>
      <c r="B206" s="29" t="s">
        <v>95</v>
      </c>
      <c r="C206" s="29"/>
      <c r="D206" s="29" t="s">
        <v>127</v>
      </c>
      <c r="E206" s="29"/>
      <c r="F206" s="30">
        <v>44177</v>
      </c>
      <c r="G206" s="29"/>
      <c r="H206" s="29" t="s">
        <v>154</v>
      </c>
      <c r="I206" s="29"/>
      <c r="J206" s="29"/>
      <c r="K206" s="29"/>
      <c r="L206" s="29" t="s">
        <v>159</v>
      </c>
      <c r="M206" s="29"/>
      <c r="N206" s="31"/>
      <c r="O206" s="29"/>
      <c r="P206" s="31">
        <v>-518</v>
      </c>
    </row>
    <row r="207" spans="1:16" x14ac:dyDescent="0.25">
      <c r="A207" s="1" t="s">
        <v>93</v>
      </c>
      <c r="B207" s="1"/>
      <c r="C207" s="1"/>
      <c r="D207" s="1"/>
      <c r="E207" s="1"/>
      <c r="F207" s="27"/>
      <c r="G207" s="1"/>
      <c r="H207" s="1"/>
      <c r="I207" s="1"/>
      <c r="J207" s="1"/>
      <c r="K207" s="1"/>
      <c r="L207" s="1"/>
      <c r="M207" s="1"/>
      <c r="N207" s="28"/>
      <c r="O207" s="1"/>
      <c r="P207" s="28"/>
    </row>
    <row r="208" spans="1:16" ht="15.75" thickBot="1" x14ac:dyDescent="0.3">
      <c r="A208" s="26"/>
      <c r="B208" s="32" t="s">
        <v>96</v>
      </c>
      <c r="C208" s="32"/>
      <c r="D208" s="32" t="s">
        <v>128</v>
      </c>
      <c r="E208" s="32"/>
      <c r="F208" s="33">
        <v>44177</v>
      </c>
      <c r="G208" s="32"/>
      <c r="H208" s="32"/>
      <c r="I208" s="32"/>
      <c r="J208" s="32"/>
      <c r="K208" s="32"/>
      <c r="L208" s="32" t="s">
        <v>7</v>
      </c>
      <c r="M208" s="32"/>
      <c r="N208" s="34">
        <v>-518</v>
      </c>
      <c r="O208" s="32"/>
      <c r="P208" s="34">
        <v>518</v>
      </c>
    </row>
    <row r="209" spans="1:16" x14ac:dyDescent="0.25">
      <c r="A209" s="17" t="s">
        <v>94</v>
      </c>
      <c r="B209" s="17"/>
      <c r="C209" s="17"/>
      <c r="D209" s="17"/>
      <c r="E209" s="17"/>
      <c r="F209" s="35"/>
      <c r="G209" s="17"/>
      <c r="H209" s="17"/>
      <c r="I209" s="17"/>
      <c r="J209" s="17"/>
      <c r="K209" s="17"/>
      <c r="L209" s="17"/>
      <c r="M209" s="17"/>
      <c r="N209" s="2">
        <f>ROUND(SUM(N207:N208),5)</f>
        <v>-518</v>
      </c>
      <c r="O209" s="17"/>
      <c r="P209" s="2">
        <f>ROUND(SUM(P207:P208),5)</f>
        <v>518</v>
      </c>
    </row>
    <row r="210" spans="1:16" x14ac:dyDescent="0.25">
      <c r="A210" s="1" t="s">
        <v>93</v>
      </c>
      <c r="B210" s="1"/>
      <c r="C210" s="1"/>
      <c r="D210" s="1"/>
      <c r="E210" s="1"/>
      <c r="F210" s="27"/>
      <c r="G210" s="1"/>
      <c r="H210" s="1"/>
      <c r="I210" s="1"/>
      <c r="J210" s="1"/>
      <c r="K210" s="1"/>
      <c r="L210" s="1"/>
      <c r="M210" s="1"/>
      <c r="N210" s="28"/>
      <c r="O210" s="1"/>
      <c r="P210" s="28"/>
    </row>
    <row r="211" spans="1:16" x14ac:dyDescent="0.25">
      <c r="A211" s="26"/>
      <c r="B211" s="29" t="s">
        <v>95</v>
      </c>
      <c r="C211" s="29"/>
      <c r="D211" s="29" t="s">
        <v>129</v>
      </c>
      <c r="E211" s="29"/>
      <c r="F211" s="30">
        <v>44183</v>
      </c>
      <c r="G211" s="29"/>
      <c r="H211" s="29" t="s">
        <v>156</v>
      </c>
      <c r="I211" s="29"/>
      <c r="J211" s="29"/>
      <c r="K211" s="29"/>
      <c r="L211" s="29" t="s">
        <v>159</v>
      </c>
      <c r="M211" s="29"/>
      <c r="N211" s="31"/>
      <c r="O211" s="29"/>
      <c r="P211" s="31">
        <v>-7079.03</v>
      </c>
    </row>
    <row r="212" spans="1:16" x14ac:dyDescent="0.25">
      <c r="A212" s="1" t="s">
        <v>93</v>
      </c>
      <c r="B212" s="1"/>
      <c r="C212" s="1"/>
      <c r="D212" s="1"/>
      <c r="E212" s="1"/>
      <c r="F212" s="27"/>
      <c r="G212" s="1"/>
      <c r="H212" s="1"/>
      <c r="I212" s="1"/>
      <c r="J212" s="1"/>
      <c r="K212" s="1"/>
      <c r="L212" s="1"/>
      <c r="M212" s="1"/>
      <c r="N212" s="28"/>
      <c r="O212" s="1"/>
      <c r="P212" s="28"/>
    </row>
    <row r="213" spans="1:16" ht="15.75" thickBot="1" x14ac:dyDescent="0.3">
      <c r="A213" s="26"/>
      <c r="B213" s="32" t="s">
        <v>96</v>
      </c>
      <c r="C213" s="32"/>
      <c r="D213" s="32"/>
      <c r="E213" s="32"/>
      <c r="F213" s="33">
        <v>44166</v>
      </c>
      <c r="G213" s="32"/>
      <c r="H213" s="32"/>
      <c r="I213" s="32"/>
      <c r="J213" s="32"/>
      <c r="K213" s="32"/>
      <c r="L213" s="32" t="s">
        <v>162</v>
      </c>
      <c r="M213" s="32"/>
      <c r="N213" s="34">
        <v>-7079.03</v>
      </c>
      <c r="O213" s="32"/>
      <c r="P213" s="34">
        <v>7079.03</v>
      </c>
    </row>
    <row r="214" spans="1:16" x14ac:dyDescent="0.25">
      <c r="A214" s="17" t="s">
        <v>94</v>
      </c>
      <c r="B214" s="17"/>
      <c r="C214" s="17"/>
      <c r="D214" s="17"/>
      <c r="E214" s="17"/>
      <c r="F214" s="35"/>
      <c r="G214" s="17"/>
      <c r="H214" s="17"/>
      <c r="I214" s="17"/>
      <c r="J214" s="17"/>
      <c r="K214" s="17"/>
      <c r="L214" s="17"/>
      <c r="M214" s="17"/>
      <c r="N214" s="2">
        <f>ROUND(SUM(N212:N213),5)</f>
        <v>-7079.03</v>
      </c>
      <c r="O214" s="17"/>
      <c r="P214" s="2">
        <f>ROUND(SUM(P212:P213),5)</f>
        <v>7079.03</v>
      </c>
    </row>
    <row r="215" spans="1:16" x14ac:dyDescent="0.25">
      <c r="A215" s="1" t="s">
        <v>93</v>
      </c>
      <c r="B215" s="1"/>
      <c r="C215" s="1"/>
      <c r="D215" s="1"/>
      <c r="E215" s="1"/>
      <c r="F215" s="27"/>
      <c r="G215" s="1"/>
      <c r="H215" s="1"/>
      <c r="I215" s="1"/>
      <c r="J215" s="1"/>
      <c r="K215" s="1"/>
      <c r="L215" s="1"/>
      <c r="M215" s="1"/>
      <c r="N215" s="28"/>
      <c r="O215" s="1"/>
      <c r="P215" s="28"/>
    </row>
    <row r="216" spans="1:16" x14ac:dyDescent="0.25">
      <c r="A216" s="26"/>
      <c r="B216" s="29" t="s">
        <v>95</v>
      </c>
      <c r="C216" s="29"/>
      <c r="D216" s="29" t="s">
        <v>130</v>
      </c>
      <c r="E216" s="29"/>
      <c r="F216" s="30">
        <v>44173</v>
      </c>
      <c r="G216" s="29"/>
      <c r="H216" s="29" t="s">
        <v>153</v>
      </c>
      <c r="I216" s="29"/>
      <c r="J216" s="29"/>
      <c r="K216" s="29"/>
      <c r="L216" s="29" t="s">
        <v>159</v>
      </c>
      <c r="M216" s="29"/>
      <c r="N216" s="31"/>
      <c r="O216" s="29"/>
      <c r="P216" s="31">
        <v>-680</v>
      </c>
    </row>
    <row r="217" spans="1:16" x14ac:dyDescent="0.25">
      <c r="A217" s="1" t="s">
        <v>93</v>
      </c>
      <c r="B217" s="1"/>
      <c r="C217" s="1"/>
      <c r="D217" s="1"/>
      <c r="E217" s="1"/>
      <c r="F217" s="27"/>
      <c r="G217" s="1"/>
      <c r="H217" s="1"/>
      <c r="I217" s="1"/>
      <c r="J217" s="1"/>
      <c r="K217" s="1"/>
      <c r="L217" s="1"/>
      <c r="M217" s="1"/>
      <c r="N217" s="28"/>
      <c r="O217" s="1"/>
      <c r="P217" s="28"/>
    </row>
    <row r="218" spans="1:16" ht="15.75" thickBot="1" x14ac:dyDescent="0.3">
      <c r="A218" s="26"/>
      <c r="B218" s="32" t="s">
        <v>96</v>
      </c>
      <c r="C218" s="32"/>
      <c r="D218" s="32"/>
      <c r="E218" s="32"/>
      <c r="F218" s="33">
        <v>44173</v>
      </c>
      <c r="G218" s="32"/>
      <c r="H218" s="32"/>
      <c r="I218" s="32"/>
      <c r="J218" s="32"/>
      <c r="K218" s="32"/>
      <c r="L218" s="32" t="s">
        <v>161</v>
      </c>
      <c r="M218" s="32"/>
      <c r="N218" s="34">
        <v>-680</v>
      </c>
      <c r="O218" s="32"/>
      <c r="P218" s="34">
        <v>680</v>
      </c>
    </row>
    <row r="219" spans="1:16" x14ac:dyDescent="0.25">
      <c r="A219" s="17" t="s">
        <v>94</v>
      </c>
      <c r="B219" s="17"/>
      <c r="C219" s="17"/>
      <c r="D219" s="17"/>
      <c r="E219" s="17"/>
      <c r="F219" s="35"/>
      <c r="G219" s="17"/>
      <c r="H219" s="17"/>
      <c r="I219" s="17"/>
      <c r="J219" s="17"/>
      <c r="K219" s="17"/>
      <c r="L219" s="17"/>
      <c r="M219" s="17"/>
      <c r="N219" s="2">
        <f>ROUND(SUM(N217:N218),5)</f>
        <v>-680</v>
      </c>
      <c r="O219" s="17"/>
      <c r="P219" s="2">
        <f>ROUND(SUM(P217:P218),5)</f>
        <v>680</v>
      </c>
    </row>
    <row r="220" spans="1:16" x14ac:dyDescent="0.25">
      <c r="A220" s="1" t="s">
        <v>93</v>
      </c>
      <c r="B220" s="1"/>
      <c r="C220" s="1"/>
      <c r="D220" s="1"/>
      <c r="E220" s="1"/>
      <c r="F220" s="27"/>
      <c r="G220" s="1"/>
      <c r="H220" s="1"/>
      <c r="I220" s="1"/>
      <c r="J220" s="1"/>
      <c r="K220" s="1"/>
      <c r="L220" s="1"/>
      <c r="M220" s="1"/>
      <c r="N220" s="28"/>
      <c r="O220" s="1"/>
      <c r="P220" s="28"/>
    </row>
    <row r="221" spans="1:16" x14ac:dyDescent="0.25">
      <c r="A221" s="26"/>
      <c r="B221" s="29" t="s">
        <v>95</v>
      </c>
      <c r="C221" s="29"/>
      <c r="D221" s="29" t="s">
        <v>131</v>
      </c>
      <c r="E221" s="29"/>
      <c r="F221" s="30">
        <v>44173</v>
      </c>
      <c r="G221" s="29"/>
      <c r="H221" s="29" t="s">
        <v>157</v>
      </c>
      <c r="I221" s="29"/>
      <c r="J221" s="29"/>
      <c r="K221" s="29"/>
      <c r="L221" s="29" t="s">
        <v>159</v>
      </c>
      <c r="M221" s="29"/>
      <c r="N221" s="31"/>
      <c r="O221" s="29"/>
      <c r="P221" s="31">
        <v>-75</v>
      </c>
    </row>
    <row r="222" spans="1:16" x14ac:dyDescent="0.25">
      <c r="A222" s="1" t="s">
        <v>93</v>
      </c>
      <c r="B222" s="1"/>
      <c r="C222" s="1"/>
      <c r="D222" s="1"/>
      <c r="E222" s="1"/>
      <c r="F222" s="27"/>
      <c r="G222" s="1"/>
      <c r="H222" s="1"/>
      <c r="I222" s="1"/>
      <c r="J222" s="1"/>
      <c r="K222" s="1"/>
      <c r="L222" s="1"/>
      <c r="M222" s="1"/>
      <c r="N222" s="28"/>
      <c r="O222" s="1"/>
      <c r="P222" s="28"/>
    </row>
    <row r="223" spans="1:16" ht="15.75" thickBot="1" x14ac:dyDescent="0.3">
      <c r="A223" s="26"/>
      <c r="B223" s="32" t="s">
        <v>96</v>
      </c>
      <c r="C223" s="32"/>
      <c r="D223" s="32"/>
      <c r="E223" s="32"/>
      <c r="F223" s="33">
        <v>44173</v>
      </c>
      <c r="G223" s="32"/>
      <c r="H223" s="32"/>
      <c r="I223" s="32"/>
      <c r="J223" s="32"/>
      <c r="K223" s="32"/>
      <c r="L223" s="32" t="s">
        <v>162</v>
      </c>
      <c r="M223" s="32"/>
      <c r="N223" s="34">
        <v>-75</v>
      </c>
      <c r="O223" s="32"/>
      <c r="P223" s="34">
        <v>75</v>
      </c>
    </row>
    <row r="224" spans="1:16" x14ac:dyDescent="0.25">
      <c r="A224" s="17" t="s">
        <v>94</v>
      </c>
      <c r="B224" s="17"/>
      <c r="C224" s="17"/>
      <c r="D224" s="17"/>
      <c r="E224" s="17"/>
      <c r="F224" s="35"/>
      <c r="G224" s="17"/>
      <c r="H224" s="17"/>
      <c r="I224" s="17"/>
      <c r="J224" s="17"/>
      <c r="K224" s="17"/>
      <c r="L224" s="17"/>
      <c r="M224" s="17"/>
      <c r="N224" s="2">
        <f>ROUND(SUM(N222:N223),5)</f>
        <v>-75</v>
      </c>
      <c r="O224" s="17"/>
      <c r="P224" s="2">
        <f>ROUND(SUM(P222:P223),5)</f>
        <v>75</v>
      </c>
    </row>
    <row r="225" spans="1:16" x14ac:dyDescent="0.25">
      <c r="A225" s="1" t="s">
        <v>93</v>
      </c>
      <c r="B225" s="1"/>
      <c r="C225" s="1"/>
      <c r="D225" s="1"/>
      <c r="E225" s="1"/>
      <c r="F225" s="27"/>
      <c r="G225" s="1"/>
      <c r="H225" s="1"/>
      <c r="I225" s="1"/>
      <c r="J225" s="1"/>
      <c r="K225" s="1"/>
      <c r="L225" s="1"/>
      <c r="M225" s="1"/>
      <c r="N225" s="28"/>
      <c r="O225" s="1"/>
      <c r="P225" s="28"/>
    </row>
    <row r="226" spans="1:16" x14ac:dyDescent="0.25">
      <c r="A226" s="26"/>
      <c r="B226" s="29" t="s">
        <v>95</v>
      </c>
      <c r="C226" s="29"/>
      <c r="D226" s="29" t="s">
        <v>132</v>
      </c>
      <c r="E226" s="29"/>
      <c r="F226" s="30">
        <v>44173</v>
      </c>
      <c r="G226" s="29"/>
      <c r="H226" s="29" t="s">
        <v>141</v>
      </c>
      <c r="I226" s="29"/>
      <c r="J226" s="29"/>
      <c r="K226" s="29"/>
      <c r="L226" s="29" t="s">
        <v>159</v>
      </c>
      <c r="M226" s="29"/>
      <c r="N226" s="31"/>
      <c r="O226" s="29"/>
      <c r="P226" s="31">
        <v>-550</v>
      </c>
    </row>
    <row r="227" spans="1:16" x14ac:dyDescent="0.25">
      <c r="A227" s="1" t="s">
        <v>93</v>
      </c>
      <c r="B227" s="1"/>
      <c r="C227" s="1"/>
      <c r="D227" s="1"/>
      <c r="E227" s="1"/>
      <c r="F227" s="27"/>
      <c r="G227" s="1"/>
      <c r="H227" s="1"/>
      <c r="I227" s="1"/>
      <c r="J227" s="1"/>
      <c r="K227" s="1"/>
      <c r="L227" s="1"/>
      <c r="M227" s="1"/>
      <c r="N227" s="28"/>
      <c r="O227" s="1"/>
      <c r="P227" s="28"/>
    </row>
    <row r="228" spans="1:16" ht="15.75" thickBot="1" x14ac:dyDescent="0.3">
      <c r="A228" s="26"/>
      <c r="B228" s="32" t="s">
        <v>96</v>
      </c>
      <c r="C228" s="32"/>
      <c r="D228" s="32"/>
      <c r="E228" s="32"/>
      <c r="F228" s="33">
        <v>44173</v>
      </c>
      <c r="G228" s="32"/>
      <c r="H228" s="32"/>
      <c r="I228" s="32"/>
      <c r="J228" s="32"/>
      <c r="K228" s="32"/>
      <c r="L228" s="32" t="s">
        <v>27</v>
      </c>
      <c r="M228" s="32"/>
      <c r="N228" s="34">
        <v>-550</v>
      </c>
      <c r="O228" s="32"/>
      <c r="P228" s="34">
        <v>550</v>
      </c>
    </row>
    <row r="229" spans="1:16" x14ac:dyDescent="0.25">
      <c r="A229" s="17" t="s">
        <v>94</v>
      </c>
      <c r="B229" s="17"/>
      <c r="C229" s="17"/>
      <c r="D229" s="17"/>
      <c r="E229" s="17"/>
      <c r="F229" s="35"/>
      <c r="G229" s="17"/>
      <c r="H229" s="17"/>
      <c r="I229" s="17"/>
      <c r="J229" s="17"/>
      <c r="K229" s="17"/>
      <c r="L229" s="17"/>
      <c r="M229" s="17"/>
      <c r="N229" s="2">
        <f>ROUND(SUM(N227:N228),5)</f>
        <v>-550</v>
      </c>
      <c r="O229" s="17"/>
      <c r="P229" s="2">
        <f>ROUND(SUM(P227:P228),5)</f>
        <v>550</v>
      </c>
    </row>
    <row r="230" spans="1:16" x14ac:dyDescent="0.25">
      <c r="A230" s="1" t="s">
        <v>93</v>
      </c>
      <c r="B230" s="1"/>
      <c r="C230" s="1"/>
      <c r="D230" s="1"/>
      <c r="E230" s="1"/>
      <c r="F230" s="27"/>
      <c r="G230" s="1"/>
      <c r="H230" s="1"/>
      <c r="I230" s="1"/>
      <c r="J230" s="1"/>
      <c r="K230" s="1"/>
      <c r="L230" s="1"/>
      <c r="M230" s="1"/>
      <c r="N230" s="28"/>
      <c r="O230" s="1"/>
      <c r="P230" s="28"/>
    </row>
    <row r="231" spans="1:16" x14ac:dyDescent="0.25">
      <c r="A231" s="26"/>
      <c r="B231" s="29" t="s">
        <v>95</v>
      </c>
      <c r="C231" s="29"/>
      <c r="D231" s="29" t="s">
        <v>133</v>
      </c>
      <c r="E231" s="29"/>
      <c r="F231" s="30">
        <v>44173</v>
      </c>
      <c r="G231" s="29"/>
      <c r="H231" s="29" t="s">
        <v>157</v>
      </c>
      <c r="I231" s="29"/>
      <c r="J231" s="29"/>
      <c r="K231" s="29"/>
      <c r="L231" s="29" t="s">
        <v>159</v>
      </c>
      <c r="M231" s="29"/>
      <c r="N231" s="31"/>
      <c r="O231" s="29"/>
      <c r="P231" s="31">
        <v>-75</v>
      </c>
    </row>
    <row r="232" spans="1:16" x14ac:dyDescent="0.25">
      <c r="A232" s="1" t="s">
        <v>93</v>
      </c>
      <c r="B232" s="1"/>
      <c r="C232" s="1"/>
      <c r="D232" s="1"/>
      <c r="E232" s="1"/>
      <c r="F232" s="27"/>
      <c r="G232" s="1"/>
      <c r="H232" s="1"/>
      <c r="I232" s="1"/>
      <c r="J232" s="1"/>
      <c r="K232" s="1"/>
      <c r="L232" s="1"/>
      <c r="M232" s="1"/>
      <c r="N232" s="28"/>
      <c r="O232" s="1"/>
      <c r="P232" s="28"/>
    </row>
    <row r="233" spans="1:16" ht="15.75" thickBot="1" x14ac:dyDescent="0.3">
      <c r="A233" s="26"/>
      <c r="B233" s="32" t="s">
        <v>96</v>
      </c>
      <c r="C233" s="32"/>
      <c r="D233" s="32"/>
      <c r="E233" s="32"/>
      <c r="F233" s="33">
        <v>44173</v>
      </c>
      <c r="G233" s="32"/>
      <c r="H233" s="32"/>
      <c r="I233" s="32"/>
      <c r="J233" s="32"/>
      <c r="K233" s="32"/>
      <c r="L233" s="32" t="s">
        <v>162</v>
      </c>
      <c r="M233" s="32"/>
      <c r="N233" s="34">
        <v>-75</v>
      </c>
      <c r="O233" s="32"/>
      <c r="P233" s="34">
        <v>75</v>
      </c>
    </row>
    <row r="234" spans="1:16" x14ac:dyDescent="0.25">
      <c r="A234" s="17" t="s">
        <v>94</v>
      </c>
      <c r="B234" s="17"/>
      <c r="C234" s="17"/>
      <c r="D234" s="17"/>
      <c r="E234" s="17"/>
      <c r="F234" s="35"/>
      <c r="G234" s="17"/>
      <c r="H234" s="17"/>
      <c r="I234" s="17"/>
      <c r="J234" s="17"/>
      <c r="K234" s="17"/>
      <c r="L234" s="17"/>
      <c r="M234" s="17"/>
      <c r="N234" s="2">
        <f>ROUND(SUM(N232:N233),5)</f>
        <v>-75</v>
      </c>
      <c r="O234" s="17"/>
      <c r="P234" s="2">
        <f>ROUND(SUM(P232:P233),5)</f>
        <v>75</v>
      </c>
    </row>
    <row r="235" spans="1:16" x14ac:dyDescent="0.25">
      <c r="A235" s="1" t="s">
        <v>93</v>
      </c>
      <c r="B235" s="1"/>
      <c r="C235" s="1"/>
      <c r="D235" s="1"/>
      <c r="E235" s="1"/>
      <c r="F235" s="27"/>
      <c r="G235" s="1"/>
      <c r="H235" s="1"/>
      <c r="I235" s="1"/>
      <c r="J235" s="1"/>
      <c r="K235" s="1"/>
      <c r="L235" s="1"/>
      <c r="M235" s="1"/>
      <c r="N235" s="28"/>
      <c r="O235" s="1"/>
      <c r="P235" s="28"/>
    </row>
    <row r="236" spans="1:16" x14ac:dyDescent="0.25">
      <c r="A236" s="26"/>
      <c r="B236" s="29" t="s">
        <v>97</v>
      </c>
      <c r="C236" s="29"/>
      <c r="D236" s="29" t="s">
        <v>134</v>
      </c>
      <c r="E236" s="29"/>
      <c r="F236" s="30">
        <v>44183</v>
      </c>
      <c r="G236" s="29"/>
      <c r="H236" s="29" t="s">
        <v>158</v>
      </c>
      <c r="I236" s="29"/>
      <c r="J236" s="29"/>
      <c r="K236" s="29"/>
      <c r="L236" s="29" t="s">
        <v>159</v>
      </c>
      <c r="M236" s="29"/>
      <c r="N236" s="31"/>
      <c r="O236" s="29"/>
      <c r="P236" s="31">
        <v>-1071</v>
      </c>
    </row>
    <row r="237" spans="1:16" x14ac:dyDescent="0.25">
      <c r="A237" s="1" t="s">
        <v>93</v>
      </c>
      <c r="B237" s="1"/>
      <c r="C237" s="1"/>
      <c r="D237" s="1"/>
      <c r="E237" s="1"/>
      <c r="F237" s="27"/>
      <c r="G237" s="1"/>
      <c r="H237" s="1"/>
      <c r="I237" s="1"/>
      <c r="J237" s="1"/>
      <c r="K237" s="1"/>
      <c r="L237" s="1"/>
      <c r="M237" s="1"/>
      <c r="N237" s="28"/>
      <c r="O237" s="1"/>
      <c r="P237" s="28"/>
    </row>
    <row r="238" spans="1:16" ht="15.75" thickBot="1" x14ac:dyDescent="0.3">
      <c r="A238" s="26"/>
      <c r="B238" s="32"/>
      <c r="C238" s="32"/>
      <c r="D238" s="32"/>
      <c r="E238" s="32"/>
      <c r="F238" s="33"/>
      <c r="G238" s="32"/>
      <c r="H238" s="32"/>
      <c r="I238" s="32"/>
      <c r="J238" s="32"/>
      <c r="K238" s="32"/>
      <c r="L238" s="32" t="s">
        <v>7</v>
      </c>
      <c r="M238" s="32"/>
      <c r="N238" s="34">
        <v>-1071</v>
      </c>
      <c r="O238" s="32"/>
      <c r="P238" s="34">
        <v>1071</v>
      </c>
    </row>
    <row r="239" spans="1:16" x14ac:dyDescent="0.25">
      <c r="A239" s="17" t="s">
        <v>94</v>
      </c>
      <c r="B239" s="17"/>
      <c r="C239" s="17"/>
      <c r="D239" s="17"/>
      <c r="E239" s="17"/>
      <c r="F239" s="35"/>
      <c r="G239" s="17"/>
      <c r="H239" s="17"/>
      <c r="I239" s="17"/>
      <c r="J239" s="17"/>
      <c r="K239" s="17"/>
      <c r="L239" s="17"/>
      <c r="M239" s="17"/>
      <c r="N239" s="2">
        <f>ROUND(SUM(N237:N238),5)</f>
        <v>-1071</v>
      </c>
      <c r="O239" s="17"/>
      <c r="P239" s="2">
        <f>ROUND(SUM(P237:P238),5)</f>
        <v>1071</v>
      </c>
    </row>
    <row r="240" spans="1:16" x14ac:dyDescent="0.25">
      <c r="A240" s="1" t="s">
        <v>93</v>
      </c>
      <c r="B240" s="1"/>
      <c r="C240" s="1"/>
      <c r="D240" s="1"/>
      <c r="E240" s="1"/>
      <c r="F240" s="27"/>
      <c r="G240" s="1"/>
      <c r="H240" s="1"/>
      <c r="I240" s="1"/>
      <c r="J240" s="1"/>
      <c r="K240" s="1"/>
      <c r="L240" s="1"/>
      <c r="M240" s="1"/>
      <c r="N240" s="28"/>
      <c r="O240" s="1"/>
      <c r="P240" s="28"/>
    </row>
    <row r="241" spans="1:16" x14ac:dyDescent="0.25">
      <c r="A241" s="26"/>
      <c r="B241" s="29" t="s">
        <v>97</v>
      </c>
      <c r="C241" s="29"/>
      <c r="D241" s="29" t="s">
        <v>135</v>
      </c>
      <c r="E241" s="29"/>
      <c r="F241" s="30">
        <v>44183</v>
      </c>
      <c r="G241" s="29"/>
      <c r="H241" s="29" t="s">
        <v>143</v>
      </c>
      <c r="I241" s="29"/>
      <c r="J241" s="29"/>
      <c r="K241" s="29"/>
      <c r="L241" s="29" t="s">
        <v>159</v>
      </c>
      <c r="M241" s="29"/>
      <c r="N241" s="31"/>
      <c r="O241" s="29"/>
      <c r="P241" s="31">
        <v>-50</v>
      </c>
    </row>
    <row r="242" spans="1:16" x14ac:dyDescent="0.25">
      <c r="A242" s="1" t="s">
        <v>93</v>
      </c>
      <c r="B242" s="1"/>
      <c r="C242" s="1"/>
      <c r="D242" s="1"/>
      <c r="E242" s="1"/>
      <c r="F242" s="27"/>
      <c r="G242" s="1"/>
      <c r="H242" s="1"/>
      <c r="I242" s="1"/>
      <c r="J242" s="1"/>
      <c r="K242" s="1"/>
      <c r="L242" s="1"/>
      <c r="M242" s="1"/>
      <c r="N242" s="28"/>
      <c r="O242" s="1"/>
      <c r="P242" s="28"/>
    </row>
    <row r="243" spans="1:16" ht="15.75" thickBot="1" x14ac:dyDescent="0.3">
      <c r="A243" s="26"/>
      <c r="B243" s="32"/>
      <c r="C243" s="32"/>
      <c r="D243" s="32"/>
      <c r="E243" s="32"/>
      <c r="F243" s="33"/>
      <c r="G243" s="32"/>
      <c r="H243" s="32"/>
      <c r="I243" s="32"/>
      <c r="J243" s="32"/>
      <c r="K243" s="32"/>
      <c r="L243" s="32" t="s">
        <v>20</v>
      </c>
      <c r="M243" s="32"/>
      <c r="N243" s="34">
        <v>-50</v>
      </c>
      <c r="O243" s="32"/>
      <c r="P243" s="34">
        <v>50</v>
      </c>
    </row>
    <row r="244" spans="1:16" x14ac:dyDescent="0.25">
      <c r="A244" s="17" t="s">
        <v>94</v>
      </c>
      <c r="B244" s="17"/>
      <c r="C244" s="17"/>
      <c r="D244" s="17"/>
      <c r="E244" s="17"/>
      <c r="F244" s="35"/>
      <c r="G244" s="17"/>
      <c r="H244" s="17"/>
      <c r="I244" s="17"/>
      <c r="J244" s="17"/>
      <c r="K244" s="17"/>
      <c r="L244" s="17"/>
      <c r="M244" s="17"/>
      <c r="N244" s="2">
        <f>ROUND(SUM(N242:N243),5)</f>
        <v>-50</v>
      </c>
      <c r="O244" s="17"/>
      <c r="P244" s="2">
        <f>ROUND(SUM(P242:P243),5)</f>
        <v>50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6:03 PM
&amp;"Arial,Bold"&amp;8 01/04/21
&amp;"Arial,Bold"&amp;8 &amp;C&amp;"Arial,Bold"&amp;12 PIKES BAY SANITARY DISTRICT
&amp;"Arial,Bold"&amp;14 Check Detail
&amp;"Arial,Bold"&amp;10 December 2020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Balance Sheet</vt:lpstr>
      <vt:lpstr>PNL Budget vs Actual</vt:lpstr>
      <vt:lpstr>PNL</vt:lpstr>
      <vt:lpstr>checks</vt:lpstr>
      <vt:lpstr>checks!Print_Titles</vt:lpstr>
      <vt:lpstr>PNL!Print_Titles</vt:lpstr>
      <vt:lpstr>'PNL Budget vs Actual'!Print_Titles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2021-01-04T23:55:31Z</dcterms:created>
  <dcterms:modified xsi:type="dcterms:W3CDTF">2021-01-05T00:05:44Z</dcterms:modified>
</cp:coreProperties>
</file>