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drawings/drawing2.xml" ContentType="application/vnd.openxmlformats-officedocument.drawing+xml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drawings/drawing3.xml" ContentType="application/vnd.openxmlformats-officedocument.drawing+xml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se\Dropbox\Minutes &amp; Agendas\01.06.20 Meeting Info\"/>
    </mc:Choice>
  </mc:AlternateContent>
  <bookViews>
    <workbookView xWindow="0" yWindow="0" windowWidth="15345" windowHeight="6705" firstSheet="1" activeTab="3"/>
  </bookViews>
  <sheets>
    <sheet name="Balance Sheet 2019" sheetId="5" r:id="rId1"/>
    <sheet name="PNL 2019" sheetId="3" r:id="rId2"/>
    <sheet name="2019 PNL Budget vs Actual" sheetId="1" r:id="rId3"/>
    <sheet name="Check Detail Dec 19" sheetId="7" r:id="rId4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2">'2019 PNL Budget vs Actual'!$A:$F,'2019 PNL Budget vs Actual'!$1:$2</definedName>
    <definedName name="_xlnm.Print_Titles" localSheetId="0">'Balance Sheet 2019'!$A:$E,'Balance Sheet 2019'!$1:$1</definedName>
    <definedName name="_xlnm.Print_Titles" localSheetId="3">'Check Detail Dec 19'!$A:$A,'Check Detail Dec 19'!$1:$1</definedName>
    <definedName name="_xlnm.Print_Titles" localSheetId="1">'PNL 2019'!$A:$E,'PNL 2019'!$1:$1</definedName>
    <definedName name="QB_COLUMN_29" localSheetId="0" hidden="1">'Balance Sheet 2019'!$F$1</definedName>
    <definedName name="QB_COLUMN_29" localSheetId="1" hidden="1">'PNL 2019'!$F$1</definedName>
    <definedName name="QB_COLUMN_59200" localSheetId="2" hidden="1">'2019 PNL Budget vs Actual'!$G$2</definedName>
    <definedName name="QB_COLUMN_63620" localSheetId="2" hidden="1">'2019 PNL Budget vs Actual'!$K$2</definedName>
    <definedName name="QB_COLUMN_64430" localSheetId="2" hidden="1">'2019 PNL Budget vs Actual'!$M$2</definedName>
    <definedName name="QB_COLUMN_76210" localSheetId="2" hidden="1">'2019 PNL Budget vs Actual'!$I$2</definedName>
    <definedName name="QB_DATA_0" localSheetId="2" hidden="1">'2019 PNL Budget vs Actual'!$5:$5,'2019 PNL Budget vs Actual'!$6:$6,'2019 PNL Budget vs Actual'!$9:$9,'2019 PNL Budget vs Actual'!$10:$10,'2019 PNL Budget vs Actual'!$11:$11,'2019 PNL Budget vs Actual'!$13:$13,'2019 PNL Budget vs Actual'!$14:$14,'2019 PNL Budget vs Actual'!$15:$15,'2019 PNL Budget vs Actual'!$16:$16,'2019 PNL Budget vs Actual'!$20:$20,'2019 PNL Budget vs Actual'!$21:$21,'2019 PNL Budget vs Actual'!$22:$22,'2019 PNL Budget vs Actual'!$24:$24,'2019 PNL Budget vs Actual'!$27:$27,'2019 PNL Budget vs Actual'!$28:$28,'2019 PNL Budget vs Actual'!$29:$29</definedName>
    <definedName name="QB_DATA_0" localSheetId="0" hidden="1">'Balance Sheet 2019'!$5:$5,'Balance Sheet 2019'!$6:$6,'Balance Sheet 2019'!$7:$7,'Balance Sheet 2019'!$8:$8,'Balance Sheet 2019'!$11:$11,'Balance Sheet 2019'!$12:$12,'Balance Sheet 2019'!$13:$13,'Balance Sheet 2019'!$14:$14,'Balance Sheet 2019'!$15:$15,'Balance Sheet 2019'!$18:$18,'Balance Sheet 2019'!$19:$19,'Balance Sheet 2019'!$23:$23,'Balance Sheet 2019'!$24:$24,'Balance Sheet 2019'!$25:$25,'Balance Sheet 2019'!$26:$26,'Balance Sheet 2019'!$27:$27</definedName>
    <definedName name="QB_DATA_0" localSheetId="1" hidden="1">'PNL 2019'!$4:$4,'PNL 2019'!$5:$5,'PNL 2019'!$8:$8,'PNL 2019'!$9:$9,'PNL 2019'!$10:$10,'PNL 2019'!$12:$12,'PNL 2019'!$13:$13,'PNL 2019'!$14:$14,'PNL 2019'!$17:$17,'PNL 2019'!$20:$20,'PNL 2019'!$21:$21,'PNL 2019'!$22:$22,'PNL 2019'!$23:$23,'PNL 2019'!$24:$24,'PNL 2019'!$25:$25,'PNL 2019'!$28:$28</definedName>
    <definedName name="QB_DATA_1" localSheetId="2" hidden="1">'2019 PNL Budget vs Actual'!$30:$30,'2019 PNL Budget vs Actual'!$31:$31,'2019 PNL Budget vs Actual'!$32:$32,'2019 PNL Budget vs Actual'!$35:$35,'2019 PNL Budget vs Actual'!$36:$36,'2019 PNL Budget vs Actual'!$37:$37,'2019 PNL Budget vs Actual'!$38:$38,'2019 PNL Budget vs Actual'!$39:$39,'2019 PNL Budget vs Actual'!$40:$40,'2019 PNL Budget vs Actual'!$43:$43,'2019 PNL Budget vs Actual'!$44:$44,'2019 PNL Budget vs Actual'!$47:$47,'2019 PNL Budget vs Actual'!$48:$48,'2019 PNL Budget vs Actual'!$51:$51,'2019 PNL Budget vs Actual'!$52:$52,'2019 PNL Budget vs Actual'!$55:$55</definedName>
    <definedName name="QB_DATA_1" localSheetId="0" hidden="1">'Balance Sheet 2019'!$28:$28,'Balance Sheet 2019'!$30:$30,'Balance Sheet 2019'!$31:$31,'Balance Sheet 2019'!$33:$33,'Balance Sheet 2019'!$34:$34,'Balance Sheet 2019'!$35:$35,'Balance Sheet 2019'!$38:$38,'Balance Sheet 2019'!$45:$45,'Balance Sheet 2019'!$48:$48,'Balance Sheet 2019'!$49:$49,'Balance Sheet 2019'!$50:$50,'Balance Sheet 2019'!$51:$51,'Balance Sheet 2019'!$52:$52,'Balance Sheet 2019'!$56:$56,'Balance Sheet 2019'!$60:$60,'Balance Sheet 2019'!$61:$61</definedName>
    <definedName name="QB_DATA_1" localSheetId="1" hidden="1">'PNL 2019'!$29:$29,'PNL 2019'!$30:$30,'PNL 2019'!$31:$31,'PNL 2019'!$32:$32,'PNL 2019'!$35:$35,'PNL 2019'!$38:$38,'PNL 2019'!$39:$39,'PNL 2019'!$42:$42,'PNL 2019'!$43:$43,'PNL 2019'!$44:$44,'PNL 2019'!$45:$45,'PNL 2019'!$46:$46,'PNL 2019'!$49:$49,'PNL 2019'!$56:$56,'PNL 2019'!$57:$57,'PNL 2019'!$59:$59</definedName>
    <definedName name="QB_DATA_2" localSheetId="2" hidden="1">'2019 PNL Budget vs Actual'!$56:$56,'2019 PNL Budget vs Actual'!$57:$57,'2019 PNL Budget vs Actual'!$58:$58,'2019 PNL Budget vs Actual'!$59:$59,'2019 PNL Budget vs Actual'!$60:$60,'2019 PNL Budget vs Actual'!$61:$61,'2019 PNL Budget vs Actual'!$62:$62,'2019 PNL Budget vs Actual'!$65:$65,'2019 PNL Budget vs Actual'!$66:$66,'2019 PNL Budget vs Actual'!$73:$73,'2019 PNL Budget vs Actual'!$74:$74,'2019 PNL Budget vs Actual'!$75:$75,'2019 PNL Budget vs Actual'!$77:$77,'2019 PNL Budget vs Actual'!$78:$78,'2019 PNL Budget vs Actual'!$81:$81,'2019 PNL Budget vs Actual'!$82:$82</definedName>
    <definedName name="QB_DATA_2" localSheetId="0" hidden="1">'Balance Sheet 2019'!$62:$62,'Balance Sheet 2019'!$63:$63,'Balance Sheet 2019'!$64:$64,'Balance Sheet 2019'!$65:$65</definedName>
    <definedName name="QB_DATA_2" localSheetId="1" hidden="1">'PNL 2019'!$60:$60,'PNL 2019'!$63:$63,'PNL 2019'!$64:$64</definedName>
    <definedName name="QB_FORMULA_0" localSheetId="2" hidden="1">'2019 PNL Budget vs Actual'!$K$5,'2019 PNL Budget vs Actual'!$M$5,'2019 PNL Budget vs Actual'!$K$6,'2019 PNL Budget vs Actual'!$M$6,'2019 PNL Budget vs Actual'!$G$7,'2019 PNL Budget vs Actual'!$I$7,'2019 PNL Budget vs Actual'!$K$7,'2019 PNL Budget vs Actual'!$M$7,'2019 PNL Budget vs Actual'!$K$10,'2019 PNL Budget vs Actual'!$M$10,'2019 PNL Budget vs Actual'!$K$11,'2019 PNL Budget vs Actual'!$M$11,'2019 PNL Budget vs Actual'!$K$13,'2019 PNL Budget vs Actual'!$M$13,'2019 PNL Budget vs Actual'!$K$14,'2019 PNL Budget vs Actual'!$M$14</definedName>
    <definedName name="QB_FORMULA_0" localSheetId="0" hidden="1">'Balance Sheet 2019'!$F$9,'Balance Sheet 2019'!$F$16,'Balance Sheet 2019'!$F$20,'Balance Sheet 2019'!$F$21,'Balance Sheet 2019'!$F$32,'Balance Sheet 2019'!$F$36,'Balance Sheet 2019'!$F$39,'Balance Sheet 2019'!$F$40,'Balance Sheet 2019'!$F$46,'Balance Sheet 2019'!$F$53,'Balance Sheet 2019'!$F$54,'Balance Sheet 2019'!$F$57,'Balance Sheet 2019'!$F$58,'Balance Sheet 2019'!$F$66,'Balance Sheet 2019'!$F$67</definedName>
    <definedName name="QB_FORMULA_0" localSheetId="1" hidden="1">'PNL 2019'!$F$6,'PNL 2019'!$F$15,'PNL 2019'!$F$18,'PNL 2019'!$F$26,'PNL 2019'!$F$33,'PNL 2019'!$F$36,'PNL 2019'!$F$40,'PNL 2019'!$F$47,'PNL 2019'!$F$50,'PNL 2019'!$F$51,'PNL 2019'!$F$52,'PNL 2019'!$F$58,'PNL 2019'!$F$61,'PNL 2019'!$F$65,'PNL 2019'!$F$66,'PNL 2019'!$F$67</definedName>
    <definedName name="QB_FORMULA_1" localSheetId="2" hidden="1">'2019 PNL Budget vs Actual'!$K$15,'2019 PNL Budget vs Actual'!$M$15,'2019 PNL Budget vs Actual'!$K$16,'2019 PNL Budget vs Actual'!$M$16,'2019 PNL Budget vs Actual'!$G$17,'2019 PNL Budget vs Actual'!$I$17,'2019 PNL Budget vs Actual'!$K$17,'2019 PNL Budget vs Actual'!$M$17,'2019 PNL Budget vs Actual'!$K$20,'2019 PNL Budget vs Actual'!$M$20,'2019 PNL Budget vs Actual'!$K$21,'2019 PNL Budget vs Actual'!$M$21,'2019 PNL Budget vs Actual'!$K$22,'2019 PNL Budget vs Actual'!$M$22,'2019 PNL Budget vs Actual'!$G$23,'2019 PNL Budget vs Actual'!$I$23</definedName>
    <definedName name="QB_FORMULA_2" localSheetId="2" hidden="1">'2019 PNL Budget vs Actual'!$K$23,'2019 PNL Budget vs Actual'!$M$23,'2019 PNL Budget vs Actual'!$G$25,'2019 PNL Budget vs Actual'!$I$25,'2019 PNL Budget vs Actual'!$K$25,'2019 PNL Budget vs Actual'!$M$25,'2019 PNL Budget vs Actual'!$K$27,'2019 PNL Budget vs Actual'!$M$27,'2019 PNL Budget vs Actual'!$K$28,'2019 PNL Budget vs Actual'!$M$28,'2019 PNL Budget vs Actual'!$K$29,'2019 PNL Budget vs Actual'!$M$29,'2019 PNL Budget vs Actual'!$K$30,'2019 PNL Budget vs Actual'!$M$30,'2019 PNL Budget vs Actual'!$K$31,'2019 PNL Budget vs Actual'!$M$31</definedName>
    <definedName name="QB_FORMULA_3" localSheetId="2" hidden="1">'2019 PNL Budget vs Actual'!$K$32,'2019 PNL Budget vs Actual'!$M$32,'2019 PNL Budget vs Actual'!$G$33,'2019 PNL Budget vs Actual'!$I$33,'2019 PNL Budget vs Actual'!$K$33,'2019 PNL Budget vs Actual'!$M$33,'2019 PNL Budget vs Actual'!$K$36,'2019 PNL Budget vs Actual'!$M$36,'2019 PNL Budget vs Actual'!$K$37,'2019 PNL Budget vs Actual'!$M$37,'2019 PNL Budget vs Actual'!$K$38,'2019 PNL Budget vs Actual'!$M$38,'2019 PNL Budget vs Actual'!$K$39,'2019 PNL Budget vs Actual'!$M$39,'2019 PNL Budget vs Actual'!$K$40,'2019 PNL Budget vs Actual'!$M$40</definedName>
    <definedName name="QB_FORMULA_4" localSheetId="2" hidden="1">'2019 PNL Budget vs Actual'!$G$41,'2019 PNL Budget vs Actual'!$I$41,'2019 PNL Budget vs Actual'!$K$41,'2019 PNL Budget vs Actual'!$M$41,'2019 PNL Budget vs Actual'!$K$43,'2019 PNL Budget vs Actual'!$M$43,'2019 PNL Budget vs Actual'!$K$44,'2019 PNL Budget vs Actual'!$M$44,'2019 PNL Budget vs Actual'!$G$45,'2019 PNL Budget vs Actual'!$I$45,'2019 PNL Budget vs Actual'!$K$45,'2019 PNL Budget vs Actual'!$M$45,'2019 PNL Budget vs Actual'!$K$47,'2019 PNL Budget vs Actual'!$M$47,'2019 PNL Budget vs Actual'!$K$48,'2019 PNL Budget vs Actual'!$M$48</definedName>
    <definedName name="QB_FORMULA_5" localSheetId="2" hidden="1">'2019 PNL Budget vs Actual'!$G$49,'2019 PNL Budget vs Actual'!$I$49,'2019 PNL Budget vs Actual'!$K$49,'2019 PNL Budget vs Actual'!$M$49,'2019 PNL Budget vs Actual'!$K$51,'2019 PNL Budget vs Actual'!$M$51,'2019 PNL Budget vs Actual'!$K$52,'2019 PNL Budget vs Actual'!$M$52,'2019 PNL Budget vs Actual'!$G$53,'2019 PNL Budget vs Actual'!$I$53,'2019 PNL Budget vs Actual'!$K$53,'2019 PNL Budget vs Actual'!$M$53,'2019 PNL Budget vs Actual'!$K$55,'2019 PNL Budget vs Actual'!$M$55,'2019 PNL Budget vs Actual'!$K$56,'2019 PNL Budget vs Actual'!$M$56</definedName>
    <definedName name="QB_FORMULA_6" localSheetId="2" hidden="1">'2019 PNL Budget vs Actual'!$K$57,'2019 PNL Budget vs Actual'!$M$57,'2019 PNL Budget vs Actual'!$K$58,'2019 PNL Budget vs Actual'!$M$58,'2019 PNL Budget vs Actual'!$K$59,'2019 PNL Budget vs Actual'!$M$59,'2019 PNL Budget vs Actual'!$K$60,'2019 PNL Budget vs Actual'!$M$60,'2019 PNL Budget vs Actual'!$K$61,'2019 PNL Budget vs Actual'!$M$61,'2019 PNL Budget vs Actual'!$K$62,'2019 PNL Budget vs Actual'!$M$62,'2019 PNL Budget vs Actual'!$G$63,'2019 PNL Budget vs Actual'!$I$63,'2019 PNL Budget vs Actual'!$K$63,'2019 PNL Budget vs Actual'!$M$63</definedName>
    <definedName name="QB_FORMULA_7" localSheetId="2" hidden="1">'2019 PNL Budget vs Actual'!$K$65,'2019 PNL Budget vs Actual'!$M$65,'2019 PNL Budget vs Actual'!$K$66,'2019 PNL Budget vs Actual'!$M$66,'2019 PNL Budget vs Actual'!$G$67,'2019 PNL Budget vs Actual'!$I$67,'2019 PNL Budget vs Actual'!$K$67,'2019 PNL Budget vs Actual'!$M$67,'2019 PNL Budget vs Actual'!$G$68,'2019 PNL Budget vs Actual'!$I$68,'2019 PNL Budget vs Actual'!$K$68,'2019 PNL Budget vs Actual'!$M$68,'2019 PNL Budget vs Actual'!$G$69,'2019 PNL Budget vs Actual'!$I$69,'2019 PNL Budget vs Actual'!$K$69,'2019 PNL Budget vs Actual'!$M$69</definedName>
    <definedName name="QB_FORMULA_8" localSheetId="2" hidden="1">'2019 PNL Budget vs Actual'!$K$73,'2019 PNL Budget vs Actual'!$M$73,'2019 PNL Budget vs Actual'!$K$75,'2019 PNL Budget vs Actual'!$M$75,'2019 PNL Budget vs Actual'!$G$76,'2019 PNL Budget vs Actual'!$I$76,'2019 PNL Budget vs Actual'!$K$76,'2019 PNL Budget vs Actual'!$M$76,'2019 PNL Budget vs Actual'!$G$79,'2019 PNL Budget vs Actual'!$I$79,'2019 PNL Budget vs Actual'!$K$79,'2019 PNL Budget vs Actual'!$M$79,'2019 PNL Budget vs Actual'!$K$81,'2019 PNL Budget vs Actual'!$M$81,'2019 PNL Budget vs Actual'!$K$82,'2019 PNL Budget vs Actual'!$M$82</definedName>
    <definedName name="QB_FORMULA_9" localSheetId="2" hidden="1">'2019 PNL Budget vs Actual'!$G$83,'2019 PNL Budget vs Actual'!$I$83,'2019 PNL Budget vs Actual'!$K$83,'2019 PNL Budget vs Actual'!$M$83,'2019 PNL Budget vs Actual'!$G$84,'2019 PNL Budget vs Actual'!$I$84,'2019 PNL Budget vs Actual'!$K$84,'2019 PNL Budget vs Actual'!$M$84,'2019 PNL Budget vs Actual'!$G$85,'2019 PNL Budget vs Actual'!$I$85,'2019 PNL Budget vs Actual'!$K$85,'2019 PNL Budget vs Actual'!$M$85</definedName>
    <definedName name="QB_ROW_1" localSheetId="0" hidden="1">'Balance Sheet 2019'!$A$2</definedName>
    <definedName name="QB_ROW_10031" localSheetId="0" hidden="1">'Balance Sheet 2019'!$D$44</definedName>
    <definedName name="QB_ROW_1011" localSheetId="0" hidden="1">'Balance Sheet 2019'!$B$3</definedName>
    <definedName name="QB_ROW_101220" localSheetId="0" hidden="1">'Balance Sheet 2019'!$C$34</definedName>
    <definedName name="QB_ROW_10331" localSheetId="0" hidden="1">'Balance Sheet 2019'!$D$46</definedName>
    <definedName name="QB_ROW_106240" localSheetId="0" hidden="1">'Balance Sheet 2019'!$E$50</definedName>
    <definedName name="QB_ROW_107230" localSheetId="2" hidden="1">'2019 PNL Budget vs Actual'!$D$5</definedName>
    <definedName name="QB_ROW_107230" localSheetId="1" hidden="1">'PNL 2019'!$D$4</definedName>
    <definedName name="QB_ROW_110230" localSheetId="0" hidden="1">'Balance Sheet 2019'!$D$56</definedName>
    <definedName name="QB_ROW_117220" localSheetId="0" hidden="1">'Balance Sheet 2019'!$C$26</definedName>
    <definedName name="QB_ROW_12031" localSheetId="0" hidden="1">'Balance Sheet 2019'!$D$47</definedName>
    <definedName name="QB_ROW_121220" localSheetId="0" hidden="1">'Balance Sheet 2019'!$C$60</definedName>
    <definedName name="QB_ROW_1220" localSheetId="0" hidden="1">'Balance Sheet 2019'!$C$61</definedName>
    <definedName name="QB_ROW_122030" localSheetId="2" hidden="1">'2019 PNL Budget vs Actual'!$D$50</definedName>
    <definedName name="QB_ROW_122330" localSheetId="2" hidden="1">'2019 PNL Budget vs Actual'!$D$53</definedName>
    <definedName name="QB_ROW_12331" localSheetId="0" hidden="1">'Balance Sheet 2019'!$D$53</definedName>
    <definedName name="QB_ROW_123340" localSheetId="2" hidden="1">'2019 PNL Budget vs Actual'!$E$75</definedName>
    <definedName name="QB_ROW_128240" localSheetId="0" hidden="1">'Balance Sheet 2019'!$E$51</definedName>
    <definedName name="QB_ROW_13021" localSheetId="0" hidden="1">'Balance Sheet 2019'!$C$55</definedName>
    <definedName name="QB_ROW_1311" localSheetId="0" hidden="1">'Balance Sheet 2019'!$B$21</definedName>
    <definedName name="QB_ROW_13321" localSheetId="0" hidden="1">'Balance Sheet 2019'!$C$57</definedName>
    <definedName name="QB_ROW_134220" localSheetId="0" hidden="1">'Balance Sheet 2019'!$C$63</definedName>
    <definedName name="QB_ROW_135220" localSheetId="0" hidden="1">'Balance Sheet 2019'!$C$62</definedName>
    <definedName name="QB_ROW_136220" localSheetId="0" hidden="1">'Balance Sheet 2019'!$C$27</definedName>
    <definedName name="QB_ROW_137220" localSheetId="0" hidden="1">'Balance Sheet 2019'!$C$35</definedName>
    <definedName name="QB_ROW_14011" localSheetId="0" hidden="1">'Balance Sheet 2019'!$B$59</definedName>
    <definedName name="QB_ROW_140240" localSheetId="2" hidden="1">'2019 PNL Budget vs Actual'!$E$14</definedName>
    <definedName name="QB_ROW_140240" localSheetId="1" hidden="1">'PNL 2019'!$E$12</definedName>
    <definedName name="QB_ROW_141240" localSheetId="2" hidden="1">'2019 PNL Budget vs Actual'!$E$61</definedName>
    <definedName name="QB_ROW_142240" localSheetId="2" hidden="1">'2019 PNL Budget vs Actual'!$E$37</definedName>
    <definedName name="QB_ROW_14311" localSheetId="0" hidden="1">'Balance Sheet 2019'!$B$66</definedName>
    <definedName name="QB_ROW_146320" localSheetId="0" hidden="1">'Balance Sheet 2019'!$C$28</definedName>
    <definedName name="QB_ROW_152330" localSheetId="0" hidden="1">'Balance Sheet 2019'!$D$7</definedName>
    <definedName name="QB_ROW_154230" localSheetId="0" hidden="1">'Balance Sheet 2019'!$D$8</definedName>
    <definedName name="QB_ROW_16240" localSheetId="2" hidden="1">'2019 PNL Budget vs Actual'!$E$56</definedName>
    <definedName name="QB_ROW_16240" localSheetId="1" hidden="1">'PNL 2019'!$E$43</definedName>
    <definedName name="QB_ROW_17221" localSheetId="0" hidden="1">'Balance Sheet 2019'!$C$65</definedName>
    <definedName name="QB_ROW_180230" localSheetId="0" hidden="1">'Balance Sheet 2019'!$D$18</definedName>
    <definedName name="QB_ROW_181230" localSheetId="0" hidden="1">'Balance Sheet 2019'!$D$19</definedName>
    <definedName name="QB_ROW_18230" localSheetId="2" hidden="1">'2019 PNL Budget vs Actual'!$D$11</definedName>
    <definedName name="QB_ROW_18230" localSheetId="1" hidden="1">'PNL 2019'!$D$10</definedName>
    <definedName name="QB_ROW_18301" localSheetId="2" hidden="1">'2019 PNL Budget vs Actual'!$A$85</definedName>
    <definedName name="QB_ROW_18301" localSheetId="1" hidden="1">'PNL 2019'!$A$67</definedName>
    <definedName name="QB_ROW_183220" localSheetId="0" hidden="1">'Balance Sheet 2019'!$C$38</definedName>
    <definedName name="QB_ROW_19011" localSheetId="2" hidden="1">'2019 PNL Budget vs Actual'!$B$3</definedName>
    <definedName name="QB_ROW_19011" localSheetId="1" hidden="1">'PNL 2019'!$B$2</definedName>
    <definedName name="QB_ROW_191340" localSheetId="2" hidden="1">'2019 PNL Budget vs Actual'!$E$24</definedName>
    <definedName name="QB_ROW_191340" localSheetId="1" hidden="1">'PNL 2019'!$E$17</definedName>
    <definedName name="QB_ROW_192030" localSheetId="2" hidden="1">'2019 PNL Budget vs Actual'!$D$42</definedName>
    <definedName name="QB_ROW_192030" localSheetId="1" hidden="1">'PNL 2019'!$D$34</definedName>
    <definedName name="QB_ROW_192330" localSheetId="2" hidden="1">'2019 PNL Budget vs Actual'!$D$45</definedName>
    <definedName name="QB_ROW_192330" localSheetId="1" hidden="1">'PNL 2019'!$D$36</definedName>
    <definedName name="QB_ROW_19311" localSheetId="2" hidden="1">'2019 PNL Budget vs Actual'!$B$69</definedName>
    <definedName name="QB_ROW_19311" localSheetId="1" hidden="1">'PNL 2019'!$B$52</definedName>
    <definedName name="QB_ROW_193230" localSheetId="2" hidden="1">'2019 PNL Budget vs Actual'!$D$81</definedName>
    <definedName name="QB_ROW_193230" localSheetId="1" hidden="1">'PNL 2019'!$D$63</definedName>
    <definedName name="QB_ROW_194030" localSheetId="2" hidden="1">'2019 PNL Budget vs Actual'!$D$64</definedName>
    <definedName name="QB_ROW_194030" localSheetId="1" hidden="1">'PNL 2019'!$D$48</definedName>
    <definedName name="QB_ROW_194330" localSheetId="2" hidden="1">'2019 PNL Budget vs Actual'!$D$67</definedName>
    <definedName name="QB_ROW_194330" localSheetId="1" hidden="1">'PNL 2019'!$D$50</definedName>
    <definedName name="QB_ROW_198240" localSheetId="0" hidden="1">'Balance Sheet 2019'!$E$48</definedName>
    <definedName name="QB_ROW_199240" localSheetId="0" hidden="1">'Balance Sheet 2019'!$E$52</definedName>
    <definedName name="QB_ROW_20021" localSheetId="2" hidden="1">'2019 PNL Budget vs Actual'!$C$4</definedName>
    <definedName name="QB_ROW_20021" localSheetId="1" hidden="1">'PNL 2019'!$C$3</definedName>
    <definedName name="QB_ROW_2021" localSheetId="0" hidden="1">'Balance Sheet 2019'!$C$4</definedName>
    <definedName name="QB_ROW_20321" localSheetId="2" hidden="1">'2019 PNL Budget vs Actual'!$C$7</definedName>
    <definedName name="QB_ROW_20321" localSheetId="1" hidden="1">'PNL 2019'!$C$6</definedName>
    <definedName name="QB_ROW_205220" localSheetId="0" hidden="1">'Balance Sheet 2019'!$C$64</definedName>
    <definedName name="QB_ROW_207230" localSheetId="2" hidden="1">'2019 PNL Budget vs Actual'!$D$10</definedName>
    <definedName name="QB_ROW_207230" localSheetId="1" hidden="1">'PNL 2019'!$D$9</definedName>
    <definedName name="QB_ROW_208240" localSheetId="2" hidden="1">'2019 PNL Budget vs Actual'!$E$52</definedName>
    <definedName name="QB_ROW_21021" localSheetId="2" hidden="1">'2019 PNL Budget vs Actual'!$C$8</definedName>
    <definedName name="QB_ROW_21021" localSheetId="1" hidden="1">'PNL 2019'!$C$7</definedName>
    <definedName name="QB_ROW_212240" localSheetId="2" hidden="1">'2019 PNL Budget vs Actual'!$E$15</definedName>
    <definedName name="QB_ROW_212240" localSheetId="1" hidden="1">'PNL 2019'!$E$13</definedName>
    <definedName name="QB_ROW_21321" localSheetId="2" hidden="1">'2019 PNL Budget vs Actual'!$C$68</definedName>
    <definedName name="QB_ROW_21321" localSheetId="1" hidden="1">'PNL 2019'!$C$51</definedName>
    <definedName name="QB_ROW_213240" localSheetId="2" hidden="1">'2019 PNL Budget vs Actual'!$E$51</definedName>
    <definedName name="QB_ROW_216240" localSheetId="2" hidden="1">'2019 PNL Budget vs Actual'!$E$27</definedName>
    <definedName name="QB_ROW_216240" localSheetId="1" hidden="1">'PNL 2019'!$E$20</definedName>
    <definedName name="QB_ROW_217230" localSheetId="0" hidden="1">'Balance Sheet 2019'!$D$5</definedName>
    <definedName name="QB_ROW_218230" localSheetId="0" hidden="1">'Balance Sheet 2019'!$D$6</definedName>
    <definedName name="QB_ROW_22011" localSheetId="2" hidden="1">'2019 PNL Budget vs Actual'!$B$70</definedName>
    <definedName name="QB_ROW_22011" localSheetId="1" hidden="1">'PNL 2019'!$B$53</definedName>
    <definedName name="QB_ROW_220220" localSheetId="0" hidden="1">'Balance Sheet 2019'!$C$33</definedName>
    <definedName name="QB_ROW_222240" localSheetId="2" hidden="1">'2019 PNL Budget vs Actual'!$E$59</definedName>
    <definedName name="QB_ROW_222240" localSheetId="1" hidden="1">'PNL 2019'!$E$44</definedName>
    <definedName name="QB_ROW_22230" localSheetId="2" hidden="1">'2019 PNL Budget vs Actual'!$D$82</definedName>
    <definedName name="QB_ROW_22230" localSheetId="1" hidden="1">'PNL 2019'!$D$64</definedName>
    <definedName name="QB_ROW_22311" localSheetId="2" hidden="1">'2019 PNL Budget vs Actual'!$B$84</definedName>
    <definedName name="QB_ROW_22311" localSheetId="1" hidden="1">'PNL 2019'!$B$66</definedName>
    <definedName name="QB_ROW_225020" localSheetId="0" hidden="1">'Balance Sheet 2019'!$C$29</definedName>
    <definedName name="QB_ROW_225230" localSheetId="0" hidden="1">'Balance Sheet 2019'!$D$31</definedName>
    <definedName name="QB_ROW_225320" localSheetId="0" hidden="1">'Balance Sheet 2019'!$C$32</definedName>
    <definedName name="QB_ROW_228250" localSheetId="2" hidden="1">'2019 PNL Budget vs Actual'!$F$20</definedName>
    <definedName name="QB_ROW_229250" localSheetId="2" hidden="1">'2019 PNL Budget vs Actual'!$F$21</definedName>
    <definedName name="QB_ROW_23021" localSheetId="2" hidden="1">'2019 PNL Budget vs Actual'!$C$71</definedName>
    <definedName name="QB_ROW_23021" localSheetId="1" hidden="1">'PNL 2019'!$C$54</definedName>
    <definedName name="QB_ROW_230230" localSheetId="0" hidden="1">'Balance Sheet 2019'!$D$30</definedName>
    <definedName name="QB_ROW_231240" localSheetId="2" hidden="1">'2019 PNL Budget vs Actual'!$E$43</definedName>
    <definedName name="QB_ROW_2321" localSheetId="0" hidden="1">'Balance Sheet 2019'!$C$9</definedName>
    <definedName name="QB_ROW_232250" localSheetId="2" hidden="1">'2019 PNL Budget vs Actual'!$F$22</definedName>
    <definedName name="QB_ROW_23321" localSheetId="2" hidden="1">'2019 PNL Budget vs Actual'!$C$79</definedName>
    <definedName name="QB_ROW_23321" localSheetId="1" hidden="1">'PNL 2019'!$C$61</definedName>
    <definedName name="QB_ROW_2340" localSheetId="2" hidden="1">'2019 PNL Budget vs Actual'!$E$57</definedName>
    <definedName name="QB_ROW_235230" localSheetId="0" hidden="1">'Balance Sheet 2019'!$D$12</definedName>
    <definedName name="QB_ROW_236230" localSheetId="0" hidden="1">'Balance Sheet 2019'!$D$13</definedName>
    <definedName name="QB_ROW_237030" localSheetId="2" hidden="1">'2019 PNL Budget vs Actual'!$D$18</definedName>
    <definedName name="QB_ROW_237030" localSheetId="1" hidden="1">'PNL 2019'!$D$16</definedName>
    <definedName name="QB_ROW_237330" localSheetId="2" hidden="1">'2019 PNL Budget vs Actual'!$D$25</definedName>
    <definedName name="QB_ROW_237330" localSheetId="1" hidden="1">'PNL 2019'!$D$18</definedName>
    <definedName name="QB_ROW_24021" localSheetId="2" hidden="1">'2019 PNL Budget vs Actual'!$C$80</definedName>
    <definedName name="QB_ROW_24021" localSheetId="1" hidden="1">'PNL 2019'!$C$62</definedName>
    <definedName name="QB_ROW_240240" localSheetId="2" hidden="1">'2019 PNL Budget vs Actual'!$E$38</definedName>
    <definedName name="QB_ROW_240240" localSheetId="1" hidden="1">'PNL 2019'!$E$30</definedName>
    <definedName name="QB_ROW_241030" localSheetId="2" hidden="1">'2019 PNL Budget vs Actual'!$D$54</definedName>
    <definedName name="QB_ROW_241030" localSheetId="1" hidden="1">'PNL 2019'!$D$41</definedName>
    <definedName name="QB_ROW_241330" localSheetId="2" hidden="1">'2019 PNL Budget vs Actual'!$D$63</definedName>
    <definedName name="QB_ROW_241330" localSheetId="1" hidden="1">'PNL 2019'!$D$47</definedName>
    <definedName name="QB_ROW_242030" localSheetId="2" hidden="1">'2019 PNL Budget vs Actual'!$D$72</definedName>
    <definedName name="QB_ROW_242030" localSheetId="1" hidden="1">'PNL 2019'!$D$55</definedName>
    <definedName name="QB_ROW_242330" localSheetId="2" hidden="1">'2019 PNL Budget vs Actual'!$D$76</definedName>
    <definedName name="QB_ROW_242330" localSheetId="1" hidden="1">'PNL 2019'!$D$58</definedName>
    <definedName name="QB_ROW_24321" localSheetId="2" hidden="1">'2019 PNL Budget vs Actual'!$C$83</definedName>
    <definedName name="QB_ROW_24321" localSheetId="1" hidden="1">'PNL 2019'!$C$65</definedName>
    <definedName name="QB_ROW_250240" localSheetId="2" hidden="1">'2019 PNL Budget vs Actual'!$E$32</definedName>
    <definedName name="QB_ROW_250240" localSheetId="1" hidden="1">'PNL 2019'!$E$25</definedName>
    <definedName name="QB_ROW_251240" localSheetId="2" hidden="1">'2019 PNL Budget vs Actual'!$E$31</definedName>
    <definedName name="QB_ROW_251240" localSheetId="1" hidden="1">'PNL 2019'!$E$24</definedName>
    <definedName name="QB_ROW_252240" localSheetId="2" hidden="1">'2019 PNL Budget vs Actual'!$E$28</definedName>
    <definedName name="QB_ROW_252240" localSheetId="1" hidden="1">'PNL 2019'!$E$21</definedName>
    <definedName name="QB_ROW_253240" localSheetId="2" hidden="1">'2019 PNL Budget vs Actual'!$E$30</definedName>
    <definedName name="QB_ROW_253240" localSheetId="1" hidden="1">'PNL 2019'!$E$23</definedName>
    <definedName name="QB_ROW_254030" localSheetId="2" hidden="1">'2019 PNL Budget vs Actual'!$D$26</definedName>
    <definedName name="QB_ROW_254030" localSheetId="1" hidden="1">'PNL 2019'!$D$19</definedName>
    <definedName name="QB_ROW_254330" localSheetId="2" hidden="1">'2019 PNL Budget vs Actual'!$D$33</definedName>
    <definedName name="QB_ROW_254330" localSheetId="1" hidden="1">'PNL 2019'!$D$26</definedName>
    <definedName name="QB_ROW_255220" localSheetId="0" hidden="1">'Balance Sheet 2019'!$C$24</definedName>
    <definedName name="QB_ROW_257230" localSheetId="2" hidden="1">'2019 PNL Budget vs Actual'!$D$78</definedName>
    <definedName name="QB_ROW_257230" localSheetId="1" hidden="1">'PNL 2019'!$D$60</definedName>
    <definedName name="QB_ROW_258230" localSheetId="0" hidden="1">'Balance Sheet 2019'!$D$14</definedName>
    <definedName name="QB_ROW_260230" localSheetId="0" hidden="1">'Balance Sheet 2019'!$D$15</definedName>
    <definedName name="QB_ROW_261230" localSheetId="2" hidden="1">'2019 PNL Budget vs Actual'!$D$77</definedName>
    <definedName name="QB_ROW_261230" localSheetId="1" hidden="1">'PNL 2019'!$D$59</definedName>
    <definedName name="QB_ROW_262240" localSheetId="2" hidden="1">'2019 PNL Budget vs Actual'!$E$35</definedName>
    <definedName name="QB_ROW_262240" localSheetId="1" hidden="1">'PNL 2019'!$E$28</definedName>
    <definedName name="QB_ROW_26240" localSheetId="2" hidden="1">'2019 PNL Budget vs Actual'!$E$58</definedName>
    <definedName name="QB_ROW_27030" localSheetId="2" hidden="1">'2019 PNL Budget vs Actual'!$D$12</definedName>
    <definedName name="QB_ROW_27030" localSheetId="1" hidden="1">'PNL 2019'!$D$11</definedName>
    <definedName name="QB_ROW_27330" localSheetId="2" hidden="1">'2019 PNL Budget vs Actual'!$D$17</definedName>
    <definedName name="QB_ROW_27330" localSheetId="1" hidden="1">'PNL 2019'!$D$15</definedName>
    <definedName name="QB_ROW_28240" localSheetId="2" hidden="1">'2019 PNL Budget vs Actual'!$E$65</definedName>
    <definedName name="QB_ROW_28240" localSheetId="1" hidden="1">'PNL 2019'!$E$49</definedName>
    <definedName name="QB_ROW_301" localSheetId="0" hidden="1">'Balance Sheet 2019'!$A$40</definedName>
    <definedName name="QB_ROW_3021" localSheetId="0" hidden="1">'Balance Sheet 2019'!$C$10</definedName>
    <definedName name="QB_ROW_30240" localSheetId="2" hidden="1">'2019 PNL Budget vs Actual'!$E$60</definedName>
    <definedName name="QB_ROW_30240" localSheetId="1" hidden="1">'PNL 2019'!$E$45</definedName>
    <definedName name="QB_ROW_31040" localSheetId="2" hidden="1">'2019 PNL Budget vs Actual'!$E$19</definedName>
    <definedName name="QB_ROW_31340" localSheetId="2" hidden="1">'2019 PNL Budget vs Actual'!$E$23</definedName>
    <definedName name="QB_ROW_3240" localSheetId="2" hidden="1">'2019 PNL Budget vs Actual'!$E$74</definedName>
    <definedName name="QB_ROW_3240" localSheetId="1" hidden="1">'PNL 2019'!$E$57</definedName>
    <definedName name="QB_ROW_3321" localSheetId="0" hidden="1">'Balance Sheet 2019'!$C$16</definedName>
    <definedName name="QB_ROW_39240" localSheetId="2" hidden="1">'2019 PNL Budget vs Actual'!$E$62</definedName>
    <definedName name="QB_ROW_39240" localSheetId="1" hidden="1">'PNL 2019'!$E$46</definedName>
    <definedName name="QB_ROW_4021" localSheetId="0" hidden="1">'Balance Sheet 2019'!$C$17</definedName>
    <definedName name="QB_ROW_41030" localSheetId="2" hidden="1">'2019 PNL Budget vs Actual'!$D$34</definedName>
    <definedName name="QB_ROW_41030" localSheetId="1" hidden="1">'PNL 2019'!$D$27</definedName>
    <definedName name="QB_ROW_41330" localSheetId="2" hidden="1">'2019 PNL Budget vs Actual'!$D$41</definedName>
    <definedName name="QB_ROW_41330" localSheetId="1" hidden="1">'PNL 2019'!$D$33</definedName>
    <definedName name="QB_ROW_42240" localSheetId="2" hidden="1">'2019 PNL Budget vs Actual'!$E$36</definedName>
    <definedName name="QB_ROW_42240" localSheetId="1" hidden="1">'PNL 2019'!$E$29</definedName>
    <definedName name="QB_ROW_4321" localSheetId="0" hidden="1">'Balance Sheet 2019'!$C$20</definedName>
    <definedName name="QB_ROW_43240" localSheetId="2" hidden="1">'2019 PNL Budget vs Actual'!$E$40</definedName>
    <definedName name="QB_ROW_43240" localSheetId="1" hidden="1">'PNL 2019'!$E$32</definedName>
    <definedName name="QB_ROW_44230" localSheetId="2" hidden="1">'2019 PNL Budget vs Actual'!$D$6</definedName>
    <definedName name="QB_ROW_44230" localSheetId="1" hidden="1">'PNL 2019'!$D$5</definedName>
    <definedName name="QB_ROW_5011" localSheetId="0" hidden="1">'Balance Sheet 2019'!$B$22</definedName>
    <definedName name="QB_ROW_50240" localSheetId="2" hidden="1">'2019 PNL Budget vs Actual'!$E$44</definedName>
    <definedName name="QB_ROW_50240" localSheetId="1" hidden="1">'PNL 2019'!$E$35</definedName>
    <definedName name="QB_ROW_52340" localSheetId="2" hidden="1">'2019 PNL Budget vs Actual'!$E$66</definedName>
    <definedName name="QB_ROW_5311" localSheetId="0" hidden="1">'Balance Sheet 2019'!$B$36</definedName>
    <definedName name="QB_ROW_6011" localSheetId="0" hidden="1">'Balance Sheet 2019'!$B$37</definedName>
    <definedName name="QB_ROW_61240" localSheetId="2" hidden="1">'2019 PNL Budget vs Actual'!$E$48</definedName>
    <definedName name="QB_ROW_61240" localSheetId="1" hidden="1">'PNL 2019'!$E$39</definedName>
    <definedName name="QB_ROW_6240" localSheetId="2" hidden="1">'2019 PNL Budget vs Actual'!$E$73</definedName>
    <definedName name="QB_ROW_6240" localSheetId="1" hidden="1">'PNL 2019'!$E$56</definedName>
    <definedName name="QB_ROW_63030" localSheetId="2" hidden="1">'2019 PNL Budget vs Actual'!$D$46</definedName>
    <definedName name="QB_ROW_63030" localSheetId="1" hidden="1">'PNL 2019'!$D$37</definedName>
    <definedName name="QB_ROW_6311" localSheetId="0" hidden="1">'Balance Sheet 2019'!$B$39</definedName>
    <definedName name="QB_ROW_63330" localSheetId="2" hidden="1">'2019 PNL Budget vs Actual'!$D$49</definedName>
    <definedName name="QB_ROW_63330" localSheetId="1" hidden="1">'PNL 2019'!$D$40</definedName>
    <definedName name="QB_ROW_64240" localSheetId="2" hidden="1">'2019 PNL Budget vs Actual'!$E$47</definedName>
    <definedName name="QB_ROW_64240" localSheetId="1" hidden="1">'PNL 2019'!$E$38</definedName>
    <definedName name="QB_ROW_67230" localSheetId="0" hidden="1">'Balance Sheet 2019'!$D$11</definedName>
    <definedName name="QB_ROW_68240" localSheetId="0" hidden="1">'Balance Sheet 2019'!$E$45</definedName>
    <definedName name="QB_ROW_7001" localSheetId="0" hidden="1">'Balance Sheet 2019'!$A$41</definedName>
    <definedName name="QB_ROW_72340" localSheetId="2" hidden="1">'2019 PNL Budget vs Actual'!$E$29</definedName>
    <definedName name="QB_ROW_72340" localSheetId="1" hidden="1">'PNL 2019'!$E$22</definedName>
    <definedName name="QB_ROW_7240" localSheetId="2" hidden="1">'2019 PNL Budget vs Actual'!$E$55</definedName>
    <definedName name="QB_ROW_7240" localSheetId="1" hidden="1">'PNL 2019'!$E$42</definedName>
    <definedName name="QB_ROW_7301" localSheetId="0" hidden="1">'Balance Sheet 2019'!$A$67</definedName>
    <definedName name="QB_ROW_79240" localSheetId="2" hidden="1">'2019 PNL Budget vs Actual'!$E$16</definedName>
    <definedName name="QB_ROW_79240" localSheetId="1" hidden="1">'PNL 2019'!$E$14</definedName>
    <definedName name="QB_ROW_8011" localSheetId="0" hidden="1">'Balance Sheet 2019'!$B$42</definedName>
    <definedName name="QB_ROW_82240" localSheetId="2" hidden="1">'2019 PNL Budget vs Actual'!$E$39</definedName>
    <definedName name="QB_ROW_82240" localSheetId="1" hidden="1">'PNL 2019'!$E$31</definedName>
    <definedName name="QB_ROW_8311" localSheetId="0" hidden="1">'Balance Sheet 2019'!$B$58</definedName>
    <definedName name="QB_ROW_83240" localSheetId="0" hidden="1">'Balance Sheet 2019'!$E$49</definedName>
    <definedName name="QB_ROW_86230" localSheetId="2" hidden="1">'2019 PNL Budget vs Actual'!$D$9</definedName>
    <definedName name="QB_ROW_86230" localSheetId="1" hidden="1">'PNL 2019'!$D$8</definedName>
    <definedName name="QB_ROW_9021" localSheetId="0" hidden="1">'Balance Sheet 2019'!$C$43</definedName>
    <definedName name="QB_ROW_90240" localSheetId="2" hidden="1">'2019 PNL Budget vs Actual'!$E$13</definedName>
    <definedName name="QB_ROW_9321" localSheetId="0" hidden="1">'Balance Sheet 2019'!$C$54</definedName>
    <definedName name="QB_ROW_98220" localSheetId="0" hidden="1">'Balance Sheet 2019'!$C$23</definedName>
    <definedName name="QB_ROW_99320" localSheetId="0" hidden="1">'Balance Sheet 2019'!$C$25</definedName>
    <definedName name="QBCANSUPPORTUPDATE" localSheetId="2">TRUE</definedName>
    <definedName name="QBCANSUPPORTUPDATE" localSheetId="0">TRUE</definedName>
    <definedName name="QBCANSUPPORTUPDATE" localSheetId="3">FALSE</definedName>
    <definedName name="QBCANSUPPORTUPDATE" localSheetId="1">TRUE</definedName>
    <definedName name="QBCOMPANYFILENAME" localSheetId="2">"C:\Users\Public\Documents\Intuit\QuickBooks\Company Files\PBSD 2013.QBW"</definedName>
    <definedName name="QBCOMPANYFILENAME" localSheetId="0">"C:\Users\Public\Documents\Intuit\QuickBooks\Company Files\PBSD 2013.QBW"</definedName>
    <definedName name="QBCOMPANYFILENAME" localSheetId="3">"C:\Users\Public\Documents\Intuit\QuickBooks\Company Files\PBSD 2013.QBW"</definedName>
    <definedName name="QBCOMPANYFILENAME" localSheetId="1">"C:\Users\Public\Documents\Intuit\QuickBooks\Company Files\PBSD 2013.QBW"</definedName>
    <definedName name="QBENDDATE" localSheetId="2">20191231</definedName>
    <definedName name="QBENDDATE" localSheetId="0">20191231</definedName>
    <definedName name="QBENDDATE" localSheetId="3">20191231</definedName>
    <definedName name="QBENDDATE" localSheetId="1">20191231</definedName>
    <definedName name="QBHEADERSONSCREEN" localSheetId="2">FALSE</definedName>
    <definedName name="QBHEADERSONSCREEN" localSheetId="0">FALSE</definedName>
    <definedName name="QBHEADERSONSCREEN" localSheetId="3">FALSE</definedName>
    <definedName name="QBHEADERSONSCREEN" localSheetId="1">FALSE</definedName>
    <definedName name="QBMETADATASIZE" localSheetId="2">5914</definedName>
    <definedName name="QBMETADATASIZE" localSheetId="0">5914</definedName>
    <definedName name="QBMETADATASIZE" localSheetId="3">0</definedName>
    <definedName name="QBMETADATASIZE" localSheetId="1">5914</definedName>
    <definedName name="QBPRESERVECOLOR" localSheetId="2">TRUE</definedName>
    <definedName name="QBPRESERVECOLOR" localSheetId="0">TRUE</definedName>
    <definedName name="QBPRESERVECOLOR" localSheetId="3">TRUE</definedName>
    <definedName name="QBPRESERVECOLOR" localSheetId="1">TRUE</definedName>
    <definedName name="QBPRESERVEFONT" localSheetId="2">TRUE</definedName>
    <definedName name="QBPRESERVEFONT" localSheetId="0">TRUE</definedName>
    <definedName name="QBPRESERVEFONT" localSheetId="3">TRUE</definedName>
    <definedName name="QBPRESERVEFONT" localSheetId="1">TRUE</definedName>
    <definedName name="QBPRESERVEROWHEIGHT" localSheetId="2">TRUE</definedName>
    <definedName name="QBPRESERVEROWHEIGHT" localSheetId="0">TRUE</definedName>
    <definedName name="QBPRESERVEROWHEIGHT" localSheetId="3">TRUE</definedName>
    <definedName name="QBPRESERVEROWHEIGHT" localSheetId="1">TRUE</definedName>
    <definedName name="QBPRESERVESPACE" localSheetId="2">TRUE</definedName>
    <definedName name="QBPRESERVESPACE" localSheetId="0">TRUE</definedName>
    <definedName name="QBPRESERVESPACE" localSheetId="3">TRUE</definedName>
    <definedName name="QBPRESERVESPACE" localSheetId="1">TRUE</definedName>
    <definedName name="QBREPORTCOLAXIS" localSheetId="2">0</definedName>
    <definedName name="QBREPORTCOLAXIS" localSheetId="0">0</definedName>
    <definedName name="QBREPORTCOLAXIS" localSheetId="3">0</definedName>
    <definedName name="QBREPORTCOLAXIS" localSheetId="1">0</definedName>
    <definedName name="QBREPORTCOMPANYID" localSheetId="2">"023fc636988644559ad9c4e30ae45b1f"</definedName>
    <definedName name="QBREPORTCOMPANYID" localSheetId="0">"023fc636988644559ad9c4e30ae45b1f"</definedName>
    <definedName name="QBREPORTCOMPANYID" localSheetId="3">"023fc636988644559ad9c4e30ae45b1f"</definedName>
    <definedName name="QBREPORTCOMPANYID" localSheetId="1">"023fc636988644559ad9c4e30ae45b1f"</definedName>
    <definedName name="QBREPORTCOMPARECOL_ANNUALBUDGET" localSheetId="2">FALSE</definedName>
    <definedName name="QBREPORTCOMPARECOL_ANNUALBUDGET" localSheetId="0">FALSE</definedName>
    <definedName name="QBREPORTCOMPARECOL_ANNUALBUDGET" localSheetId="3">FALSE</definedName>
    <definedName name="QBREPORTCOMPARECOL_ANNUALBUDGET" localSheetId="1">FALSE</definedName>
    <definedName name="QBREPORTCOMPARECOL_AVGCOGS" localSheetId="2">FALSE</definedName>
    <definedName name="QBREPORTCOMPARECOL_AVGCOGS" localSheetId="0">FALSE</definedName>
    <definedName name="QBREPORTCOMPARECOL_AVGCOGS" localSheetId="3">FALSE</definedName>
    <definedName name="QBREPORTCOMPARECOL_AVGCOGS" localSheetId="1">FALSE</definedName>
    <definedName name="QBREPORTCOMPARECOL_AVGPRICE" localSheetId="2">FALSE</definedName>
    <definedName name="QBREPORTCOMPARECOL_AVGPRICE" localSheetId="0">FALSE</definedName>
    <definedName name="QBREPORTCOMPARECOL_AVGPRICE" localSheetId="3">FALSE</definedName>
    <definedName name="QBREPORTCOMPARECOL_AVGPRICE" localSheetId="1">FALSE</definedName>
    <definedName name="QBREPORTCOMPARECOL_BUDDIFF" localSheetId="2">TRUE</definedName>
    <definedName name="QBREPORTCOMPARECOL_BUDDIFF" localSheetId="0">FALSE</definedName>
    <definedName name="QBREPORTCOMPARECOL_BUDDIFF" localSheetId="3">FALSE</definedName>
    <definedName name="QBREPORTCOMPARECOL_BUDDIFF" localSheetId="1">FALSE</definedName>
    <definedName name="QBREPORTCOMPARECOL_BUDGET" localSheetId="2">TRUE</definedName>
    <definedName name="QBREPORTCOMPARECOL_BUDGET" localSheetId="0">FALSE</definedName>
    <definedName name="QBREPORTCOMPARECOL_BUDGET" localSheetId="3">FALSE</definedName>
    <definedName name="QBREPORTCOMPARECOL_BUDGET" localSheetId="1">FALSE</definedName>
    <definedName name="QBREPORTCOMPARECOL_BUDPCT" localSheetId="2">TRUE</definedName>
    <definedName name="QBREPORTCOMPARECOL_BUDPCT" localSheetId="0">FALSE</definedName>
    <definedName name="QBREPORTCOMPARECOL_BUDPCT" localSheetId="3">FALSE</definedName>
    <definedName name="QBREPORTCOMPARECOL_BUDPCT" localSheetId="1">FALSE</definedName>
    <definedName name="QBREPORTCOMPARECOL_COGS" localSheetId="2">FALSE</definedName>
    <definedName name="QBREPORTCOMPARECOL_COGS" localSheetId="0">FALSE</definedName>
    <definedName name="QBREPORTCOMPARECOL_COGS" localSheetId="3">FALSE</definedName>
    <definedName name="QBREPORTCOMPARECOL_COGS" localSheetId="1">FALSE</definedName>
    <definedName name="QBREPORTCOMPARECOL_EXCLUDEAMOUNT" localSheetId="2">FALSE</definedName>
    <definedName name="QBREPORTCOMPARECOL_EXCLUDEAMOUNT" localSheetId="0">FALSE</definedName>
    <definedName name="QBREPORTCOMPARECOL_EXCLUDEAMOUNT" localSheetId="3">FALSE</definedName>
    <definedName name="QBREPORTCOMPARECOL_EXCLUDEAMOUNT" localSheetId="1">FALSE</definedName>
    <definedName name="QBREPORTCOMPARECOL_EXCLUDECURPERIOD" localSheetId="2">FALSE</definedName>
    <definedName name="QBREPORTCOMPARECOL_EXCLUDECURPERIOD" localSheetId="0">FALSE</definedName>
    <definedName name="QBREPORTCOMPARECOL_EXCLUDECURPERIOD" localSheetId="3">FALSE</definedName>
    <definedName name="QBREPORTCOMPARECOL_EXCLUDECURPERIOD" localSheetId="1">FALSE</definedName>
    <definedName name="QBREPORTCOMPARECOL_FORECAST" localSheetId="2">FALSE</definedName>
    <definedName name="QBREPORTCOMPARECOL_FORECAST" localSheetId="0">FALSE</definedName>
    <definedName name="QBREPORTCOMPARECOL_FORECAST" localSheetId="3">FALSE</definedName>
    <definedName name="QBREPORTCOMPARECOL_FORECAST" localSheetId="1">FALSE</definedName>
    <definedName name="QBREPORTCOMPARECOL_GROSSMARGIN" localSheetId="2">FALSE</definedName>
    <definedName name="QBREPORTCOMPARECOL_GROSSMARGIN" localSheetId="0">FALSE</definedName>
    <definedName name="QBREPORTCOMPARECOL_GROSSMARGIN" localSheetId="3">FALSE</definedName>
    <definedName name="QBREPORTCOMPARECOL_GROSSMARGIN" localSheetId="1">FALSE</definedName>
    <definedName name="QBREPORTCOMPARECOL_GROSSMARGINPCT" localSheetId="2">FALSE</definedName>
    <definedName name="QBREPORTCOMPARECOL_GROSSMARGINPCT" localSheetId="0">FALSE</definedName>
    <definedName name="QBREPORTCOMPARECOL_GROSSMARGINPCT" localSheetId="3">FALSE</definedName>
    <definedName name="QBREPORTCOMPARECOL_GROSSMARGINPCT" localSheetId="1">FALSE</definedName>
    <definedName name="QBREPORTCOMPARECOL_HOURS" localSheetId="2">FALSE</definedName>
    <definedName name="QBREPORTCOMPARECOL_HOURS" localSheetId="0">FALSE</definedName>
    <definedName name="QBREPORTCOMPARECOL_HOURS" localSheetId="3">FALSE</definedName>
    <definedName name="QBREPORTCOMPARECOL_HOURS" localSheetId="1">FALSE</definedName>
    <definedName name="QBREPORTCOMPARECOL_PCTCOL" localSheetId="2">FALSE</definedName>
    <definedName name="QBREPORTCOMPARECOL_PCTCOL" localSheetId="0">FALSE</definedName>
    <definedName name="QBREPORTCOMPARECOL_PCTCOL" localSheetId="3">FALSE</definedName>
    <definedName name="QBREPORTCOMPARECOL_PCTCOL" localSheetId="1">FALSE</definedName>
    <definedName name="QBREPORTCOMPARECOL_PCTEXPENSE" localSheetId="2">FALSE</definedName>
    <definedName name="QBREPORTCOMPARECOL_PCTEXPENSE" localSheetId="0">FALSE</definedName>
    <definedName name="QBREPORTCOMPARECOL_PCTEXPENSE" localSheetId="3">FALSE</definedName>
    <definedName name="QBREPORTCOMPARECOL_PCTEXPENSE" localSheetId="1">FALSE</definedName>
    <definedName name="QBREPORTCOMPARECOL_PCTINCOME" localSheetId="2">FALSE</definedName>
    <definedName name="QBREPORTCOMPARECOL_PCTINCOME" localSheetId="0">FALSE</definedName>
    <definedName name="QBREPORTCOMPARECOL_PCTINCOME" localSheetId="3">FALSE</definedName>
    <definedName name="QBREPORTCOMPARECOL_PCTINCOME" localSheetId="1">FALSE</definedName>
    <definedName name="QBREPORTCOMPARECOL_PCTOFSALES" localSheetId="2">FALSE</definedName>
    <definedName name="QBREPORTCOMPARECOL_PCTOFSALES" localSheetId="0">FALSE</definedName>
    <definedName name="QBREPORTCOMPARECOL_PCTOFSALES" localSheetId="3">FALSE</definedName>
    <definedName name="QBREPORTCOMPARECOL_PCTOFSALES" localSheetId="1">FALSE</definedName>
    <definedName name="QBREPORTCOMPARECOL_PCTROW" localSheetId="2">FALSE</definedName>
    <definedName name="QBREPORTCOMPARECOL_PCTROW" localSheetId="0">FALSE</definedName>
    <definedName name="QBREPORTCOMPARECOL_PCTROW" localSheetId="3">FALSE</definedName>
    <definedName name="QBREPORTCOMPARECOL_PCTROW" localSheetId="1">FALSE</definedName>
    <definedName name="QBREPORTCOMPARECOL_PPDIFF" localSheetId="2">FALSE</definedName>
    <definedName name="QBREPORTCOMPARECOL_PPDIFF" localSheetId="0">FALSE</definedName>
    <definedName name="QBREPORTCOMPARECOL_PPDIFF" localSheetId="3">FALSE</definedName>
    <definedName name="QBREPORTCOMPARECOL_PPDIFF" localSheetId="1">FALSE</definedName>
    <definedName name="QBREPORTCOMPARECOL_PPPCT" localSheetId="2">FALSE</definedName>
    <definedName name="QBREPORTCOMPARECOL_PPPCT" localSheetId="0">FALSE</definedName>
    <definedName name="QBREPORTCOMPARECOL_PPPCT" localSheetId="3">FALSE</definedName>
    <definedName name="QBREPORTCOMPARECOL_PPPCT" localSheetId="1">FALSE</definedName>
    <definedName name="QBREPORTCOMPARECOL_PREVPERIOD" localSheetId="2">FALSE</definedName>
    <definedName name="QBREPORTCOMPARECOL_PREVPERIOD" localSheetId="0">FALSE</definedName>
    <definedName name="QBREPORTCOMPARECOL_PREVPERIOD" localSheetId="3">FALSE</definedName>
    <definedName name="QBREPORTCOMPARECOL_PREVPERIOD" localSheetId="1">FALSE</definedName>
    <definedName name="QBREPORTCOMPARECOL_PREVYEAR" localSheetId="2">FALSE</definedName>
    <definedName name="QBREPORTCOMPARECOL_PREVYEAR" localSheetId="0">FALSE</definedName>
    <definedName name="QBREPORTCOMPARECOL_PREVYEAR" localSheetId="3">FALSE</definedName>
    <definedName name="QBREPORTCOMPARECOL_PREVYEAR" localSheetId="1">FALSE</definedName>
    <definedName name="QBREPORTCOMPARECOL_PYDIFF" localSheetId="2">FALSE</definedName>
    <definedName name="QBREPORTCOMPARECOL_PYDIFF" localSheetId="0">FALSE</definedName>
    <definedName name="QBREPORTCOMPARECOL_PYDIFF" localSheetId="3">FALSE</definedName>
    <definedName name="QBREPORTCOMPARECOL_PYDIFF" localSheetId="1">FALSE</definedName>
    <definedName name="QBREPORTCOMPARECOL_PYPCT" localSheetId="2">FALSE</definedName>
    <definedName name="QBREPORTCOMPARECOL_PYPCT" localSheetId="0">FALSE</definedName>
    <definedName name="QBREPORTCOMPARECOL_PYPCT" localSheetId="3">FALSE</definedName>
    <definedName name="QBREPORTCOMPARECOL_PYPCT" localSheetId="1">FALSE</definedName>
    <definedName name="QBREPORTCOMPARECOL_QTY" localSheetId="2">FALSE</definedName>
    <definedName name="QBREPORTCOMPARECOL_QTY" localSheetId="0">FALSE</definedName>
    <definedName name="QBREPORTCOMPARECOL_QTY" localSheetId="3">FALSE</definedName>
    <definedName name="QBREPORTCOMPARECOL_QTY" localSheetId="1">FALSE</definedName>
    <definedName name="QBREPORTCOMPARECOL_RATE" localSheetId="2">FALSE</definedName>
    <definedName name="QBREPORTCOMPARECOL_RATE" localSheetId="0">FALSE</definedName>
    <definedName name="QBREPORTCOMPARECOL_RATE" localSheetId="3">FALSE</definedName>
    <definedName name="QBREPORTCOMPARECOL_RATE" localSheetId="1">FALSE</definedName>
    <definedName name="QBREPORTCOMPARECOL_TRIPBILLEDMILES" localSheetId="2">FALSE</definedName>
    <definedName name="QBREPORTCOMPARECOL_TRIPBILLEDMILES" localSheetId="0">FALSE</definedName>
    <definedName name="QBREPORTCOMPARECOL_TRIPBILLEDMILES" localSheetId="3">FALSE</definedName>
    <definedName name="QBREPORTCOMPARECOL_TRIPBILLEDMILES" localSheetId="1">FALSE</definedName>
    <definedName name="QBREPORTCOMPARECOL_TRIPBILLINGAMOUNT" localSheetId="2">FALSE</definedName>
    <definedName name="QBREPORTCOMPARECOL_TRIPBILLINGAMOUNT" localSheetId="0">FALSE</definedName>
    <definedName name="QBREPORTCOMPARECOL_TRIPBILLINGAMOUNT" localSheetId="3">FALSE</definedName>
    <definedName name="QBREPORTCOMPARECOL_TRIPBILLINGAMOUNT" localSheetId="1">FALSE</definedName>
    <definedName name="QBREPORTCOMPARECOL_TRIPMILES" localSheetId="2">FALSE</definedName>
    <definedName name="QBREPORTCOMPARECOL_TRIPMILES" localSheetId="0">FALSE</definedName>
    <definedName name="QBREPORTCOMPARECOL_TRIPMILES" localSheetId="3">FALSE</definedName>
    <definedName name="QBREPORTCOMPARECOL_TRIPMILES" localSheetId="1">FALSE</definedName>
    <definedName name="QBREPORTCOMPARECOL_TRIPNOTBILLABLEMILES" localSheetId="2">FALSE</definedName>
    <definedName name="QBREPORTCOMPARECOL_TRIPNOTBILLABLEMILES" localSheetId="0">FALSE</definedName>
    <definedName name="QBREPORTCOMPARECOL_TRIPNOTBILLABLEMILES" localSheetId="3">FALSE</definedName>
    <definedName name="QBREPORTCOMPARECOL_TRIPNOTBILLABLEMILES" localSheetId="1">FALSE</definedName>
    <definedName name="QBREPORTCOMPARECOL_TRIPTAXDEDUCTIBLEAMOUNT" localSheetId="2">FALSE</definedName>
    <definedName name="QBREPORTCOMPARECOL_TRIPTAXDEDUCTIBLEAMOUNT" localSheetId="0">FALSE</definedName>
    <definedName name="QBREPORTCOMPARECOL_TRIPTAXDEDUCTIBLEAMOUNT" localSheetId="3">FALSE</definedName>
    <definedName name="QBREPORTCOMPARECOL_TRIPTAXDEDUCTIBLEAMOUNT" localSheetId="1">FALSE</definedName>
    <definedName name="QBREPORTCOMPARECOL_TRIPUNBILLEDMILES" localSheetId="2">FALSE</definedName>
    <definedName name="QBREPORTCOMPARECOL_TRIPUNBILLEDMILES" localSheetId="0">FALSE</definedName>
    <definedName name="QBREPORTCOMPARECOL_TRIPUNBILLEDMILES" localSheetId="3">FALSE</definedName>
    <definedName name="QBREPORTCOMPARECOL_TRIPUNBILLEDMILES" localSheetId="1">FALSE</definedName>
    <definedName name="QBREPORTCOMPARECOL_YTD" localSheetId="2">FALSE</definedName>
    <definedName name="QBREPORTCOMPARECOL_YTD" localSheetId="0">FALSE</definedName>
    <definedName name="QBREPORTCOMPARECOL_YTD" localSheetId="3">FALSE</definedName>
    <definedName name="QBREPORTCOMPARECOL_YTD" localSheetId="1">FALSE</definedName>
    <definedName name="QBREPORTCOMPARECOL_YTDBUDGET" localSheetId="2">FALSE</definedName>
    <definedName name="QBREPORTCOMPARECOL_YTDBUDGET" localSheetId="0">FALSE</definedName>
    <definedName name="QBREPORTCOMPARECOL_YTDBUDGET" localSheetId="3">FALSE</definedName>
    <definedName name="QBREPORTCOMPARECOL_YTDBUDGET" localSheetId="1">FALSE</definedName>
    <definedName name="QBREPORTCOMPARECOL_YTDPCT" localSheetId="2">FALSE</definedName>
    <definedName name="QBREPORTCOMPARECOL_YTDPCT" localSheetId="0">FALSE</definedName>
    <definedName name="QBREPORTCOMPARECOL_YTDPCT" localSheetId="3">FALSE</definedName>
    <definedName name="QBREPORTCOMPARECOL_YTDPCT" localSheetId="1">FALSE</definedName>
    <definedName name="QBREPORTROWAXIS" localSheetId="2">11</definedName>
    <definedName name="QBREPORTROWAXIS" localSheetId="0">9</definedName>
    <definedName name="QBREPORTROWAXIS" localSheetId="3">70</definedName>
    <definedName name="QBREPORTROWAXIS" localSheetId="1">11</definedName>
    <definedName name="QBREPORTSUBCOLAXIS" localSheetId="2">24</definedName>
    <definedName name="QBREPORTSUBCOLAXIS" localSheetId="0">0</definedName>
    <definedName name="QBREPORTSUBCOLAXIS" localSheetId="3">0</definedName>
    <definedName name="QBREPORTSUBCOLAXIS" localSheetId="1">0</definedName>
    <definedName name="QBREPORTTYPE" localSheetId="2">288</definedName>
    <definedName name="QBREPORTTYPE" localSheetId="0">5</definedName>
    <definedName name="QBREPORTTYPE" localSheetId="3">115</definedName>
    <definedName name="QBREPORTTYPE" localSheetId="1">0</definedName>
    <definedName name="QBROWHEADERS" localSheetId="2">6</definedName>
    <definedName name="QBROWHEADERS" localSheetId="0">5</definedName>
    <definedName name="QBROWHEADERS" localSheetId="3">1</definedName>
    <definedName name="QBROWHEADERS" localSheetId="1">5</definedName>
    <definedName name="QBSTARTDATE" localSheetId="2">20190101</definedName>
    <definedName name="QBSTARTDATE" localSheetId="0">20190101</definedName>
    <definedName name="QBSTARTDATE" localSheetId="3">20191201</definedName>
    <definedName name="QBSTARTDATE" localSheetId="1">20190101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9" i="7" l="1"/>
  <c r="N164" i="7"/>
  <c r="N159" i="7"/>
  <c r="N154" i="7"/>
  <c r="N149" i="7"/>
  <c r="N144" i="7"/>
  <c r="N139" i="7"/>
  <c r="N125" i="7"/>
  <c r="N120" i="7"/>
  <c r="N104" i="7"/>
  <c r="N93" i="7"/>
  <c r="N82" i="7"/>
  <c r="N71" i="7"/>
  <c r="N60" i="7"/>
  <c r="N49" i="7"/>
  <c r="N35" i="7"/>
  <c r="N26" i="7"/>
  <c r="N21" i="7"/>
  <c r="N16" i="7"/>
  <c r="N11" i="7"/>
  <c r="N6" i="7"/>
  <c r="F67" i="5" l="1"/>
  <c r="F66" i="5"/>
  <c r="F58" i="5"/>
  <c r="F57" i="5"/>
  <c r="F54" i="5"/>
  <c r="F53" i="5"/>
  <c r="F46" i="5"/>
  <c r="F40" i="5"/>
  <c r="F39" i="5"/>
  <c r="F36" i="5"/>
  <c r="F32" i="5"/>
  <c r="F21" i="5"/>
  <c r="F20" i="5"/>
  <c r="F16" i="5"/>
  <c r="F9" i="5"/>
  <c r="F67" i="3" l="1"/>
  <c r="F66" i="3"/>
  <c r="F65" i="3"/>
  <c r="F61" i="3"/>
  <c r="F58" i="3"/>
  <c r="F52" i="3"/>
  <c r="F51" i="3"/>
  <c r="F50" i="3"/>
  <c r="F47" i="3"/>
  <c r="F40" i="3"/>
  <c r="F36" i="3"/>
  <c r="F33" i="3"/>
  <c r="F26" i="3"/>
  <c r="F18" i="3"/>
  <c r="F15" i="3"/>
  <c r="F6" i="3"/>
  <c r="M85" i="1" l="1"/>
  <c r="K85" i="1"/>
  <c r="I85" i="1"/>
  <c r="G85" i="1"/>
  <c r="M84" i="1"/>
  <c r="K84" i="1"/>
  <c r="I84" i="1"/>
  <c r="G84" i="1"/>
  <c r="M83" i="1"/>
  <c r="K83" i="1"/>
  <c r="I83" i="1"/>
  <c r="G83" i="1"/>
  <c r="M82" i="1"/>
  <c r="K82" i="1"/>
  <c r="M81" i="1"/>
  <c r="K81" i="1"/>
  <c r="M79" i="1"/>
  <c r="K79" i="1"/>
  <c r="I79" i="1"/>
  <c r="G79" i="1"/>
  <c r="M76" i="1"/>
  <c r="K76" i="1"/>
  <c r="I76" i="1"/>
  <c r="G76" i="1"/>
  <c r="M75" i="1"/>
  <c r="K75" i="1"/>
  <c r="M73" i="1"/>
  <c r="K73" i="1"/>
  <c r="M69" i="1"/>
  <c r="K69" i="1"/>
  <c r="I69" i="1"/>
  <c r="G69" i="1"/>
  <c r="M68" i="1"/>
  <c r="K68" i="1"/>
  <c r="I68" i="1"/>
  <c r="G68" i="1"/>
  <c r="M67" i="1"/>
  <c r="K67" i="1"/>
  <c r="I67" i="1"/>
  <c r="G67" i="1"/>
  <c r="M66" i="1"/>
  <c r="K66" i="1"/>
  <c r="M65" i="1"/>
  <c r="K65" i="1"/>
  <c r="M63" i="1"/>
  <c r="K63" i="1"/>
  <c r="I63" i="1"/>
  <c r="G63" i="1"/>
  <c r="M62" i="1"/>
  <c r="K62" i="1"/>
  <c r="M61" i="1"/>
  <c r="K61" i="1"/>
  <c r="M60" i="1"/>
  <c r="K60" i="1"/>
  <c r="M59" i="1"/>
  <c r="K59" i="1"/>
  <c r="M58" i="1"/>
  <c r="K58" i="1"/>
  <c r="M57" i="1"/>
  <c r="K57" i="1"/>
  <c r="M56" i="1"/>
  <c r="K56" i="1"/>
  <c r="M55" i="1"/>
  <c r="K55" i="1"/>
  <c r="M53" i="1"/>
  <c r="K53" i="1"/>
  <c r="I53" i="1"/>
  <c r="G53" i="1"/>
  <c r="M52" i="1"/>
  <c r="K52" i="1"/>
  <c r="M51" i="1"/>
  <c r="K51" i="1"/>
  <c r="M49" i="1"/>
  <c r="K49" i="1"/>
  <c r="I49" i="1"/>
  <c r="G49" i="1"/>
  <c r="M48" i="1"/>
  <c r="K48" i="1"/>
  <c r="M47" i="1"/>
  <c r="K47" i="1"/>
  <c r="M45" i="1"/>
  <c r="K45" i="1"/>
  <c r="I45" i="1"/>
  <c r="G45" i="1"/>
  <c r="M44" i="1"/>
  <c r="K44" i="1"/>
  <c r="M43" i="1"/>
  <c r="K43" i="1"/>
  <c r="M41" i="1"/>
  <c r="K41" i="1"/>
  <c r="I41" i="1"/>
  <c r="G41" i="1"/>
  <c r="M40" i="1"/>
  <c r="K40" i="1"/>
  <c r="M39" i="1"/>
  <c r="K39" i="1"/>
  <c r="M38" i="1"/>
  <c r="K38" i="1"/>
  <c r="M37" i="1"/>
  <c r="K37" i="1"/>
  <c r="M36" i="1"/>
  <c r="K36" i="1"/>
  <c r="M33" i="1"/>
  <c r="K33" i="1"/>
  <c r="I33" i="1"/>
  <c r="G33" i="1"/>
  <c r="M32" i="1"/>
  <c r="K32" i="1"/>
  <c r="M31" i="1"/>
  <c r="K31" i="1"/>
  <c r="M30" i="1"/>
  <c r="K30" i="1"/>
  <c r="M29" i="1"/>
  <c r="K29" i="1"/>
  <c r="M28" i="1"/>
  <c r="K28" i="1"/>
  <c r="M27" i="1"/>
  <c r="K27" i="1"/>
  <c r="M25" i="1"/>
  <c r="K25" i="1"/>
  <c r="I25" i="1"/>
  <c r="G25" i="1"/>
  <c r="M23" i="1"/>
  <c r="K23" i="1"/>
  <c r="I23" i="1"/>
  <c r="G23" i="1"/>
  <c r="M22" i="1"/>
  <c r="K22" i="1"/>
  <c r="M21" i="1"/>
  <c r="K21" i="1"/>
  <c r="M20" i="1"/>
  <c r="K20" i="1"/>
  <c r="M17" i="1"/>
  <c r="K17" i="1"/>
  <c r="I17" i="1"/>
  <c r="G17" i="1"/>
  <c r="M16" i="1"/>
  <c r="K16" i="1"/>
  <c r="M15" i="1"/>
  <c r="K15" i="1"/>
  <c r="M14" i="1"/>
  <c r="K14" i="1"/>
  <c r="M13" i="1"/>
  <c r="K13" i="1"/>
  <c r="M11" i="1"/>
  <c r="K11" i="1"/>
  <c r="M10" i="1"/>
  <c r="K10" i="1"/>
  <c r="M7" i="1"/>
  <c r="K7" i="1"/>
  <c r="I7" i="1"/>
  <c r="G7" i="1"/>
  <c r="M6" i="1"/>
  <c r="K6" i="1"/>
  <c r="M5" i="1"/>
  <c r="K5" i="1"/>
</calcChain>
</file>

<file path=xl/sharedStrings.xml><?xml version="1.0" encoding="utf-8"?>
<sst xmlns="http://schemas.openxmlformats.org/spreadsheetml/2006/main" count="467" uniqueCount="202">
  <si>
    <t>Jan - Dec 19</t>
  </si>
  <si>
    <t>Budget</t>
  </si>
  <si>
    <t>$ Over Budget</t>
  </si>
  <si>
    <t>% of Budget</t>
  </si>
  <si>
    <t>Ordinary Income/Expense</t>
  </si>
  <si>
    <t>Income</t>
  </si>
  <si>
    <t>600 · Tax Levy</t>
  </si>
  <si>
    <t>410 · User fees</t>
  </si>
  <si>
    <t>Total Income</t>
  </si>
  <si>
    <t>Expense</t>
  </si>
  <si>
    <t>Equip Purchase</t>
  </si>
  <si>
    <t>GBWWTPC Processing Fees</t>
  </si>
  <si>
    <t>Insurance</t>
  </si>
  <si>
    <t>Maintenance</t>
  </si>
  <si>
    <t>Facilities - Duane's Wages</t>
  </si>
  <si>
    <t>Generators/Fuel/Repair</t>
  </si>
  <si>
    <t>Outside Maintenance/Repairs</t>
  </si>
  <si>
    <t>Pump</t>
  </si>
  <si>
    <t>Total Maintenance</t>
  </si>
  <si>
    <t>Operating</t>
  </si>
  <si>
    <t>500 · Operating Wage Expenses</t>
  </si>
  <si>
    <t>Duane's Milage</t>
  </si>
  <si>
    <t>Duane's Monthly Phone Reimburse</t>
  </si>
  <si>
    <t>Operators Taxable Health Ins.</t>
  </si>
  <si>
    <t>Total 500 · Operating Wage Expenses</t>
  </si>
  <si>
    <t>520 · Plant Repairs and Maintenance</t>
  </si>
  <si>
    <t>Total Operating</t>
  </si>
  <si>
    <t>Payroll Expense</t>
  </si>
  <si>
    <t>Commissioner Compensation</t>
  </si>
  <si>
    <t>Mileage</t>
  </si>
  <si>
    <t>Payroll Taxes</t>
  </si>
  <si>
    <t>Phone Reimbursement</t>
  </si>
  <si>
    <t>Taxable Health Insurance</t>
  </si>
  <si>
    <t>Wages</t>
  </si>
  <si>
    <t>Total Payroll Expense</t>
  </si>
  <si>
    <t>Professional Fees</t>
  </si>
  <si>
    <t>Utility Location Services</t>
  </si>
  <si>
    <t>Accounting</t>
  </si>
  <si>
    <t>Appraisals and Surveys</t>
  </si>
  <si>
    <t>Audit</t>
  </si>
  <si>
    <t>Engineering</t>
  </si>
  <si>
    <t>Legal</t>
  </si>
  <si>
    <t>Total Professional Fees</t>
  </si>
  <si>
    <t>530 · Grounds Maintenance</t>
  </si>
  <si>
    <t>Cheq Road Membership Fee</t>
  </si>
  <si>
    <t>Snow Plowing/Mowing</t>
  </si>
  <si>
    <t>Total 530 · Grounds Maintenance</t>
  </si>
  <si>
    <t>540 · Utilities</t>
  </si>
  <si>
    <t>Electricity</t>
  </si>
  <si>
    <t>Telephone</t>
  </si>
  <si>
    <t>Total 540 · Utilities</t>
  </si>
  <si>
    <t>560 · Contract Service</t>
  </si>
  <si>
    <t>BS Wheeling Fees VanS/Duquette</t>
  </si>
  <si>
    <t>Force Main Direct to GBWWTPC</t>
  </si>
  <si>
    <t>Total 560 · Contract Service</t>
  </si>
  <si>
    <t>580 · Office Expenses</t>
  </si>
  <si>
    <t>Advertising</t>
  </si>
  <si>
    <t>Dues/Web Site etc</t>
  </si>
  <si>
    <t>Fees</t>
  </si>
  <si>
    <t>Licenses</t>
  </si>
  <si>
    <t>Office Rent</t>
  </si>
  <si>
    <t>Office Supplies</t>
  </si>
  <si>
    <t>Post Office Box fee</t>
  </si>
  <si>
    <t>Postage and delivery</t>
  </si>
  <si>
    <t>Total 580 · Office Expenses</t>
  </si>
  <si>
    <t>590 · Other Expenses</t>
  </si>
  <si>
    <t>Misc Exp/Gloves</t>
  </si>
  <si>
    <t>Travel</t>
  </si>
  <si>
    <t>Total 590 · Other Expenses</t>
  </si>
  <si>
    <t>Total Expense</t>
  </si>
  <si>
    <t>Net Ordinary Income</t>
  </si>
  <si>
    <t>Other Income/Expense</t>
  </si>
  <si>
    <t>Other Income</t>
  </si>
  <si>
    <t>Non Operating Income</t>
  </si>
  <si>
    <t>605 · New User Fees</t>
  </si>
  <si>
    <t>611 · Interest  Income</t>
  </si>
  <si>
    <t>610 · Interest/Investment Income</t>
  </si>
  <si>
    <t>Total Non Operating Income</t>
  </si>
  <si>
    <t>Sale of Old Holding Ponds\</t>
  </si>
  <si>
    <t>601 · Irregular Tax Payments</t>
  </si>
  <si>
    <t>Total Other Income</t>
  </si>
  <si>
    <t>Other Expense</t>
  </si>
  <si>
    <t>550 · Depreciation and Amortization</t>
  </si>
  <si>
    <t>700 · Interest Expense to CWF Loans</t>
  </si>
  <si>
    <t>Total Other Expense</t>
  </si>
  <si>
    <t>Net Other Income</t>
  </si>
  <si>
    <t>Net Income</t>
  </si>
  <si>
    <t>Dec 31, 19</t>
  </si>
  <si>
    <t>ASSETS</t>
  </si>
  <si>
    <t>Current Assets</t>
  </si>
  <si>
    <t>Checking/Savings</t>
  </si>
  <si>
    <t>104-Clean Water Fund 9190 8236</t>
  </si>
  <si>
    <t>105-Cash Reserve 9190 8244</t>
  </si>
  <si>
    <t>102 · Chippewa Valley ch 9190 2049</t>
  </si>
  <si>
    <t>103 · Chippewa Valley Tax 9190 2031</t>
  </si>
  <si>
    <t>Total Checking/Savings</t>
  </si>
  <si>
    <t>Accounts Receivable</t>
  </si>
  <si>
    <t>120 · A/R Account</t>
  </si>
  <si>
    <t>120.2 · Judith Faragher Loan</t>
  </si>
  <si>
    <t>120.3 · Ed Olson Loan</t>
  </si>
  <si>
    <t>120.4 · Bay West Isaac Carrier</t>
  </si>
  <si>
    <t>120.5 · James &amp; Cayth Brady</t>
  </si>
  <si>
    <t>Total Accounts Receivable</t>
  </si>
  <si>
    <t>Other Current Assets</t>
  </si>
  <si>
    <t>118 · Interest Receivable</t>
  </si>
  <si>
    <t>124 · Due From Town of Bayfield</t>
  </si>
  <si>
    <t>Total Other Current Assets</t>
  </si>
  <si>
    <t>Total Current Assets</t>
  </si>
  <si>
    <t>Fixed Assets</t>
  </si>
  <si>
    <t>150 · Investment in GBWWTP</t>
  </si>
  <si>
    <t>155 · Solar Project</t>
  </si>
  <si>
    <t>170 · Old Plant</t>
  </si>
  <si>
    <t>180 · Office Equipment</t>
  </si>
  <si>
    <t>182 · Plant, Property &amp; Equipment</t>
  </si>
  <si>
    <t>185 · Trailer Court Addition</t>
  </si>
  <si>
    <t>186 · Old Orchard Lane Asset Account</t>
  </si>
  <si>
    <t>Old Orchard Extension - 2016</t>
  </si>
  <si>
    <t>186 · Old Orchard Lane Asset Account - Other</t>
  </si>
  <si>
    <t>Total 186 · Old Orchard Lane Asset Account</t>
  </si>
  <si>
    <t>188 · Easements</t>
  </si>
  <si>
    <t>190 · Accumulated depreciation</t>
  </si>
  <si>
    <t>191 · Accumulated Amortization</t>
  </si>
  <si>
    <t>Total Fixed Assets</t>
  </si>
  <si>
    <t>Other Assets</t>
  </si>
  <si>
    <t>123 · Special Assessment Receivable</t>
  </si>
  <si>
    <t>Total Other Assets</t>
  </si>
  <si>
    <t>TOTAL ASSETS</t>
  </si>
  <si>
    <t>LIABILITIES &amp; EQUITY</t>
  </si>
  <si>
    <t>Liabilities</t>
  </si>
  <si>
    <t>Current Liabilities</t>
  </si>
  <si>
    <t>Accounts Payable</t>
  </si>
  <si>
    <t>205 · A/P Account</t>
  </si>
  <si>
    <t>Total Accounts Payable</t>
  </si>
  <si>
    <t>Other Current Liabilities</t>
  </si>
  <si>
    <t>201 · Vendor Payables</t>
  </si>
  <si>
    <t>215 · Payroll Liabilities</t>
  </si>
  <si>
    <t>219 · Accrued Wages.</t>
  </si>
  <si>
    <t>220 · Accrued Taxes</t>
  </si>
  <si>
    <t>230 · Unearned Revenue</t>
  </si>
  <si>
    <t>Total Other Current Liabilities</t>
  </si>
  <si>
    <t>Total Current Liabilities</t>
  </si>
  <si>
    <t>Long Term Liabilities</t>
  </si>
  <si>
    <t>250 · Clean Water Fund Loan</t>
  </si>
  <si>
    <t>Total Long Term Liabilities</t>
  </si>
  <si>
    <t>Total Liabilities</t>
  </si>
  <si>
    <t>Equity</t>
  </si>
  <si>
    <t>295 · Contributed Capital</t>
  </si>
  <si>
    <t>299 · Retained Earnings</t>
  </si>
  <si>
    <t>300 · Restricted Net Assets-Debt Serv</t>
  </si>
  <si>
    <t>301 · Restricted Net Assets-Eqt Repla</t>
  </si>
  <si>
    <t>302 · RESTRICTED NET ASSETS - OTHER</t>
  </si>
  <si>
    <t>Total Equity</t>
  </si>
  <si>
    <t>TOTAL LIABILITIES &amp; EQUITY</t>
  </si>
  <si>
    <t>Type</t>
  </si>
  <si>
    <t>Num</t>
  </si>
  <si>
    <t>Date</t>
  </si>
  <si>
    <t>Name</t>
  </si>
  <si>
    <t>Item</t>
  </si>
  <si>
    <t>Account</t>
  </si>
  <si>
    <t>Original Amount</t>
  </si>
  <si>
    <t xml:space="preserve"> </t>
  </si>
  <si>
    <t>TOTAL</t>
  </si>
  <si>
    <t>Bill Pmt -Check</t>
  </si>
  <si>
    <t>Bill</t>
  </si>
  <si>
    <t>Check</t>
  </si>
  <si>
    <t>Liability Check</t>
  </si>
  <si>
    <t>Paycheck</t>
  </si>
  <si>
    <t>auto</t>
  </si>
  <si>
    <t>E-pay</t>
  </si>
  <si>
    <t>5620</t>
  </si>
  <si>
    <t>5625</t>
  </si>
  <si>
    <t>5626</t>
  </si>
  <si>
    <t>5627</t>
  </si>
  <si>
    <t>5628</t>
  </si>
  <si>
    <t>5629</t>
  </si>
  <si>
    <t>5630</t>
  </si>
  <si>
    <t>5631</t>
  </si>
  <si>
    <t>5632</t>
  </si>
  <si>
    <t>5633</t>
  </si>
  <si>
    <t>5636</t>
  </si>
  <si>
    <t>5637</t>
  </si>
  <si>
    <t>5638</t>
  </si>
  <si>
    <t>191 1 68851</t>
  </si>
  <si>
    <t>5639</t>
  </si>
  <si>
    <t>5640</t>
  </si>
  <si>
    <t>Town Web Design</t>
  </si>
  <si>
    <t>USPS</t>
  </si>
  <si>
    <t>Xcel Energy</t>
  </si>
  <si>
    <t>United States Treasury</t>
  </si>
  <si>
    <t>Rose M Lawyer</t>
  </si>
  <si>
    <t>Andrew J Long</t>
  </si>
  <si>
    <t>Carol Fahrenkrog</t>
  </si>
  <si>
    <t>Levi Leafblad {commissioner}</t>
  </si>
  <si>
    <t>Pam Brindley</t>
  </si>
  <si>
    <t>Rex J. Dollinger</t>
  </si>
  <si>
    <t>Duane L. Dehn</t>
  </si>
  <si>
    <t>Ryan Faragher</t>
  </si>
  <si>
    <t>APG Media of WI</t>
  </si>
  <si>
    <t>CenturyLink</t>
  </si>
  <si>
    <t>Diggers Hotline Inc</t>
  </si>
  <si>
    <t>GBWWTP</t>
  </si>
  <si>
    <t>Lund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</si>
</sst>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\-#,##0.00"/>
    <numFmt numFmtId="165" formatCode="#,##0.0#%;\-#,##0.0#%"/>
    <numFmt numFmtId="166" formatCode="mm/dd/yyyy"/>
  </numFmts>
  <fonts count="7" x14ac:knownFonts="1">
    <font>
      <sz val="11"/>
      <color theme="1"/>
      <name val="Calibri"/>
      <family val="2"/>
      <scheme val="minor"/>
    </font>
    <font>
      <b/>
      <sz val="8"/>
      <color rgb="FF0000FF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name val="Arial"/>
    </font>
    <font>
      <b/>
      <sz val="8"/>
      <color rgb="FF000080"/>
      <name val="Arial"/>
      <family val="2"/>
    </font>
    <font>
      <sz val="8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37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5" fontId="2" fillId="0" borderId="0" xfId="0" applyNumberFormat="1" applyFont="1"/>
    <xf numFmtId="164" fontId="2" fillId="0" borderId="3" xfId="0" applyNumberFormat="1" applyFont="1" applyBorder="1"/>
    <xf numFmtId="165" fontId="2" fillId="0" borderId="3" xfId="0" applyNumberFormat="1" applyFont="1" applyBorder="1"/>
    <xf numFmtId="164" fontId="2" fillId="0" borderId="0" xfId="0" applyNumberFormat="1" applyFont="1" applyBorder="1"/>
    <xf numFmtId="165" fontId="2" fillId="0" borderId="0" xfId="0" applyNumberFormat="1" applyFont="1" applyBorder="1"/>
    <xf numFmtId="164" fontId="2" fillId="0" borderId="5" xfId="0" applyNumberFormat="1" applyFont="1" applyBorder="1"/>
    <xf numFmtId="165" fontId="2" fillId="0" borderId="5" xfId="0" applyNumberFormat="1" applyFont="1" applyBorder="1"/>
    <xf numFmtId="164" fontId="2" fillId="0" borderId="4" xfId="0" applyNumberFormat="1" applyFont="1" applyBorder="1"/>
    <xf numFmtId="165" fontId="2" fillId="0" borderId="4" xfId="0" applyNumberFormat="1" applyFont="1" applyBorder="1"/>
    <xf numFmtId="49" fontId="3" fillId="0" borderId="0" xfId="0" applyNumberFormat="1" applyFont="1"/>
    <xf numFmtId="164" fontId="3" fillId="0" borderId="6" xfId="0" applyNumberFormat="1" applyFont="1" applyBorder="1"/>
    <xf numFmtId="165" fontId="3" fillId="0" borderId="6" xfId="0" applyNumberFormat="1" applyFont="1" applyBorder="1"/>
    <xf numFmtId="0" fontId="3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49" fontId="1" fillId="0" borderId="1" xfId="0" applyNumberFormat="1" applyFont="1" applyBorder="1" applyAlignment="1">
      <alignment horizontal="center"/>
    </xf>
    <xf numFmtId="49" fontId="0" fillId="0" borderId="0" xfId="0" applyNumberFormat="1"/>
    <xf numFmtId="166" fontId="1" fillId="0" borderId="0" xfId="0" applyNumberFormat="1" applyFont="1"/>
    <xf numFmtId="164" fontId="1" fillId="0" borderId="0" xfId="0" applyNumberFormat="1" applyFont="1"/>
    <xf numFmtId="49" fontId="5" fillId="0" borderId="0" xfId="0" applyNumberFormat="1" applyFont="1"/>
    <xf numFmtId="166" fontId="5" fillId="0" borderId="0" xfId="0" applyNumberFormat="1" applyFont="1"/>
    <xf numFmtId="164" fontId="5" fillId="0" borderId="0" xfId="0" applyNumberFormat="1" applyFont="1"/>
    <xf numFmtId="49" fontId="6" fillId="0" borderId="0" xfId="0" applyNumberFormat="1" applyFont="1"/>
    <xf numFmtId="166" fontId="6" fillId="0" borderId="0" xfId="0" applyNumberFormat="1" applyFont="1"/>
    <xf numFmtId="164" fontId="6" fillId="0" borderId="3" xfId="0" applyNumberFormat="1" applyFont="1" applyBorder="1"/>
    <xf numFmtId="166" fontId="2" fillId="0" borderId="0" xfId="0" applyNumberFormat="1" applyFont="1"/>
    <xf numFmtId="164" fontId="6" fillId="0" borderId="0" xfId="0" applyNumberFormat="1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4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69" name="FILTER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7170" name="HEADER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7" name="FILTER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4098" name="HEADER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4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4.xml"/><Relationship Id="rId5" Type="http://schemas.openxmlformats.org/officeDocument/2006/relationships/image" Target="../media/image3.emf"/><Relationship Id="rId4" Type="http://schemas.openxmlformats.org/officeDocument/2006/relationships/control" Target="../activeX/activeX3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image" Target="../media/image6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6.xml"/><Relationship Id="rId5" Type="http://schemas.openxmlformats.org/officeDocument/2006/relationships/image" Target="../media/image5.emf"/><Relationship Id="rId4" Type="http://schemas.openxmlformats.org/officeDocument/2006/relationships/control" Target="../activeX/activeX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F68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5" x14ac:dyDescent="0.25"/>
  <cols>
    <col min="1" max="4" width="3" style="23" customWidth="1"/>
    <col min="5" max="5" width="35" style="23" customWidth="1"/>
    <col min="6" max="6" width="10" style="24" bestFit="1" customWidth="1"/>
  </cols>
  <sheetData>
    <row r="1" spans="1:6" s="22" customFormat="1" ht="15.75" thickBot="1" x14ac:dyDescent="0.3">
      <c r="A1" s="19"/>
      <c r="B1" s="19"/>
      <c r="C1" s="19"/>
      <c r="D1" s="19"/>
      <c r="E1" s="19"/>
      <c r="F1" s="25" t="s">
        <v>87</v>
      </c>
    </row>
    <row r="2" spans="1:6" ht="15.75" thickTop="1" x14ac:dyDescent="0.25">
      <c r="A2" s="1" t="s">
        <v>88</v>
      </c>
      <c r="B2" s="1"/>
      <c r="C2" s="1"/>
      <c r="D2" s="1"/>
      <c r="E2" s="1"/>
      <c r="F2" s="4"/>
    </row>
    <row r="3" spans="1:6" x14ac:dyDescent="0.25">
      <c r="A3" s="1"/>
      <c r="B3" s="1" t="s">
        <v>89</v>
      </c>
      <c r="C3" s="1"/>
      <c r="D3" s="1"/>
      <c r="E3" s="1"/>
      <c r="F3" s="4"/>
    </row>
    <row r="4" spans="1:6" x14ac:dyDescent="0.25">
      <c r="A4" s="1"/>
      <c r="B4" s="1"/>
      <c r="C4" s="1" t="s">
        <v>90</v>
      </c>
      <c r="D4" s="1"/>
      <c r="E4" s="1"/>
      <c r="F4" s="4"/>
    </row>
    <row r="5" spans="1:6" x14ac:dyDescent="0.25">
      <c r="A5" s="1"/>
      <c r="B5" s="1"/>
      <c r="C5" s="1"/>
      <c r="D5" s="1" t="s">
        <v>91</v>
      </c>
      <c r="E5" s="1"/>
      <c r="F5" s="4">
        <v>175377.63</v>
      </c>
    </row>
    <row r="6" spans="1:6" x14ac:dyDescent="0.25">
      <c r="A6" s="1"/>
      <c r="B6" s="1"/>
      <c r="C6" s="1"/>
      <c r="D6" s="1" t="s">
        <v>92</v>
      </c>
      <c r="E6" s="1"/>
      <c r="F6" s="4">
        <v>211206.14</v>
      </c>
    </row>
    <row r="7" spans="1:6" x14ac:dyDescent="0.25">
      <c r="A7" s="1"/>
      <c r="B7" s="1"/>
      <c r="C7" s="1"/>
      <c r="D7" s="1" t="s">
        <v>93</v>
      </c>
      <c r="E7" s="1"/>
      <c r="F7" s="4">
        <v>3498.22</v>
      </c>
    </row>
    <row r="8" spans="1:6" ht="15.75" thickBot="1" x14ac:dyDescent="0.3">
      <c r="A8" s="1"/>
      <c r="B8" s="1"/>
      <c r="C8" s="1"/>
      <c r="D8" s="1" t="s">
        <v>94</v>
      </c>
      <c r="E8" s="1"/>
      <c r="F8" s="7">
        <v>6735.4</v>
      </c>
    </row>
    <row r="9" spans="1:6" x14ac:dyDescent="0.25">
      <c r="A9" s="1"/>
      <c r="B9" s="1"/>
      <c r="C9" s="1" t="s">
        <v>95</v>
      </c>
      <c r="D9" s="1"/>
      <c r="E9" s="1"/>
      <c r="F9" s="4">
        <f>ROUND(SUM(F4:F8),5)</f>
        <v>396817.39</v>
      </c>
    </row>
    <row r="10" spans="1:6" x14ac:dyDescent="0.25">
      <c r="A10" s="1"/>
      <c r="B10" s="1"/>
      <c r="C10" s="1" t="s">
        <v>96</v>
      </c>
      <c r="D10" s="1"/>
      <c r="E10" s="1"/>
      <c r="F10" s="4"/>
    </row>
    <row r="11" spans="1:6" x14ac:dyDescent="0.25">
      <c r="A11" s="1"/>
      <c r="B11" s="1"/>
      <c r="C11" s="1"/>
      <c r="D11" s="1" t="s">
        <v>97</v>
      </c>
      <c r="E11" s="1"/>
      <c r="F11" s="4">
        <v>5075</v>
      </c>
    </row>
    <row r="12" spans="1:6" x14ac:dyDescent="0.25">
      <c r="A12" s="1"/>
      <c r="B12" s="1"/>
      <c r="C12" s="1"/>
      <c r="D12" s="1" t="s">
        <v>98</v>
      </c>
      <c r="E12" s="1"/>
      <c r="F12" s="4">
        <v>2648.95</v>
      </c>
    </row>
    <row r="13" spans="1:6" x14ac:dyDescent="0.25">
      <c r="A13" s="1"/>
      <c r="B13" s="1"/>
      <c r="C13" s="1"/>
      <c r="D13" s="1" t="s">
        <v>99</v>
      </c>
      <c r="E13" s="1"/>
      <c r="F13" s="4">
        <v>835.76</v>
      </c>
    </row>
    <row r="14" spans="1:6" x14ac:dyDescent="0.25">
      <c r="A14" s="1"/>
      <c r="B14" s="1"/>
      <c r="C14" s="1"/>
      <c r="D14" s="1" t="s">
        <v>100</v>
      </c>
      <c r="E14" s="1"/>
      <c r="F14" s="4">
        <v>23166.43</v>
      </c>
    </row>
    <row r="15" spans="1:6" ht="15.75" thickBot="1" x14ac:dyDescent="0.3">
      <c r="A15" s="1"/>
      <c r="B15" s="1"/>
      <c r="C15" s="1"/>
      <c r="D15" s="1" t="s">
        <v>101</v>
      </c>
      <c r="E15" s="1"/>
      <c r="F15" s="7">
        <v>20575.16</v>
      </c>
    </row>
    <row r="16" spans="1:6" x14ac:dyDescent="0.25">
      <c r="A16" s="1"/>
      <c r="B16" s="1"/>
      <c r="C16" s="1" t="s">
        <v>102</v>
      </c>
      <c r="D16" s="1"/>
      <c r="E16" s="1"/>
      <c r="F16" s="4">
        <f>ROUND(SUM(F10:F15),5)</f>
        <v>52301.3</v>
      </c>
    </row>
    <row r="17" spans="1:6" x14ac:dyDescent="0.25">
      <c r="A17" s="1"/>
      <c r="B17" s="1"/>
      <c r="C17" s="1" t="s">
        <v>103</v>
      </c>
      <c r="D17" s="1"/>
      <c r="E17" s="1"/>
      <c r="F17" s="4"/>
    </row>
    <row r="18" spans="1:6" x14ac:dyDescent="0.25">
      <c r="A18" s="1"/>
      <c r="B18" s="1"/>
      <c r="C18" s="1"/>
      <c r="D18" s="1" t="s">
        <v>104</v>
      </c>
      <c r="E18" s="1"/>
      <c r="F18" s="4">
        <v>1098.99</v>
      </c>
    </row>
    <row r="19" spans="1:6" ht="15.75" thickBot="1" x14ac:dyDescent="0.3">
      <c r="A19" s="1"/>
      <c r="B19" s="1"/>
      <c r="C19" s="1"/>
      <c r="D19" s="1" t="s">
        <v>105</v>
      </c>
      <c r="E19" s="1"/>
      <c r="F19" s="9">
        <v>66150</v>
      </c>
    </row>
    <row r="20" spans="1:6" ht="15.75" thickBot="1" x14ac:dyDescent="0.3">
      <c r="A20" s="1"/>
      <c r="B20" s="1"/>
      <c r="C20" s="1" t="s">
        <v>106</v>
      </c>
      <c r="D20" s="1"/>
      <c r="E20" s="1"/>
      <c r="F20" s="13">
        <f>ROUND(SUM(F17:F19),5)</f>
        <v>67248.990000000005</v>
      </c>
    </row>
    <row r="21" spans="1:6" x14ac:dyDescent="0.25">
      <c r="A21" s="1"/>
      <c r="B21" s="1" t="s">
        <v>107</v>
      </c>
      <c r="C21" s="1"/>
      <c r="D21" s="1"/>
      <c r="E21" s="1"/>
      <c r="F21" s="4">
        <f>ROUND(F3+F9+F16+F20,5)</f>
        <v>516367.68</v>
      </c>
    </row>
    <row r="22" spans="1:6" x14ac:dyDescent="0.25">
      <c r="A22" s="1"/>
      <c r="B22" s="1" t="s">
        <v>108</v>
      </c>
      <c r="C22" s="1"/>
      <c r="D22" s="1"/>
      <c r="E22" s="1"/>
      <c r="F22" s="4"/>
    </row>
    <row r="23" spans="1:6" x14ac:dyDescent="0.25">
      <c r="A23" s="1"/>
      <c r="B23" s="1"/>
      <c r="C23" s="1" t="s">
        <v>109</v>
      </c>
      <c r="D23" s="1"/>
      <c r="E23" s="1"/>
      <c r="F23" s="4">
        <v>1897196.49</v>
      </c>
    </row>
    <row r="24" spans="1:6" x14ac:dyDescent="0.25">
      <c r="A24" s="1"/>
      <c r="B24" s="1"/>
      <c r="C24" s="1" t="s">
        <v>110</v>
      </c>
      <c r="D24" s="1"/>
      <c r="E24" s="1"/>
      <c r="F24" s="4">
        <v>29950.97</v>
      </c>
    </row>
    <row r="25" spans="1:6" x14ac:dyDescent="0.25">
      <c r="A25" s="1"/>
      <c r="B25" s="1"/>
      <c r="C25" s="1" t="s">
        <v>111</v>
      </c>
      <c r="D25" s="1"/>
      <c r="E25" s="1"/>
      <c r="F25" s="4">
        <v>120712</v>
      </c>
    </row>
    <row r="26" spans="1:6" x14ac:dyDescent="0.25">
      <c r="A26" s="1"/>
      <c r="B26" s="1"/>
      <c r="C26" s="1" t="s">
        <v>112</v>
      </c>
      <c r="D26" s="1"/>
      <c r="E26" s="1"/>
      <c r="F26" s="4">
        <v>2451.83</v>
      </c>
    </row>
    <row r="27" spans="1:6" x14ac:dyDescent="0.25">
      <c r="A27" s="1"/>
      <c r="B27" s="1"/>
      <c r="C27" s="1" t="s">
        <v>113</v>
      </c>
      <c r="D27" s="1"/>
      <c r="E27" s="1"/>
      <c r="F27" s="4">
        <v>185146.78</v>
      </c>
    </row>
    <row r="28" spans="1:6" x14ac:dyDescent="0.25">
      <c r="A28" s="1"/>
      <c r="B28" s="1"/>
      <c r="C28" s="1" t="s">
        <v>114</v>
      </c>
      <c r="D28" s="1"/>
      <c r="E28" s="1"/>
      <c r="F28" s="4">
        <v>640114.91</v>
      </c>
    </row>
    <row r="29" spans="1:6" x14ac:dyDescent="0.25">
      <c r="A29" s="1"/>
      <c r="B29" s="1"/>
      <c r="C29" s="1" t="s">
        <v>115</v>
      </c>
      <c r="D29" s="1"/>
      <c r="E29" s="1"/>
      <c r="F29" s="4"/>
    </row>
    <row r="30" spans="1:6" x14ac:dyDescent="0.25">
      <c r="A30" s="1"/>
      <c r="B30" s="1"/>
      <c r="C30" s="1"/>
      <c r="D30" s="1" t="s">
        <v>116</v>
      </c>
      <c r="E30" s="1"/>
      <c r="F30" s="4">
        <v>14475</v>
      </c>
    </row>
    <row r="31" spans="1:6" ht="15.75" thickBot="1" x14ac:dyDescent="0.3">
      <c r="A31" s="1"/>
      <c r="B31" s="1"/>
      <c r="C31" s="1"/>
      <c r="D31" s="1" t="s">
        <v>117</v>
      </c>
      <c r="E31" s="1"/>
      <c r="F31" s="7">
        <v>52932</v>
      </c>
    </row>
    <row r="32" spans="1:6" x14ac:dyDescent="0.25">
      <c r="A32" s="1"/>
      <c r="B32" s="1"/>
      <c r="C32" s="1" t="s">
        <v>118</v>
      </c>
      <c r="D32" s="1"/>
      <c r="E32" s="1"/>
      <c r="F32" s="4">
        <f>ROUND(SUM(F29:F31),5)</f>
        <v>67407</v>
      </c>
    </row>
    <row r="33" spans="1:6" x14ac:dyDescent="0.25">
      <c r="A33" s="1"/>
      <c r="B33" s="1"/>
      <c r="C33" s="1" t="s">
        <v>119</v>
      </c>
      <c r="D33" s="1"/>
      <c r="E33" s="1"/>
      <c r="F33" s="4">
        <v>2163</v>
      </c>
    </row>
    <row r="34" spans="1:6" x14ac:dyDescent="0.25">
      <c r="A34" s="1"/>
      <c r="B34" s="1"/>
      <c r="C34" s="1" t="s">
        <v>120</v>
      </c>
      <c r="D34" s="1"/>
      <c r="E34" s="1"/>
      <c r="F34" s="4">
        <v>-283558.02</v>
      </c>
    </row>
    <row r="35" spans="1:6" ht="15.75" thickBot="1" x14ac:dyDescent="0.3">
      <c r="A35" s="1"/>
      <c r="B35" s="1"/>
      <c r="C35" s="1" t="s">
        <v>121</v>
      </c>
      <c r="D35" s="1"/>
      <c r="E35" s="1"/>
      <c r="F35" s="7">
        <v>-528597.36</v>
      </c>
    </row>
    <row r="36" spans="1:6" x14ac:dyDescent="0.25">
      <c r="A36" s="1"/>
      <c r="B36" s="1" t="s">
        <v>122</v>
      </c>
      <c r="C36" s="1"/>
      <c r="D36" s="1"/>
      <c r="E36" s="1"/>
      <c r="F36" s="4">
        <f>ROUND(SUM(F22:F28)+SUM(F32:F35),5)</f>
        <v>2132987.6</v>
      </c>
    </row>
    <row r="37" spans="1:6" x14ac:dyDescent="0.25">
      <c r="A37" s="1"/>
      <c r="B37" s="1" t="s">
        <v>123</v>
      </c>
      <c r="C37" s="1"/>
      <c r="D37" s="1"/>
      <c r="E37" s="1"/>
      <c r="F37" s="4"/>
    </row>
    <row r="38" spans="1:6" ht="15.75" thickBot="1" x14ac:dyDescent="0.3">
      <c r="A38" s="1"/>
      <c r="B38" s="1"/>
      <c r="C38" s="1" t="s">
        <v>124</v>
      </c>
      <c r="D38" s="1"/>
      <c r="E38" s="1"/>
      <c r="F38" s="9">
        <v>36702.21</v>
      </c>
    </row>
    <row r="39" spans="1:6" ht="15.75" thickBot="1" x14ac:dyDescent="0.3">
      <c r="A39" s="1"/>
      <c r="B39" s="1" t="s">
        <v>125</v>
      </c>
      <c r="C39" s="1"/>
      <c r="D39" s="1"/>
      <c r="E39" s="1"/>
      <c r="F39" s="11">
        <f>ROUND(SUM(F37:F38),5)</f>
        <v>36702.21</v>
      </c>
    </row>
    <row r="40" spans="1:6" s="18" customFormat="1" ht="12" thickBot="1" x14ac:dyDescent="0.25">
      <c r="A40" s="15" t="s">
        <v>126</v>
      </c>
      <c r="B40" s="15"/>
      <c r="C40" s="15"/>
      <c r="D40" s="15"/>
      <c r="E40" s="15"/>
      <c r="F40" s="16">
        <f>ROUND(F2+F21+F36+F39,5)</f>
        <v>2686057.49</v>
      </c>
    </row>
    <row r="41" spans="1:6" ht="15.75" thickTop="1" x14ac:dyDescent="0.25">
      <c r="A41" s="1" t="s">
        <v>127</v>
      </c>
      <c r="B41" s="1"/>
      <c r="C41" s="1"/>
      <c r="D41" s="1"/>
      <c r="E41" s="1"/>
      <c r="F41" s="4"/>
    </row>
    <row r="42" spans="1:6" x14ac:dyDescent="0.25">
      <c r="A42" s="1"/>
      <c r="B42" s="1" t="s">
        <v>128</v>
      </c>
      <c r="C42" s="1"/>
      <c r="D42" s="1"/>
      <c r="E42" s="1"/>
      <c r="F42" s="4"/>
    </row>
    <row r="43" spans="1:6" x14ac:dyDescent="0.25">
      <c r="A43" s="1"/>
      <c r="B43" s="1"/>
      <c r="C43" s="1" t="s">
        <v>129</v>
      </c>
      <c r="D43" s="1"/>
      <c r="E43" s="1"/>
      <c r="F43" s="4"/>
    </row>
    <row r="44" spans="1:6" x14ac:dyDescent="0.25">
      <c r="A44" s="1"/>
      <c r="B44" s="1"/>
      <c r="C44" s="1"/>
      <c r="D44" s="1" t="s">
        <v>130</v>
      </c>
      <c r="E44" s="1"/>
      <c r="F44" s="4"/>
    </row>
    <row r="45" spans="1:6" ht="15.75" thickBot="1" x14ac:dyDescent="0.3">
      <c r="A45" s="1"/>
      <c r="B45" s="1"/>
      <c r="C45" s="1"/>
      <c r="D45" s="1"/>
      <c r="E45" s="1" t="s">
        <v>131</v>
      </c>
      <c r="F45" s="7">
        <v>-4.3</v>
      </c>
    </row>
    <row r="46" spans="1:6" x14ac:dyDescent="0.25">
      <c r="A46" s="1"/>
      <c r="B46" s="1"/>
      <c r="C46" s="1"/>
      <c r="D46" s="1" t="s">
        <v>132</v>
      </c>
      <c r="E46" s="1"/>
      <c r="F46" s="4">
        <f>ROUND(SUM(F44:F45),5)</f>
        <v>-4.3</v>
      </c>
    </row>
    <row r="47" spans="1:6" x14ac:dyDescent="0.25">
      <c r="A47" s="1"/>
      <c r="B47" s="1"/>
      <c r="C47" s="1"/>
      <c r="D47" s="1" t="s">
        <v>133</v>
      </c>
      <c r="E47" s="1"/>
      <c r="F47" s="4"/>
    </row>
    <row r="48" spans="1:6" x14ac:dyDescent="0.25">
      <c r="A48" s="1"/>
      <c r="B48" s="1"/>
      <c r="C48" s="1"/>
      <c r="D48" s="1"/>
      <c r="E48" s="1" t="s">
        <v>134</v>
      </c>
      <c r="F48" s="4">
        <v>2158.02</v>
      </c>
    </row>
    <row r="49" spans="1:6" x14ac:dyDescent="0.25">
      <c r="A49" s="1"/>
      <c r="B49" s="1"/>
      <c r="C49" s="1"/>
      <c r="D49" s="1"/>
      <c r="E49" s="1" t="s">
        <v>135</v>
      </c>
      <c r="F49" s="4">
        <v>1495.14</v>
      </c>
    </row>
    <row r="50" spans="1:6" x14ac:dyDescent="0.25">
      <c r="A50" s="1"/>
      <c r="B50" s="1"/>
      <c r="C50" s="1"/>
      <c r="D50" s="1"/>
      <c r="E50" s="1" t="s">
        <v>136</v>
      </c>
      <c r="F50" s="4">
        <v>11890.57</v>
      </c>
    </row>
    <row r="51" spans="1:6" x14ac:dyDescent="0.25">
      <c r="A51" s="1"/>
      <c r="B51" s="1"/>
      <c r="C51" s="1"/>
      <c r="D51" s="1"/>
      <c r="E51" s="1" t="s">
        <v>137</v>
      </c>
      <c r="F51" s="4">
        <v>909.62</v>
      </c>
    </row>
    <row r="52" spans="1:6" ht="15.75" thickBot="1" x14ac:dyDescent="0.3">
      <c r="A52" s="1"/>
      <c r="B52" s="1"/>
      <c r="C52" s="1"/>
      <c r="D52" s="1"/>
      <c r="E52" s="1" t="s">
        <v>138</v>
      </c>
      <c r="F52" s="9">
        <v>66150</v>
      </c>
    </row>
    <row r="53" spans="1:6" ht="15.75" thickBot="1" x14ac:dyDescent="0.3">
      <c r="A53" s="1"/>
      <c r="B53" s="1"/>
      <c r="C53" s="1"/>
      <c r="D53" s="1" t="s">
        <v>139</v>
      </c>
      <c r="E53" s="1"/>
      <c r="F53" s="13">
        <f>ROUND(SUM(F47:F52),5)</f>
        <v>82603.350000000006</v>
      </c>
    </row>
    <row r="54" spans="1:6" x14ac:dyDescent="0.25">
      <c r="A54" s="1"/>
      <c r="B54" s="1"/>
      <c r="C54" s="1" t="s">
        <v>140</v>
      </c>
      <c r="D54" s="1"/>
      <c r="E54" s="1"/>
      <c r="F54" s="4">
        <f>ROUND(F43+F46+F53,5)</f>
        <v>82599.05</v>
      </c>
    </row>
    <row r="55" spans="1:6" x14ac:dyDescent="0.25">
      <c r="A55" s="1"/>
      <c r="B55" s="1"/>
      <c r="C55" s="1" t="s">
        <v>141</v>
      </c>
      <c r="D55" s="1"/>
      <c r="E55" s="1"/>
      <c r="F55" s="4"/>
    </row>
    <row r="56" spans="1:6" ht="15.75" thickBot="1" x14ac:dyDescent="0.3">
      <c r="A56" s="1"/>
      <c r="B56" s="1"/>
      <c r="C56" s="1"/>
      <c r="D56" s="1" t="s">
        <v>142</v>
      </c>
      <c r="E56" s="1"/>
      <c r="F56" s="9">
        <v>207828.83</v>
      </c>
    </row>
    <row r="57" spans="1:6" ht="15.75" thickBot="1" x14ac:dyDescent="0.3">
      <c r="A57" s="1"/>
      <c r="B57" s="1"/>
      <c r="C57" s="1" t="s">
        <v>143</v>
      </c>
      <c r="D57" s="1"/>
      <c r="E57" s="1"/>
      <c r="F57" s="13">
        <f>ROUND(SUM(F55:F56),5)</f>
        <v>207828.83</v>
      </c>
    </row>
    <row r="58" spans="1:6" x14ac:dyDescent="0.25">
      <c r="A58" s="1"/>
      <c r="B58" s="1" t="s">
        <v>144</v>
      </c>
      <c r="C58" s="1"/>
      <c r="D58" s="1"/>
      <c r="E58" s="1"/>
      <c r="F58" s="4">
        <f>ROUND(F42+F54+F57,5)</f>
        <v>290427.88</v>
      </c>
    </row>
    <row r="59" spans="1:6" x14ac:dyDescent="0.25">
      <c r="A59" s="1"/>
      <c r="B59" s="1" t="s">
        <v>145</v>
      </c>
      <c r="C59" s="1"/>
      <c r="D59" s="1"/>
      <c r="E59" s="1"/>
      <c r="F59" s="4"/>
    </row>
    <row r="60" spans="1:6" x14ac:dyDescent="0.25">
      <c r="A60" s="1"/>
      <c r="B60" s="1"/>
      <c r="C60" s="1" t="s">
        <v>146</v>
      </c>
      <c r="D60" s="1"/>
      <c r="E60" s="1"/>
      <c r="F60" s="4">
        <v>1820959.66</v>
      </c>
    </row>
    <row r="61" spans="1:6" x14ac:dyDescent="0.25">
      <c r="A61" s="1"/>
      <c r="B61" s="1"/>
      <c r="C61" s="1" t="s">
        <v>147</v>
      </c>
      <c r="D61" s="1"/>
      <c r="E61" s="1"/>
      <c r="F61" s="4">
        <v>122779.01</v>
      </c>
    </row>
    <row r="62" spans="1:6" x14ac:dyDescent="0.25">
      <c r="A62" s="1"/>
      <c r="B62" s="1"/>
      <c r="C62" s="1" t="s">
        <v>148</v>
      </c>
      <c r="D62" s="1"/>
      <c r="E62" s="1"/>
      <c r="F62" s="4">
        <v>65842.33</v>
      </c>
    </row>
    <row r="63" spans="1:6" x14ac:dyDescent="0.25">
      <c r="A63" s="1"/>
      <c r="B63" s="1"/>
      <c r="C63" s="1" t="s">
        <v>149</v>
      </c>
      <c r="D63" s="1"/>
      <c r="E63" s="1"/>
      <c r="F63" s="4">
        <v>125092.95</v>
      </c>
    </row>
    <row r="64" spans="1:6" x14ac:dyDescent="0.25">
      <c r="A64" s="1"/>
      <c r="B64" s="1"/>
      <c r="C64" s="1" t="s">
        <v>150</v>
      </c>
      <c r="D64" s="1"/>
      <c r="E64" s="1"/>
      <c r="F64" s="4">
        <v>241505.11</v>
      </c>
    </row>
    <row r="65" spans="1:6" ht="15.75" thickBot="1" x14ac:dyDescent="0.3">
      <c r="A65" s="1"/>
      <c r="B65" s="1"/>
      <c r="C65" s="1" t="s">
        <v>86</v>
      </c>
      <c r="D65" s="1"/>
      <c r="E65" s="1"/>
      <c r="F65" s="9">
        <v>19450.55</v>
      </c>
    </row>
    <row r="66" spans="1:6" ht="15.75" thickBot="1" x14ac:dyDescent="0.3">
      <c r="A66" s="1"/>
      <c r="B66" s="1" t="s">
        <v>151</v>
      </c>
      <c r="C66" s="1"/>
      <c r="D66" s="1"/>
      <c r="E66" s="1"/>
      <c r="F66" s="11">
        <f>ROUND(SUM(F59:F65),5)</f>
        <v>2395629.61</v>
      </c>
    </row>
    <row r="67" spans="1:6" s="18" customFormat="1" ht="12" thickBot="1" x14ac:dyDescent="0.25">
      <c r="A67" s="15" t="s">
        <v>152</v>
      </c>
      <c r="B67" s="15"/>
      <c r="C67" s="15"/>
      <c r="D67" s="15"/>
      <c r="E67" s="15"/>
      <c r="F67" s="16">
        <f>ROUND(F41+F58+F66,5)</f>
        <v>2686057.49</v>
      </c>
    </row>
    <row r="68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1:31 PM
&amp;"Arial,Bold"&amp;8 01/01/20
&amp;"Arial,Bold"&amp;8 Accrual Basis&amp;C&amp;"Arial,Bold"&amp;12 PIKES BAY SANITARY DISTRICT
&amp;"Arial,Bold"&amp;14 Balance Sheet
&amp;"Arial,Bold"&amp;10 As of December 31,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7169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69" r:id="rId4" name="FILTER"/>
      </mc:Fallback>
    </mc:AlternateContent>
    <mc:AlternateContent xmlns:mc="http://schemas.openxmlformats.org/markup-compatibility/2006">
      <mc:Choice Requires="x14">
        <control shapeId="7170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7170" r:id="rId6" name="HEADER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F68"/>
  <sheetViews>
    <sheetView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 activeCell="E5" sqref="E5"/>
    </sheetView>
  </sheetViews>
  <sheetFormatPr defaultRowHeight="15" x14ac:dyDescent="0.25"/>
  <cols>
    <col min="1" max="4" width="3" style="23" customWidth="1"/>
    <col min="5" max="5" width="29.7109375" style="23" customWidth="1"/>
    <col min="6" max="6" width="10.140625" style="24" bestFit="1" customWidth="1"/>
  </cols>
  <sheetData>
    <row r="1" spans="1:6" s="22" customFormat="1" ht="15.75" thickBot="1" x14ac:dyDescent="0.3">
      <c r="A1" s="19"/>
      <c r="B1" s="19"/>
      <c r="C1" s="19"/>
      <c r="D1" s="19"/>
      <c r="E1" s="19"/>
      <c r="F1" s="25" t="s">
        <v>0</v>
      </c>
    </row>
    <row r="2" spans="1:6" ht="15.75" thickTop="1" x14ac:dyDescent="0.25">
      <c r="A2" s="1"/>
      <c r="B2" s="1" t="s">
        <v>4</v>
      </c>
      <c r="C2" s="1"/>
      <c r="D2" s="1"/>
      <c r="E2" s="1"/>
      <c r="F2" s="4"/>
    </row>
    <row r="3" spans="1:6" x14ac:dyDescent="0.25">
      <c r="A3" s="1"/>
      <c r="B3" s="1"/>
      <c r="C3" s="1" t="s">
        <v>5</v>
      </c>
      <c r="D3" s="1"/>
      <c r="E3" s="1"/>
      <c r="F3" s="4"/>
    </row>
    <row r="4" spans="1:6" x14ac:dyDescent="0.25">
      <c r="A4" s="1"/>
      <c r="B4" s="1"/>
      <c r="C4" s="1"/>
      <c r="D4" s="1" t="s">
        <v>6</v>
      </c>
      <c r="E4" s="1"/>
      <c r="F4" s="4">
        <v>46104.639999999999</v>
      </c>
    </row>
    <row r="5" spans="1:6" ht="15.75" thickBot="1" x14ac:dyDescent="0.3">
      <c r="A5" s="1"/>
      <c r="B5" s="1"/>
      <c r="C5" s="1"/>
      <c r="D5" s="1" t="s">
        <v>7</v>
      </c>
      <c r="E5" s="1"/>
      <c r="F5" s="7">
        <v>132338</v>
      </c>
    </row>
    <row r="6" spans="1:6" x14ac:dyDescent="0.25">
      <c r="A6" s="1"/>
      <c r="B6" s="1"/>
      <c r="C6" s="1" t="s">
        <v>8</v>
      </c>
      <c r="D6" s="1"/>
      <c r="E6" s="1"/>
      <c r="F6" s="4">
        <f>ROUND(SUM(F3:F5),5)</f>
        <v>178442.64</v>
      </c>
    </row>
    <row r="7" spans="1:6" x14ac:dyDescent="0.25">
      <c r="A7" s="1"/>
      <c r="B7" s="1"/>
      <c r="C7" s="1" t="s">
        <v>9</v>
      </c>
      <c r="D7" s="1"/>
      <c r="E7" s="1"/>
      <c r="F7" s="4"/>
    </row>
    <row r="8" spans="1:6" x14ac:dyDescent="0.25">
      <c r="A8" s="1"/>
      <c r="B8" s="1"/>
      <c r="C8" s="1"/>
      <c r="D8" s="1" t="s">
        <v>10</v>
      </c>
      <c r="E8" s="1"/>
      <c r="F8" s="4">
        <v>551.67999999999995</v>
      </c>
    </row>
    <row r="9" spans="1:6" x14ac:dyDescent="0.25">
      <c r="A9" s="1"/>
      <c r="B9" s="1"/>
      <c r="C9" s="1"/>
      <c r="D9" s="1" t="s">
        <v>11</v>
      </c>
      <c r="E9" s="1"/>
      <c r="F9" s="4">
        <v>26583.89</v>
      </c>
    </row>
    <row r="10" spans="1:6" x14ac:dyDescent="0.25">
      <c r="A10" s="1"/>
      <c r="B10" s="1"/>
      <c r="C10" s="1"/>
      <c r="D10" s="1" t="s">
        <v>12</v>
      </c>
      <c r="E10" s="1"/>
      <c r="F10" s="4">
        <v>6154</v>
      </c>
    </row>
    <row r="11" spans="1:6" x14ac:dyDescent="0.25">
      <c r="A11" s="1"/>
      <c r="B11" s="1"/>
      <c r="C11" s="1"/>
      <c r="D11" s="1" t="s">
        <v>13</v>
      </c>
      <c r="E11" s="1"/>
      <c r="F11" s="4"/>
    </row>
    <row r="12" spans="1:6" x14ac:dyDescent="0.25">
      <c r="A12" s="1"/>
      <c r="B12" s="1"/>
      <c r="C12" s="1"/>
      <c r="D12" s="1"/>
      <c r="E12" s="1" t="s">
        <v>15</v>
      </c>
      <c r="F12" s="4">
        <v>3113.5</v>
      </c>
    </row>
    <row r="13" spans="1:6" x14ac:dyDescent="0.25">
      <c r="A13" s="1"/>
      <c r="B13" s="1"/>
      <c r="C13" s="1"/>
      <c r="D13" s="1"/>
      <c r="E13" s="1" t="s">
        <v>16</v>
      </c>
      <c r="F13" s="4">
        <v>6860.13</v>
      </c>
    </row>
    <row r="14" spans="1:6" ht="15.75" thickBot="1" x14ac:dyDescent="0.3">
      <c r="A14" s="1"/>
      <c r="B14" s="1"/>
      <c r="C14" s="1"/>
      <c r="D14" s="1"/>
      <c r="E14" s="1" t="s">
        <v>17</v>
      </c>
      <c r="F14" s="7">
        <v>2228</v>
      </c>
    </row>
    <row r="15" spans="1:6" x14ac:dyDescent="0.25">
      <c r="A15" s="1"/>
      <c r="B15" s="1"/>
      <c r="C15" s="1"/>
      <c r="D15" s="1" t="s">
        <v>18</v>
      </c>
      <c r="E15" s="1"/>
      <c r="F15" s="4">
        <f>ROUND(SUM(F11:F14),5)</f>
        <v>12201.63</v>
      </c>
    </row>
    <row r="16" spans="1:6" x14ac:dyDescent="0.25">
      <c r="A16" s="1"/>
      <c r="B16" s="1"/>
      <c r="C16" s="1"/>
      <c r="D16" s="1" t="s">
        <v>19</v>
      </c>
      <c r="E16" s="1"/>
      <c r="F16" s="4"/>
    </row>
    <row r="17" spans="1:6" ht="15.75" thickBot="1" x14ac:dyDescent="0.3">
      <c r="A17" s="1"/>
      <c r="B17" s="1"/>
      <c r="C17" s="1"/>
      <c r="D17" s="1"/>
      <c r="E17" s="1" t="s">
        <v>25</v>
      </c>
      <c r="F17" s="7">
        <v>4220.45</v>
      </c>
    </row>
    <row r="18" spans="1:6" x14ac:dyDescent="0.25">
      <c r="A18" s="1"/>
      <c r="B18" s="1"/>
      <c r="C18" s="1"/>
      <c r="D18" s="1" t="s">
        <v>26</v>
      </c>
      <c r="E18" s="1"/>
      <c r="F18" s="4">
        <f>ROUND(SUM(F16:F17),5)</f>
        <v>4220.45</v>
      </c>
    </row>
    <row r="19" spans="1:6" x14ac:dyDescent="0.25">
      <c r="A19" s="1"/>
      <c r="B19" s="1"/>
      <c r="C19" s="1"/>
      <c r="D19" s="1" t="s">
        <v>27</v>
      </c>
      <c r="E19" s="1"/>
      <c r="F19" s="4"/>
    </row>
    <row r="20" spans="1:6" x14ac:dyDescent="0.25">
      <c r="A20" s="1"/>
      <c r="B20" s="1"/>
      <c r="C20" s="1"/>
      <c r="D20" s="1"/>
      <c r="E20" s="1" t="s">
        <v>28</v>
      </c>
      <c r="F20" s="4">
        <v>22364.47</v>
      </c>
    </row>
    <row r="21" spans="1:6" x14ac:dyDescent="0.25">
      <c r="A21" s="1"/>
      <c r="B21" s="1"/>
      <c r="C21" s="1"/>
      <c r="D21" s="1"/>
      <c r="E21" s="1" t="s">
        <v>29</v>
      </c>
      <c r="F21" s="4">
        <v>882.09</v>
      </c>
    </row>
    <row r="22" spans="1:6" x14ac:dyDescent="0.25">
      <c r="A22" s="1"/>
      <c r="B22" s="1"/>
      <c r="C22" s="1"/>
      <c r="D22" s="1"/>
      <c r="E22" s="1" t="s">
        <v>30</v>
      </c>
      <c r="F22" s="4">
        <v>6488.44</v>
      </c>
    </row>
    <row r="23" spans="1:6" x14ac:dyDescent="0.25">
      <c r="A23" s="1"/>
      <c r="B23" s="1"/>
      <c r="C23" s="1"/>
      <c r="D23" s="1"/>
      <c r="E23" s="1" t="s">
        <v>31</v>
      </c>
      <c r="F23" s="4">
        <v>225</v>
      </c>
    </row>
    <row r="24" spans="1:6" x14ac:dyDescent="0.25">
      <c r="A24" s="1"/>
      <c r="B24" s="1"/>
      <c r="C24" s="1"/>
      <c r="D24" s="1"/>
      <c r="E24" s="1" t="s">
        <v>32</v>
      </c>
      <c r="F24" s="4">
        <v>15075</v>
      </c>
    </row>
    <row r="25" spans="1:6" ht="15.75" thickBot="1" x14ac:dyDescent="0.3">
      <c r="A25" s="1"/>
      <c r="B25" s="1"/>
      <c r="C25" s="1"/>
      <c r="D25" s="1"/>
      <c r="E25" s="1" t="s">
        <v>33</v>
      </c>
      <c r="F25" s="7">
        <v>47451.79</v>
      </c>
    </row>
    <row r="26" spans="1:6" x14ac:dyDescent="0.25">
      <c r="A26" s="1"/>
      <c r="B26" s="1"/>
      <c r="C26" s="1"/>
      <c r="D26" s="1" t="s">
        <v>34</v>
      </c>
      <c r="E26" s="1"/>
      <c r="F26" s="4">
        <f>ROUND(SUM(F19:F25),5)</f>
        <v>92486.79</v>
      </c>
    </row>
    <row r="27" spans="1:6" x14ac:dyDescent="0.25">
      <c r="A27" s="1"/>
      <c r="B27" s="1"/>
      <c r="C27" s="1"/>
      <c r="D27" s="1" t="s">
        <v>35</v>
      </c>
      <c r="E27" s="1"/>
      <c r="F27" s="4"/>
    </row>
    <row r="28" spans="1:6" x14ac:dyDescent="0.25">
      <c r="A28" s="1"/>
      <c r="B28" s="1"/>
      <c r="C28" s="1"/>
      <c r="D28" s="1"/>
      <c r="E28" s="1" t="s">
        <v>36</v>
      </c>
      <c r="F28" s="4">
        <v>3841.22</v>
      </c>
    </row>
    <row r="29" spans="1:6" x14ac:dyDescent="0.25">
      <c r="A29" s="1"/>
      <c r="B29" s="1"/>
      <c r="C29" s="1"/>
      <c r="D29" s="1"/>
      <c r="E29" s="1" t="s">
        <v>37</v>
      </c>
      <c r="F29" s="4">
        <v>846.25</v>
      </c>
    </row>
    <row r="30" spans="1:6" x14ac:dyDescent="0.25">
      <c r="A30" s="1"/>
      <c r="B30" s="1"/>
      <c r="C30" s="1"/>
      <c r="D30" s="1"/>
      <c r="E30" s="1" t="s">
        <v>39</v>
      </c>
      <c r="F30" s="4">
        <v>5670</v>
      </c>
    </row>
    <row r="31" spans="1:6" x14ac:dyDescent="0.25">
      <c r="A31" s="1"/>
      <c r="B31" s="1"/>
      <c r="C31" s="1"/>
      <c r="D31" s="1"/>
      <c r="E31" s="1" t="s">
        <v>40</v>
      </c>
      <c r="F31" s="4">
        <v>19355.2</v>
      </c>
    </row>
    <row r="32" spans="1:6" ht="15.75" thickBot="1" x14ac:dyDescent="0.3">
      <c r="A32" s="1"/>
      <c r="B32" s="1"/>
      <c r="C32" s="1"/>
      <c r="D32" s="1"/>
      <c r="E32" s="1" t="s">
        <v>41</v>
      </c>
      <c r="F32" s="7">
        <v>4422.5</v>
      </c>
    </row>
    <row r="33" spans="1:6" x14ac:dyDescent="0.25">
      <c r="A33" s="1"/>
      <c r="B33" s="1"/>
      <c r="C33" s="1"/>
      <c r="D33" s="1" t="s">
        <v>42</v>
      </c>
      <c r="E33" s="1"/>
      <c r="F33" s="4">
        <f>ROUND(SUM(F27:F32),5)</f>
        <v>34135.17</v>
      </c>
    </row>
    <row r="34" spans="1:6" x14ac:dyDescent="0.25">
      <c r="A34" s="1"/>
      <c r="B34" s="1"/>
      <c r="C34" s="1"/>
      <c r="D34" s="1" t="s">
        <v>43</v>
      </c>
      <c r="E34" s="1"/>
      <c r="F34" s="4"/>
    </row>
    <row r="35" spans="1:6" ht="15.75" thickBot="1" x14ac:dyDescent="0.3">
      <c r="A35" s="1"/>
      <c r="B35" s="1"/>
      <c r="C35" s="1"/>
      <c r="D35" s="1"/>
      <c r="E35" s="1" t="s">
        <v>45</v>
      </c>
      <c r="F35" s="7">
        <v>6600</v>
      </c>
    </row>
    <row r="36" spans="1:6" x14ac:dyDescent="0.25">
      <c r="A36" s="1"/>
      <c r="B36" s="1"/>
      <c r="C36" s="1"/>
      <c r="D36" s="1" t="s">
        <v>46</v>
      </c>
      <c r="E36" s="1"/>
      <c r="F36" s="4">
        <f>ROUND(SUM(F34:F35),5)</f>
        <v>6600</v>
      </c>
    </row>
    <row r="37" spans="1:6" x14ac:dyDescent="0.25">
      <c r="A37" s="1"/>
      <c r="B37" s="1"/>
      <c r="C37" s="1"/>
      <c r="D37" s="1" t="s">
        <v>47</v>
      </c>
      <c r="E37" s="1"/>
      <c r="F37" s="4"/>
    </row>
    <row r="38" spans="1:6" x14ac:dyDescent="0.25">
      <c r="A38" s="1"/>
      <c r="B38" s="1"/>
      <c r="C38" s="1"/>
      <c r="D38" s="1"/>
      <c r="E38" s="1" t="s">
        <v>48</v>
      </c>
      <c r="F38" s="4">
        <v>2414.81</v>
      </c>
    </row>
    <row r="39" spans="1:6" ht="15.75" thickBot="1" x14ac:dyDescent="0.3">
      <c r="A39" s="1"/>
      <c r="B39" s="1"/>
      <c r="C39" s="1"/>
      <c r="D39" s="1"/>
      <c r="E39" s="1" t="s">
        <v>49</v>
      </c>
      <c r="F39" s="7">
        <v>1179.08</v>
      </c>
    </row>
    <row r="40" spans="1:6" x14ac:dyDescent="0.25">
      <c r="A40" s="1"/>
      <c r="B40" s="1"/>
      <c r="C40" s="1"/>
      <c r="D40" s="1" t="s">
        <v>50</v>
      </c>
      <c r="E40" s="1"/>
      <c r="F40" s="4">
        <f>ROUND(SUM(F37:F39),5)</f>
        <v>3593.89</v>
      </c>
    </row>
    <row r="41" spans="1:6" x14ac:dyDescent="0.25">
      <c r="A41" s="1"/>
      <c r="B41" s="1"/>
      <c r="C41" s="1"/>
      <c r="D41" s="1" t="s">
        <v>55</v>
      </c>
      <c r="E41" s="1"/>
      <c r="F41" s="4"/>
    </row>
    <row r="42" spans="1:6" x14ac:dyDescent="0.25">
      <c r="A42" s="1"/>
      <c r="B42" s="1"/>
      <c r="C42" s="1"/>
      <c r="D42" s="1"/>
      <c r="E42" s="1" t="s">
        <v>56</v>
      </c>
      <c r="F42" s="4">
        <v>444.88</v>
      </c>
    </row>
    <row r="43" spans="1:6" x14ac:dyDescent="0.25">
      <c r="A43" s="1"/>
      <c r="B43" s="1"/>
      <c r="C43" s="1"/>
      <c r="D43" s="1"/>
      <c r="E43" s="1" t="s">
        <v>57</v>
      </c>
      <c r="F43" s="4">
        <v>415</v>
      </c>
    </row>
    <row r="44" spans="1:6" x14ac:dyDescent="0.25">
      <c r="A44" s="1"/>
      <c r="B44" s="1"/>
      <c r="C44" s="1"/>
      <c r="D44" s="1"/>
      <c r="E44" s="1" t="s">
        <v>60</v>
      </c>
      <c r="F44" s="4">
        <v>540</v>
      </c>
    </row>
    <row r="45" spans="1:6" x14ac:dyDescent="0.25">
      <c r="A45" s="1"/>
      <c r="B45" s="1"/>
      <c r="C45" s="1"/>
      <c r="D45" s="1"/>
      <c r="E45" s="1" t="s">
        <v>61</v>
      </c>
      <c r="F45" s="4">
        <v>3043.64</v>
      </c>
    </row>
    <row r="46" spans="1:6" ht="15.75" thickBot="1" x14ac:dyDescent="0.3">
      <c r="A46" s="1"/>
      <c r="B46" s="1"/>
      <c r="C46" s="1"/>
      <c r="D46" s="1"/>
      <c r="E46" s="1" t="s">
        <v>63</v>
      </c>
      <c r="F46" s="7">
        <v>502.96</v>
      </c>
    </row>
    <row r="47" spans="1:6" x14ac:dyDescent="0.25">
      <c r="A47" s="1"/>
      <c r="B47" s="1"/>
      <c r="C47" s="1"/>
      <c r="D47" s="1" t="s">
        <v>64</v>
      </c>
      <c r="E47" s="1"/>
      <c r="F47" s="4">
        <f>ROUND(SUM(F41:F46),5)</f>
        <v>4946.4799999999996</v>
      </c>
    </row>
    <row r="48" spans="1:6" x14ac:dyDescent="0.25">
      <c r="A48" s="1"/>
      <c r="B48" s="1"/>
      <c r="C48" s="1"/>
      <c r="D48" s="1" t="s">
        <v>65</v>
      </c>
      <c r="E48" s="1"/>
      <c r="F48" s="4"/>
    </row>
    <row r="49" spans="1:6" ht="15.75" thickBot="1" x14ac:dyDescent="0.3">
      <c r="A49" s="1"/>
      <c r="B49" s="1"/>
      <c r="C49" s="1"/>
      <c r="D49" s="1"/>
      <c r="E49" s="1" t="s">
        <v>66</v>
      </c>
      <c r="F49" s="9">
        <v>633.87</v>
      </c>
    </row>
    <row r="50" spans="1:6" ht="15.75" thickBot="1" x14ac:dyDescent="0.3">
      <c r="A50" s="1"/>
      <c r="B50" s="1"/>
      <c r="C50" s="1"/>
      <c r="D50" s="1" t="s">
        <v>68</v>
      </c>
      <c r="E50" s="1"/>
      <c r="F50" s="11">
        <f>ROUND(SUM(F48:F49),5)</f>
        <v>633.87</v>
      </c>
    </row>
    <row r="51" spans="1:6" ht="15.75" thickBot="1" x14ac:dyDescent="0.3">
      <c r="A51" s="1"/>
      <c r="B51" s="1"/>
      <c r="C51" s="1" t="s">
        <v>69</v>
      </c>
      <c r="D51" s="1"/>
      <c r="E51" s="1"/>
      <c r="F51" s="13">
        <f>ROUND(SUM(F7:F10)+F15+F18+F26+F33+F36+F40+F47+F50,5)</f>
        <v>192107.85</v>
      </c>
    </row>
    <row r="52" spans="1:6" x14ac:dyDescent="0.25">
      <c r="A52" s="1"/>
      <c r="B52" s="1" t="s">
        <v>70</v>
      </c>
      <c r="C52" s="1"/>
      <c r="D52" s="1"/>
      <c r="E52" s="1"/>
      <c r="F52" s="4">
        <f>ROUND(F2+F6-F51,5)</f>
        <v>-13665.21</v>
      </c>
    </row>
    <row r="53" spans="1:6" x14ac:dyDescent="0.25">
      <c r="A53" s="1"/>
      <c r="B53" s="1" t="s">
        <v>71</v>
      </c>
      <c r="C53" s="1"/>
      <c r="D53" s="1"/>
      <c r="E53" s="1"/>
      <c r="F53" s="4"/>
    </row>
    <row r="54" spans="1:6" x14ac:dyDescent="0.25">
      <c r="A54" s="1"/>
      <c r="B54" s="1"/>
      <c r="C54" s="1" t="s">
        <v>72</v>
      </c>
      <c r="D54" s="1"/>
      <c r="E54" s="1"/>
      <c r="F54" s="4"/>
    </row>
    <row r="55" spans="1:6" x14ac:dyDescent="0.25">
      <c r="A55" s="1"/>
      <c r="B55" s="1"/>
      <c r="C55" s="1"/>
      <c r="D55" s="1" t="s">
        <v>73</v>
      </c>
      <c r="E55" s="1"/>
      <c r="F55" s="4"/>
    </row>
    <row r="56" spans="1:6" x14ac:dyDescent="0.25">
      <c r="A56" s="1"/>
      <c r="B56" s="1"/>
      <c r="C56" s="1"/>
      <c r="D56" s="1"/>
      <c r="E56" s="1" t="s">
        <v>74</v>
      </c>
      <c r="F56" s="4">
        <v>15000</v>
      </c>
    </row>
    <row r="57" spans="1:6" ht="15.75" thickBot="1" x14ac:dyDescent="0.3">
      <c r="A57" s="1"/>
      <c r="B57" s="1"/>
      <c r="C57" s="1"/>
      <c r="D57" s="1"/>
      <c r="E57" s="1" t="s">
        <v>75</v>
      </c>
      <c r="F57" s="7">
        <v>1258.6199999999999</v>
      </c>
    </row>
    <row r="58" spans="1:6" x14ac:dyDescent="0.25">
      <c r="A58" s="1"/>
      <c r="B58" s="1"/>
      <c r="C58" s="1"/>
      <c r="D58" s="1" t="s">
        <v>77</v>
      </c>
      <c r="E58" s="1"/>
      <c r="F58" s="4">
        <f>ROUND(SUM(F55:F57),5)</f>
        <v>16258.62</v>
      </c>
    </row>
    <row r="59" spans="1:6" x14ac:dyDescent="0.25">
      <c r="A59" s="1"/>
      <c r="B59" s="1"/>
      <c r="C59" s="1"/>
      <c r="D59" s="1" t="s">
        <v>78</v>
      </c>
      <c r="E59" s="1"/>
      <c r="F59" s="4">
        <v>74391</v>
      </c>
    </row>
    <row r="60" spans="1:6" ht="15.75" thickBot="1" x14ac:dyDescent="0.3">
      <c r="A60" s="1"/>
      <c r="B60" s="1"/>
      <c r="C60" s="1"/>
      <c r="D60" s="1" t="s">
        <v>79</v>
      </c>
      <c r="E60" s="1"/>
      <c r="F60" s="7">
        <v>4766.37</v>
      </c>
    </row>
    <row r="61" spans="1:6" x14ac:dyDescent="0.25">
      <c r="A61" s="1"/>
      <c r="B61" s="1"/>
      <c r="C61" s="1" t="s">
        <v>80</v>
      </c>
      <c r="D61" s="1"/>
      <c r="E61" s="1"/>
      <c r="F61" s="4">
        <f>ROUND(F54+SUM(F58:F60),5)</f>
        <v>95415.99</v>
      </c>
    </row>
    <row r="62" spans="1:6" x14ac:dyDescent="0.25">
      <c r="A62" s="1"/>
      <c r="B62" s="1"/>
      <c r="C62" s="1" t="s">
        <v>81</v>
      </c>
      <c r="D62" s="1"/>
      <c r="E62" s="1"/>
      <c r="F62" s="4"/>
    </row>
    <row r="63" spans="1:6" x14ac:dyDescent="0.25">
      <c r="A63" s="1"/>
      <c r="B63" s="1"/>
      <c r="C63" s="1"/>
      <c r="D63" s="1" t="s">
        <v>82</v>
      </c>
      <c r="E63" s="1"/>
      <c r="F63" s="4">
        <v>57898.95</v>
      </c>
    </row>
    <row r="64" spans="1:6" ht="15.75" thickBot="1" x14ac:dyDescent="0.3">
      <c r="A64" s="1"/>
      <c r="B64" s="1"/>
      <c r="C64" s="1"/>
      <c r="D64" s="1" t="s">
        <v>83</v>
      </c>
      <c r="E64" s="1"/>
      <c r="F64" s="9">
        <v>4401.28</v>
      </c>
    </row>
    <row r="65" spans="1:6" ht="15.75" thickBot="1" x14ac:dyDescent="0.3">
      <c r="A65" s="1"/>
      <c r="B65" s="1"/>
      <c r="C65" s="1" t="s">
        <v>84</v>
      </c>
      <c r="D65" s="1"/>
      <c r="E65" s="1"/>
      <c r="F65" s="11">
        <f>ROUND(SUM(F62:F64),5)</f>
        <v>62300.23</v>
      </c>
    </row>
    <row r="66" spans="1:6" ht="15.75" thickBot="1" x14ac:dyDescent="0.3">
      <c r="A66" s="1"/>
      <c r="B66" s="1" t="s">
        <v>85</v>
      </c>
      <c r="C66" s="1"/>
      <c r="D66" s="1"/>
      <c r="E66" s="1"/>
      <c r="F66" s="11">
        <f>ROUND(F53+F61-F65,5)</f>
        <v>33115.760000000002</v>
      </c>
    </row>
    <row r="67" spans="1:6" s="18" customFormat="1" ht="12" thickBot="1" x14ac:dyDescent="0.25">
      <c r="A67" s="15" t="s">
        <v>86</v>
      </c>
      <c r="B67" s="15"/>
      <c r="C67" s="15"/>
      <c r="D67" s="15"/>
      <c r="E67" s="15"/>
      <c r="F67" s="16">
        <f>ROUND(F52+F66,5)</f>
        <v>19450.55</v>
      </c>
    </row>
    <row r="68" spans="1:6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1:30 PM
&amp;"Arial,Bold"&amp;8 01/01/20
&amp;"Arial,Bold"&amp;8 Accrual Basis&amp;C&amp;"Arial,Bold"&amp;12 PIKES BAY SANITARY DISTRICT
&amp;"Arial,Bold"&amp;14 Profit &amp;&amp; Loss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4098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8" r:id="rId4" name="HEADER"/>
      </mc:Fallback>
    </mc:AlternateContent>
    <mc:AlternateContent xmlns:mc="http://schemas.openxmlformats.org/markup-compatibility/2006">
      <mc:Choice Requires="x14">
        <control shapeId="4097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4097" r:id="rId6" name="FILTER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M86"/>
  <sheetViews>
    <sheetView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/>
    </sheetView>
  </sheetViews>
  <sheetFormatPr defaultRowHeight="15" x14ac:dyDescent="0.25"/>
  <cols>
    <col min="1" max="5" width="3" style="23" customWidth="1"/>
    <col min="6" max="6" width="29.140625" style="23" customWidth="1"/>
    <col min="7" max="7" width="10.140625" style="24" bestFit="1" customWidth="1"/>
    <col min="8" max="8" width="2.28515625" style="24" customWidth="1"/>
    <col min="9" max="9" width="8.7109375" style="24" bestFit="1" customWidth="1"/>
    <col min="10" max="10" width="2.28515625" style="24" customWidth="1"/>
    <col min="11" max="11" width="12" style="24" bestFit="1" customWidth="1"/>
    <col min="12" max="12" width="2.28515625" style="24" customWidth="1"/>
    <col min="13" max="13" width="10.28515625" style="24" bestFit="1" customWidth="1"/>
  </cols>
  <sheetData>
    <row r="1" spans="1:13" ht="15.75" thickBot="1" x14ac:dyDescent="0.3">
      <c r="A1" s="1"/>
      <c r="B1" s="1"/>
      <c r="C1" s="1"/>
      <c r="D1" s="1"/>
      <c r="E1" s="1"/>
      <c r="F1" s="1"/>
      <c r="G1" s="3"/>
      <c r="H1" s="2"/>
      <c r="I1" s="3"/>
      <c r="J1" s="2"/>
      <c r="K1" s="3"/>
      <c r="L1" s="2"/>
      <c r="M1" s="3"/>
    </row>
    <row r="2" spans="1:13" s="22" customFormat="1" ht="16.5" thickTop="1" thickBot="1" x14ac:dyDescent="0.3">
      <c r="A2" s="19"/>
      <c r="B2" s="19"/>
      <c r="C2" s="19"/>
      <c r="D2" s="19"/>
      <c r="E2" s="19"/>
      <c r="F2" s="19"/>
      <c r="G2" s="20" t="s">
        <v>0</v>
      </c>
      <c r="H2" s="21"/>
      <c r="I2" s="20" t="s">
        <v>1</v>
      </c>
      <c r="J2" s="21"/>
      <c r="K2" s="20" t="s">
        <v>2</v>
      </c>
      <c r="L2" s="21"/>
      <c r="M2" s="20" t="s">
        <v>3</v>
      </c>
    </row>
    <row r="3" spans="1:13" ht="15.75" thickTop="1" x14ac:dyDescent="0.25">
      <c r="A3" s="1"/>
      <c r="B3" s="1" t="s">
        <v>4</v>
      </c>
      <c r="C3" s="1"/>
      <c r="D3" s="1"/>
      <c r="E3" s="1"/>
      <c r="F3" s="1"/>
      <c r="G3" s="4"/>
      <c r="H3" s="5"/>
      <c r="I3" s="4"/>
      <c r="J3" s="5"/>
      <c r="K3" s="4"/>
      <c r="L3" s="5"/>
      <c r="M3" s="6"/>
    </row>
    <row r="4" spans="1:13" x14ac:dyDescent="0.25">
      <c r="A4" s="1"/>
      <c r="B4" s="1"/>
      <c r="C4" s="1" t="s">
        <v>5</v>
      </c>
      <c r="D4" s="1"/>
      <c r="E4" s="1"/>
      <c r="F4" s="1"/>
      <c r="G4" s="4"/>
      <c r="H4" s="5"/>
      <c r="I4" s="4"/>
      <c r="J4" s="5"/>
      <c r="K4" s="4"/>
      <c r="L4" s="5"/>
      <c r="M4" s="6"/>
    </row>
    <row r="5" spans="1:13" x14ac:dyDescent="0.25">
      <c r="A5" s="1"/>
      <c r="B5" s="1"/>
      <c r="C5" s="1"/>
      <c r="D5" s="1" t="s">
        <v>6</v>
      </c>
      <c r="E5" s="1"/>
      <c r="F5" s="1"/>
      <c r="G5" s="4">
        <v>46104.639999999999</v>
      </c>
      <c r="H5" s="5"/>
      <c r="I5" s="4">
        <v>66150</v>
      </c>
      <c r="J5" s="5"/>
      <c r="K5" s="4">
        <f>ROUND((G5-I5),5)</f>
        <v>-20045.36</v>
      </c>
      <c r="L5" s="5"/>
      <c r="M5" s="6">
        <f>ROUND(IF(I5=0, IF(G5=0, 0, 1), G5/I5),5)</f>
        <v>0.69696999999999998</v>
      </c>
    </row>
    <row r="6" spans="1:13" ht="15.75" thickBot="1" x14ac:dyDescent="0.3">
      <c r="A6" s="1"/>
      <c r="B6" s="1"/>
      <c r="C6" s="1"/>
      <c r="D6" s="1" t="s">
        <v>7</v>
      </c>
      <c r="E6" s="1"/>
      <c r="F6" s="1"/>
      <c r="G6" s="7">
        <v>132338</v>
      </c>
      <c r="H6" s="5"/>
      <c r="I6" s="7">
        <v>133584</v>
      </c>
      <c r="J6" s="5"/>
      <c r="K6" s="7">
        <f>ROUND((G6-I6),5)</f>
        <v>-1246</v>
      </c>
      <c r="L6" s="5"/>
      <c r="M6" s="8">
        <f>ROUND(IF(I6=0, IF(G6=0, 0, 1), G6/I6),5)</f>
        <v>0.99067000000000005</v>
      </c>
    </row>
    <row r="7" spans="1:13" x14ac:dyDescent="0.25">
      <c r="A7" s="1"/>
      <c r="B7" s="1"/>
      <c r="C7" s="1" t="s">
        <v>8</v>
      </c>
      <c r="D7" s="1"/>
      <c r="E7" s="1"/>
      <c r="F7" s="1"/>
      <c r="G7" s="4">
        <f>ROUND(SUM(G4:G6),5)</f>
        <v>178442.64</v>
      </c>
      <c r="H7" s="5"/>
      <c r="I7" s="4">
        <f>ROUND(SUM(I4:I6),5)</f>
        <v>199734</v>
      </c>
      <c r="J7" s="5"/>
      <c r="K7" s="4">
        <f>ROUND((G7-I7),5)</f>
        <v>-21291.360000000001</v>
      </c>
      <c r="L7" s="5"/>
      <c r="M7" s="6">
        <f>ROUND(IF(I7=0, IF(G7=0, 0, 1), G7/I7),5)</f>
        <v>0.89339999999999997</v>
      </c>
    </row>
    <row r="8" spans="1:13" x14ac:dyDescent="0.25">
      <c r="A8" s="1"/>
      <c r="B8" s="1"/>
      <c r="C8" s="1" t="s">
        <v>9</v>
      </c>
      <c r="D8" s="1"/>
      <c r="E8" s="1"/>
      <c r="F8" s="1"/>
      <c r="G8" s="4"/>
      <c r="H8" s="5"/>
      <c r="I8" s="4"/>
      <c r="J8" s="5"/>
      <c r="K8" s="4"/>
      <c r="L8" s="5"/>
      <c r="M8" s="6"/>
    </row>
    <row r="9" spans="1:13" x14ac:dyDescent="0.25">
      <c r="A9" s="1"/>
      <c r="B9" s="1"/>
      <c r="C9" s="1"/>
      <c r="D9" s="1" t="s">
        <v>10</v>
      </c>
      <c r="E9" s="1"/>
      <c r="F9" s="1"/>
      <c r="G9" s="4">
        <v>551.67999999999995</v>
      </c>
      <c r="H9" s="5"/>
      <c r="I9" s="4"/>
      <c r="J9" s="5"/>
      <c r="K9" s="4"/>
      <c r="L9" s="5"/>
      <c r="M9" s="6"/>
    </row>
    <row r="10" spans="1:13" x14ac:dyDescent="0.25">
      <c r="A10" s="1"/>
      <c r="B10" s="1"/>
      <c r="C10" s="1"/>
      <c r="D10" s="1" t="s">
        <v>11</v>
      </c>
      <c r="E10" s="1"/>
      <c r="F10" s="1"/>
      <c r="G10" s="4">
        <v>26583.89</v>
      </c>
      <c r="H10" s="5"/>
      <c r="I10" s="4">
        <v>25000</v>
      </c>
      <c r="J10" s="5"/>
      <c r="K10" s="4">
        <f>ROUND((G10-I10),5)</f>
        <v>1583.89</v>
      </c>
      <c r="L10" s="5"/>
      <c r="M10" s="6">
        <f>ROUND(IF(I10=0, IF(G10=0, 0, 1), G10/I10),5)</f>
        <v>1.0633600000000001</v>
      </c>
    </row>
    <row r="11" spans="1:13" x14ac:dyDescent="0.25">
      <c r="A11" s="1"/>
      <c r="B11" s="1"/>
      <c r="C11" s="1"/>
      <c r="D11" s="1" t="s">
        <v>12</v>
      </c>
      <c r="E11" s="1"/>
      <c r="F11" s="1"/>
      <c r="G11" s="4">
        <v>6154</v>
      </c>
      <c r="H11" s="5"/>
      <c r="I11" s="4">
        <v>5150</v>
      </c>
      <c r="J11" s="5"/>
      <c r="K11" s="4">
        <f>ROUND((G11-I11),5)</f>
        <v>1004</v>
      </c>
      <c r="L11" s="5"/>
      <c r="M11" s="6">
        <f>ROUND(IF(I11=0, IF(G11=0, 0, 1), G11/I11),5)</f>
        <v>1.19495</v>
      </c>
    </row>
    <row r="12" spans="1:13" x14ac:dyDescent="0.25">
      <c r="A12" s="1"/>
      <c r="B12" s="1"/>
      <c r="C12" s="1"/>
      <c r="D12" s="1" t="s">
        <v>13</v>
      </c>
      <c r="E12" s="1"/>
      <c r="F12" s="1"/>
      <c r="G12" s="4"/>
      <c r="H12" s="5"/>
      <c r="I12" s="4"/>
      <c r="J12" s="5"/>
      <c r="K12" s="4"/>
      <c r="L12" s="5"/>
      <c r="M12" s="6"/>
    </row>
    <row r="13" spans="1:13" x14ac:dyDescent="0.25">
      <c r="A13" s="1"/>
      <c r="B13" s="1"/>
      <c r="C13" s="1"/>
      <c r="D13" s="1"/>
      <c r="E13" s="1" t="s">
        <v>14</v>
      </c>
      <c r="F13" s="1"/>
      <c r="G13" s="4">
        <v>0</v>
      </c>
      <c r="H13" s="5"/>
      <c r="I13" s="4">
        <v>17000</v>
      </c>
      <c r="J13" s="5"/>
      <c r="K13" s="4">
        <f>ROUND((G13-I13),5)</f>
        <v>-17000</v>
      </c>
      <c r="L13" s="5"/>
      <c r="M13" s="6">
        <f>ROUND(IF(I13=0, IF(G13=0, 0, 1), G13/I13),5)</f>
        <v>0</v>
      </c>
    </row>
    <row r="14" spans="1:13" x14ac:dyDescent="0.25">
      <c r="A14" s="1"/>
      <c r="B14" s="1"/>
      <c r="C14" s="1"/>
      <c r="D14" s="1"/>
      <c r="E14" s="1" t="s">
        <v>15</v>
      </c>
      <c r="F14" s="1"/>
      <c r="G14" s="4">
        <v>3113.5</v>
      </c>
      <c r="H14" s="5"/>
      <c r="I14" s="4">
        <v>2000</v>
      </c>
      <c r="J14" s="5"/>
      <c r="K14" s="4">
        <f>ROUND((G14-I14),5)</f>
        <v>1113.5</v>
      </c>
      <c r="L14" s="5"/>
      <c r="M14" s="6">
        <f>ROUND(IF(I14=0, IF(G14=0, 0, 1), G14/I14),5)</f>
        <v>1.5567500000000001</v>
      </c>
    </row>
    <row r="15" spans="1:13" x14ac:dyDescent="0.25">
      <c r="A15" s="1"/>
      <c r="B15" s="1"/>
      <c r="C15" s="1"/>
      <c r="D15" s="1"/>
      <c r="E15" s="1" t="s">
        <v>16</v>
      </c>
      <c r="F15" s="1"/>
      <c r="G15" s="4">
        <v>6860.13</v>
      </c>
      <c r="H15" s="5"/>
      <c r="I15" s="4">
        <v>1500</v>
      </c>
      <c r="J15" s="5"/>
      <c r="K15" s="4">
        <f>ROUND((G15-I15),5)</f>
        <v>5360.13</v>
      </c>
      <c r="L15" s="5"/>
      <c r="M15" s="6">
        <f>ROUND(IF(I15=0, IF(G15=0, 0, 1), G15/I15),5)</f>
        <v>4.5734199999999996</v>
      </c>
    </row>
    <row r="16" spans="1:13" ht="15.75" thickBot="1" x14ac:dyDescent="0.3">
      <c r="A16" s="1"/>
      <c r="B16" s="1"/>
      <c r="C16" s="1"/>
      <c r="D16" s="1"/>
      <c r="E16" s="1" t="s">
        <v>17</v>
      </c>
      <c r="F16" s="1"/>
      <c r="G16" s="7">
        <v>2228</v>
      </c>
      <c r="H16" s="5"/>
      <c r="I16" s="7">
        <v>2500</v>
      </c>
      <c r="J16" s="5"/>
      <c r="K16" s="7">
        <f>ROUND((G16-I16),5)</f>
        <v>-272</v>
      </c>
      <c r="L16" s="5"/>
      <c r="M16" s="8">
        <f>ROUND(IF(I16=0, IF(G16=0, 0, 1), G16/I16),5)</f>
        <v>0.89119999999999999</v>
      </c>
    </row>
    <row r="17" spans="1:13" x14ac:dyDescent="0.25">
      <c r="A17" s="1"/>
      <c r="B17" s="1"/>
      <c r="C17" s="1"/>
      <c r="D17" s="1" t="s">
        <v>18</v>
      </c>
      <c r="E17" s="1"/>
      <c r="F17" s="1"/>
      <c r="G17" s="4">
        <f>ROUND(SUM(G12:G16),5)</f>
        <v>12201.63</v>
      </c>
      <c r="H17" s="5"/>
      <c r="I17" s="4">
        <f>ROUND(SUM(I12:I16),5)</f>
        <v>23000</v>
      </c>
      <c r="J17" s="5"/>
      <c r="K17" s="4">
        <f>ROUND((G17-I17),5)</f>
        <v>-10798.37</v>
      </c>
      <c r="L17" s="5"/>
      <c r="M17" s="6">
        <f>ROUND(IF(I17=0, IF(G17=0, 0, 1), G17/I17),5)</f>
        <v>0.53051000000000004</v>
      </c>
    </row>
    <row r="18" spans="1:13" x14ac:dyDescent="0.25">
      <c r="A18" s="1"/>
      <c r="B18" s="1"/>
      <c r="C18" s="1"/>
      <c r="D18" s="1" t="s">
        <v>19</v>
      </c>
      <c r="E18" s="1"/>
      <c r="F18" s="1"/>
      <c r="G18" s="4"/>
      <c r="H18" s="5"/>
      <c r="I18" s="4"/>
      <c r="J18" s="5"/>
      <c r="K18" s="4"/>
      <c r="L18" s="5"/>
      <c r="M18" s="6"/>
    </row>
    <row r="19" spans="1:13" x14ac:dyDescent="0.25">
      <c r="A19" s="1"/>
      <c r="B19" s="1"/>
      <c r="C19" s="1"/>
      <c r="D19" s="1"/>
      <c r="E19" s="1" t="s">
        <v>20</v>
      </c>
      <c r="F19" s="1"/>
      <c r="G19" s="4"/>
      <c r="H19" s="5"/>
      <c r="I19" s="4"/>
      <c r="J19" s="5"/>
      <c r="K19" s="4"/>
      <c r="L19" s="5"/>
      <c r="M19" s="6"/>
    </row>
    <row r="20" spans="1:13" x14ac:dyDescent="0.25">
      <c r="A20" s="1"/>
      <c r="B20" s="1"/>
      <c r="C20" s="1"/>
      <c r="D20" s="1"/>
      <c r="E20" s="1"/>
      <c r="F20" s="1" t="s">
        <v>21</v>
      </c>
      <c r="G20" s="4">
        <v>0</v>
      </c>
      <c r="H20" s="5"/>
      <c r="I20" s="4">
        <v>2100</v>
      </c>
      <c r="J20" s="5"/>
      <c r="K20" s="4">
        <f>ROUND((G20-I20),5)</f>
        <v>-2100</v>
      </c>
      <c r="L20" s="5"/>
      <c r="M20" s="6">
        <f>ROUND(IF(I20=0, IF(G20=0, 0, 1), G20/I20),5)</f>
        <v>0</v>
      </c>
    </row>
    <row r="21" spans="1:13" x14ac:dyDescent="0.25">
      <c r="A21" s="1"/>
      <c r="B21" s="1"/>
      <c r="C21" s="1"/>
      <c r="D21" s="1"/>
      <c r="E21" s="1"/>
      <c r="F21" s="1" t="s">
        <v>22</v>
      </c>
      <c r="G21" s="4">
        <v>0</v>
      </c>
      <c r="H21" s="5"/>
      <c r="I21" s="4">
        <v>300</v>
      </c>
      <c r="J21" s="5"/>
      <c r="K21" s="4">
        <f>ROUND((G21-I21),5)</f>
        <v>-300</v>
      </c>
      <c r="L21" s="5"/>
      <c r="M21" s="6">
        <f>ROUND(IF(I21=0, IF(G21=0, 0, 1), G21/I21),5)</f>
        <v>0</v>
      </c>
    </row>
    <row r="22" spans="1:13" ht="15.75" thickBot="1" x14ac:dyDescent="0.3">
      <c r="A22" s="1"/>
      <c r="B22" s="1"/>
      <c r="C22" s="1"/>
      <c r="D22" s="1"/>
      <c r="E22" s="1"/>
      <c r="F22" s="1" t="s">
        <v>23</v>
      </c>
      <c r="G22" s="7">
        <v>0</v>
      </c>
      <c r="H22" s="5"/>
      <c r="I22" s="7">
        <v>7500</v>
      </c>
      <c r="J22" s="5"/>
      <c r="K22" s="7">
        <f>ROUND((G22-I22),5)</f>
        <v>-7500</v>
      </c>
      <c r="L22" s="5"/>
      <c r="M22" s="8">
        <f>ROUND(IF(I22=0, IF(G22=0, 0, 1), G22/I22),5)</f>
        <v>0</v>
      </c>
    </row>
    <row r="23" spans="1:13" x14ac:dyDescent="0.25">
      <c r="A23" s="1"/>
      <c r="B23" s="1"/>
      <c r="C23" s="1"/>
      <c r="D23" s="1"/>
      <c r="E23" s="1" t="s">
        <v>24</v>
      </c>
      <c r="F23" s="1"/>
      <c r="G23" s="4">
        <f>ROUND(SUM(G19:G22),5)</f>
        <v>0</v>
      </c>
      <c r="H23" s="5"/>
      <c r="I23" s="4">
        <f>ROUND(SUM(I19:I22),5)</f>
        <v>9900</v>
      </c>
      <c r="J23" s="5"/>
      <c r="K23" s="4">
        <f>ROUND((G23-I23),5)</f>
        <v>-9900</v>
      </c>
      <c r="L23" s="5"/>
      <c r="M23" s="6">
        <f>ROUND(IF(I23=0, IF(G23=0, 0, 1), G23/I23),5)</f>
        <v>0</v>
      </c>
    </row>
    <row r="24" spans="1:13" ht="15.75" thickBot="1" x14ac:dyDescent="0.3">
      <c r="A24" s="1"/>
      <c r="B24" s="1"/>
      <c r="C24" s="1"/>
      <c r="D24" s="1"/>
      <c r="E24" s="1" t="s">
        <v>25</v>
      </c>
      <c r="F24" s="1"/>
      <c r="G24" s="7">
        <v>4220.45</v>
      </c>
      <c r="H24" s="5"/>
      <c r="I24" s="7"/>
      <c r="J24" s="5"/>
      <c r="K24" s="7"/>
      <c r="L24" s="5"/>
      <c r="M24" s="8"/>
    </row>
    <row r="25" spans="1:13" x14ac:dyDescent="0.25">
      <c r="A25" s="1"/>
      <c r="B25" s="1"/>
      <c r="C25" s="1"/>
      <c r="D25" s="1" t="s">
        <v>26</v>
      </c>
      <c r="E25" s="1"/>
      <c r="F25" s="1"/>
      <c r="G25" s="4">
        <f>ROUND(G18+SUM(G23:G24),5)</f>
        <v>4220.45</v>
      </c>
      <c r="H25" s="5"/>
      <c r="I25" s="4">
        <f>ROUND(I18+SUM(I23:I24),5)</f>
        <v>9900</v>
      </c>
      <c r="J25" s="5"/>
      <c r="K25" s="4">
        <f>ROUND((G25-I25),5)</f>
        <v>-5679.55</v>
      </c>
      <c r="L25" s="5"/>
      <c r="M25" s="6">
        <f>ROUND(IF(I25=0, IF(G25=0, 0, 1), G25/I25),5)</f>
        <v>0.42631000000000002</v>
      </c>
    </row>
    <row r="26" spans="1:13" x14ac:dyDescent="0.25">
      <c r="A26" s="1"/>
      <c r="B26" s="1"/>
      <c r="C26" s="1"/>
      <c r="D26" s="1" t="s">
        <v>27</v>
      </c>
      <c r="E26" s="1"/>
      <c r="F26" s="1"/>
      <c r="G26" s="4"/>
      <c r="H26" s="5"/>
      <c r="I26" s="4"/>
      <c r="J26" s="5"/>
      <c r="K26" s="4"/>
      <c r="L26" s="5"/>
      <c r="M26" s="6"/>
    </row>
    <row r="27" spans="1:13" x14ac:dyDescent="0.25">
      <c r="A27" s="1"/>
      <c r="B27" s="1"/>
      <c r="C27" s="1"/>
      <c r="D27" s="1"/>
      <c r="E27" s="1" t="s">
        <v>28</v>
      </c>
      <c r="F27" s="1"/>
      <c r="G27" s="4">
        <v>22364.47</v>
      </c>
      <c r="H27" s="5"/>
      <c r="I27" s="4">
        <v>15600</v>
      </c>
      <c r="J27" s="5"/>
      <c r="K27" s="4">
        <f t="shared" ref="K27:K33" si="0">ROUND((G27-I27),5)</f>
        <v>6764.47</v>
      </c>
      <c r="L27" s="5"/>
      <c r="M27" s="6">
        <f t="shared" ref="M27:M33" si="1">ROUND(IF(I27=0, IF(G27=0, 0, 1), G27/I27),5)</f>
        <v>1.4336199999999999</v>
      </c>
    </row>
    <row r="28" spans="1:13" x14ac:dyDescent="0.25">
      <c r="A28" s="1"/>
      <c r="B28" s="1"/>
      <c r="C28" s="1"/>
      <c r="D28" s="1"/>
      <c r="E28" s="1" t="s">
        <v>29</v>
      </c>
      <c r="F28" s="1"/>
      <c r="G28" s="4">
        <v>882.09</v>
      </c>
      <c r="H28" s="5"/>
      <c r="I28" s="4">
        <v>2100</v>
      </c>
      <c r="J28" s="5"/>
      <c r="K28" s="4">
        <f t="shared" si="0"/>
        <v>-1217.9100000000001</v>
      </c>
      <c r="L28" s="5"/>
      <c r="M28" s="6">
        <f t="shared" si="1"/>
        <v>0.42004000000000002</v>
      </c>
    </row>
    <row r="29" spans="1:13" x14ac:dyDescent="0.25">
      <c r="A29" s="1"/>
      <c r="B29" s="1"/>
      <c r="C29" s="1"/>
      <c r="D29" s="1"/>
      <c r="E29" s="1" t="s">
        <v>30</v>
      </c>
      <c r="F29" s="1"/>
      <c r="G29" s="4">
        <v>6488.44</v>
      </c>
      <c r="H29" s="5"/>
      <c r="I29" s="4">
        <v>5200</v>
      </c>
      <c r="J29" s="5"/>
      <c r="K29" s="4">
        <f t="shared" si="0"/>
        <v>1288.44</v>
      </c>
      <c r="L29" s="5"/>
      <c r="M29" s="6">
        <f t="shared" si="1"/>
        <v>1.2477799999999999</v>
      </c>
    </row>
    <row r="30" spans="1:13" x14ac:dyDescent="0.25">
      <c r="A30" s="1"/>
      <c r="B30" s="1"/>
      <c r="C30" s="1"/>
      <c r="D30" s="1"/>
      <c r="E30" s="1" t="s">
        <v>31</v>
      </c>
      <c r="F30" s="1"/>
      <c r="G30" s="4">
        <v>225</v>
      </c>
      <c r="H30" s="5"/>
      <c r="I30" s="4">
        <v>300</v>
      </c>
      <c r="J30" s="5"/>
      <c r="K30" s="4">
        <f t="shared" si="0"/>
        <v>-75</v>
      </c>
      <c r="L30" s="5"/>
      <c r="M30" s="6">
        <f t="shared" si="1"/>
        <v>0.75</v>
      </c>
    </row>
    <row r="31" spans="1:13" x14ac:dyDescent="0.25">
      <c r="A31" s="1"/>
      <c r="B31" s="1"/>
      <c r="C31" s="1"/>
      <c r="D31" s="1"/>
      <c r="E31" s="1" t="s">
        <v>32</v>
      </c>
      <c r="F31" s="1"/>
      <c r="G31" s="4">
        <v>15075</v>
      </c>
      <c r="H31" s="5"/>
      <c r="I31" s="4">
        <v>15000</v>
      </c>
      <c r="J31" s="5"/>
      <c r="K31" s="4">
        <f t="shared" si="0"/>
        <v>75</v>
      </c>
      <c r="L31" s="5"/>
      <c r="M31" s="6">
        <f t="shared" si="1"/>
        <v>1.0049999999999999</v>
      </c>
    </row>
    <row r="32" spans="1:13" ht="15.75" thickBot="1" x14ac:dyDescent="0.3">
      <c r="A32" s="1"/>
      <c r="B32" s="1"/>
      <c r="C32" s="1"/>
      <c r="D32" s="1"/>
      <c r="E32" s="1" t="s">
        <v>33</v>
      </c>
      <c r="F32" s="1"/>
      <c r="G32" s="7">
        <v>47451.79</v>
      </c>
      <c r="H32" s="5"/>
      <c r="I32" s="7">
        <v>32299.56</v>
      </c>
      <c r="J32" s="5"/>
      <c r="K32" s="7">
        <f t="shared" si="0"/>
        <v>15152.23</v>
      </c>
      <c r="L32" s="5"/>
      <c r="M32" s="8">
        <f t="shared" si="1"/>
        <v>1.46912</v>
      </c>
    </row>
    <row r="33" spans="1:13" x14ac:dyDescent="0.25">
      <c r="A33" s="1"/>
      <c r="B33" s="1"/>
      <c r="C33" s="1"/>
      <c r="D33" s="1" t="s">
        <v>34</v>
      </c>
      <c r="E33" s="1"/>
      <c r="F33" s="1"/>
      <c r="G33" s="4">
        <f>ROUND(SUM(G26:G32),5)</f>
        <v>92486.79</v>
      </c>
      <c r="H33" s="5"/>
      <c r="I33" s="4">
        <f>ROUND(SUM(I26:I32),5)</f>
        <v>70499.56</v>
      </c>
      <c r="J33" s="5"/>
      <c r="K33" s="4">
        <f t="shared" si="0"/>
        <v>21987.23</v>
      </c>
      <c r="L33" s="5"/>
      <c r="M33" s="6">
        <f t="shared" si="1"/>
        <v>1.3118799999999999</v>
      </c>
    </row>
    <row r="34" spans="1:13" x14ac:dyDescent="0.25">
      <c r="A34" s="1"/>
      <c r="B34" s="1"/>
      <c r="C34" s="1"/>
      <c r="D34" s="1" t="s">
        <v>35</v>
      </c>
      <c r="E34" s="1"/>
      <c r="F34" s="1"/>
      <c r="G34" s="4"/>
      <c r="H34" s="5"/>
      <c r="I34" s="4"/>
      <c r="J34" s="5"/>
      <c r="K34" s="4"/>
      <c r="L34" s="5"/>
      <c r="M34" s="6"/>
    </row>
    <row r="35" spans="1:13" x14ac:dyDescent="0.25">
      <c r="A35" s="1"/>
      <c r="B35" s="1"/>
      <c r="C35" s="1"/>
      <c r="D35" s="1"/>
      <c r="E35" s="1" t="s">
        <v>36</v>
      </c>
      <c r="F35" s="1"/>
      <c r="G35" s="4">
        <v>3841.22</v>
      </c>
      <c r="H35" s="5"/>
      <c r="I35" s="4"/>
      <c r="J35" s="5"/>
      <c r="K35" s="4"/>
      <c r="L35" s="5"/>
      <c r="M35" s="6"/>
    </row>
    <row r="36" spans="1:13" x14ac:dyDescent="0.25">
      <c r="A36" s="1"/>
      <c r="B36" s="1"/>
      <c r="C36" s="1"/>
      <c r="D36" s="1"/>
      <c r="E36" s="1" t="s">
        <v>37</v>
      </c>
      <c r="F36" s="1"/>
      <c r="G36" s="4">
        <v>846.25</v>
      </c>
      <c r="H36" s="5"/>
      <c r="I36" s="4">
        <v>5000</v>
      </c>
      <c r="J36" s="5"/>
      <c r="K36" s="4">
        <f t="shared" ref="K36:K41" si="2">ROUND((G36-I36),5)</f>
        <v>-4153.75</v>
      </c>
      <c r="L36" s="5"/>
      <c r="M36" s="6">
        <f t="shared" ref="M36:M41" si="3">ROUND(IF(I36=0, IF(G36=0, 0, 1), G36/I36),5)</f>
        <v>0.16925000000000001</v>
      </c>
    </row>
    <row r="37" spans="1:13" x14ac:dyDescent="0.25">
      <c r="A37" s="1"/>
      <c r="B37" s="1"/>
      <c r="C37" s="1"/>
      <c r="D37" s="1"/>
      <c r="E37" s="1" t="s">
        <v>38</v>
      </c>
      <c r="F37" s="1"/>
      <c r="G37" s="4">
        <v>0</v>
      </c>
      <c r="H37" s="5"/>
      <c r="I37" s="4">
        <v>1000</v>
      </c>
      <c r="J37" s="5"/>
      <c r="K37" s="4">
        <f t="shared" si="2"/>
        <v>-1000</v>
      </c>
      <c r="L37" s="5"/>
      <c r="M37" s="6">
        <f t="shared" si="3"/>
        <v>0</v>
      </c>
    </row>
    <row r="38" spans="1:13" x14ac:dyDescent="0.25">
      <c r="A38" s="1"/>
      <c r="B38" s="1"/>
      <c r="C38" s="1"/>
      <c r="D38" s="1"/>
      <c r="E38" s="1" t="s">
        <v>39</v>
      </c>
      <c r="F38" s="1"/>
      <c r="G38" s="4">
        <v>5670</v>
      </c>
      <c r="H38" s="5"/>
      <c r="I38" s="4">
        <v>7000</v>
      </c>
      <c r="J38" s="5"/>
      <c r="K38" s="4">
        <f t="shared" si="2"/>
        <v>-1330</v>
      </c>
      <c r="L38" s="5"/>
      <c r="M38" s="6">
        <f t="shared" si="3"/>
        <v>0.81</v>
      </c>
    </row>
    <row r="39" spans="1:13" x14ac:dyDescent="0.25">
      <c r="A39" s="1"/>
      <c r="B39" s="1"/>
      <c r="C39" s="1"/>
      <c r="D39" s="1"/>
      <c r="E39" s="1" t="s">
        <v>40</v>
      </c>
      <c r="F39" s="1"/>
      <c r="G39" s="4">
        <v>19355.2</v>
      </c>
      <c r="H39" s="5"/>
      <c r="I39" s="4">
        <v>8000</v>
      </c>
      <c r="J39" s="5"/>
      <c r="K39" s="4">
        <f t="shared" si="2"/>
        <v>11355.2</v>
      </c>
      <c r="L39" s="5"/>
      <c r="M39" s="6">
        <f t="shared" si="3"/>
        <v>2.4194</v>
      </c>
    </row>
    <row r="40" spans="1:13" ht="15.75" thickBot="1" x14ac:dyDescent="0.3">
      <c r="A40" s="1"/>
      <c r="B40" s="1"/>
      <c r="C40" s="1"/>
      <c r="D40" s="1"/>
      <c r="E40" s="1" t="s">
        <v>41</v>
      </c>
      <c r="F40" s="1"/>
      <c r="G40" s="7">
        <v>4422.5</v>
      </c>
      <c r="H40" s="5"/>
      <c r="I40" s="7">
        <v>6000</v>
      </c>
      <c r="J40" s="5"/>
      <c r="K40" s="7">
        <f t="shared" si="2"/>
        <v>-1577.5</v>
      </c>
      <c r="L40" s="5"/>
      <c r="M40" s="8">
        <f t="shared" si="3"/>
        <v>0.73707999999999996</v>
      </c>
    </row>
    <row r="41" spans="1:13" x14ac:dyDescent="0.25">
      <c r="A41" s="1"/>
      <c r="B41" s="1"/>
      <c r="C41" s="1"/>
      <c r="D41" s="1" t="s">
        <v>42</v>
      </c>
      <c r="E41" s="1"/>
      <c r="F41" s="1"/>
      <c r="G41" s="4">
        <f>ROUND(SUM(G34:G40),5)</f>
        <v>34135.17</v>
      </c>
      <c r="H41" s="5"/>
      <c r="I41" s="4">
        <f>ROUND(SUM(I34:I40),5)</f>
        <v>27000</v>
      </c>
      <c r="J41" s="5"/>
      <c r="K41" s="4">
        <f t="shared" si="2"/>
        <v>7135.17</v>
      </c>
      <c r="L41" s="5"/>
      <c r="M41" s="6">
        <f t="shared" si="3"/>
        <v>1.26427</v>
      </c>
    </row>
    <row r="42" spans="1:13" x14ac:dyDescent="0.25">
      <c r="A42" s="1"/>
      <c r="B42" s="1"/>
      <c r="C42" s="1"/>
      <c r="D42" s="1" t="s">
        <v>43</v>
      </c>
      <c r="E42" s="1"/>
      <c r="F42" s="1"/>
      <c r="G42" s="4"/>
      <c r="H42" s="5"/>
      <c r="I42" s="4"/>
      <c r="J42" s="5"/>
      <c r="K42" s="4"/>
      <c r="L42" s="5"/>
      <c r="M42" s="6"/>
    </row>
    <row r="43" spans="1:13" x14ac:dyDescent="0.25">
      <c r="A43" s="1"/>
      <c r="B43" s="1"/>
      <c r="C43" s="1"/>
      <c r="D43" s="1"/>
      <c r="E43" s="1" t="s">
        <v>44</v>
      </c>
      <c r="F43" s="1"/>
      <c r="G43" s="4">
        <v>0</v>
      </c>
      <c r="H43" s="5"/>
      <c r="I43" s="4">
        <v>125</v>
      </c>
      <c r="J43" s="5"/>
      <c r="K43" s="4">
        <f>ROUND((G43-I43),5)</f>
        <v>-125</v>
      </c>
      <c r="L43" s="5"/>
      <c r="M43" s="6">
        <f>ROUND(IF(I43=0, IF(G43=0, 0, 1), G43/I43),5)</f>
        <v>0</v>
      </c>
    </row>
    <row r="44" spans="1:13" ht="15.75" thickBot="1" x14ac:dyDescent="0.3">
      <c r="A44" s="1"/>
      <c r="B44" s="1"/>
      <c r="C44" s="1"/>
      <c r="D44" s="1"/>
      <c r="E44" s="1" t="s">
        <v>45</v>
      </c>
      <c r="F44" s="1"/>
      <c r="G44" s="7">
        <v>6600</v>
      </c>
      <c r="H44" s="5"/>
      <c r="I44" s="7">
        <v>10000</v>
      </c>
      <c r="J44" s="5"/>
      <c r="K44" s="7">
        <f>ROUND((G44-I44),5)</f>
        <v>-3400</v>
      </c>
      <c r="L44" s="5"/>
      <c r="M44" s="8">
        <f>ROUND(IF(I44=0, IF(G44=0, 0, 1), G44/I44),5)</f>
        <v>0.66</v>
      </c>
    </row>
    <row r="45" spans="1:13" x14ac:dyDescent="0.25">
      <c r="A45" s="1"/>
      <c r="B45" s="1"/>
      <c r="C45" s="1"/>
      <c r="D45" s="1" t="s">
        <v>46</v>
      </c>
      <c r="E45" s="1"/>
      <c r="F45" s="1"/>
      <c r="G45" s="4">
        <f>ROUND(SUM(G42:G44),5)</f>
        <v>6600</v>
      </c>
      <c r="H45" s="5"/>
      <c r="I45" s="4">
        <f>ROUND(SUM(I42:I44),5)</f>
        <v>10125</v>
      </c>
      <c r="J45" s="5"/>
      <c r="K45" s="4">
        <f>ROUND((G45-I45),5)</f>
        <v>-3525</v>
      </c>
      <c r="L45" s="5"/>
      <c r="M45" s="6">
        <f>ROUND(IF(I45=0, IF(G45=0, 0, 1), G45/I45),5)</f>
        <v>0.65185000000000004</v>
      </c>
    </row>
    <row r="46" spans="1:13" x14ac:dyDescent="0.25">
      <c r="A46" s="1"/>
      <c r="B46" s="1"/>
      <c r="C46" s="1"/>
      <c r="D46" s="1" t="s">
        <v>47</v>
      </c>
      <c r="E46" s="1"/>
      <c r="F46" s="1"/>
      <c r="G46" s="4"/>
      <c r="H46" s="5"/>
      <c r="I46" s="4"/>
      <c r="J46" s="5"/>
      <c r="K46" s="4"/>
      <c r="L46" s="5"/>
      <c r="M46" s="6"/>
    </row>
    <row r="47" spans="1:13" x14ac:dyDescent="0.25">
      <c r="A47" s="1"/>
      <c r="B47" s="1"/>
      <c r="C47" s="1"/>
      <c r="D47" s="1"/>
      <c r="E47" s="1" t="s">
        <v>48</v>
      </c>
      <c r="F47" s="1"/>
      <c r="G47" s="4">
        <v>2414.81</v>
      </c>
      <c r="H47" s="5"/>
      <c r="I47" s="4">
        <v>2500</v>
      </c>
      <c r="J47" s="5"/>
      <c r="K47" s="4">
        <f>ROUND((G47-I47),5)</f>
        <v>-85.19</v>
      </c>
      <c r="L47" s="5"/>
      <c r="M47" s="6">
        <f>ROUND(IF(I47=0, IF(G47=0, 0, 1), G47/I47),5)</f>
        <v>0.96592</v>
      </c>
    </row>
    <row r="48" spans="1:13" ht="15.75" thickBot="1" x14ac:dyDescent="0.3">
      <c r="A48" s="1"/>
      <c r="B48" s="1"/>
      <c r="C48" s="1"/>
      <c r="D48" s="1"/>
      <c r="E48" s="1" t="s">
        <v>49</v>
      </c>
      <c r="F48" s="1"/>
      <c r="G48" s="7">
        <v>1179.08</v>
      </c>
      <c r="H48" s="5"/>
      <c r="I48" s="7">
        <v>1100</v>
      </c>
      <c r="J48" s="5"/>
      <c r="K48" s="7">
        <f>ROUND((G48-I48),5)</f>
        <v>79.08</v>
      </c>
      <c r="L48" s="5"/>
      <c r="M48" s="8">
        <f>ROUND(IF(I48=0, IF(G48=0, 0, 1), G48/I48),5)</f>
        <v>1.07189</v>
      </c>
    </row>
    <row r="49" spans="1:13" x14ac:dyDescent="0.25">
      <c r="A49" s="1"/>
      <c r="B49" s="1"/>
      <c r="C49" s="1"/>
      <c r="D49" s="1" t="s">
        <v>50</v>
      </c>
      <c r="E49" s="1"/>
      <c r="F49" s="1"/>
      <c r="G49" s="4">
        <f>ROUND(SUM(G46:G48),5)</f>
        <v>3593.89</v>
      </c>
      <c r="H49" s="5"/>
      <c r="I49" s="4">
        <f>ROUND(SUM(I46:I48),5)</f>
        <v>3600</v>
      </c>
      <c r="J49" s="5"/>
      <c r="K49" s="4">
        <f>ROUND((G49-I49),5)</f>
        <v>-6.11</v>
      </c>
      <c r="L49" s="5"/>
      <c r="M49" s="6">
        <f>ROUND(IF(I49=0, IF(G49=0, 0, 1), G49/I49),5)</f>
        <v>0.99829999999999997</v>
      </c>
    </row>
    <row r="50" spans="1:13" x14ac:dyDescent="0.25">
      <c r="A50" s="1"/>
      <c r="B50" s="1"/>
      <c r="C50" s="1"/>
      <c r="D50" s="1" t="s">
        <v>51</v>
      </c>
      <c r="E50" s="1"/>
      <c r="F50" s="1"/>
      <c r="G50" s="4"/>
      <c r="H50" s="5"/>
      <c r="I50" s="4"/>
      <c r="J50" s="5"/>
      <c r="K50" s="4"/>
      <c r="L50" s="5"/>
      <c r="M50" s="6"/>
    </row>
    <row r="51" spans="1:13" x14ac:dyDescent="0.25">
      <c r="A51" s="1"/>
      <c r="B51" s="1"/>
      <c r="C51" s="1"/>
      <c r="D51" s="1"/>
      <c r="E51" s="1" t="s">
        <v>52</v>
      </c>
      <c r="F51" s="1"/>
      <c r="G51" s="4">
        <v>0</v>
      </c>
      <c r="H51" s="5"/>
      <c r="I51" s="4">
        <v>250</v>
      </c>
      <c r="J51" s="5"/>
      <c r="K51" s="4">
        <f>ROUND((G51-I51),5)</f>
        <v>-250</v>
      </c>
      <c r="L51" s="5"/>
      <c r="M51" s="6">
        <f>ROUND(IF(I51=0, IF(G51=0, 0, 1), G51/I51),5)</f>
        <v>0</v>
      </c>
    </row>
    <row r="52" spans="1:13" ht="15.75" thickBot="1" x14ac:dyDescent="0.3">
      <c r="A52" s="1"/>
      <c r="B52" s="1"/>
      <c r="C52" s="1"/>
      <c r="D52" s="1"/>
      <c r="E52" s="1" t="s">
        <v>53</v>
      </c>
      <c r="F52" s="1"/>
      <c r="G52" s="7">
        <v>0</v>
      </c>
      <c r="H52" s="5"/>
      <c r="I52" s="7">
        <v>700</v>
      </c>
      <c r="J52" s="5"/>
      <c r="K52" s="7">
        <f>ROUND((G52-I52),5)</f>
        <v>-700</v>
      </c>
      <c r="L52" s="5"/>
      <c r="M52" s="8">
        <f>ROUND(IF(I52=0, IF(G52=0, 0, 1), G52/I52),5)</f>
        <v>0</v>
      </c>
    </row>
    <row r="53" spans="1:13" x14ac:dyDescent="0.25">
      <c r="A53" s="1"/>
      <c r="B53" s="1"/>
      <c r="C53" s="1"/>
      <c r="D53" s="1" t="s">
        <v>54</v>
      </c>
      <c r="E53" s="1"/>
      <c r="F53" s="1"/>
      <c r="G53" s="4">
        <f>ROUND(SUM(G50:G52),5)</f>
        <v>0</v>
      </c>
      <c r="H53" s="5"/>
      <c r="I53" s="4">
        <f>ROUND(SUM(I50:I52),5)</f>
        <v>950</v>
      </c>
      <c r="J53" s="5"/>
      <c r="K53" s="4">
        <f>ROUND((G53-I53),5)</f>
        <v>-950</v>
      </c>
      <c r="L53" s="5"/>
      <c r="M53" s="6">
        <f>ROUND(IF(I53=0, IF(G53=0, 0, 1), G53/I53),5)</f>
        <v>0</v>
      </c>
    </row>
    <row r="54" spans="1:13" x14ac:dyDescent="0.25">
      <c r="A54" s="1"/>
      <c r="B54" s="1"/>
      <c r="C54" s="1"/>
      <c r="D54" s="1" t="s">
        <v>55</v>
      </c>
      <c r="E54" s="1"/>
      <c r="F54" s="1"/>
      <c r="G54" s="4"/>
      <c r="H54" s="5"/>
      <c r="I54" s="4"/>
      <c r="J54" s="5"/>
      <c r="K54" s="4"/>
      <c r="L54" s="5"/>
      <c r="M54" s="6"/>
    </row>
    <row r="55" spans="1:13" x14ac:dyDescent="0.25">
      <c r="A55" s="1"/>
      <c r="B55" s="1"/>
      <c r="C55" s="1"/>
      <c r="D55" s="1"/>
      <c r="E55" s="1" t="s">
        <v>56</v>
      </c>
      <c r="F55" s="1"/>
      <c r="G55" s="4">
        <v>444.88</v>
      </c>
      <c r="H55" s="5"/>
      <c r="I55" s="4">
        <v>300</v>
      </c>
      <c r="J55" s="5"/>
      <c r="K55" s="4">
        <f t="shared" ref="K55:K63" si="4">ROUND((G55-I55),5)</f>
        <v>144.88</v>
      </c>
      <c r="L55" s="5"/>
      <c r="M55" s="6">
        <f t="shared" ref="M55:M63" si="5">ROUND(IF(I55=0, IF(G55=0, 0, 1), G55/I55),5)</f>
        <v>1.4829300000000001</v>
      </c>
    </row>
    <row r="56" spans="1:13" x14ac:dyDescent="0.25">
      <c r="A56" s="1"/>
      <c r="B56" s="1"/>
      <c r="C56" s="1"/>
      <c r="D56" s="1"/>
      <c r="E56" s="1" t="s">
        <v>57</v>
      </c>
      <c r="F56" s="1"/>
      <c r="G56" s="4">
        <v>415</v>
      </c>
      <c r="H56" s="5"/>
      <c r="I56" s="4">
        <v>600</v>
      </c>
      <c r="J56" s="5"/>
      <c r="K56" s="4">
        <f t="shared" si="4"/>
        <v>-185</v>
      </c>
      <c r="L56" s="5"/>
      <c r="M56" s="6">
        <f t="shared" si="5"/>
        <v>0.69167000000000001</v>
      </c>
    </row>
    <row r="57" spans="1:13" x14ac:dyDescent="0.25">
      <c r="A57" s="1"/>
      <c r="B57" s="1"/>
      <c r="C57" s="1"/>
      <c r="D57" s="1"/>
      <c r="E57" s="1" t="s">
        <v>58</v>
      </c>
      <c r="F57" s="1"/>
      <c r="G57" s="4">
        <v>0</v>
      </c>
      <c r="H57" s="5"/>
      <c r="I57" s="4">
        <v>30</v>
      </c>
      <c r="J57" s="5"/>
      <c r="K57" s="4">
        <f t="shared" si="4"/>
        <v>-30</v>
      </c>
      <c r="L57" s="5"/>
      <c r="M57" s="6">
        <f t="shared" si="5"/>
        <v>0</v>
      </c>
    </row>
    <row r="58" spans="1:13" x14ac:dyDescent="0.25">
      <c r="A58" s="1"/>
      <c r="B58" s="1"/>
      <c r="C58" s="1"/>
      <c r="D58" s="1"/>
      <c r="E58" s="1" t="s">
        <v>59</v>
      </c>
      <c r="F58" s="1"/>
      <c r="G58" s="4">
        <v>0</v>
      </c>
      <c r="H58" s="5"/>
      <c r="I58" s="4">
        <v>10</v>
      </c>
      <c r="J58" s="5"/>
      <c r="K58" s="4">
        <f t="shared" si="4"/>
        <v>-10</v>
      </c>
      <c r="L58" s="5"/>
      <c r="M58" s="6">
        <f t="shared" si="5"/>
        <v>0</v>
      </c>
    </row>
    <row r="59" spans="1:13" x14ac:dyDescent="0.25">
      <c r="A59" s="1"/>
      <c r="B59" s="1"/>
      <c r="C59" s="1"/>
      <c r="D59" s="1"/>
      <c r="E59" s="1" t="s">
        <v>60</v>
      </c>
      <c r="F59" s="1"/>
      <c r="G59" s="4">
        <v>540</v>
      </c>
      <c r="H59" s="5"/>
      <c r="I59" s="4">
        <v>360</v>
      </c>
      <c r="J59" s="5"/>
      <c r="K59" s="4">
        <f t="shared" si="4"/>
        <v>180</v>
      </c>
      <c r="L59" s="5"/>
      <c r="M59" s="6">
        <f t="shared" si="5"/>
        <v>1.5</v>
      </c>
    </row>
    <row r="60" spans="1:13" x14ac:dyDescent="0.25">
      <c r="A60" s="1"/>
      <c r="B60" s="1"/>
      <c r="C60" s="1"/>
      <c r="D60" s="1"/>
      <c r="E60" s="1" t="s">
        <v>61</v>
      </c>
      <c r="F60" s="1"/>
      <c r="G60" s="4">
        <v>3043.64</v>
      </c>
      <c r="H60" s="5"/>
      <c r="I60" s="4">
        <v>1500</v>
      </c>
      <c r="J60" s="5"/>
      <c r="K60" s="4">
        <f t="shared" si="4"/>
        <v>1543.64</v>
      </c>
      <c r="L60" s="5"/>
      <c r="M60" s="6">
        <f t="shared" si="5"/>
        <v>2.0290900000000001</v>
      </c>
    </row>
    <row r="61" spans="1:13" x14ac:dyDescent="0.25">
      <c r="A61" s="1"/>
      <c r="B61" s="1"/>
      <c r="C61" s="1"/>
      <c r="D61" s="1"/>
      <c r="E61" s="1" t="s">
        <v>62</v>
      </c>
      <c r="F61" s="1"/>
      <c r="G61" s="4">
        <v>0</v>
      </c>
      <c r="H61" s="5"/>
      <c r="I61" s="4">
        <v>200</v>
      </c>
      <c r="J61" s="5"/>
      <c r="K61" s="4">
        <f t="shared" si="4"/>
        <v>-200</v>
      </c>
      <c r="L61" s="5"/>
      <c r="M61" s="6">
        <f t="shared" si="5"/>
        <v>0</v>
      </c>
    </row>
    <row r="62" spans="1:13" ht="15.75" thickBot="1" x14ac:dyDescent="0.3">
      <c r="A62" s="1"/>
      <c r="B62" s="1"/>
      <c r="C62" s="1"/>
      <c r="D62" s="1"/>
      <c r="E62" s="1" t="s">
        <v>63</v>
      </c>
      <c r="F62" s="1"/>
      <c r="G62" s="7">
        <v>502.96</v>
      </c>
      <c r="H62" s="5"/>
      <c r="I62" s="7">
        <v>300</v>
      </c>
      <c r="J62" s="5"/>
      <c r="K62" s="7">
        <f t="shared" si="4"/>
        <v>202.96</v>
      </c>
      <c r="L62" s="5"/>
      <c r="M62" s="8">
        <f t="shared" si="5"/>
        <v>1.6765300000000001</v>
      </c>
    </row>
    <row r="63" spans="1:13" x14ac:dyDescent="0.25">
      <c r="A63" s="1"/>
      <c r="B63" s="1"/>
      <c r="C63" s="1"/>
      <c r="D63" s="1" t="s">
        <v>64</v>
      </c>
      <c r="E63" s="1"/>
      <c r="F63" s="1"/>
      <c r="G63" s="4">
        <f>ROUND(SUM(G54:G62),5)</f>
        <v>4946.4799999999996</v>
      </c>
      <c r="H63" s="5"/>
      <c r="I63" s="4">
        <f>ROUND(SUM(I54:I62),5)</f>
        <v>3300</v>
      </c>
      <c r="J63" s="5"/>
      <c r="K63" s="4">
        <f t="shared" si="4"/>
        <v>1646.48</v>
      </c>
      <c r="L63" s="5"/>
      <c r="M63" s="6">
        <f t="shared" si="5"/>
        <v>1.4989300000000001</v>
      </c>
    </row>
    <row r="64" spans="1:13" x14ac:dyDescent="0.25">
      <c r="A64" s="1"/>
      <c r="B64" s="1"/>
      <c r="C64" s="1"/>
      <c r="D64" s="1" t="s">
        <v>65</v>
      </c>
      <c r="E64" s="1"/>
      <c r="F64" s="1"/>
      <c r="G64" s="4"/>
      <c r="H64" s="5"/>
      <c r="I64" s="4"/>
      <c r="J64" s="5"/>
      <c r="K64" s="4"/>
      <c r="L64" s="5"/>
      <c r="M64" s="6"/>
    </row>
    <row r="65" spans="1:13" x14ac:dyDescent="0.25">
      <c r="A65" s="1"/>
      <c r="B65" s="1"/>
      <c r="C65" s="1"/>
      <c r="D65" s="1"/>
      <c r="E65" s="1" t="s">
        <v>66</v>
      </c>
      <c r="F65" s="1"/>
      <c r="G65" s="4">
        <v>633.87</v>
      </c>
      <c r="H65" s="5"/>
      <c r="I65" s="4">
        <v>100</v>
      </c>
      <c r="J65" s="5"/>
      <c r="K65" s="4">
        <f>ROUND((G65-I65),5)</f>
        <v>533.87</v>
      </c>
      <c r="L65" s="5"/>
      <c r="M65" s="6">
        <f>ROUND(IF(I65=0, IF(G65=0, 0, 1), G65/I65),5)</f>
        <v>6.3387000000000002</v>
      </c>
    </row>
    <row r="66" spans="1:13" ht="15.75" thickBot="1" x14ac:dyDescent="0.3">
      <c r="A66" s="1"/>
      <c r="B66" s="1"/>
      <c r="C66" s="1"/>
      <c r="D66" s="1"/>
      <c r="E66" s="1" t="s">
        <v>67</v>
      </c>
      <c r="F66" s="1"/>
      <c r="G66" s="9">
        <v>0</v>
      </c>
      <c r="H66" s="5"/>
      <c r="I66" s="9">
        <v>500</v>
      </c>
      <c r="J66" s="5"/>
      <c r="K66" s="9">
        <f>ROUND((G66-I66),5)</f>
        <v>-500</v>
      </c>
      <c r="L66" s="5"/>
      <c r="M66" s="10">
        <f>ROUND(IF(I66=0, IF(G66=0, 0, 1), G66/I66),5)</f>
        <v>0</v>
      </c>
    </row>
    <row r="67" spans="1:13" ht="15.75" thickBot="1" x14ac:dyDescent="0.3">
      <c r="A67" s="1"/>
      <c r="B67" s="1"/>
      <c r="C67" s="1"/>
      <c r="D67" s="1" t="s">
        <v>68</v>
      </c>
      <c r="E67" s="1"/>
      <c r="F67" s="1"/>
      <c r="G67" s="11">
        <f>ROUND(SUM(G64:G66),5)</f>
        <v>633.87</v>
      </c>
      <c r="H67" s="5"/>
      <c r="I67" s="11">
        <f>ROUND(SUM(I64:I66),5)</f>
        <v>600</v>
      </c>
      <c r="J67" s="5"/>
      <c r="K67" s="11">
        <f>ROUND((G67-I67),5)</f>
        <v>33.869999999999997</v>
      </c>
      <c r="L67" s="5"/>
      <c r="M67" s="12">
        <f>ROUND(IF(I67=0, IF(G67=0, 0, 1), G67/I67),5)</f>
        <v>1.0564499999999999</v>
      </c>
    </row>
    <row r="68" spans="1:13" ht="15.75" thickBot="1" x14ac:dyDescent="0.3">
      <c r="A68" s="1"/>
      <c r="B68" s="1"/>
      <c r="C68" s="1" t="s">
        <v>69</v>
      </c>
      <c r="D68" s="1"/>
      <c r="E68" s="1"/>
      <c r="F68" s="1"/>
      <c r="G68" s="13">
        <f>ROUND(SUM(G8:G11)+G17+G25+G33+G41+G45+G49+G53+G63+G67,5)</f>
        <v>192107.85</v>
      </c>
      <c r="H68" s="5"/>
      <c r="I68" s="13">
        <f>ROUND(SUM(I8:I11)+I17+I25+I33+I41+I45+I49+I53+I63+I67,5)</f>
        <v>179124.56</v>
      </c>
      <c r="J68" s="5"/>
      <c r="K68" s="13">
        <f>ROUND((G68-I68),5)</f>
        <v>12983.29</v>
      </c>
      <c r="L68" s="5"/>
      <c r="M68" s="14">
        <f>ROUND(IF(I68=0, IF(G68=0, 0, 1), G68/I68),5)</f>
        <v>1.0724800000000001</v>
      </c>
    </row>
    <row r="69" spans="1:13" x14ac:dyDescent="0.25">
      <c r="A69" s="1"/>
      <c r="B69" s="1" t="s">
        <v>70</v>
      </c>
      <c r="C69" s="1"/>
      <c r="D69" s="1"/>
      <c r="E69" s="1"/>
      <c r="F69" s="1"/>
      <c r="G69" s="4">
        <f>ROUND(G3+G7-G68,5)</f>
        <v>-13665.21</v>
      </c>
      <c r="H69" s="5"/>
      <c r="I69" s="4">
        <f>ROUND(I3+I7-I68,5)</f>
        <v>20609.439999999999</v>
      </c>
      <c r="J69" s="5"/>
      <c r="K69" s="4">
        <f>ROUND((G69-I69),5)</f>
        <v>-34274.65</v>
      </c>
      <c r="L69" s="5"/>
      <c r="M69" s="6">
        <f>ROUND(IF(I69=0, IF(G69=0, 0, 1), G69/I69),5)</f>
        <v>-0.66305999999999998</v>
      </c>
    </row>
    <row r="70" spans="1:13" x14ac:dyDescent="0.25">
      <c r="A70" s="1"/>
      <c r="B70" s="1" t="s">
        <v>71</v>
      </c>
      <c r="C70" s="1"/>
      <c r="D70" s="1"/>
      <c r="E70" s="1"/>
      <c r="F70" s="1"/>
      <c r="G70" s="4"/>
      <c r="H70" s="5"/>
      <c r="I70" s="4"/>
      <c r="J70" s="5"/>
      <c r="K70" s="4"/>
      <c r="L70" s="5"/>
      <c r="M70" s="6"/>
    </row>
    <row r="71" spans="1:13" x14ac:dyDescent="0.25">
      <c r="A71" s="1"/>
      <c r="B71" s="1"/>
      <c r="C71" s="1" t="s">
        <v>72</v>
      </c>
      <c r="D71" s="1"/>
      <c r="E71" s="1"/>
      <c r="F71" s="1"/>
      <c r="G71" s="4"/>
      <c r="H71" s="5"/>
      <c r="I71" s="4"/>
      <c r="J71" s="5"/>
      <c r="K71" s="4"/>
      <c r="L71" s="5"/>
      <c r="M71" s="6"/>
    </row>
    <row r="72" spans="1:13" x14ac:dyDescent="0.25">
      <c r="A72" s="1"/>
      <c r="B72" s="1"/>
      <c r="C72" s="1"/>
      <c r="D72" s="1" t="s">
        <v>73</v>
      </c>
      <c r="E72" s="1"/>
      <c r="F72" s="1"/>
      <c r="G72" s="4"/>
      <c r="H72" s="5"/>
      <c r="I72" s="4"/>
      <c r="J72" s="5"/>
      <c r="K72" s="4"/>
      <c r="L72" s="5"/>
      <c r="M72" s="6"/>
    </row>
    <row r="73" spans="1:13" x14ac:dyDescent="0.25">
      <c r="A73" s="1"/>
      <c r="B73" s="1"/>
      <c r="C73" s="1"/>
      <c r="D73" s="1"/>
      <c r="E73" s="1" t="s">
        <v>74</v>
      </c>
      <c r="F73" s="1"/>
      <c r="G73" s="4">
        <v>15000</v>
      </c>
      <c r="H73" s="5"/>
      <c r="I73" s="4">
        <v>5000</v>
      </c>
      <c r="J73" s="5"/>
      <c r="K73" s="4">
        <f>ROUND((G73-I73),5)</f>
        <v>10000</v>
      </c>
      <c r="L73" s="5"/>
      <c r="M73" s="6">
        <f>ROUND(IF(I73=0, IF(G73=0, 0, 1), G73/I73),5)</f>
        <v>3</v>
      </c>
    </row>
    <row r="74" spans="1:13" x14ac:dyDescent="0.25">
      <c r="A74" s="1"/>
      <c r="B74" s="1"/>
      <c r="C74" s="1"/>
      <c r="D74" s="1"/>
      <c r="E74" s="1" t="s">
        <v>75</v>
      </c>
      <c r="F74" s="1"/>
      <c r="G74" s="4">
        <v>1258.6199999999999</v>
      </c>
      <c r="H74" s="5"/>
      <c r="I74" s="4"/>
      <c r="J74" s="5"/>
      <c r="K74" s="4"/>
      <c r="L74" s="5"/>
      <c r="M74" s="6"/>
    </row>
    <row r="75" spans="1:13" ht="15.75" thickBot="1" x14ac:dyDescent="0.3">
      <c r="A75" s="1"/>
      <c r="B75" s="1"/>
      <c r="C75" s="1"/>
      <c r="D75" s="1"/>
      <c r="E75" s="1" t="s">
        <v>76</v>
      </c>
      <c r="F75" s="1"/>
      <c r="G75" s="7">
        <v>0</v>
      </c>
      <c r="H75" s="5"/>
      <c r="I75" s="7">
        <v>2000</v>
      </c>
      <c r="J75" s="5"/>
      <c r="K75" s="7">
        <f>ROUND((G75-I75),5)</f>
        <v>-2000</v>
      </c>
      <c r="L75" s="5"/>
      <c r="M75" s="8">
        <f>ROUND(IF(I75=0, IF(G75=0, 0, 1), G75/I75),5)</f>
        <v>0</v>
      </c>
    </row>
    <row r="76" spans="1:13" x14ac:dyDescent="0.25">
      <c r="A76" s="1"/>
      <c r="B76" s="1"/>
      <c r="C76" s="1"/>
      <c r="D76" s="1" t="s">
        <v>77</v>
      </c>
      <c r="E76" s="1"/>
      <c r="F76" s="1"/>
      <c r="G76" s="4">
        <f>ROUND(SUM(G72:G75),5)</f>
        <v>16258.62</v>
      </c>
      <c r="H76" s="5"/>
      <c r="I76" s="4">
        <f>ROUND(SUM(I72:I75),5)</f>
        <v>7000</v>
      </c>
      <c r="J76" s="5"/>
      <c r="K76" s="4">
        <f>ROUND((G76-I76),5)</f>
        <v>9258.6200000000008</v>
      </c>
      <c r="L76" s="5"/>
      <c r="M76" s="6">
        <f>ROUND(IF(I76=0, IF(G76=0, 0, 1), G76/I76),5)</f>
        <v>2.3226599999999999</v>
      </c>
    </row>
    <row r="77" spans="1:13" x14ac:dyDescent="0.25">
      <c r="A77" s="1"/>
      <c r="B77" s="1"/>
      <c r="C77" s="1"/>
      <c r="D77" s="1" t="s">
        <v>78</v>
      </c>
      <c r="E77" s="1"/>
      <c r="F77" s="1"/>
      <c r="G77" s="4">
        <v>74391</v>
      </c>
      <c r="H77" s="5"/>
      <c r="I77" s="4"/>
      <c r="J77" s="5"/>
      <c r="K77" s="4"/>
      <c r="L77" s="5"/>
      <c r="M77" s="6"/>
    </row>
    <row r="78" spans="1:13" ht="15.75" thickBot="1" x14ac:dyDescent="0.3">
      <c r="A78" s="1"/>
      <c r="B78" s="1"/>
      <c r="C78" s="1"/>
      <c r="D78" s="1" t="s">
        <v>79</v>
      </c>
      <c r="E78" s="1"/>
      <c r="F78" s="1"/>
      <c r="G78" s="7">
        <v>4766.37</v>
      </c>
      <c r="H78" s="5"/>
      <c r="I78" s="7"/>
      <c r="J78" s="5"/>
      <c r="K78" s="7"/>
      <c r="L78" s="5"/>
      <c r="M78" s="8"/>
    </row>
    <row r="79" spans="1:13" x14ac:dyDescent="0.25">
      <c r="A79" s="1"/>
      <c r="B79" s="1"/>
      <c r="C79" s="1" t="s">
        <v>80</v>
      </c>
      <c r="D79" s="1"/>
      <c r="E79" s="1"/>
      <c r="F79" s="1"/>
      <c r="G79" s="4">
        <f>ROUND(G71+SUM(G76:G78),5)</f>
        <v>95415.99</v>
      </c>
      <c r="H79" s="5"/>
      <c r="I79" s="4">
        <f>ROUND(I71+SUM(I76:I78),5)</f>
        <v>7000</v>
      </c>
      <c r="J79" s="5"/>
      <c r="K79" s="4">
        <f>ROUND((G79-I79),5)</f>
        <v>88415.99</v>
      </c>
      <c r="L79" s="5"/>
      <c r="M79" s="6">
        <f>ROUND(IF(I79=0, IF(G79=0, 0, 1), G79/I79),5)</f>
        <v>13.63086</v>
      </c>
    </row>
    <row r="80" spans="1:13" x14ac:dyDescent="0.25">
      <c r="A80" s="1"/>
      <c r="B80" s="1"/>
      <c r="C80" s="1" t="s">
        <v>81</v>
      </c>
      <c r="D80" s="1"/>
      <c r="E80" s="1"/>
      <c r="F80" s="1"/>
      <c r="G80" s="4"/>
      <c r="H80" s="5"/>
      <c r="I80" s="4"/>
      <c r="J80" s="5"/>
      <c r="K80" s="4"/>
      <c r="L80" s="5"/>
      <c r="M80" s="6"/>
    </row>
    <row r="81" spans="1:13" x14ac:dyDescent="0.25">
      <c r="A81" s="1"/>
      <c r="B81" s="1"/>
      <c r="C81" s="1"/>
      <c r="D81" s="1" t="s">
        <v>82</v>
      </c>
      <c r="E81" s="1"/>
      <c r="F81" s="1"/>
      <c r="G81" s="4">
        <v>57898.95</v>
      </c>
      <c r="H81" s="5"/>
      <c r="I81" s="4">
        <v>52000</v>
      </c>
      <c r="J81" s="5"/>
      <c r="K81" s="4">
        <f>ROUND((G81-I81),5)</f>
        <v>5898.95</v>
      </c>
      <c r="L81" s="5"/>
      <c r="M81" s="6">
        <f>ROUND(IF(I81=0, IF(G81=0, 0, 1), G81/I81),5)</f>
        <v>1.11344</v>
      </c>
    </row>
    <row r="82" spans="1:13" ht="15.75" thickBot="1" x14ac:dyDescent="0.3">
      <c r="A82" s="1"/>
      <c r="B82" s="1"/>
      <c r="C82" s="1"/>
      <c r="D82" s="1" t="s">
        <v>83</v>
      </c>
      <c r="E82" s="1"/>
      <c r="F82" s="1"/>
      <c r="G82" s="9">
        <v>4401.28</v>
      </c>
      <c r="H82" s="5"/>
      <c r="I82" s="9">
        <v>-5383</v>
      </c>
      <c r="J82" s="5"/>
      <c r="K82" s="9">
        <f>ROUND((G82-I82),5)</f>
        <v>9784.2800000000007</v>
      </c>
      <c r="L82" s="5"/>
      <c r="M82" s="10">
        <f>ROUND(IF(I82=0, IF(G82=0, 0, 1), G82/I82),5)</f>
        <v>-0.81762999999999997</v>
      </c>
    </row>
    <row r="83" spans="1:13" ht="15.75" thickBot="1" x14ac:dyDescent="0.3">
      <c r="A83" s="1"/>
      <c r="B83" s="1"/>
      <c r="C83" s="1" t="s">
        <v>84</v>
      </c>
      <c r="D83" s="1"/>
      <c r="E83" s="1"/>
      <c r="F83" s="1"/>
      <c r="G83" s="11">
        <f>ROUND(SUM(G80:G82),5)</f>
        <v>62300.23</v>
      </c>
      <c r="H83" s="5"/>
      <c r="I83" s="11">
        <f>ROUND(SUM(I80:I82),5)</f>
        <v>46617</v>
      </c>
      <c r="J83" s="5"/>
      <c r="K83" s="11">
        <f>ROUND((G83-I83),5)</f>
        <v>15683.23</v>
      </c>
      <c r="L83" s="5"/>
      <c r="M83" s="12">
        <f>ROUND(IF(I83=0, IF(G83=0, 0, 1), G83/I83),5)</f>
        <v>1.33643</v>
      </c>
    </row>
    <row r="84" spans="1:13" ht="15.75" thickBot="1" x14ac:dyDescent="0.3">
      <c r="A84" s="1"/>
      <c r="B84" s="1" t="s">
        <v>85</v>
      </c>
      <c r="C84" s="1"/>
      <c r="D84" s="1"/>
      <c r="E84" s="1"/>
      <c r="F84" s="1"/>
      <c r="G84" s="11">
        <f>ROUND(G70+G79-G83,5)</f>
        <v>33115.760000000002</v>
      </c>
      <c r="H84" s="5"/>
      <c r="I84" s="11">
        <f>ROUND(I70+I79-I83,5)</f>
        <v>-39617</v>
      </c>
      <c r="J84" s="5"/>
      <c r="K84" s="11">
        <f>ROUND((G84-I84),5)</f>
        <v>72732.759999999995</v>
      </c>
      <c r="L84" s="5"/>
      <c r="M84" s="12">
        <f>ROUND(IF(I84=0, IF(G84=0, 0, 1), G84/I84),5)</f>
        <v>-0.83589999999999998</v>
      </c>
    </row>
    <row r="85" spans="1:13" s="18" customFormat="1" ht="12" thickBot="1" x14ac:dyDescent="0.25">
      <c r="A85" s="15" t="s">
        <v>86</v>
      </c>
      <c r="B85" s="15"/>
      <c r="C85" s="15"/>
      <c r="D85" s="15"/>
      <c r="E85" s="15"/>
      <c r="F85" s="15"/>
      <c r="G85" s="16">
        <f>ROUND(G69+G84,5)</f>
        <v>19450.55</v>
      </c>
      <c r="H85" s="15"/>
      <c r="I85" s="16">
        <f>ROUND(I69+I84,5)</f>
        <v>-19007.560000000001</v>
      </c>
      <c r="J85" s="15"/>
      <c r="K85" s="16">
        <f>ROUND((G85-I85),5)</f>
        <v>38458.11</v>
      </c>
      <c r="L85" s="15"/>
      <c r="M85" s="17">
        <f>ROUND(IF(I85=0, IF(G85=0, 0, 1), G85/I85),5)</f>
        <v>-1.0233099999999999</v>
      </c>
    </row>
    <row r="86" spans="1:13" ht="15.75" thickTop="1" x14ac:dyDescent="0.25"/>
  </sheetData>
  <pageMargins left="0.7" right="0.7" top="0.75" bottom="0.75" header="0.1" footer="0.3"/>
  <pageSetup orientation="portrait" horizontalDpi="4294967293" verticalDpi="0" r:id="rId1"/>
  <headerFooter>
    <oddHeader>&amp;L&amp;"Arial,Bold"&amp;8 1:28 PM
&amp;"Arial,Bold"&amp;8 01/01/20
&amp;"Arial,Bold"&amp;8 Accrual Basis&amp;C&amp;"Arial,Bold"&amp;12 PIKES BAY SANITARY DISTRICT
&amp;"Arial,Bold"&amp;14 Profit &amp;&amp; Loss Budget vs. Actual
&amp;"Arial,Bold"&amp;10 January through December 2019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  <mc:AlternateContent xmlns:mc="http://schemas.openxmlformats.org/markup-compatibility/2006">
      <mc:Choice Requires="x14">
        <control shapeId="1026" r:id="rId6" name="HEAD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6" name="HEADER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9"/>
  <sheetViews>
    <sheetView tabSelected="1" workbookViewId="0">
      <pane xSplit="1" ySplit="1" topLeftCell="B2" activePane="bottomRight" state="frozenSplit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5.85546875" style="24" bestFit="1" customWidth="1"/>
    <col min="2" max="2" width="12.85546875" style="24" bestFit="1" customWidth="1"/>
    <col min="3" max="3" width="2.28515625" style="24" customWidth="1"/>
    <col min="4" max="4" width="9.5703125" style="24" bestFit="1" customWidth="1"/>
    <col min="5" max="5" width="2.28515625" style="24" customWidth="1"/>
    <col min="6" max="6" width="8.7109375" style="24" bestFit="1" customWidth="1"/>
    <col min="7" max="7" width="2.28515625" style="24" customWidth="1"/>
    <col min="8" max="8" width="25" style="24" bestFit="1" customWidth="1"/>
    <col min="9" max="9" width="2.28515625" style="24" customWidth="1"/>
    <col min="10" max="10" width="4.5703125" style="24" bestFit="1" customWidth="1"/>
    <col min="11" max="11" width="2.28515625" style="24" customWidth="1"/>
    <col min="12" max="12" width="28.5703125" style="24" bestFit="1" customWidth="1"/>
    <col min="13" max="13" width="2.28515625" style="24" customWidth="1"/>
    <col min="14" max="14" width="13.85546875" style="24" bestFit="1" customWidth="1"/>
  </cols>
  <sheetData>
    <row r="1" spans="1:14" s="22" customFormat="1" ht="15.75" thickBot="1" x14ac:dyDescent="0.3">
      <c r="A1" s="21"/>
      <c r="B1" s="25" t="s">
        <v>153</v>
      </c>
      <c r="C1" s="21"/>
      <c r="D1" s="25" t="s">
        <v>154</v>
      </c>
      <c r="E1" s="21"/>
      <c r="F1" s="25" t="s">
        <v>155</v>
      </c>
      <c r="G1" s="21"/>
      <c r="H1" s="25" t="s">
        <v>156</v>
      </c>
      <c r="I1" s="21"/>
      <c r="J1" s="25" t="s">
        <v>157</v>
      </c>
      <c r="K1" s="21"/>
      <c r="L1" s="25" t="s">
        <v>158</v>
      </c>
      <c r="M1" s="21"/>
      <c r="N1" s="25" t="s">
        <v>159</v>
      </c>
    </row>
    <row r="2" spans="1:14" ht="15.75" thickTop="1" x14ac:dyDescent="0.25">
      <c r="A2" s="1" t="s">
        <v>160</v>
      </c>
      <c r="B2" s="1"/>
      <c r="C2" s="1"/>
      <c r="D2" s="1"/>
      <c r="E2" s="1"/>
      <c r="F2" s="27"/>
      <c r="G2" s="1"/>
      <c r="H2" s="1"/>
      <c r="I2" s="1"/>
      <c r="J2" s="1"/>
      <c r="K2" s="1"/>
      <c r="L2" s="1"/>
      <c r="M2" s="1"/>
      <c r="N2" s="28"/>
    </row>
    <row r="3" spans="1:14" x14ac:dyDescent="0.25">
      <c r="A3" s="26"/>
      <c r="B3" s="29" t="s">
        <v>162</v>
      </c>
      <c r="C3" s="29"/>
      <c r="D3" s="29" t="s">
        <v>167</v>
      </c>
      <c r="E3" s="29"/>
      <c r="F3" s="30">
        <v>43800</v>
      </c>
      <c r="G3" s="29"/>
      <c r="H3" s="29" t="s">
        <v>185</v>
      </c>
      <c r="I3" s="29"/>
      <c r="J3" s="29"/>
      <c r="K3" s="29"/>
      <c r="L3" s="29" t="s">
        <v>93</v>
      </c>
      <c r="M3" s="29"/>
      <c r="N3" s="31">
        <v>-415</v>
      </c>
    </row>
    <row r="4" spans="1:14" x14ac:dyDescent="0.25">
      <c r="A4" s="1" t="s">
        <v>160</v>
      </c>
      <c r="B4" s="1"/>
      <c r="C4" s="1"/>
      <c r="D4" s="1"/>
      <c r="E4" s="1"/>
      <c r="F4" s="27"/>
      <c r="G4" s="1"/>
      <c r="H4" s="1"/>
      <c r="I4" s="1"/>
      <c r="J4" s="1"/>
      <c r="K4" s="1"/>
      <c r="L4" s="1"/>
      <c r="M4" s="1"/>
      <c r="N4" s="28"/>
    </row>
    <row r="5" spans="1:14" ht="15.75" thickBot="1" x14ac:dyDescent="0.3">
      <c r="A5" s="26"/>
      <c r="B5" s="32" t="s">
        <v>163</v>
      </c>
      <c r="C5" s="32"/>
      <c r="D5" s="32"/>
      <c r="E5" s="32"/>
      <c r="F5" s="33">
        <v>43800</v>
      </c>
      <c r="G5" s="32"/>
      <c r="H5" s="32"/>
      <c r="I5" s="32"/>
      <c r="J5" s="32"/>
      <c r="K5" s="32"/>
      <c r="L5" s="32" t="s">
        <v>57</v>
      </c>
      <c r="M5" s="32"/>
      <c r="N5" s="34">
        <v>415</v>
      </c>
    </row>
    <row r="6" spans="1:14" x14ac:dyDescent="0.25">
      <c r="A6" s="5" t="s">
        <v>161</v>
      </c>
      <c r="B6" s="5"/>
      <c r="C6" s="5"/>
      <c r="D6" s="5"/>
      <c r="E6" s="5"/>
      <c r="F6" s="35"/>
      <c r="G6" s="5"/>
      <c r="H6" s="5"/>
      <c r="I6" s="5"/>
      <c r="J6" s="5"/>
      <c r="K6" s="5"/>
      <c r="L6" s="5"/>
      <c r="M6" s="5"/>
      <c r="N6" s="4">
        <f>ROUND(SUM(N4:N5),5)</f>
        <v>415</v>
      </c>
    </row>
    <row r="7" spans="1:14" x14ac:dyDescent="0.25">
      <c r="A7" s="1" t="s">
        <v>160</v>
      </c>
      <c r="B7" s="1"/>
      <c r="C7" s="1"/>
      <c r="D7" s="1"/>
      <c r="E7" s="1"/>
      <c r="F7" s="27"/>
      <c r="G7" s="1"/>
      <c r="H7" s="1"/>
      <c r="I7" s="1"/>
      <c r="J7" s="1"/>
      <c r="K7" s="1"/>
      <c r="L7" s="1"/>
      <c r="M7" s="1"/>
      <c r="N7" s="28"/>
    </row>
    <row r="8" spans="1:14" x14ac:dyDescent="0.25">
      <c r="A8" s="26"/>
      <c r="B8" s="29" t="s">
        <v>162</v>
      </c>
      <c r="C8" s="29"/>
      <c r="D8" s="29" t="s">
        <v>167</v>
      </c>
      <c r="E8" s="29"/>
      <c r="F8" s="30">
        <v>43817</v>
      </c>
      <c r="G8" s="29"/>
      <c r="H8" s="29" t="s">
        <v>186</v>
      </c>
      <c r="I8" s="29"/>
      <c r="J8" s="29"/>
      <c r="K8" s="29"/>
      <c r="L8" s="29" t="s">
        <v>93</v>
      </c>
      <c r="M8" s="29"/>
      <c r="N8" s="31">
        <v>-55</v>
      </c>
    </row>
    <row r="9" spans="1:14" x14ac:dyDescent="0.25">
      <c r="A9" s="1" t="s">
        <v>160</v>
      </c>
      <c r="B9" s="1"/>
      <c r="C9" s="1"/>
      <c r="D9" s="1"/>
      <c r="E9" s="1"/>
      <c r="F9" s="27"/>
      <c r="G9" s="1"/>
      <c r="H9" s="1"/>
      <c r="I9" s="1"/>
      <c r="J9" s="1"/>
      <c r="K9" s="1"/>
      <c r="L9" s="1"/>
      <c r="M9" s="1"/>
      <c r="N9" s="28"/>
    </row>
    <row r="10" spans="1:14" ht="15.75" thickBot="1" x14ac:dyDescent="0.3">
      <c r="A10" s="26"/>
      <c r="B10" s="32" t="s">
        <v>163</v>
      </c>
      <c r="C10" s="32"/>
      <c r="D10" s="32"/>
      <c r="E10" s="32"/>
      <c r="F10" s="33">
        <v>43817</v>
      </c>
      <c r="G10" s="32"/>
      <c r="H10" s="32"/>
      <c r="I10" s="32"/>
      <c r="J10" s="32"/>
      <c r="K10" s="32"/>
      <c r="L10" s="32" t="s">
        <v>63</v>
      </c>
      <c r="M10" s="32"/>
      <c r="N10" s="34">
        <v>55</v>
      </c>
    </row>
    <row r="11" spans="1:14" x14ac:dyDescent="0.25">
      <c r="A11" s="5" t="s">
        <v>161</v>
      </c>
      <c r="B11" s="5"/>
      <c r="C11" s="5"/>
      <c r="D11" s="5"/>
      <c r="E11" s="5"/>
      <c r="F11" s="35"/>
      <c r="G11" s="5"/>
      <c r="H11" s="5"/>
      <c r="I11" s="5"/>
      <c r="J11" s="5"/>
      <c r="K11" s="5"/>
      <c r="L11" s="5"/>
      <c r="M11" s="5"/>
      <c r="N11" s="4">
        <f>ROUND(SUM(N9:N10),5)</f>
        <v>55</v>
      </c>
    </row>
    <row r="12" spans="1:14" x14ac:dyDescent="0.25">
      <c r="A12" s="1" t="s">
        <v>160</v>
      </c>
      <c r="B12" s="1"/>
      <c r="C12" s="1"/>
      <c r="D12" s="1"/>
      <c r="E12" s="1"/>
      <c r="F12" s="27"/>
      <c r="G12" s="1"/>
      <c r="H12" s="1"/>
      <c r="I12" s="1"/>
      <c r="J12" s="1"/>
      <c r="K12" s="1"/>
      <c r="L12" s="1"/>
      <c r="M12" s="1"/>
      <c r="N12" s="28"/>
    </row>
    <row r="13" spans="1:14" x14ac:dyDescent="0.25">
      <c r="A13" s="26"/>
      <c r="B13" s="29" t="s">
        <v>164</v>
      </c>
      <c r="C13" s="29"/>
      <c r="D13" s="29" t="s">
        <v>167</v>
      </c>
      <c r="E13" s="29"/>
      <c r="F13" s="30">
        <v>43825</v>
      </c>
      <c r="G13" s="29"/>
      <c r="H13" s="29" t="s">
        <v>187</v>
      </c>
      <c r="I13" s="29"/>
      <c r="J13" s="29"/>
      <c r="K13" s="29"/>
      <c r="L13" s="29" t="s">
        <v>93</v>
      </c>
      <c r="M13" s="29"/>
      <c r="N13" s="31">
        <v>-79.39</v>
      </c>
    </row>
    <row r="14" spans="1:14" x14ac:dyDescent="0.25">
      <c r="A14" s="1" t="s">
        <v>160</v>
      </c>
      <c r="B14" s="1"/>
      <c r="C14" s="1"/>
      <c r="D14" s="1"/>
      <c r="E14" s="1"/>
      <c r="F14" s="27"/>
      <c r="G14" s="1"/>
      <c r="H14" s="1"/>
      <c r="I14" s="1"/>
      <c r="J14" s="1"/>
      <c r="K14" s="1"/>
      <c r="L14" s="1"/>
      <c r="M14" s="1"/>
      <c r="N14" s="28"/>
    </row>
    <row r="15" spans="1:14" ht="15.75" thickBot="1" x14ac:dyDescent="0.3">
      <c r="A15" s="26"/>
      <c r="B15" s="32"/>
      <c r="C15" s="32"/>
      <c r="D15" s="32"/>
      <c r="E15" s="32"/>
      <c r="F15" s="33"/>
      <c r="G15" s="32"/>
      <c r="H15" s="32"/>
      <c r="I15" s="32"/>
      <c r="J15" s="32"/>
      <c r="K15" s="32"/>
      <c r="L15" s="32" t="s">
        <v>48</v>
      </c>
      <c r="M15" s="32"/>
      <c r="N15" s="34">
        <v>79.39</v>
      </c>
    </row>
    <row r="16" spans="1:14" x14ac:dyDescent="0.25">
      <c r="A16" s="5" t="s">
        <v>161</v>
      </c>
      <c r="B16" s="5"/>
      <c r="C16" s="5"/>
      <c r="D16" s="5"/>
      <c r="E16" s="5"/>
      <c r="F16" s="35"/>
      <c r="G16" s="5"/>
      <c r="H16" s="5"/>
      <c r="I16" s="5"/>
      <c r="J16" s="5"/>
      <c r="K16" s="5"/>
      <c r="L16" s="5"/>
      <c r="M16" s="5"/>
      <c r="N16" s="4">
        <f>ROUND(SUM(N14:N15),5)</f>
        <v>79.39</v>
      </c>
    </row>
    <row r="17" spans="1:14" x14ac:dyDescent="0.25">
      <c r="A17" s="1" t="s">
        <v>160</v>
      </c>
      <c r="B17" s="1"/>
      <c r="C17" s="1"/>
      <c r="D17" s="1"/>
      <c r="E17" s="1"/>
      <c r="F17" s="27"/>
      <c r="G17" s="1"/>
      <c r="H17" s="1"/>
      <c r="I17" s="1"/>
      <c r="J17" s="1"/>
      <c r="K17" s="1"/>
      <c r="L17" s="1"/>
      <c r="M17" s="1"/>
      <c r="N17" s="28"/>
    </row>
    <row r="18" spans="1:14" x14ac:dyDescent="0.25">
      <c r="A18" s="26"/>
      <c r="B18" s="29" t="s">
        <v>164</v>
      </c>
      <c r="C18" s="29"/>
      <c r="D18" s="29" t="s">
        <v>167</v>
      </c>
      <c r="E18" s="29"/>
      <c r="F18" s="30">
        <v>43825</v>
      </c>
      <c r="G18" s="29"/>
      <c r="H18" s="29" t="s">
        <v>187</v>
      </c>
      <c r="I18" s="29"/>
      <c r="J18" s="29"/>
      <c r="K18" s="29"/>
      <c r="L18" s="29" t="s">
        <v>93</v>
      </c>
      <c r="M18" s="29"/>
      <c r="N18" s="31">
        <v>-43.45</v>
      </c>
    </row>
    <row r="19" spans="1:14" x14ac:dyDescent="0.25">
      <c r="A19" s="1" t="s">
        <v>160</v>
      </c>
      <c r="B19" s="1"/>
      <c r="C19" s="1"/>
      <c r="D19" s="1"/>
      <c r="E19" s="1"/>
      <c r="F19" s="27"/>
      <c r="G19" s="1"/>
      <c r="H19" s="1"/>
      <c r="I19" s="1"/>
      <c r="J19" s="1"/>
      <c r="K19" s="1"/>
      <c r="L19" s="1"/>
      <c r="M19" s="1"/>
      <c r="N19" s="28"/>
    </row>
    <row r="20" spans="1:14" ht="15.75" thickBot="1" x14ac:dyDescent="0.3">
      <c r="A20" s="26"/>
      <c r="B20" s="32"/>
      <c r="C20" s="32"/>
      <c r="D20" s="32"/>
      <c r="E20" s="32"/>
      <c r="F20" s="33"/>
      <c r="G20" s="32"/>
      <c r="H20" s="32"/>
      <c r="I20" s="32"/>
      <c r="J20" s="32"/>
      <c r="K20" s="32"/>
      <c r="L20" s="32" t="s">
        <v>48</v>
      </c>
      <c r="M20" s="32"/>
      <c r="N20" s="34">
        <v>43.45</v>
      </c>
    </row>
    <row r="21" spans="1:14" x14ac:dyDescent="0.25">
      <c r="A21" s="5" t="s">
        <v>161</v>
      </c>
      <c r="B21" s="5"/>
      <c r="C21" s="5"/>
      <c r="D21" s="5"/>
      <c r="E21" s="5"/>
      <c r="F21" s="35"/>
      <c r="G21" s="5"/>
      <c r="H21" s="5"/>
      <c r="I21" s="5"/>
      <c r="J21" s="5"/>
      <c r="K21" s="5"/>
      <c r="L21" s="5"/>
      <c r="M21" s="5"/>
      <c r="N21" s="4">
        <f>ROUND(SUM(N19:N20),5)</f>
        <v>43.45</v>
      </c>
    </row>
    <row r="22" spans="1:14" x14ac:dyDescent="0.25">
      <c r="A22" s="1" t="s">
        <v>160</v>
      </c>
      <c r="B22" s="1"/>
      <c r="C22" s="1"/>
      <c r="D22" s="1"/>
      <c r="E22" s="1"/>
      <c r="F22" s="27"/>
      <c r="G22" s="1"/>
      <c r="H22" s="1"/>
      <c r="I22" s="1"/>
      <c r="J22" s="1"/>
      <c r="K22" s="1"/>
      <c r="L22" s="1"/>
      <c r="M22" s="1"/>
      <c r="N22" s="28"/>
    </row>
    <row r="23" spans="1:14" x14ac:dyDescent="0.25">
      <c r="A23" s="26"/>
      <c r="B23" s="29" t="s">
        <v>164</v>
      </c>
      <c r="C23" s="29"/>
      <c r="D23" s="29" t="s">
        <v>167</v>
      </c>
      <c r="E23" s="29"/>
      <c r="F23" s="30">
        <v>43825</v>
      </c>
      <c r="G23" s="29"/>
      <c r="H23" s="29" t="s">
        <v>187</v>
      </c>
      <c r="I23" s="29"/>
      <c r="J23" s="29"/>
      <c r="K23" s="29"/>
      <c r="L23" s="29" t="s">
        <v>93</v>
      </c>
      <c r="M23" s="29"/>
      <c r="N23" s="31">
        <v>-44.36</v>
      </c>
    </row>
    <row r="24" spans="1:14" x14ac:dyDescent="0.25">
      <c r="A24" s="1" t="s">
        <v>160</v>
      </c>
      <c r="B24" s="1"/>
      <c r="C24" s="1"/>
      <c r="D24" s="1"/>
      <c r="E24" s="1"/>
      <c r="F24" s="27"/>
      <c r="G24" s="1"/>
      <c r="H24" s="1"/>
      <c r="I24" s="1"/>
      <c r="J24" s="1"/>
      <c r="K24" s="1"/>
      <c r="L24" s="1"/>
      <c r="M24" s="1"/>
      <c r="N24" s="28"/>
    </row>
    <row r="25" spans="1:14" ht="15.75" thickBot="1" x14ac:dyDescent="0.3">
      <c r="A25" s="26"/>
      <c r="B25" s="32"/>
      <c r="C25" s="32"/>
      <c r="D25" s="32"/>
      <c r="E25" s="32"/>
      <c r="F25" s="33"/>
      <c r="G25" s="32"/>
      <c r="H25" s="32"/>
      <c r="I25" s="32"/>
      <c r="J25" s="32"/>
      <c r="K25" s="32"/>
      <c r="L25" s="32" t="s">
        <v>48</v>
      </c>
      <c r="M25" s="32"/>
      <c r="N25" s="34">
        <v>44.36</v>
      </c>
    </row>
    <row r="26" spans="1:14" x14ac:dyDescent="0.25">
      <c r="A26" s="5" t="s">
        <v>161</v>
      </c>
      <c r="B26" s="5"/>
      <c r="C26" s="5"/>
      <c r="D26" s="5"/>
      <c r="E26" s="5"/>
      <c r="F26" s="35"/>
      <c r="G26" s="5"/>
      <c r="H26" s="5"/>
      <c r="I26" s="5"/>
      <c r="J26" s="5"/>
      <c r="K26" s="5"/>
      <c r="L26" s="5"/>
      <c r="M26" s="5"/>
      <c r="N26" s="4">
        <f>ROUND(SUM(N24:N25),5)</f>
        <v>44.36</v>
      </c>
    </row>
    <row r="27" spans="1:14" x14ac:dyDescent="0.25">
      <c r="A27" s="1" t="s">
        <v>160</v>
      </c>
      <c r="B27" s="1"/>
      <c r="C27" s="1"/>
      <c r="D27" s="1"/>
      <c r="E27" s="1"/>
      <c r="F27" s="27"/>
      <c r="G27" s="1"/>
      <c r="H27" s="1"/>
      <c r="I27" s="1"/>
      <c r="J27" s="1"/>
      <c r="K27" s="1"/>
      <c r="L27" s="1"/>
      <c r="M27" s="1"/>
      <c r="N27" s="28"/>
    </row>
    <row r="28" spans="1:14" x14ac:dyDescent="0.25">
      <c r="A28" s="26"/>
      <c r="B28" s="29" t="s">
        <v>165</v>
      </c>
      <c r="C28" s="29"/>
      <c r="D28" s="29" t="s">
        <v>168</v>
      </c>
      <c r="E28" s="29"/>
      <c r="F28" s="30">
        <v>43805</v>
      </c>
      <c r="G28" s="29"/>
      <c r="H28" s="29" t="s">
        <v>188</v>
      </c>
      <c r="I28" s="29"/>
      <c r="J28" s="29"/>
      <c r="K28" s="29"/>
      <c r="L28" s="29" t="s">
        <v>93</v>
      </c>
      <c r="M28" s="29"/>
      <c r="N28" s="31">
        <v>-1336.54</v>
      </c>
    </row>
    <row r="29" spans="1:14" x14ac:dyDescent="0.25">
      <c r="A29" s="1" t="s">
        <v>160</v>
      </c>
      <c r="B29" s="1"/>
      <c r="C29" s="1"/>
      <c r="D29" s="1"/>
      <c r="E29" s="1"/>
      <c r="F29" s="27"/>
      <c r="G29" s="1"/>
      <c r="H29" s="1"/>
      <c r="I29" s="1"/>
      <c r="J29" s="1"/>
      <c r="K29" s="1"/>
      <c r="L29" s="1"/>
      <c r="M29" s="1"/>
      <c r="N29" s="28"/>
    </row>
    <row r="30" spans="1:14" x14ac:dyDescent="0.25">
      <c r="A30" s="32"/>
      <c r="B30" s="32"/>
      <c r="C30" s="32"/>
      <c r="D30" s="32"/>
      <c r="E30" s="32"/>
      <c r="F30" s="33"/>
      <c r="G30" s="32"/>
      <c r="H30" s="32"/>
      <c r="I30" s="32"/>
      <c r="J30" s="32"/>
      <c r="K30" s="32"/>
      <c r="L30" s="32" t="s">
        <v>135</v>
      </c>
      <c r="M30" s="32"/>
      <c r="N30" s="36">
        <v>348</v>
      </c>
    </row>
    <row r="31" spans="1:14" x14ac:dyDescent="0.25">
      <c r="A31" s="32"/>
      <c r="B31" s="32"/>
      <c r="C31" s="32"/>
      <c r="D31" s="32"/>
      <c r="E31" s="32"/>
      <c r="F31" s="33"/>
      <c r="G31" s="32"/>
      <c r="H31" s="32"/>
      <c r="I31" s="32"/>
      <c r="J31" s="32"/>
      <c r="K31" s="32"/>
      <c r="L31" s="32" t="s">
        <v>135</v>
      </c>
      <c r="M31" s="32"/>
      <c r="N31" s="36">
        <v>400.57</v>
      </c>
    </row>
    <row r="32" spans="1:14" x14ac:dyDescent="0.25">
      <c r="A32" s="32"/>
      <c r="B32" s="32"/>
      <c r="C32" s="32"/>
      <c r="D32" s="32"/>
      <c r="E32" s="32"/>
      <c r="F32" s="33"/>
      <c r="G32" s="32"/>
      <c r="H32" s="32"/>
      <c r="I32" s="32"/>
      <c r="J32" s="32"/>
      <c r="K32" s="32"/>
      <c r="L32" s="32" t="s">
        <v>135</v>
      </c>
      <c r="M32" s="32"/>
      <c r="N32" s="36">
        <v>400.57</v>
      </c>
    </row>
    <row r="33" spans="1:14" x14ac:dyDescent="0.25">
      <c r="A33" s="32"/>
      <c r="B33" s="32"/>
      <c r="C33" s="32"/>
      <c r="D33" s="32"/>
      <c r="E33" s="32"/>
      <c r="F33" s="33"/>
      <c r="G33" s="32"/>
      <c r="H33" s="32"/>
      <c r="I33" s="32"/>
      <c r="J33" s="32"/>
      <c r="K33" s="32"/>
      <c r="L33" s="32" t="s">
        <v>135</v>
      </c>
      <c r="M33" s="32"/>
      <c r="N33" s="36">
        <v>93.7</v>
      </c>
    </row>
    <row r="34" spans="1:14" ht="15.75" thickBot="1" x14ac:dyDescent="0.3">
      <c r="A34" s="32"/>
      <c r="B34" s="32"/>
      <c r="C34" s="32"/>
      <c r="D34" s="32"/>
      <c r="E34" s="32"/>
      <c r="F34" s="33"/>
      <c r="G34" s="32"/>
      <c r="H34" s="32"/>
      <c r="I34" s="32"/>
      <c r="J34" s="32"/>
      <c r="K34" s="32"/>
      <c r="L34" s="32" t="s">
        <v>135</v>
      </c>
      <c r="M34" s="32"/>
      <c r="N34" s="34">
        <v>93.7</v>
      </c>
    </row>
    <row r="35" spans="1:14" x14ac:dyDescent="0.25">
      <c r="A35" s="5" t="s">
        <v>161</v>
      </c>
      <c r="B35" s="5"/>
      <c r="C35" s="5"/>
      <c r="D35" s="5"/>
      <c r="E35" s="5"/>
      <c r="F35" s="35"/>
      <c r="G35" s="5"/>
      <c r="H35" s="5"/>
      <c r="I35" s="5"/>
      <c r="J35" s="5"/>
      <c r="K35" s="5"/>
      <c r="L35" s="5"/>
      <c r="M35" s="5"/>
      <c r="N35" s="4">
        <f>ROUND(SUM(N29:N34),5)</f>
        <v>1336.54</v>
      </c>
    </row>
    <row r="36" spans="1:14" x14ac:dyDescent="0.25">
      <c r="A36" s="1" t="s">
        <v>160</v>
      </c>
      <c r="B36" s="1"/>
      <c r="C36" s="1"/>
      <c r="D36" s="1"/>
      <c r="E36" s="1"/>
      <c r="F36" s="27"/>
      <c r="G36" s="1"/>
      <c r="H36" s="1"/>
      <c r="I36" s="1"/>
      <c r="J36" s="1"/>
      <c r="K36" s="1"/>
      <c r="L36" s="1"/>
      <c r="M36" s="1"/>
      <c r="N36" s="28"/>
    </row>
    <row r="37" spans="1:14" x14ac:dyDescent="0.25">
      <c r="A37" s="26"/>
      <c r="B37" s="29" t="s">
        <v>166</v>
      </c>
      <c r="C37" s="29"/>
      <c r="D37" s="29" t="s">
        <v>169</v>
      </c>
      <c r="E37" s="29"/>
      <c r="F37" s="30">
        <v>43800</v>
      </c>
      <c r="G37" s="29"/>
      <c r="H37" s="29" t="s">
        <v>189</v>
      </c>
      <c r="I37" s="29"/>
      <c r="J37" s="29"/>
      <c r="K37" s="29"/>
      <c r="L37" s="29" t="s">
        <v>93</v>
      </c>
      <c r="M37" s="29"/>
      <c r="N37" s="31">
        <v>-907.93</v>
      </c>
    </row>
    <row r="38" spans="1:14" x14ac:dyDescent="0.25">
      <c r="A38" s="1" t="s">
        <v>160</v>
      </c>
      <c r="B38" s="1"/>
      <c r="C38" s="1"/>
      <c r="D38" s="1"/>
      <c r="E38" s="1"/>
      <c r="F38" s="27"/>
      <c r="G38" s="1"/>
      <c r="H38" s="1"/>
      <c r="I38" s="1"/>
      <c r="J38" s="1"/>
      <c r="K38" s="1"/>
      <c r="L38" s="1"/>
      <c r="M38" s="1"/>
      <c r="N38" s="28"/>
    </row>
    <row r="39" spans="1:14" x14ac:dyDescent="0.25">
      <c r="A39" s="32"/>
      <c r="B39" s="32"/>
      <c r="C39" s="32"/>
      <c r="D39" s="32"/>
      <c r="E39" s="32"/>
      <c r="F39" s="33"/>
      <c r="G39" s="32"/>
      <c r="H39" s="32"/>
      <c r="I39" s="32"/>
      <c r="J39" s="32"/>
      <c r="K39" s="32"/>
      <c r="L39" s="32" t="s">
        <v>33</v>
      </c>
      <c r="M39" s="32"/>
      <c r="N39" s="36">
        <v>514.58000000000004</v>
      </c>
    </row>
    <row r="40" spans="1:14" x14ac:dyDescent="0.25">
      <c r="A40" s="32"/>
      <c r="B40" s="32"/>
      <c r="C40" s="32"/>
      <c r="D40" s="32"/>
      <c r="E40" s="32"/>
      <c r="F40" s="33"/>
      <c r="G40" s="32"/>
      <c r="H40" s="32"/>
      <c r="I40" s="32"/>
      <c r="J40" s="32"/>
      <c r="K40" s="32"/>
      <c r="L40" s="32" t="s">
        <v>32</v>
      </c>
      <c r="M40" s="32"/>
      <c r="N40" s="36">
        <v>625</v>
      </c>
    </row>
    <row r="41" spans="1:14" x14ac:dyDescent="0.25">
      <c r="A41" s="32"/>
      <c r="B41" s="32"/>
      <c r="C41" s="32"/>
      <c r="D41" s="32"/>
      <c r="E41" s="32"/>
      <c r="F41" s="33"/>
      <c r="G41" s="32"/>
      <c r="H41" s="32"/>
      <c r="I41" s="32"/>
      <c r="J41" s="32"/>
      <c r="K41" s="32"/>
      <c r="L41" s="32" t="s">
        <v>135</v>
      </c>
      <c r="M41" s="32"/>
      <c r="N41" s="36">
        <v>-108</v>
      </c>
    </row>
    <row r="42" spans="1:14" x14ac:dyDescent="0.25">
      <c r="A42" s="32"/>
      <c r="B42" s="32"/>
      <c r="C42" s="32"/>
      <c r="D42" s="32"/>
      <c r="E42" s="32"/>
      <c r="F42" s="33"/>
      <c r="G42" s="32"/>
      <c r="H42" s="32"/>
      <c r="I42" s="32"/>
      <c r="J42" s="32"/>
      <c r="K42" s="32"/>
      <c r="L42" s="32" t="s">
        <v>30</v>
      </c>
      <c r="M42" s="32"/>
      <c r="N42" s="36">
        <v>70.650000000000006</v>
      </c>
    </row>
    <row r="43" spans="1:14" x14ac:dyDescent="0.25">
      <c r="A43" s="32"/>
      <c r="B43" s="32"/>
      <c r="C43" s="32"/>
      <c r="D43" s="32"/>
      <c r="E43" s="32"/>
      <c r="F43" s="33"/>
      <c r="G43" s="32"/>
      <c r="H43" s="32"/>
      <c r="I43" s="32"/>
      <c r="J43" s="32"/>
      <c r="K43" s="32"/>
      <c r="L43" s="32" t="s">
        <v>135</v>
      </c>
      <c r="M43" s="32"/>
      <c r="N43" s="36">
        <v>-70.650000000000006</v>
      </c>
    </row>
    <row r="44" spans="1:14" x14ac:dyDescent="0.25">
      <c r="A44" s="32"/>
      <c r="B44" s="32"/>
      <c r="C44" s="32"/>
      <c r="D44" s="32"/>
      <c r="E44" s="32"/>
      <c r="F44" s="33"/>
      <c r="G44" s="32"/>
      <c r="H44" s="32"/>
      <c r="I44" s="32"/>
      <c r="J44" s="32"/>
      <c r="K44" s="32"/>
      <c r="L44" s="32" t="s">
        <v>135</v>
      </c>
      <c r="M44" s="32"/>
      <c r="N44" s="36">
        <v>-70.650000000000006</v>
      </c>
    </row>
    <row r="45" spans="1:14" x14ac:dyDescent="0.25">
      <c r="A45" s="32"/>
      <c r="B45" s="32"/>
      <c r="C45" s="32"/>
      <c r="D45" s="32"/>
      <c r="E45" s="32"/>
      <c r="F45" s="33"/>
      <c r="G45" s="32"/>
      <c r="H45" s="32"/>
      <c r="I45" s="32"/>
      <c r="J45" s="32"/>
      <c r="K45" s="32"/>
      <c r="L45" s="32" t="s">
        <v>30</v>
      </c>
      <c r="M45" s="32"/>
      <c r="N45" s="36">
        <v>16.52</v>
      </c>
    </row>
    <row r="46" spans="1:14" x14ac:dyDescent="0.25">
      <c r="A46" s="32"/>
      <c r="B46" s="32"/>
      <c r="C46" s="32"/>
      <c r="D46" s="32"/>
      <c r="E46" s="32"/>
      <c r="F46" s="33"/>
      <c r="G46" s="32"/>
      <c r="H46" s="32"/>
      <c r="I46" s="32"/>
      <c r="J46" s="32"/>
      <c r="K46" s="32"/>
      <c r="L46" s="32" t="s">
        <v>135</v>
      </c>
      <c r="M46" s="32"/>
      <c r="N46" s="36">
        <v>-16.52</v>
      </c>
    </row>
    <row r="47" spans="1:14" x14ac:dyDescent="0.25">
      <c r="A47" s="32"/>
      <c r="B47" s="32"/>
      <c r="C47" s="32"/>
      <c r="D47" s="32"/>
      <c r="E47" s="32"/>
      <c r="F47" s="33"/>
      <c r="G47" s="32"/>
      <c r="H47" s="32"/>
      <c r="I47" s="32"/>
      <c r="J47" s="32"/>
      <c r="K47" s="32"/>
      <c r="L47" s="32" t="s">
        <v>135</v>
      </c>
      <c r="M47" s="32"/>
      <c r="N47" s="36">
        <v>-16.52</v>
      </c>
    </row>
    <row r="48" spans="1:14" ht="15.75" thickBot="1" x14ac:dyDescent="0.3">
      <c r="A48" s="32"/>
      <c r="B48" s="32"/>
      <c r="C48" s="32"/>
      <c r="D48" s="32"/>
      <c r="E48" s="32"/>
      <c r="F48" s="33"/>
      <c r="G48" s="32"/>
      <c r="H48" s="32"/>
      <c r="I48" s="32"/>
      <c r="J48" s="32"/>
      <c r="K48" s="32"/>
      <c r="L48" s="32" t="s">
        <v>135</v>
      </c>
      <c r="M48" s="32"/>
      <c r="N48" s="34">
        <v>-36.479999999999997</v>
      </c>
    </row>
    <row r="49" spans="1:14" x14ac:dyDescent="0.25">
      <c r="A49" s="5" t="s">
        <v>161</v>
      </c>
      <c r="B49" s="5"/>
      <c r="C49" s="5"/>
      <c r="D49" s="5"/>
      <c r="E49" s="5"/>
      <c r="F49" s="35"/>
      <c r="G49" s="5"/>
      <c r="H49" s="5"/>
      <c r="I49" s="5"/>
      <c r="J49" s="5"/>
      <c r="K49" s="5"/>
      <c r="L49" s="5"/>
      <c r="M49" s="5"/>
      <c r="N49" s="4">
        <f>ROUND(SUM(N38:N48),5)</f>
        <v>907.93</v>
      </c>
    </row>
    <row r="50" spans="1:14" x14ac:dyDescent="0.25">
      <c r="A50" s="1" t="s">
        <v>160</v>
      </c>
      <c r="B50" s="1"/>
      <c r="C50" s="1"/>
      <c r="D50" s="1"/>
      <c r="E50" s="1"/>
      <c r="F50" s="27"/>
      <c r="G50" s="1"/>
      <c r="H50" s="1"/>
      <c r="I50" s="1"/>
      <c r="J50" s="1"/>
      <c r="K50" s="1"/>
      <c r="L50" s="1"/>
      <c r="M50" s="1"/>
      <c r="N50" s="28"/>
    </row>
    <row r="51" spans="1:14" x14ac:dyDescent="0.25">
      <c r="A51" s="26"/>
      <c r="B51" s="29" t="s">
        <v>166</v>
      </c>
      <c r="C51" s="29"/>
      <c r="D51" s="29" t="s">
        <v>170</v>
      </c>
      <c r="E51" s="29"/>
      <c r="F51" s="30">
        <v>43800</v>
      </c>
      <c r="G51" s="29"/>
      <c r="H51" s="29" t="s">
        <v>190</v>
      </c>
      <c r="I51" s="29"/>
      <c r="J51" s="29"/>
      <c r="K51" s="29"/>
      <c r="L51" s="29" t="s">
        <v>93</v>
      </c>
      <c r="M51" s="29"/>
      <c r="N51" s="31">
        <v>-416.09</v>
      </c>
    </row>
    <row r="52" spans="1:14" x14ac:dyDescent="0.25">
      <c r="A52" s="1" t="s">
        <v>160</v>
      </c>
      <c r="B52" s="1"/>
      <c r="C52" s="1"/>
      <c r="D52" s="1"/>
      <c r="E52" s="1"/>
      <c r="F52" s="27"/>
      <c r="G52" s="1"/>
      <c r="H52" s="1"/>
      <c r="I52" s="1"/>
      <c r="J52" s="1"/>
      <c r="K52" s="1"/>
      <c r="L52" s="1"/>
      <c r="M52" s="1"/>
      <c r="N52" s="28"/>
    </row>
    <row r="53" spans="1:14" x14ac:dyDescent="0.25">
      <c r="A53" s="32"/>
      <c r="B53" s="32"/>
      <c r="C53" s="32"/>
      <c r="D53" s="32"/>
      <c r="E53" s="32"/>
      <c r="F53" s="33"/>
      <c r="G53" s="32"/>
      <c r="H53" s="32"/>
      <c r="I53" s="32"/>
      <c r="J53" s="32"/>
      <c r="K53" s="32"/>
      <c r="L53" s="32" t="s">
        <v>28</v>
      </c>
      <c r="M53" s="32"/>
      <c r="N53" s="36">
        <v>450.55</v>
      </c>
    </row>
    <row r="54" spans="1:14" x14ac:dyDescent="0.25">
      <c r="A54" s="32"/>
      <c r="B54" s="32"/>
      <c r="C54" s="32"/>
      <c r="D54" s="32"/>
      <c r="E54" s="32"/>
      <c r="F54" s="33"/>
      <c r="G54" s="32"/>
      <c r="H54" s="32"/>
      <c r="I54" s="32"/>
      <c r="J54" s="32"/>
      <c r="K54" s="32"/>
      <c r="L54" s="32" t="s">
        <v>30</v>
      </c>
      <c r="M54" s="32"/>
      <c r="N54" s="36">
        <v>27.93</v>
      </c>
    </row>
    <row r="55" spans="1:14" x14ac:dyDescent="0.25">
      <c r="A55" s="32"/>
      <c r="B55" s="32"/>
      <c r="C55" s="32"/>
      <c r="D55" s="32"/>
      <c r="E55" s="32"/>
      <c r="F55" s="33"/>
      <c r="G55" s="32"/>
      <c r="H55" s="32"/>
      <c r="I55" s="32"/>
      <c r="J55" s="32"/>
      <c r="K55" s="32"/>
      <c r="L55" s="32" t="s">
        <v>135</v>
      </c>
      <c r="M55" s="32"/>
      <c r="N55" s="36">
        <v>-27.93</v>
      </c>
    </row>
    <row r="56" spans="1:14" x14ac:dyDescent="0.25">
      <c r="A56" s="32"/>
      <c r="B56" s="32"/>
      <c r="C56" s="32"/>
      <c r="D56" s="32"/>
      <c r="E56" s="32"/>
      <c r="F56" s="33"/>
      <c r="G56" s="32"/>
      <c r="H56" s="32"/>
      <c r="I56" s="32"/>
      <c r="J56" s="32"/>
      <c r="K56" s="32"/>
      <c r="L56" s="32" t="s">
        <v>135</v>
      </c>
      <c r="M56" s="32"/>
      <c r="N56" s="36">
        <v>-27.93</v>
      </c>
    </row>
    <row r="57" spans="1:14" x14ac:dyDescent="0.25">
      <c r="A57" s="32"/>
      <c r="B57" s="32"/>
      <c r="C57" s="32"/>
      <c r="D57" s="32"/>
      <c r="E57" s="32"/>
      <c r="F57" s="33"/>
      <c r="G57" s="32"/>
      <c r="H57" s="32"/>
      <c r="I57" s="32"/>
      <c r="J57" s="32"/>
      <c r="K57" s="32"/>
      <c r="L57" s="32" t="s">
        <v>30</v>
      </c>
      <c r="M57" s="32"/>
      <c r="N57" s="36">
        <v>6.53</v>
      </c>
    </row>
    <row r="58" spans="1:14" x14ac:dyDescent="0.25">
      <c r="A58" s="32"/>
      <c r="B58" s="32"/>
      <c r="C58" s="32"/>
      <c r="D58" s="32"/>
      <c r="E58" s="32"/>
      <c r="F58" s="33"/>
      <c r="G58" s="32"/>
      <c r="H58" s="32"/>
      <c r="I58" s="32"/>
      <c r="J58" s="32"/>
      <c r="K58" s="32"/>
      <c r="L58" s="32" t="s">
        <v>135</v>
      </c>
      <c r="M58" s="32"/>
      <c r="N58" s="36">
        <v>-6.53</v>
      </c>
    </row>
    <row r="59" spans="1:14" ht="15.75" thickBot="1" x14ac:dyDescent="0.3">
      <c r="A59" s="32"/>
      <c r="B59" s="32"/>
      <c r="C59" s="32"/>
      <c r="D59" s="32"/>
      <c r="E59" s="32"/>
      <c r="F59" s="33"/>
      <c r="G59" s="32"/>
      <c r="H59" s="32"/>
      <c r="I59" s="32"/>
      <c r="J59" s="32"/>
      <c r="K59" s="32"/>
      <c r="L59" s="32" t="s">
        <v>135</v>
      </c>
      <c r="M59" s="32"/>
      <c r="N59" s="34">
        <v>-6.53</v>
      </c>
    </row>
    <row r="60" spans="1:14" x14ac:dyDescent="0.25">
      <c r="A60" s="5" t="s">
        <v>161</v>
      </c>
      <c r="B60" s="5"/>
      <c r="C60" s="5"/>
      <c r="D60" s="5"/>
      <c r="E60" s="5"/>
      <c r="F60" s="35"/>
      <c r="G60" s="5"/>
      <c r="H60" s="5"/>
      <c r="I60" s="5"/>
      <c r="J60" s="5"/>
      <c r="K60" s="5"/>
      <c r="L60" s="5"/>
      <c r="M60" s="5"/>
      <c r="N60" s="4">
        <f>ROUND(SUM(N52:N59),5)</f>
        <v>416.09</v>
      </c>
    </row>
    <row r="61" spans="1:14" x14ac:dyDescent="0.25">
      <c r="A61" s="1" t="s">
        <v>160</v>
      </c>
      <c r="B61" s="1"/>
      <c r="C61" s="1"/>
      <c r="D61" s="1"/>
      <c r="E61" s="1"/>
      <c r="F61" s="27"/>
      <c r="G61" s="1"/>
      <c r="H61" s="1"/>
      <c r="I61" s="1"/>
      <c r="J61" s="1"/>
      <c r="K61" s="1"/>
      <c r="L61" s="1"/>
      <c r="M61" s="1"/>
      <c r="N61" s="28"/>
    </row>
    <row r="62" spans="1:14" x14ac:dyDescent="0.25">
      <c r="A62" s="26"/>
      <c r="B62" s="29" t="s">
        <v>166</v>
      </c>
      <c r="C62" s="29"/>
      <c r="D62" s="29" t="s">
        <v>171</v>
      </c>
      <c r="E62" s="29"/>
      <c r="F62" s="30">
        <v>43800</v>
      </c>
      <c r="G62" s="29"/>
      <c r="H62" s="29" t="s">
        <v>191</v>
      </c>
      <c r="I62" s="29"/>
      <c r="J62" s="29"/>
      <c r="K62" s="29"/>
      <c r="L62" s="29" t="s">
        <v>93</v>
      </c>
      <c r="M62" s="29"/>
      <c r="N62" s="31">
        <v>-208.05</v>
      </c>
    </row>
    <row r="63" spans="1:14" x14ac:dyDescent="0.25">
      <c r="A63" s="1" t="s">
        <v>160</v>
      </c>
      <c r="B63" s="1"/>
      <c r="C63" s="1"/>
      <c r="D63" s="1"/>
      <c r="E63" s="1"/>
      <c r="F63" s="27"/>
      <c r="G63" s="1"/>
      <c r="H63" s="1"/>
      <c r="I63" s="1"/>
      <c r="J63" s="1"/>
      <c r="K63" s="1"/>
      <c r="L63" s="1"/>
      <c r="M63" s="1"/>
      <c r="N63" s="28"/>
    </row>
    <row r="64" spans="1:14" x14ac:dyDescent="0.25">
      <c r="A64" s="32"/>
      <c r="B64" s="32"/>
      <c r="C64" s="32"/>
      <c r="D64" s="32"/>
      <c r="E64" s="32"/>
      <c r="F64" s="33"/>
      <c r="G64" s="32"/>
      <c r="H64" s="32"/>
      <c r="I64" s="32"/>
      <c r="J64" s="32"/>
      <c r="K64" s="32"/>
      <c r="L64" s="32" t="s">
        <v>28</v>
      </c>
      <c r="M64" s="32"/>
      <c r="N64" s="36">
        <v>225.28</v>
      </c>
    </row>
    <row r="65" spans="1:14" x14ac:dyDescent="0.25">
      <c r="A65" s="32"/>
      <c r="B65" s="32"/>
      <c r="C65" s="32"/>
      <c r="D65" s="32"/>
      <c r="E65" s="32"/>
      <c r="F65" s="33"/>
      <c r="G65" s="32"/>
      <c r="H65" s="32"/>
      <c r="I65" s="32"/>
      <c r="J65" s="32"/>
      <c r="K65" s="32"/>
      <c r="L65" s="32" t="s">
        <v>30</v>
      </c>
      <c r="M65" s="32"/>
      <c r="N65" s="36">
        <v>13.97</v>
      </c>
    </row>
    <row r="66" spans="1:14" x14ac:dyDescent="0.25">
      <c r="A66" s="32"/>
      <c r="B66" s="32"/>
      <c r="C66" s="32"/>
      <c r="D66" s="32"/>
      <c r="E66" s="32"/>
      <c r="F66" s="33"/>
      <c r="G66" s="32"/>
      <c r="H66" s="32"/>
      <c r="I66" s="32"/>
      <c r="J66" s="32"/>
      <c r="K66" s="32"/>
      <c r="L66" s="32" t="s">
        <v>135</v>
      </c>
      <c r="M66" s="32"/>
      <c r="N66" s="36">
        <v>-13.97</v>
      </c>
    </row>
    <row r="67" spans="1:14" x14ac:dyDescent="0.25">
      <c r="A67" s="32"/>
      <c r="B67" s="32"/>
      <c r="C67" s="32"/>
      <c r="D67" s="32"/>
      <c r="E67" s="32"/>
      <c r="F67" s="33"/>
      <c r="G67" s="32"/>
      <c r="H67" s="32"/>
      <c r="I67" s="32"/>
      <c r="J67" s="32"/>
      <c r="K67" s="32"/>
      <c r="L67" s="32" t="s">
        <v>135</v>
      </c>
      <c r="M67" s="32"/>
      <c r="N67" s="36">
        <v>-13.97</v>
      </c>
    </row>
    <row r="68" spans="1:14" x14ac:dyDescent="0.25">
      <c r="A68" s="32"/>
      <c r="B68" s="32"/>
      <c r="C68" s="32"/>
      <c r="D68" s="32"/>
      <c r="E68" s="32"/>
      <c r="F68" s="33"/>
      <c r="G68" s="32"/>
      <c r="H68" s="32"/>
      <c r="I68" s="32"/>
      <c r="J68" s="32"/>
      <c r="K68" s="32"/>
      <c r="L68" s="32" t="s">
        <v>30</v>
      </c>
      <c r="M68" s="32"/>
      <c r="N68" s="36">
        <v>3.26</v>
      </c>
    </row>
    <row r="69" spans="1:14" x14ac:dyDescent="0.25">
      <c r="A69" s="32"/>
      <c r="B69" s="32"/>
      <c r="C69" s="32"/>
      <c r="D69" s="32"/>
      <c r="E69" s="32"/>
      <c r="F69" s="33"/>
      <c r="G69" s="32"/>
      <c r="H69" s="32"/>
      <c r="I69" s="32"/>
      <c r="J69" s="32"/>
      <c r="K69" s="32"/>
      <c r="L69" s="32" t="s">
        <v>135</v>
      </c>
      <c r="M69" s="32"/>
      <c r="N69" s="36">
        <v>-3.26</v>
      </c>
    </row>
    <row r="70" spans="1:14" ht="15.75" thickBot="1" x14ac:dyDescent="0.3">
      <c r="A70" s="32"/>
      <c r="B70" s="32"/>
      <c r="C70" s="32"/>
      <c r="D70" s="32"/>
      <c r="E70" s="32"/>
      <c r="F70" s="33"/>
      <c r="G70" s="32"/>
      <c r="H70" s="32"/>
      <c r="I70" s="32"/>
      <c r="J70" s="32"/>
      <c r="K70" s="32"/>
      <c r="L70" s="32" t="s">
        <v>135</v>
      </c>
      <c r="M70" s="32"/>
      <c r="N70" s="34">
        <v>-3.26</v>
      </c>
    </row>
    <row r="71" spans="1:14" x14ac:dyDescent="0.25">
      <c r="A71" s="5" t="s">
        <v>161</v>
      </c>
      <c r="B71" s="5"/>
      <c r="C71" s="5"/>
      <c r="D71" s="5"/>
      <c r="E71" s="5"/>
      <c r="F71" s="35"/>
      <c r="G71" s="5"/>
      <c r="H71" s="5"/>
      <c r="I71" s="5"/>
      <c r="J71" s="5"/>
      <c r="K71" s="5"/>
      <c r="L71" s="5"/>
      <c r="M71" s="5"/>
      <c r="N71" s="4">
        <f>ROUND(SUM(N63:N70),5)</f>
        <v>208.05</v>
      </c>
    </row>
    <row r="72" spans="1:14" x14ac:dyDescent="0.25">
      <c r="A72" s="1" t="s">
        <v>160</v>
      </c>
      <c r="B72" s="1"/>
      <c r="C72" s="1"/>
      <c r="D72" s="1"/>
      <c r="E72" s="1"/>
      <c r="F72" s="27"/>
      <c r="G72" s="1"/>
      <c r="H72" s="1"/>
      <c r="I72" s="1"/>
      <c r="J72" s="1"/>
      <c r="K72" s="1"/>
      <c r="L72" s="1"/>
      <c r="M72" s="1"/>
      <c r="N72" s="28"/>
    </row>
    <row r="73" spans="1:14" x14ac:dyDescent="0.25">
      <c r="A73" s="26"/>
      <c r="B73" s="29" t="s">
        <v>166</v>
      </c>
      <c r="C73" s="29"/>
      <c r="D73" s="29" t="s">
        <v>172</v>
      </c>
      <c r="E73" s="29"/>
      <c r="F73" s="30">
        <v>43800</v>
      </c>
      <c r="G73" s="29"/>
      <c r="H73" s="29" t="s">
        <v>192</v>
      </c>
      <c r="I73" s="29"/>
      <c r="J73" s="29"/>
      <c r="K73" s="29"/>
      <c r="L73" s="29" t="s">
        <v>93</v>
      </c>
      <c r="M73" s="29"/>
      <c r="N73" s="31">
        <v>-208.05</v>
      </c>
    </row>
    <row r="74" spans="1:14" x14ac:dyDescent="0.25">
      <c r="A74" s="1" t="s">
        <v>160</v>
      </c>
      <c r="B74" s="1"/>
      <c r="C74" s="1"/>
      <c r="D74" s="1"/>
      <c r="E74" s="1"/>
      <c r="F74" s="27"/>
      <c r="G74" s="1"/>
      <c r="H74" s="1"/>
      <c r="I74" s="1"/>
      <c r="J74" s="1"/>
      <c r="K74" s="1"/>
      <c r="L74" s="1"/>
      <c r="M74" s="1"/>
      <c r="N74" s="28"/>
    </row>
    <row r="75" spans="1:14" x14ac:dyDescent="0.25">
      <c r="A75" s="32"/>
      <c r="B75" s="32"/>
      <c r="C75" s="32"/>
      <c r="D75" s="32"/>
      <c r="E75" s="32"/>
      <c r="F75" s="33"/>
      <c r="G75" s="32"/>
      <c r="H75" s="32"/>
      <c r="I75" s="32"/>
      <c r="J75" s="32"/>
      <c r="K75" s="32"/>
      <c r="L75" s="32" t="s">
        <v>28</v>
      </c>
      <c r="M75" s="32"/>
      <c r="N75" s="36">
        <v>225.28</v>
      </c>
    </row>
    <row r="76" spans="1:14" x14ac:dyDescent="0.25">
      <c r="A76" s="32"/>
      <c r="B76" s="32"/>
      <c r="C76" s="32"/>
      <c r="D76" s="32"/>
      <c r="E76" s="32"/>
      <c r="F76" s="33"/>
      <c r="G76" s="32"/>
      <c r="H76" s="32"/>
      <c r="I76" s="32"/>
      <c r="J76" s="32"/>
      <c r="K76" s="32"/>
      <c r="L76" s="32" t="s">
        <v>30</v>
      </c>
      <c r="M76" s="32"/>
      <c r="N76" s="36">
        <v>13.97</v>
      </c>
    </row>
    <row r="77" spans="1:14" x14ac:dyDescent="0.25">
      <c r="A77" s="32"/>
      <c r="B77" s="32"/>
      <c r="C77" s="32"/>
      <c r="D77" s="32"/>
      <c r="E77" s="32"/>
      <c r="F77" s="33"/>
      <c r="G77" s="32"/>
      <c r="H77" s="32"/>
      <c r="I77" s="32"/>
      <c r="J77" s="32"/>
      <c r="K77" s="32"/>
      <c r="L77" s="32" t="s">
        <v>135</v>
      </c>
      <c r="M77" s="32"/>
      <c r="N77" s="36">
        <v>-13.97</v>
      </c>
    </row>
    <row r="78" spans="1:14" x14ac:dyDescent="0.25">
      <c r="A78" s="32"/>
      <c r="B78" s="32"/>
      <c r="C78" s="32"/>
      <c r="D78" s="32"/>
      <c r="E78" s="32"/>
      <c r="F78" s="33"/>
      <c r="G78" s="32"/>
      <c r="H78" s="32"/>
      <c r="I78" s="32"/>
      <c r="J78" s="32"/>
      <c r="K78" s="32"/>
      <c r="L78" s="32" t="s">
        <v>135</v>
      </c>
      <c r="M78" s="32"/>
      <c r="N78" s="36">
        <v>-13.97</v>
      </c>
    </row>
    <row r="79" spans="1:14" x14ac:dyDescent="0.25">
      <c r="A79" s="32"/>
      <c r="B79" s="32"/>
      <c r="C79" s="32"/>
      <c r="D79" s="32"/>
      <c r="E79" s="32"/>
      <c r="F79" s="33"/>
      <c r="G79" s="32"/>
      <c r="H79" s="32"/>
      <c r="I79" s="32"/>
      <c r="J79" s="32"/>
      <c r="K79" s="32"/>
      <c r="L79" s="32" t="s">
        <v>30</v>
      </c>
      <c r="M79" s="32"/>
      <c r="N79" s="36">
        <v>3.26</v>
      </c>
    </row>
    <row r="80" spans="1:14" x14ac:dyDescent="0.25">
      <c r="A80" s="32"/>
      <c r="B80" s="32"/>
      <c r="C80" s="32"/>
      <c r="D80" s="32"/>
      <c r="E80" s="32"/>
      <c r="F80" s="33"/>
      <c r="G80" s="32"/>
      <c r="H80" s="32"/>
      <c r="I80" s="32"/>
      <c r="J80" s="32"/>
      <c r="K80" s="32"/>
      <c r="L80" s="32" t="s">
        <v>135</v>
      </c>
      <c r="M80" s="32"/>
      <c r="N80" s="36">
        <v>-3.26</v>
      </c>
    </row>
    <row r="81" spans="1:14" ht="15.75" thickBot="1" x14ac:dyDescent="0.3">
      <c r="A81" s="32"/>
      <c r="B81" s="32"/>
      <c r="C81" s="32"/>
      <c r="D81" s="32"/>
      <c r="E81" s="32"/>
      <c r="F81" s="33"/>
      <c r="G81" s="32"/>
      <c r="H81" s="32"/>
      <c r="I81" s="32"/>
      <c r="J81" s="32"/>
      <c r="K81" s="32"/>
      <c r="L81" s="32" t="s">
        <v>135</v>
      </c>
      <c r="M81" s="32"/>
      <c r="N81" s="34">
        <v>-3.26</v>
      </c>
    </row>
    <row r="82" spans="1:14" x14ac:dyDescent="0.25">
      <c r="A82" s="5" t="s">
        <v>161</v>
      </c>
      <c r="B82" s="5"/>
      <c r="C82" s="5"/>
      <c r="D82" s="5"/>
      <c r="E82" s="5"/>
      <c r="F82" s="35"/>
      <c r="G82" s="5"/>
      <c r="H82" s="5"/>
      <c r="I82" s="5"/>
      <c r="J82" s="5"/>
      <c r="K82" s="5"/>
      <c r="L82" s="5"/>
      <c r="M82" s="5"/>
      <c r="N82" s="4">
        <f>ROUND(SUM(N74:N81),5)</f>
        <v>208.05</v>
      </c>
    </row>
    <row r="83" spans="1:14" x14ac:dyDescent="0.25">
      <c r="A83" s="1" t="s">
        <v>160</v>
      </c>
      <c r="B83" s="1"/>
      <c r="C83" s="1"/>
      <c r="D83" s="1"/>
      <c r="E83" s="1"/>
      <c r="F83" s="27"/>
      <c r="G83" s="1"/>
      <c r="H83" s="1"/>
      <c r="I83" s="1"/>
      <c r="J83" s="1"/>
      <c r="K83" s="1"/>
      <c r="L83" s="1"/>
      <c r="M83" s="1"/>
      <c r="N83" s="28"/>
    </row>
    <row r="84" spans="1:14" x14ac:dyDescent="0.25">
      <c r="A84" s="26"/>
      <c r="B84" s="29" t="s">
        <v>166</v>
      </c>
      <c r="C84" s="29"/>
      <c r="D84" s="29" t="s">
        <v>173</v>
      </c>
      <c r="E84" s="29"/>
      <c r="F84" s="30">
        <v>43800</v>
      </c>
      <c r="G84" s="29"/>
      <c r="H84" s="29" t="s">
        <v>193</v>
      </c>
      <c r="I84" s="29"/>
      <c r="J84" s="29"/>
      <c r="K84" s="29"/>
      <c r="L84" s="29" t="s">
        <v>93</v>
      </c>
      <c r="M84" s="29"/>
      <c r="N84" s="31">
        <v>-208.05</v>
      </c>
    </row>
    <row r="85" spans="1:14" x14ac:dyDescent="0.25">
      <c r="A85" s="1" t="s">
        <v>160</v>
      </c>
      <c r="B85" s="1"/>
      <c r="C85" s="1"/>
      <c r="D85" s="1"/>
      <c r="E85" s="1"/>
      <c r="F85" s="27"/>
      <c r="G85" s="1"/>
      <c r="H85" s="1"/>
      <c r="I85" s="1"/>
      <c r="J85" s="1"/>
      <c r="K85" s="1"/>
      <c r="L85" s="1"/>
      <c r="M85" s="1"/>
      <c r="N85" s="28"/>
    </row>
    <row r="86" spans="1:14" x14ac:dyDescent="0.25">
      <c r="A86" s="32"/>
      <c r="B86" s="32"/>
      <c r="C86" s="32"/>
      <c r="D86" s="32"/>
      <c r="E86" s="32"/>
      <c r="F86" s="33"/>
      <c r="G86" s="32"/>
      <c r="H86" s="32"/>
      <c r="I86" s="32"/>
      <c r="J86" s="32"/>
      <c r="K86" s="32"/>
      <c r="L86" s="32" t="s">
        <v>28</v>
      </c>
      <c r="M86" s="32"/>
      <c r="N86" s="36">
        <v>225.28</v>
      </c>
    </row>
    <row r="87" spans="1:14" x14ac:dyDescent="0.25">
      <c r="A87" s="32"/>
      <c r="B87" s="32"/>
      <c r="C87" s="32"/>
      <c r="D87" s="32"/>
      <c r="E87" s="32"/>
      <c r="F87" s="33"/>
      <c r="G87" s="32"/>
      <c r="H87" s="32"/>
      <c r="I87" s="32"/>
      <c r="J87" s="32"/>
      <c r="K87" s="32"/>
      <c r="L87" s="32" t="s">
        <v>30</v>
      </c>
      <c r="M87" s="32"/>
      <c r="N87" s="36">
        <v>13.97</v>
      </c>
    </row>
    <row r="88" spans="1:14" x14ac:dyDescent="0.25">
      <c r="A88" s="32"/>
      <c r="B88" s="32"/>
      <c r="C88" s="32"/>
      <c r="D88" s="32"/>
      <c r="E88" s="32"/>
      <c r="F88" s="33"/>
      <c r="G88" s="32"/>
      <c r="H88" s="32"/>
      <c r="I88" s="32"/>
      <c r="J88" s="32"/>
      <c r="K88" s="32"/>
      <c r="L88" s="32" t="s">
        <v>135</v>
      </c>
      <c r="M88" s="32"/>
      <c r="N88" s="36">
        <v>-13.97</v>
      </c>
    </row>
    <row r="89" spans="1:14" x14ac:dyDescent="0.25">
      <c r="A89" s="32"/>
      <c r="B89" s="32"/>
      <c r="C89" s="32"/>
      <c r="D89" s="32"/>
      <c r="E89" s="32"/>
      <c r="F89" s="33"/>
      <c r="G89" s="32"/>
      <c r="H89" s="32"/>
      <c r="I89" s="32"/>
      <c r="J89" s="32"/>
      <c r="K89" s="32"/>
      <c r="L89" s="32" t="s">
        <v>135</v>
      </c>
      <c r="M89" s="32"/>
      <c r="N89" s="36">
        <v>-13.97</v>
      </c>
    </row>
    <row r="90" spans="1:14" x14ac:dyDescent="0.25">
      <c r="A90" s="32"/>
      <c r="B90" s="32"/>
      <c r="C90" s="32"/>
      <c r="D90" s="32"/>
      <c r="E90" s="32"/>
      <c r="F90" s="33"/>
      <c r="G90" s="32"/>
      <c r="H90" s="32"/>
      <c r="I90" s="32"/>
      <c r="J90" s="32"/>
      <c r="K90" s="32"/>
      <c r="L90" s="32" t="s">
        <v>30</v>
      </c>
      <c r="M90" s="32"/>
      <c r="N90" s="36">
        <v>3.26</v>
      </c>
    </row>
    <row r="91" spans="1:14" x14ac:dyDescent="0.25">
      <c r="A91" s="32"/>
      <c r="B91" s="32"/>
      <c r="C91" s="32"/>
      <c r="D91" s="32"/>
      <c r="E91" s="32"/>
      <c r="F91" s="33"/>
      <c r="G91" s="32"/>
      <c r="H91" s="32"/>
      <c r="I91" s="32"/>
      <c r="J91" s="32"/>
      <c r="K91" s="32"/>
      <c r="L91" s="32" t="s">
        <v>135</v>
      </c>
      <c r="M91" s="32"/>
      <c r="N91" s="36">
        <v>-3.26</v>
      </c>
    </row>
    <row r="92" spans="1:14" ht="15.75" thickBot="1" x14ac:dyDescent="0.3">
      <c r="A92" s="32"/>
      <c r="B92" s="32"/>
      <c r="C92" s="32"/>
      <c r="D92" s="32"/>
      <c r="E92" s="32"/>
      <c r="F92" s="33"/>
      <c r="G92" s="32"/>
      <c r="H92" s="32"/>
      <c r="I92" s="32"/>
      <c r="J92" s="32"/>
      <c r="K92" s="32"/>
      <c r="L92" s="32" t="s">
        <v>135</v>
      </c>
      <c r="M92" s="32"/>
      <c r="N92" s="34">
        <v>-3.26</v>
      </c>
    </row>
    <row r="93" spans="1:14" x14ac:dyDescent="0.25">
      <c r="A93" s="5" t="s">
        <v>161</v>
      </c>
      <c r="B93" s="5"/>
      <c r="C93" s="5"/>
      <c r="D93" s="5"/>
      <c r="E93" s="5"/>
      <c r="F93" s="35"/>
      <c r="G93" s="5"/>
      <c r="H93" s="5"/>
      <c r="I93" s="5"/>
      <c r="J93" s="5"/>
      <c r="K93" s="5"/>
      <c r="L93" s="5"/>
      <c r="M93" s="5"/>
      <c r="N93" s="4">
        <f>ROUND(SUM(N85:N92),5)</f>
        <v>208.05</v>
      </c>
    </row>
    <row r="94" spans="1:14" x14ac:dyDescent="0.25">
      <c r="A94" s="1" t="s">
        <v>160</v>
      </c>
      <c r="B94" s="1"/>
      <c r="C94" s="1"/>
      <c r="D94" s="1"/>
      <c r="E94" s="1"/>
      <c r="F94" s="27"/>
      <c r="G94" s="1"/>
      <c r="H94" s="1"/>
      <c r="I94" s="1"/>
      <c r="J94" s="1"/>
      <c r="K94" s="1"/>
      <c r="L94" s="1"/>
      <c r="M94" s="1"/>
      <c r="N94" s="28"/>
    </row>
    <row r="95" spans="1:14" x14ac:dyDescent="0.25">
      <c r="A95" s="26"/>
      <c r="B95" s="29" t="s">
        <v>166</v>
      </c>
      <c r="C95" s="29"/>
      <c r="D95" s="29" t="s">
        <v>174</v>
      </c>
      <c r="E95" s="29"/>
      <c r="F95" s="30">
        <v>43800</v>
      </c>
      <c r="G95" s="29"/>
      <c r="H95" s="29" t="s">
        <v>194</v>
      </c>
      <c r="I95" s="29"/>
      <c r="J95" s="29"/>
      <c r="K95" s="29"/>
      <c r="L95" s="29" t="s">
        <v>93</v>
      </c>
      <c r="M95" s="29"/>
      <c r="N95" s="31">
        <v>-208.05</v>
      </c>
    </row>
    <row r="96" spans="1:14" x14ac:dyDescent="0.25">
      <c r="A96" s="1" t="s">
        <v>160</v>
      </c>
      <c r="B96" s="1"/>
      <c r="C96" s="1"/>
      <c r="D96" s="1"/>
      <c r="E96" s="1"/>
      <c r="F96" s="27"/>
      <c r="G96" s="1"/>
      <c r="H96" s="1"/>
      <c r="I96" s="1"/>
      <c r="J96" s="1"/>
      <c r="K96" s="1"/>
      <c r="L96" s="1"/>
      <c r="M96" s="1"/>
      <c r="N96" s="28"/>
    </row>
    <row r="97" spans="1:14" x14ac:dyDescent="0.25">
      <c r="A97" s="32"/>
      <c r="B97" s="32"/>
      <c r="C97" s="32"/>
      <c r="D97" s="32"/>
      <c r="E97" s="32"/>
      <c r="F97" s="33"/>
      <c r="G97" s="32"/>
      <c r="H97" s="32"/>
      <c r="I97" s="32"/>
      <c r="J97" s="32"/>
      <c r="K97" s="32"/>
      <c r="L97" s="32" t="s">
        <v>28</v>
      </c>
      <c r="M97" s="32"/>
      <c r="N97" s="36">
        <v>225.28</v>
      </c>
    </row>
    <row r="98" spans="1:14" x14ac:dyDescent="0.25">
      <c r="A98" s="32"/>
      <c r="B98" s="32"/>
      <c r="C98" s="32"/>
      <c r="D98" s="32"/>
      <c r="E98" s="32"/>
      <c r="F98" s="33"/>
      <c r="G98" s="32"/>
      <c r="H98" s="32"/>
      <c r="I98" s="32"/>
      <c r="J98" s="32"/>
      <c r="K98" s="32"/>
      <c r="L98" s="32" t="s">
        <v>30</v>
      </c>
      <c r="M98" s="32"/>
      <c r="N98" s="36">
        <v>13.97</v>
      </c>
    </row>
    <row r="99" spans="1:14" x14ac:dyDescent="0.25">
      <c r="A99" s="32"/>
      <c r="B99" s="32"/>
      <c r="C99" s="32"/>
      <c r="D99" s="32"/>
      <c r="E99" s="32"/>
      <c r="F99" s="33"/>
      <c r="G99" s="32"/>
      <c r="H99" s="32"/>
      <c r="I99" s="32"/>
      <c r="J99" s="32"/>
      <c r="K99" s="32"/>
      <c r="L99" s="32" t="s">
        <v>135</v>
      </c>
      <c r="M99" s="32"/>
      <c r="N99" s="36">
        <v>-13.97</v>
      </c>
    </row>
    <row r="100" spans="1:14" x14ac:dyDescent="0.25">
      <c r="A100" s="32"/>
      <c r="B100" s="32"/>
      <c r="C100" s="32"/>
      <c r="D100" s="32"/>
      <c r="E100" s="32"/>
      <c r="F100" s="33"/>
      <c r="G100" s="32"/>
      <c r="H100" s="32"/>
      <c r="I100" s="32"/>
      <c r="J100" s="32"/>
      <c r="K100" s="32"/>
      <c r="L100" s="32" t="s">
        <v>135</v>
      </c>
      <c r="M100" s="32"/>
      <c r="N100" s="36">
        <v>-13.97</v>
      </c>
    </row>
    <row r="101" spans="1:14" x14ac:dyDescent="0.25">
      <c r="A101" s="32"/>
      <c r="B101" s="32"/>
      <c r="C101" s="32"/>
      <c r="D101" s="32"/>
      <c r="E101" s="32"/>
      <c r="F101" s="33"/>
      <c r="G101" s="32"/>
      <c r="H101" s="32"/>
      <c r="I101" s="32"/>
      <c r="J101" s="32"/>
      <c r="K101" s="32"/>
      <c r="L101" s="32" t="s">
        <v>30</v>
      </c>
      <c r="M101" s="32"/>
      <c r="N101" s="36">
        <v>3.26</v>
      </c>
    </row>
    <row r="102" spans="1:14" x14ac:dyDescent="0.25">
      <c r="A102" s="32"/>
      <c r="B102" s="32"/>
      <c r="C102" s="32"/>
      <c r="D102" s="32"/>
      <c r="E102" s="32"/>
      <c r="F102" s="33"/>
      <c r="G102" s="32"/>
      <c r="H102" s="32"/>
      <c r="I102" s="32"/>
      <c r="J102" s="32"/>
      <c r="K102" s="32"/>
      <c r="L102" s="32" t="s">
        <v>135</v>
      </c>
      <c r="M102" s="32"/>
      <c r="N102" s="36">
        <v>-3.26</v>
      </c>
    </row>
    <row r="103" spans="1:14" ht="15.75" thickBot="1" x14ac:dyDescent="0.3">
      <c r="A103" s="32"/>
      <c r="B103" s="32"/>
      <c r="C103" s="32"/>
      <c r="D103" s="32"/>
      <c r="E103" s="32"/>
      <c r="F103" s="33"/>
      <c r="G103" s="32"/>
      <c r="H103" s="32"/>
      <c r="I103" s="32"/>
      <c r="J103" s="32"/>
      <c r="K103" s="32"/>
      <c r="L103" s="32" t="s">
        <v>135</v>
      </c>
      <c r="M103" s="32"/>
      <c r="N103" s="34">
        <v>-3.26</v>
      </c>
    </row>
    <row r="104" spans="1:14" x14ac:dyDescent="0.25">
      <c r="A104" s="5" t="s">
        <v>161</v>
      </c>
      <c r="B104" s="5"/>
      <c r="C104" s="5"/>
      <c r="D104" s="5"/>
      <c r="E104" s="5"/>
      <c r="F104" s="35"/>
      <c r="G104" s="5"/>
      <c r="H104" s="5"/>
      <c r="I104" s="5"/>
      <c r="J104" s="5"/>
      <c r="K104" s="5"/>
      <c r="L104" s="5"/>
      <c r="M104" s="5"/>
      <c r="N104" s="4">
        <f>ROUND(SUM(N96:N103),5)</f>
        <v>208.05</v>
      </c>
    </row>
    <row r="105" spans="1:14" x14ac:dyDescent="0.25">
      <c r="A105" s="1" t="s">
        <v>160</v>
      </c>
      <c r="B105" s="1"/>
      <c r="C105" s="1"/>
      <c r="D105" s="1"/>
      <c r="E105" s="1"/>
      <c r="F105" s="27"/>
      <c r="G105" s="1"/>
      <c r="H105" s="1"/>
      <c r="I105" s="1"/>
      <c r="J105" s="1"/>
      <c r="K105" s="1"/>
      <c r="L105" s="1"/>
      <c r="M105" s="1"/>
      <c r="N105" s="28"/>
    </row>
    <row r="106" spans="1:14" x14ac:dyDescent="0.25">
      <c r="A106" s="26"/>
      <c r="B106" s="29" t="s">
        <v>166</v>
      </c>
      <c r="C106" s="29"/>
      <c r="D106" s="29" t="s">
        <v>175</v>
      </c>
      <c r="E106" s="29"/>
      <c r="F106" s="30">
        <v>43800</v>
      </c>
      <c r="G106" s="29"/>
      <c r="H106" s="29" t="s">
        <v>195</v>
      </c>
      <c r="I106" s="29"/>
      <c r="J106" s="29"/>
      <c r="K106" s="29"/>
      <c r="L106" s="29" t="s">
        <v>93</v>
      </c>
      <c r="M106" s="29"/>
      <c r="N106" s="31">
        <v>-1055.83</v>
      </c>
    </row>
    <row r="107" spans="1:14" x14ac:dyDescent="0.25">
      <c r="A107" s="1" t="s">
        <v>160</v>
      </c>
      <c r="B107" s="1"/>
      <c r="C107" s="1"/>
      <c r="D107" s="1"/>
      <c r="E107" s="1"/>
      <c r="F107" s="27"/>
      <c r="G107" s="1"/>
      <c r="H107" s="1"/>
      <c r="I107" s="1"/>
      <c r="J107" s="1"/>
      <c r="K107" s="1"/>
      <c r="L107" s="1"/>
      <c r="M107" s="1"/>
      <c r="N107" s="28"/>
    </row>
    <row r="108" spans="1:14" x14ac:dyDescent="0.25">
      <c r="A108" s="32"/>
      <c r="B108" s="32"/>
      <c r="C108" s="32"/>
      <c r="D108" s="32"/>
      <c r="E108" s="32"/>
      <c r="F108" s="33"/>
      <c r="G108" s="32"/>
      <c r="H108" s="32"/>
      <c r="I108" s="32"/>
      <c r="J108" s="32"/>
      <c r="K108" s="32"/>
      <c r="L108" s="32" t="s">
        <v>32</v>
      </c>
      <c r="M108" s="32"/>
      <c r="N108" s="36">
        <v>625</v>
      </c>
    </row>
    <row r="109" spans="1:14" x14ac:dyDescent="0.25">
      <c r="A109" s="32"/>
      <c r="B109" s="32"/>
      <c r="C109" s="32"/>
      <c r="D109" s="32"/>
      <c r="E109" s="32"/>
      <c r="F109" s="33"/>
      <c r="G109" s="32"/>
      <c r="H109" s="32"/>
      <c r="I109" s="32"/>
      <c r="J109" s="32"/>
      <c r="K109" s="32"/>
      <c r="L109" s="32" t="s">
        <v>33</v>
      </c>
      <c r="M109" s="32"/>
      <c r="N109" s="36">
        <v>51.5</v>
      </c>
    </row>
    <row r="110" spans="1:14" x14ac:dyDescent="0.25">
      <c r="A110" s="32"/>
      <c r="B110" s="32"/>
      <c r="C110" s="32"/>
      <c r="D110" s="32"/>
      <c r="E110" s="32"/>
      <c r="F110" s="33"/>
      <c r="G110" s="32"/>
      <c r="H110" s="32"/>
      <c r="I110" s="32"/>
      <c r="J110" s="32"/>
      <c r="K110" s="32"/>
      <c r="L110" s="32" t="s">
        <v>33</v>
      </c>
      <c r="M110" s="32"/>
      <c r="N110" s="36">
        <v>1274.6300000000001</v>
      </c>
    </row>
    <row r="111" spans="1:14" x14ac:dyDescent="0.25">
      <c r="A111" s="32"/>
      <c r="B111" s="32"/>
      <c r="C111" s="32"/>
      <c r="D111" s="32"/>
      <c r="E111" s="32"/>
      <c r="F111" s="33"/>
      <c r="G111" s="32"/>
      <c r="H111" s="32"/>
      <c r="I111" s="32"/>
      <c r="J111" s="32"/>
      <c r="K111" s="32"/>
      <c r="L111" s="32" t="s">
        <v>32</v>
      </c>
      <c r="M111" s="32"/>
      <c r="N111" s="36">
        <v>-625</v>
      </c>
    </row>
    <row r="112" spans="1:14" x14ac:dyDescent="0.25">
      <c r="A112" s="32"/>
      <c r="B112" s="32"/>
      <c r="C112" s="32"/>
      <c r="D112" s="32"/>
      <c r="E112" s="32"/>
      <c r="F112" s="33"/>
      <c r="G112" s="32"/>
      <c r="H112" s="32"/>
      <c r="I112" s="32"/>
      <c r="J112" s="32"/>
      <c r="K112" s="32"/>
      <c r="L112" s="32" t="s">
        <v>135</v>
      </c>
      <c r="M112" s="32"/>
      <c r="N112" s="36">
        <v>-62</v>
      </c>
    </row>
    <row r="113" spans="1:14" x14ac:dyDescent="0.25">
      <c r="A113" s="32"/>
      <c r="B113" s="32"/>
      <c r="C113" s="32"/>
      <c r="D113" s="32"/>
      <c r="E113" s="32"/>
      <c r="F113" s="33"/>
      <c r="G113" s="32"/>
      <c r="H113" s="32"/>
      <c r="I113" s="32"/>
      <c r="J113" s="32"/>
      <c r="K113" s="32"/>
      <c r="L113" s="32" t="s">
        <v>30</v>
      </c>
      <c r="M113" s="32"/>
      <c r="N113" s="36">
        <v>120.97</v>
      </c>
    </row>
    <row r="114" spans="1:14" x14ac:dyDescent="0.25">
      <c r="A114" s="32"/>
      <c r="B114" s="32"/>
      <c r="C114" s="32"/>
      <c r="D114" s="32"/>
      <c r="E114" s="32"/>
      <c r="F114" s="33"/>
      <c r="G114" s="32"/>
      <c r="H114" s="32"/>
      <c r="I114" s="32"/>
      <c r="J114" s="32"/>
      <c r="K114" s="32"/>
      <c r="L114" s="32" t="s">
        <v>135</v>
      </c>
      <c r="M114" s="32"/>
      <c r="N114" s="36">
        <v>-120.97</v>
      </c>
    </row>
    <row r="115" spans="1:14" x14ac:dyDescent="0.25">
      <c r="A115" s="32"/>
      <c r="B115" s="32"/>
      <c r="C115" s="32"/>
      <c r="D115" s="32"/>
      <c r="E115" s="32"/>
      <c r="F115" s="33"/>
      <c r="G115" s="32"/>
      <c r="H115" s="32"/>
      <c r="I115" s="32"/>
      <c r="J115" s="32"/>
      <c r="K115" s="32"/>
      <c r="L115" s="32" t="s">
        <v>135</v>
      </c>
      <c r="M115" s="32"/>
      <c r="N115" s="36">
        <v>-120.97</v>
      </c>
    </row>
    <row r="116" spans="1:14" x14ac:dyDescent="0.25">
      <c r="A116" s="32"/>
      <c r="B116" s="32"/>
      <c r="C116" s="32"/>
      <c r="D116" s="32"/>
      <c r="E116" s="32"/>
      <c r="F116" s="33"/>
      <c r="G116" s="32"/>
      <c r="H116" s="32"/>
      <c r="I116" s="32"/>
      <c r="J116" s="32"/>
      <c r="K116" s="32"/>
      <c r="L116" s="32" t="s">
        <v>30</v>
      </c>
      <c r="M116" s="32"/>
      <c r="N116" s="36">
        <v>28.29</v>
      </c>
    </row>
    <row r="117" spans="1:14" x14ac:dyDescent="0.25">
      <c r="A117" s="32"/>
      <c r="B117" s="32"/>
      <c r="C117" s="32"/>
      <c r="D117" s="32"/>
      <c r="E117" s="32"/>
      <c r="F117" s="33"/>
      <c r="G117" s="32"/>
      <c r="H117" s="32"/>
      <c r="I117" s="32"/>
      <c r="J117" s="32"/>
      <c r="K117" s="32"/>
      <c r="L117" s="32" t="s">
        <v>135</v>
      </c>
      <c r="M117" s="32"/>
      <c r="N117" s="36">
        <v>-28.29</v>
      </c>
    </row>
    <row r="118" spans="1:14" x14ac:dyDescent="0.25">
      <c r="A118" s="32"/>
      <c r="B118" s="32"/>
      <c r="C118" s="32"/>
      <c r="D118" s="32"/>
      <c r="E118" s="32"/>
      <c r="F118" s="33"/>
      <c r="G118" s="32"/>
      <c r="H118" s="32"/>
      <c r="I118" s="32"/>
      <c r="J118" s="32"/>
      <c r="K118" s="32"/>
      <c r="L118" s="32" t="s">
        <v>135</v>
      </c>
      <c r="M118" s="32"/>
      <c r="N118" s="36">
        <v>-28.29</v>
      </c>
    </row>
    <row r="119" spans="1:14" ht="15.75" thickBot="1" x14ac:dyDescent="0.3">
      <c r="A119" s="32"/>
      <c r="B119" s="32"/>
      <c r="C119" s="32"/>
      <c r="D119" s="32"/>
      <c r="E119" s="32"/>
      <c r="F119" s="33"/>
      <c r="G119" s="32"/>
      <c r="H119" s="32"/>
      <c r="I119" s="32"/>
      <c r="J119" s="32"/>
      <c r="K119" s="32"/>
      <c r="L119" s="32" t="s">
        <v>135</v>
      </c>
      <c r="M119" s="32"/>
      <c r="N119" s="34">
        <v>-59.04</v>
      </c>
    </row>
    <row r="120" spans="1:14" x14ac:dyDescent="0.25">
      <c r="A120" s="5" t="s">
        <v>161</v>
      </c>
      <c r="B120" s="5"/>
      <c r="C120" s="5"/>
      <c r="D120" s="5"/>
      <c r="E120" s="5"/>
      <c r="F120" s="35"/>
      <c r="G120" s="5"/>
      <c r="H120" s="5"/>
      <c r="I120" s="5"/>
      <c r="J120" s="5"/>
      <c r="K120" s="5"/>
      <c r="L120" s="5"/>
      <c r="M120" s="5"/>
      <c r="N120" s="4">
        <f>ROUND(SUM(N107:N119),5)</f>
        <v>1055.83</v>
      </c>
    </row>
    <row r="121" spans="1:14" x14ac:dyDescent="0.25">
      <c r="A121" s="1" t="s">
        <v>160</v>
      </c>
      <c r="B121" s="1"/>
      <c r="C121" s="1"/>
      <c r="D121" s="1"/>
      <c r="E121" s="1"/>
      <c r="F121" s="27"/>
      <c r="G121" s="1"/>
      <c r="H121" s="1"/>
      <c r="I121" s="1"/>
      <c r="J121" s="1"/>
      <c r="K121" s="1"/>
      <c r="L121" s="1"/>
      <c r="M121" s="1"/>
      <c r="N121" s="28"/>
    </row>
    <row r="122" spans="1:14" x14ac:dyDescent="0.25">
      <c r="A122" s="26"/>
      <c r="B122" s="29" t="s">
        <v>164</v>
      </c>
      <c r="C122" s="29"/>
      <c r="D122" s="29" t="s">
        <v>176</v>
      </c>
      <c r="E122" s="29"/>
      <c r="F122" s="30">
        <v>43800</v>
      </c>
      <c r="G122" s="29"/>
      <c r="H122" s="29" t="s">
        <v>195</v>
      </c>
      <c r="I122" s="29"/>
      <c r="J122" s="29"/>
      <c r="K122" s="29"/>
      <c r="L122" s="29" t="s">
        <v>93</v>
      </c>
      <c r="M122" s="29"/>
      <c r="N122" s="31">
        <v>-25</v>
      </c>
    </row>
    <row r="123" spans="1:14" x14ac:dyDescent="0.25">
      <c r="A123" s="1" t="s">
        <v>160</v>
      </c>
      <c r="B123" s="1"/>
      <c r="C123" s="1"/>
      <c r="D123" s="1"/>
      <c r="E123" s="1"/>
      <c r="F123" s="27"/>
      <c r="G123" s="1"/>
      <c r="H123" s="1"/>
      <c r="I123" s="1"/>
      <c r="J123" s="1"/>
      <c r="K123" s="1"/>
      <c r="L123" s="1"/>
      <c r="M123" s="1"/>
      <c r="N123" s="28"/>
    </row>
    <row r="124" spans="1:14" ht="15.75" thickBot="1" x14ac:dyDescent="0.3">
      <c r="A124" s="26"/>
      <c r="B124" s="32"/>
      <c r="C124" s="32"/>
      <c r="D124" s="32"/>
      <c r="E124" s="32"/>
      <c r="F124" s="33"/>
      <c r="G124" s="32"/>
      <c r="H124" s="32"/>
      <c r="I124" s="32"/>
      <c r="J124" s="32"/>
      <c r="K124" s="32"/>
      <c r="L124" s="32" t="s">
        <v>32</v>
      </c>
      <c r="M124" s="32"/>
      <c r="N124" s="34">
        <v>25</v>
      </c>
    </row>
    <row r="125" spans="1:14" x14ac:dyDescent="0.25">
      <c r="A125" s="5" t="s">
        <v>161</v>
      </c>
      <c r="B125" s="5"/>
      <c r="C125" s="5"/>
      <c r="D125" s="5"/>
      <c r="E125" s="5"/>
      <c r="F125" s="35"/>
      <c r="G125" s="5"/>
      <c r="H125" s="5"/>
      <c r="I125" s="5"/>
      <c r="J125" s="5"/>
      <c r="K125" s="5"/>
      <c r="L125" s="5"/>
      <c r="M125" s="5"/>
      <c r="N125" s="4">
        <f>ROUND(SUM(N123:N124),5)</f>
        <v>25</v>
      </c>
    </row>
    <row r="126" spans="1:14" x14ac:dyDescent="0.25">
      <c r="A126" s="1" t="s">
        <v>160</v>
      </c>
      <c r="B126" s="1"/>
      <c r="C126" s="1"/>
      <c r="D126" s="1"/>
      <c r="E126" s="1"/>
      <c r="F126" s="27"/>
      <c r="G126" s="1"/>
      <c r="H126" s="1"/>
      <c r="I126" s="1"/>
      <c r="J126" s="1"/>
      <c r="K126" s="1"/>
      <c r="L126" s="1"/>
      <c r="M126" s="1"/>
      <c r="N126" s="28"/>
    </row>
    <row r="127" spans="1:14" x14ac:dyDescent="0.25">
      <c r="A127" s="26"/>
      <c r="B127" s="29" t="s">
        <v>166</v>
      </c>
      <c r="C127" s="29"/>
      <c r="D127" s="29" t="s">
        <v>177</v>
      </c>
      <c r="E127" s="29"/>
      <c r="F127" s="30">
        <v>43800</v>
      </c>
      <c r="G127" s="29"/>
      <c r="H127" s="29" t="s">
        <v>196</v>
      </c>
      <c r="I127" s="29"/>
      <c r="J127" s="29"/>
      <c r="K127" s="29"/>
      <c r="L127" s="29" t="s">
        <v>93</v>
      </c>
      <c r="M127" s="29"/>
      <c r="N127" s="31">
        <v>-787.59</v>
      </c>
    </row>
    <row r="128" spans="1:14" x14ac:dyDescent="0.25">
      <c r="A128" s="1" t="s">
        <v>160</v>
      </c>
      <c r="B128" s="1"/>
      <c r="C128" s="1"/>
      <c r="D128" s="1"/>
      <c r="E128" s="1"/>
      <c r="F128" s="27"/>
      <c r="G128" s="1"/>
      <c r="H128" s="1"/>
      <c r="I128" s="1"/>
      <c r="J128" s="1"/>
      <c r="K128" s="1"/>
      <c r="L128" s="1"/>
      <c r="M128" s="1"/>
      <c r="N128" s="28"/>
    </row>
    <row r="129" spans="1:14" x14ac:dyDescent="0.25">
      <c r="A129" s="32"/>
      <c r="B129" s="32"/>
      <c r="C129" s="32"/>
      <c r="D129" s="32"/>
      <c r="E129" s="32"/>
      <c r="F129" s="33"/>
      <c r="G129" s="32"/>
      <c r="H129" s="32"/>
      <c r="I129" s="32"/>
      <c r="J129" s="32"/>
      <c r="K129" s="32"/>
      <c r="L129" s="32" t="s">
        <v>33</v>
      </c>
      <c r="M129" s="32"/>
      <c r="N129" s="36">
        <v>900</v>
      </c>
    </row>
    <row r="130" spans="1:14" x14ac:dyDescent="0.25">
      <c r="A130" s="32"/>
      <c r="B130" s="32"/>
      <c r="C130" s="32"/>
      <c r="D130" s="32"/>
      <c r="E130" s="32"/>
      <c r="F130" s="33"/>
      <c r="G130" s="32"/>
      <c r="H130" s="32"/>
      <c r="I130" s="32"/>
      <c r="J130" s="32"/>
      <c r="K130" s="32"/>
      <c r="L130" s="32" t="s">
        <v>33</v>
      </c>
      <c r="M130" s="32"/>
      <c r="N130" s="36">
        <v>40</v>
      </c>
    </row>
    <row r="131" spans="1:14" x14ac:dyDescent="0.25">
      <c r="A131" s="32"/>
      <c r="B131" s="32"/>
      <c r="C131" s="32"/>
      <c r="D131" s="32"/>
      <c r="E131" s="32"/>
      <c r="F131" s="33"/>
      <c r="G131" s="32"/>
      <c r="H131" s="32"/>
      <c r="I131" s="32"/>
      <c r="J131" s="32"/>
      <c r="K131" s="32"/>
      <c r="L131" s="32" t="s">
        <v>135</v>
      </c>
      <c r="M131" s="32"/>
      <c r="N131" s="36">
        <v>-62</v>
      </c>
    </row>
    <row r="132" spans="1:14" x14ac:dyDescent="0.25">
      <c r="A132" s="32"/>
      <c r="B132" s="32"/>
      <c r="C132" s="32"/>
      <c r="D132" s="32"/>
      <c r="E132" s="32"/>
      <c r="F132" s="33"/>
      <c r="G132" s="32"/>
      <c r="H132" s="32"/>
      <c r="I132" s="32"/>
      <c r="J132" s="32"/>
      <c r="K132" s="32"/>
      <c r="L132" s="32" t="s">
        <v>30</v>
      </c>
      <c r="M132" s="32"/>
      <c r="N132" s="36">
        <v>58.28</v>
      </c>
    </row>
    <row r="133" spans="1:14" x14ac:dyDescent="0.25">
      <c r="A133" s="32"/>
      <c r="B133" s="32"/>
      <c r="C133" s="32"/>
      <c r="D133" s="32"/>
      <c r="E133" s="32"/>
      <c r="F133" s="33"/>
      <c r="G133" s="32"/>
      <c r="H133" s="32"/>
      <c r="I133" s="32"/>
      <c r="J133" s="32"/>
      <c r="K133" s="32"/>
      <c r="L133" s="32" t="s">
        <v>135</v>
      </c>
      <c r="M133" s="32"/>
      <c r="N133" s="36">
        <v>-58.28</v>
      </c>
    </row>
    <row r="134" spans="1:14" x14ac:dyDescent="0.25">
      <c r="A134" s="32"/>
      <c r="B134" s="32"/>
      <c r="C134" s="32"/>
      <c r="D134" s="32"/>
      <c r="E134" s="32"/>
      <c r="F134" s="33"/>
      <c r="G134" s="32"/>
      <c r="H134" s="32"/>
      <c r="I134" s="32"/>
      <c r="J134" s="32"/>
      <c r="K134" s="32"/>
      <c r="L134" s="32" t="s">
        <v>135</v>
      </c>
      <c r="M134" s="32"/>
      <c r="N134" s="36">
        <v>-58.28</v>
      </c>
    </row>
    <row r="135" spans="1:14" x14ac:dyDescent="0.25">
      <c r="A135" s="32"/>
      <c r="B135" s="32"/>
      <c r="C135" s="32"/>
      <c r="D135" s="32"/>
      <c r="E135" s="32"/>
      <c r="F135" s="33"/>
      <c r="G135" s="32"/>
      <c r="H135" s="32"/>
      <c r="I135" s="32"/>
      <c r="J135" s="32"/>
      <c r="K135" s="32"/>
      <c r="L135" s="32" t="s">
        <v>30</v>
      </c>
      <c r="M135" s="32"/>
      <c r="N135" s="36">
        <v>13.63</v>
      </c>
    </row>
    <row r="136" spans="1:14" x14ac:dyDescent="0.25">
      <c r="A136" s="32"/>
      <c r="B136" s="32"/>
      <c r="C136" s="32"/>
      <c r="D136" s="32"/>
      <c r="E136" s="32"/>
      <c r="F136" s="33"/>
      <c r="G136" s="32"/>
      <c r="H136" s="32"/>
      <c r="I136" s="32"/>
      <c r="J136" s="32"/>
      <c r="K136" s="32"/>
      <c r="L136" s="32" t="s">
        <v>135</v>
      </c>
      <c r="M136" s="32"/>
      <c r="N136" s="36">
        <v>-13.63</v>
      </c>
    </row>
    <row r="137" spans="1:14" x14ac:dyDescent="0.25">
      <c r="A137" s="32"/>
      <c r="B137" s="32"/>
      <c r="C137" s="32"/>
      <c r="D137" s="32"/>
      <c r="E137" s="32"/>
      <c r="F137" s="33"/>
      <c r="G137" s="32"/>
      <c r="H137" s="32"/>
      <c r="I137" s="32"/>
      <c r="J137" s="32"/>
      <c r="K137" s="32"/>
      <c r="L137" s="32" t="s">
        <v>135</v>
      </c>
      <c r="M137" s="32"/>
      <c r="N137" s="36">
        <v>-13.63</v>
      </c>
    </row>
    <row r="138" spans="1:14" ht="15.75" thickBot="1" x14ac:dyDescent="0.3">
      <c r="A138" s="32"/>
      <c r="B138" s="32"/>
      <c r="C138" s="32"/>
      <c r="D138" s="32"/>
      <c r="E138" s="32"/>
      <c r="F138" s="33"/>
      <c r="G138" s="32"/>
      <c r="H138" s="32"/>
      <c r="I138" s="32"/>
      <c r="J138" s="32"/>
      <c r="K138" s="32"/>
      <c r="L138" s="32" t="s">
        <v>135</v>
      </c>
      <c r="M138" s="32"/>
      <c r="N138" s="34">
        <v>-18.5</v>
      </c>
    </row>
    <row r="139" spans="1:14" x14ac:dyDescent="0.25">
      <c r="A139" s="5" t="s">
        <v>161</v>
      </c>
      <c r="B139" s="5"/>
      <c r="C139" s="5"/>
      <c r="D139" s="5"/>
      <c r="E139" s="5"/>
      <c r="F139" s="35"/>
      <c r="G139" s="5"/>
      <c r="H139" s="5"/>
      <c r="I139" s="5"/>
      <c r="J139" s="5"/>
      <c r="K139" s="5"/>
      <c r="L139" s="5"/>
      <c r="M139" s="5"/>
      <c r="N139" s="4">
        <f>ROUND(SUM(N128:N138),5)</f>
        <v>787.59</v>
      </c>
    </row>
    <row r="140" spans="1:14" x14ac:dyDescent="0.25">
      <c r="A140" s="1" t="s">
        <v>160</v>
      </c>
      <c r="B140" s="1"/>
      <c r="C140" s="1"/>
      <c r="D140" s="1"/>
      <c r="E140" s="1"/>
      <c r="F140" s="27"/>
      <c r="G140" s="1"/>
      <c r="H140" s="1"/>
      <c r="I140" s="1"/>
      <c r="J140" s="1"/>
      <c r="K140" s="1"/>
      <c r="L140" s="1"/>
      <c r="M140" s="1"/>
      <c r="N140" s="28"/>
    </row>
    <row r="141" spans="1:14" x14ac:dyDescent="0.25">
      <c r="A141" s="26"/>
      <c r="B141" s="29" t="s">
        <v>164</v>
      </c>
      <c r="C141" s="29"/>
      <c r="D141" s="29" t="s">
        <v>178</v>
      </c>
      <c r="E141" s="29"/>
      <c r="F141" s="30">
        <v>43800</v>
      </c>
      <c r="G141" s="29"/>
      <c r="H141" s="29" t="s">
        <v>196</v>
      </c>
      <c r="I141" s="29"/>
      <c r="J141" s="29"/>
      <c r="K141" s="29"/>
      <c r="L141" s="29" t="s">
        <v>93</v>
      </c>
      <c r="M141" s="29"/>
      <c r="N141" s="31">
        <v>-52.2</v>
      </c>
    </row>
    <row r="142" spans="1:14" x14ac:dyDescent="0.25">
      <c r="A142" s="1" t="s">
        <v>160</v>
      </c>
      <c r="B142" s="1"/>
      <c r="C142" s="1"/>
      <c r="D142" s="1"/>
      <c r="E142" s="1"/>
      <c r="F142" s="27"/>
      <c r="G142" s="1"/>
      <c r="H142" s="1"/>
      <c r="I142" s="1"/>
      <c r="J142" s="1"/>
      <c r="K142" s="1"/>
      <c r="L142" s="1"/>
      <c r="M142" s="1"/>
      <c r="N142" s="28"/>
    </row>
    <row r="143" spans="1:14" ht="15.75" thickBot="1" x14ac:dyDescent="0.3">
      <c r="A143" s="26"/>
      <c r="B143" s="32"/>
      <c r="C143" s="32"/>
      <c r="D143" s="32"/>
      <c r="E143" s="32"/>
      <c r="F143" s="33"/>
      <c r="G143" s="32"/>
      <c r="H143" s="32"/>
      <c r="I143" s="32"/>
      <c r="J143" s="32"/>
      <c r="K143" s="32"/>
      <c r="L143" s="32" t="s">
        <v>29</v>
      </c>
      <c r="M143" s="32"/>
      <c r="N143" s="34">
        <v>52.2</v>
      </c>
    </row>
    <row r="144" spans="1:14" x14ac:dyDescent="0.25">
      <c r="A144" s="5" t="s">
        <v>161</v>
      </c>
      <c r="B144" s="5"/>
      <c r="C144" s="5"/>
      <c r="D144" s="5"/>
      <c r="E144" s="5"/>
      <c r="F144" s="35"/>
      <c r="G144" s="5"/>
      <c r="H144" s="5"/>
      <c r="I144" s="5"/>
      <c r="J144" s="5"/>
      <c r="K144" s="5"/>
      <c r="L144" s="5"/>
      <c r="M144" s="5"/>
      <c r="N144" s="4">
        <f>ROUND(SUM(N142:N143),5)</f>
        <v>52.2</v>
      </c>
    </row>
    <row r="145" spans="1:14" x14ac:dyDescent="0.25">
      <c r="A145" s="1" t="s">
        <v>160</v>
      </c>
      <c r="B145" s="1"/>
      <c r="C145" s="1"/>
      <c r="D145" s="1"/>
      <c r="E145" s="1"/>
      <c r="F145" s="27"/>
      <c r="G145" s="1"/>
      <c r="H145" s="1"/>
      <c r="I145" s="1"/>
      <c r="J145" s="1"/>
      <c r="K145" s="1"/>
      <c r="L145" s="1"/>
      <c r="M145" s="1"/>
      <c r="N145" s="28"/>
    </row>
    <row r="146" spans="1:14" x14ac:dyDescent="0.25">
      <c r="A146" s="26"/>
      <c r="B146" s="29" t="s">
        <v>162</v>
      </c>
      <c r="C146" s="29"/>
      <c r="D146" s="29" t="s">
        <v>179</v>
      </c>
      <c r="E146" s="29"/>
      <c r="F146" s="30">
        <v>43804</v>
      </c>
      <c r="G146" s="29"/>
      <c r="H146" s="29" t="s">
        <v>197</v>
      </c>
      <c r="I146" s="29"/>
      <c r="J146" s="29"/>
      <c r="K146" s="29"/>
      <c r="L146" s="29" t="s">
        <v>93</v>
      </c>
      <c r="M146" s="29"/>
      <c r="N146" s="31">
        <v>-236.8</v>
      </c>
    </row>
    <row r="147" spans="1:14" x14ac:dyDescent="0.25">
      <c r="A147" s="1" t="s">
        <v>160</v>
      </c>
      <c r="B147" s="1"/>
      <c r="C147" s="1"/>
      <c r="D147" s="1"/>
      <c r="E147" s="1"/>
      <c r="F147" s="27"/>
      <c r="G147" s="1"/>
      <c r="H147" s="1"/>
      <c r="I147" s="1"/>
      <c r="J147" s="1"/>
      <c r="K147" s="1"/>
      <c r="L147" s="1"/>
      <c r="M147" s="1"/>
      <c r="N147" s="28"/>
    </row>
    <row r="148" spans="1:14" ht="15.75" thickBot="1" x14ac:dyDescent="0.3">
      <c r="A148" s="26"/>
      <c r="B148" s="32" t="s">
        <v>163</v>
      </c>
      <c r="C148" s="32"/>
      <c r="D148" s="32"/>
      <c r="E148" s="32"/>
      <c r="F148" s="33">
        <v>43799</v>
      </c>
      <c r="G148" s="32"/>
      <c r="H148" s="32"/>
      <c r="I148" s="32"/>
      <c r="J148" s="32"/>
      <c r="K148" s="32"/>
      <c r="L148" s="32" t="s">
        <v>56</v>
      </c>
      <c r="M148" s="32"/>
      <c r="N148" s="34">
        <v>236.8</v>
      </c>
    </row>
    <row r="149" spans="1:14" x14ac:dyDescent="0.25">
      <c r="A149" s="5" t="s">
        <v>161</v>
      </c>
      <c r="B149" s="5"/>
      <c r="C149" s="5"/>
      <c r="D149" s="5"/>
      <c r="E149" s="5"/>
      <c r="F149" s="35"/>
      <c r="G149" s="5"/>
      <c r="H149" s="5"/>
      <c r="I149" s="5"/>
      <c r="J149" s="5"/>
      <c r="K149" s="5"/>
      <c r="L149" s="5"/>
      <c r="M149" s="5"/>
      <c r="N149" s="4">
        <f>ROUND(SUM(N147:N148),5)</f>
        <v>236.8</v>
      </c>
    </row>
    <row r="150" spans="1:14" x14ac:dyDescent="0.25">
      <c r="A150" s="1" t="s">
        <v>160</v>
      </c>
      <c r="B150" s="1"/>
      <c r="C150" s="1"/>
      <c r="D150" s="1"/>
      <c r="E150" s="1"/>
      <c r="F150" s="27"/>
      <c r="G150" s="1"/>
      <c r="H150" s="1"/>
      <c r="I150" s="1"/>
      <c r="J150" s="1"/>
      <c r="K150" s="1"/>
      <c r="L150" s="1"/>
      <c r="M150" s="1"/>
      <c r="N150" s="28"/>
    </row>
    <row r="151" spans="1:14" x14ac:dyDescent="0.25">
      <c r="A151" s="26"/>
      <c r="B151" s="29" t="s">
        <v>162</v>
      </c>
      <c r="C151" s="29"/>
      <c r="D151" s="29" t="s">
        <v>180</v>
      </c>
      <c r="E151" s="29"/>
      <c r="F151" s="30">
        <v>43804</v>
      </c>
      <c r="G151" s="29"/>
      <c r="H151" s="29" t="s">
        <v>198</v>
      </c>
      <c r="I151" s="29"/>
      <c r="J151" s="29"/>
      <c r="K151" s="29"/>
      <c r="L151" s="29" t="s">
        <v>93</v>
      </c>
      <c r="M151" s="29"/>
      <c r="N151" s="31">
        <v>-110.36</v>
      </c>
    </row>
    <row r="152" spans="1:14" x14ac:dyDescent="0.25">
      <c r="A152" s="1" t="s">
        <v>160</v>
      </c>
      <c r="B152" s="1"/>
      <c r="C152" s="1"/>
      <c r="D152" s="1"/>
      <c r="E152" s="1"/>
      <c r="F152" s="27"/>
      <c r="G152" s="1"/>
      <c r="H152" s="1"/>
      <c r="I152" s="1"/>
      <c r="J152" s="1"/>
      <c r="K152" s="1"/>
      <c r="L152" s="1"/>
      <c r="M152" s="1"/>
      <c r="N152" s="28"/>
    </row>
    <row r="153" spans="1:14" ht="15.75" thickBot="1" x14ac:dyDescent="0.3">
      <c r="A153" s="26"/>
      <c r="B153" s="32" t="s">
        <v>163</v>
      </c>
      <c r="C153" s="32"/>
      <c r="D153" s="32"/>
      <c r="E153" s="32"/>
      <c r="F153" s="33">
        <v>43786</v>
      </c>
      <c r="G153" s="32"/>
      <c r="H153" s="32"/>
      <c r="I153" s="32"/>
      <c r="J153" s="32"/>
      <c r="K153" s="32"/>
      <c r="L153" s="32" t="s">
        <v>49</v>
      </c>
      <c r="M153" s="32"/>
      <c r="N153" s="34">
        <v>110.36</v>
      </c>
    </row>
    <row r="154" spans="1:14" x14ac:dyDescent="0.25">
      <c r="A154" s="5" t="s">
        <v>161</v>
      </c>
      <c r="B154" s="5"/>
      <c r="C154" s="5"/>
      <c r="D154" s="5"/>
      <c r="E154" s="5"/>
      <c r="F154" s="35"/>
      <c r="G154" s="5"/>
      <c r="H154" s="5"/>
      <c r="I154" s="5"/>
      <c r="J154" s="5"/>
      <c r="K154" s="5"/>
      <c r="L154" s="5"/>
      <c r="M154" s="5"/>
      <c r="N154" s="4">
        <f>ROUND(SUM(N152:N153),5)</f>
        <v>110.36</v>
      </c>
    </row>
    <row r="155" spans="1:14" x14ac:dyDescent="0.25">
      <c r="A155" s="1" t="s">
        <v>160</v>
      </c>
      <c r="B155" s="1"/>
      <c r="C155" s="1"/>
      <c r="D155" s="1"/>
      <c r="E155" s="1"/>
      <c r="F155" s="27"/>
      <c r="G155" s="1"/>
      <c r="H155" s="1"/>
      <c r="I155" s="1"/>
      <c r="J155" s="1"/>
      <c r="K155" s="1"/>
      <c r="L155" s="1"/>
      <c r="M155" s="1"/>
      <c r="N155" s="28"/>
    </row>
    <row r="156" spans="1:14" x14ac:dyDescent="0.25">
      <c r="A156" s="26"/>
      <c r="B156" s="29" t="s">
        <v>162</v>
      </c>
      <c r="C156" s="29"/>
      <c r="D156" s="29" t="s">
        <v>181</v>
      </c>
      <c r="E156" s="29"/>
      <c r="F156" s="30">
        <v>43804</v>
      </c>
      <c r="G156" s="29"/>
      <c r="H156" s="29" t="s">
        <v>199</v>
      </c>
      <c r="I156" s="29"/>
      <c r="J156" s="29"/>
      <c r="K156" s="29"/>
      <c r="L156" s="29" t="s">
        <v>93</v>
      </c>
      <c r="M156" s="29"/>
      <c r="N156" s="31">
        <v>-33.6</v>
      </c>
    </row>
    <row r="157" spans="1:14" x14ac:dyDescent="0.25">
      <c r="A157" s="1" t="s">
        <v>160</v>
      </c>
      <c r="B157" s="1"/>
      <c r="C157" s="1"/>
      <c r="D157" s="1"/>
      <c r="E157" s="1"/>
      <c r="F157" s="27"/>
      <c r="G157" s="1"/>
      <c r="H157" s="1"/>
      <c r="I157" s="1"/>
      <c r="J157" s="1"/>
      <c r="K157" s="1"/>
      <c r="L157" s="1"/>
      <c r="M157" s="1"/>
      <c r="N157" s="28"/>
    </row>
    <row r="158" spans="1:14" ht="15.75" thickBot="1" x14ac:dyDescent="0.3">
      <c r="A158" s="26"/>
      <c r="B158" s="32" t="s">
        <v>163</v>
      </c>
      <c r="C158" s="32"/>
      <c r="D158" s="32" t="s">
        <v>182</v>
      </c>
      <c r="E158" s="32"/>
      <c r="F158" s="33">
        <v>43817</v>
      </c>
      <c r="G158" s="32"/>
      <c r="H158" s="32"/>
      <c r="I158" s="32"/>
      <c r="J158" s="32"/>
      <c r="K158" s="32"/>
      <c r="L158" s="32" t="s">
        <v>36</v>
      </c>
      <c r="M158" s="32"/>
      <c r="N158" s="34">
        <v>33.6</v>
      </c>
    </row>
    <row r="159" spans="1:14" x14ac:dyDescent="0.25">
      <c r="A159" s="5" t="s">
        <v>161</v>
      </c>
      <c r="B159" s="5"/>
      <c r="C159" s="5"/>
      <c r="D159" s="5"/>
      <c r="E159" s="5"/>
      <c r="F159" s="35"/>
      <c r="G159" s="5"/>
      <c r="H159" s="5"/>
      <c r="I159" s="5"/>
      <c r="J159" s="5"/>
      <c r="K159" s="5"/>
      <c r="L159" s="5"/>
      <c r="M159" s="5"/>
      <c r="N159" s="4">
        <f>ROUND(SUM(N157:N158),5)</f>
        <v>33.6</v>
      </c>
    </row>
    <row r="160" spans="1:14" x14ac:dyDescent="0.25">
      <c r="A160" s="1" t="s">
        <v>160</v>
      </c>
      <c r="B160" s="1"/>
      <c r="C160" s="1"/>
      <c r="D160" s="1"/>
      <c r="E160" s="1"/>
      <c r="F160" s="27"/>
      <c r="G160" s="1"/>
      <c r="H160" s="1"/>
      <c r="I160" s="1"/>
      <c r="J160" s="1"/>
      <c r="K160" s="1"/>
      <c r="L160" s="1"/>
      <c r="M160" s="1"/>
      <c r="N160" s="28"/>
    </row>
    <row r="161" spans="1:14" x14ac:dyDescent="0.25">
      <c r="A161" s="26"/>
      <c r="B161" s="29" t="s">
        <v>162</v>
      </c>
      <c r="C161" s="29"/>
      <c r="D161" s="29" t="s">
        <v>183</v>
      </c>
      <c r="E161" s="29"/>
      <c r="F161" s="30">
        <v>43804</v>
      </c>
      <c r="G161" s="29"/>
      <c r="H161" s="29" t="s">
        <v>200</v>
      </c>
      <c r="I161" s="29"/>
      <c r="J161" s="29"/>
      <c r="K161" s="29"/>
      <c r="L161" s="29" t="s">
        <v>93</v>
      </c>
      <c r="M161" s="29"/>
      <c r="N161" s="31">
        <v>-1869.9</v>
      </c>
    </row>
    <row r="162" spans="1:14" x14ac:dyDescent="0.25">
      <c r="A162" s="1" t="s">
        <v>160</v>
      </c>
      <c r="B162" s="1"/>
      <c r="C162" s="1"/>
      <c r="D162" s="1"/>
      <c r="E162" s="1"/>
      <c r="F162" s="27"/>
      <c r="G162" s="1"/>
      <c r="H162" s="1"/>
      <c r="I162" s="1"/>
      <c r="J162" s="1"/>
      <c r="K162" s="1"/>
      <c r="L162" s="1"/>
      <c r="M162" s="1"/>
      <c r="N162" s="28"/>
    </row>
    <row r="163" spans="1:14" ht="15.75" thickBot="1" x14ac:dyDescent="0.3">
      <c r="A163" s="26"/>
      <c r="B163" s="32" t="s">
        <v>163</v>
      </c>
      <c r="C163" s="32"/>
      <c r="D163" s="32"/>
      <c r="E163" s="32"/>
      <c r="F163" s="33">
        <v>43800</v>
      </c>
      <c r="G163" s="32"/>
      <c r="H163" s="32"/>
      <c r="I163" s="32"/>
      <c r="J163" s="32"/>
      <c r="K163" s="32"/>
      <c r="L163" s="32" t="s">
        <v>11</v>
      </c>
      <c r="M163" s="32"/>
      <c r="N163" s="34">
        <v>1869.9</v>
      </c>
    </row>
    <row r="164" spans="1:14" x14ac:dyDescent="0.25">
      <c r="A164" s="5" t="s">
        <v>161</v>
      </c>
      <c r="B164" s="5"/>
      <c r="C164" s="5"/>
      <c r="D164" s="5"/>
      <c r="E164" s="5"/>
      <c r="F164" s="35"/>
      <c r="G164" s="5"/>
      <c r="H164" s="5"/>
      <c r="I164" s="5"/>
      <c r="J164" s="5"/>
      <c r="K164" s="5"/>
      <c r="L164" s="5"/>
      <c r="M164" s="5"/>
      <c r="N164" s="4">
        <f>ROUND(SUM(N162:N163),5)</f>
        <v>1869.9</v>
      </c>
    </row>
    <row r="165" spans="1:14" x14ac:dyDescent="0.25">
      <c r="A165" s="1" t="s">
        <v>160</v>
      </c>
      <c r="B165" s="1"/>
      <c r="C165" s="1"/>
      <c r="D165" s="1"/>
      <c r="E165" s="1"/>
      <c r="F165" s="27"/>
      <c r="G165" s="1"/>
      <c r="H165" s="1"/>
      <c r="I165" s="1"/>
      <c r="J165" s="1"/>
      <c r="K165" s="1"/>
      <c r="L165" s="1"/>
      <c r="M165" s="1"/>
      <c r="N165" s="28"/>
    </row>
    <row r="166" spans="1:14" x14ac:dyDescent="0.25">
      <c r="A166" s="26"/>
      <c r="B166" s="29" t="s">
        <v>162</v>
      </c>
      <c r="C166" s="29"/>
      <c r="D166" s="29" t="s">
        <v>184</v>
      </c>
      <c r="E166" s="29"/>
      <c r="F166" s="30">
        <v>43804</v>
      </c>
      <c r="G166" s="29"/>
      <c r="H166" s="29" t="s">
        <v>201</v>
      </c>
      <c r="I166" s="29"/>
      <c r="J166" s="29"/>
      <c r="K166" s="29"/>
      <c r="L166" s="29" t="s">
        <v>93</v>
      </c>
      <c r="M166" s="29"/>
      <c r="N166" s="31">
        <v>-855.2</v>
      </c>
    </row>
    <row r="167" spans="1:14" x14ac:dyDescent="0.25">
      <c r="A167" s="1" t="s">
        <v>160</v>
      </c>
      <c r="B167" s="1"/>
      <c r="C167" s="1"/>
      <c r="D167" s="1"/>
      <c r="E167" s="1"/>
      <c r="F167" s="27"/>
      <c r="G167" s="1"/>
      <c r="H167" s="1"/>
      <c r="I167" s="1"/>
      <c r="J167" s="1"/>
      <c r="K167" s="1"/>
      <c r="L167" s="1"/>
      <c r="M167" s="1"/>
      <c r="N167" s="28"/>
    </row>
    <row r="168" spans="1:14" ht="15.75" thickBot="1" x14ac:dyDescent="0.3">
      <c r="A168" s="26"/>
      <c r="B168" s="32" t="s">
        <v>163</v>
      </c>
      <c r="C168" s="32"/>
      <c r="D168" s="32"/>
      <c r="E168" s="32"/>
      <c r="F168" s="33">
        <v>43804</v>
      </c>
      <c r="G168" s="32"/>
      <c r="H168" s="32"/>
      <c r="I168" s="32"/>
      <c r="J168" s="32"/>
      <c r="K168" s="32"/>
      <c r="L168" s="32" t="s">
        <v>40</v>
      </c>
      <c r="M168" s="32"/>
      <c r="N168" s="34">
        <v>855.2</v>
      </c>
    </row>
    <row r="169" spans="1:14" x14ac:dyDescent="0.25">
      <c r="A169" s="5" t="s">
        <v>161</v>
      </c>
      <c r="B169" s="5"/>
      <c r="C169" s="5"/>
      <c r="D169" s="5"/>
      <c r="E169" s="5"/>
      <c r="F169" s="35"/>
      <c r="G169" s="5"/>
      <c r="H169" s="5"/>
      <c r="I169" s="5"/>
      <c r="J169" s="5"/>
      <c r="K169" s="5"/>
      <c r="L169" s="5"/>
      <c r="M169" s="5"/>
      <c r="N169" s="4">
        <f>ROUND(SUM(N167:N168),5)</f>
        <v>855.2</v>
      </c>
    </row>
  </sheetData>
  <pageMargins left="0.7" right="0.7" top="0.75" bottom="0.75" header="0.1" footer="0.3"/>
  <pageSetup orientation="portrait" horizontalDpi="4294967293" verticalDpi="0" r:id="rId1"/>
  <headerFooter>
    <oddHeader>&amp;L&amp;"Arial,Bold"&amp;8 1:33 PM
&amp;"Arial,Bold"&amp;8 01/01/20
&amp;"Arial,Bold"&amp;8 &amp;C&amp;"Arial,Bold"&amp;12 PIKES BAY SANITARY DISTRICT
&amp;"Arial,Bold"&amp;14 Check Detail
&amp;"Arial,Bold"&amp;10 December 2019</oddHeader>
    <oddFooter>&amp;R&amp;"Arial,Bold"&amp;8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 2019</vt:lpstr>
      <vt:lpstr>PNL 2019</vt:lpstr>
      <vt:lpstr>2019 PNL Budget vs Actual</vt:lpstr>
      <vt:lpstr>Check Detail Dec 19</vt:lpstr>
      <vt:lpstr>'2019 PNL Budget vs Actual'!Print_Titles</vt:lpstr>
      <vt:lpstr>'Balance Sheet 2019'!Print_Titles</vt:lpstr>
      <vt:lpstr>'Check Detail Dec 19'!Print_Titles</vt:lpstr>
      <vt:lpstr>'PNL 2019'!Print_Titles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</dc:creator>
  <cp:lastModifiedBy>Rose</cp:lastModifiedBy>
  <dcterms:created xsi:type="dcterms:W3CDTF">2020-01-01T19:28:24Z</dcterms:created>
  <dcterms:modified xsi:type="dcterms:W3CDTF">2020-01-01T19:34:06Z</dcterms:modified>
</cp:coreProperties>
</file>