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3.02.20 Meeting Info\"/>
    </mc:Choice>
  </mc:AlternateContent>
  <bookViews>
    <workbookView xWindow="0" yWindow="0" windowWidth="15345" windowHeight="6705"/>
  </bookViews>
  <sheets>
    <sheet name="Balance SHeet" sheetId="3" r:id="rId1"/>
    <sheet name="PNL Bud vs Act" sheetId="8" r:id="rId2"/>
    <sheet name="PNL" sheetId="1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3">Checks!$A:$A,Checks!$1:$1</definedName>
    <definedName name="_xlnm.Print_Titles" localSheetId="2">PNL!$A:$E,PNL!$1:$1</definedName>
    <definedName name="_xlnm.Print_Titles" localSheetId="1">'PNL Bud vs Act'!$A:$E,'PNL Bud vs Act'!$1:$2</definedName>
    <definedName name="QB_COLUMN_12100" localSheetId="1" hidden="1">'PNL Bud vs Act'!$F$1</definedName>
    <definedName name="QB_COLUMN_22100" localSheetId="1" hidden="1">'PNL Bud vs Act'!$J$1</definedName>
    <definedName name="QB_COLUMN_29" localSheetId="0" hidden="1">'Balance SHeet'!$F$1</definedName>
    <definedName name="QB_COLUMN_29" localSheetId="2" hidden="1">PNL!$F$1</definedName>
    <definedName name="QB_COLUMN_423010" localSheetId="1" hidden="1">'PNL Bud vs Act'!$R$1</definedName>
    <definedName name="QB_COLUMN_452110" localSheetId="1" hidden="1">'PNL Bud vs Act'!$N$1</definedName>
    <definedName name="QB_COLUMN_59201" localSheetId="1" hidden="1">'PNL Bud vs Act'!$F$2</definedName>
    <definedName name="QB_COLUMN_59202" localSheetId="1" hidden="1">'PNL Bud vs Act'!$N$2</definedName>
    <definedName name="QB_COLUMN_59203" localSheetId="1" hidden="1">'PNL Bud vs Act'!$V$2</definedName>
    <definedName name="QB_COLUMN_59300" localSheetId="1" hidden="1">'PNL Bud vs Act'!$AD$2</definedName>
    <definedName name="QB_COLUMN_63620" localSheetId="1" hidden="1">'PNL Bud vs Act'!$AH$2</definedName>
    <definedName name="QB_COLUMN_63621" localSheetId="1" hidden="1">'PNL Bud vs Act'!$J$2</definedName>
    <definedName name="QB_COLUMN_63622" localSheetId="1" hidden="1">'PNL Bud vs Act'!$R$2</definedName>
    <definedName name="QB_COLUMN_63623" localSheetId="1" hidden="1">'PNL Bud vs Act'!$Z$2</definedName>
    <definedName name="QB_COLUMN_64430" localSheetId="1" hidden="1">'PNL Bud vs Act'!$AJ$2</definedName>
    <definedName name="QB_COLUMN_64431" localSheetId="1" hidden="1">'PNL Bud vs Act'!$L$2</definedName>
    <definedName name="QB_COLUMN_64432" localSheetId="1" hidden="1">'PNL Bud vs Act'!$T$2</definedName>
    <definedName name="QB_COLUMN_64433" localSheetId="1" hidden="1">'PNL Bud vs Act'!$AB$2</definedName>
    <definedName name="QB_COLUMN_76211" localSheetId="1" hidden="1">'PNL Bud vs Act'!$H$2</definedName>
    <definedName name="QB_COLUMN_76212" localSheetId="1" hidden="1">'PNL Bud vs Act'!$P$2</definedName>
    <definedName name="QB_COLUMN_76213" localSheetId="1" hidden="1">'PNL Bud vs Act'!$X$2</definedName>
    <definedName name="QB_COLUMN_76310" localSheetId="1" hidden="1">'PNL Bud vs Act'!$AF$2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SHeet'!$20:$20,'Balance SHeet'!$24:$24,'Balance SHeet'!$25:$25,'Balance SHeet'!$26:$26,'Balance SHeet'!$27:$27</definedName>
    <definedName name="QB_DATA_0" localSheetId="2" hidden="1">PNL!$4:$4,PNL!$5:$5,PNL!$8:$8,PNL!$9:$9,PNL!$11:$11,PNL!$14:$14,PNL!$15:$15,PNL!$16:$16,PNL!$17:$17,PNL!$18:$18,PNL!$19:$19,PNL!$22:$22,PNL!$23:$23,PNL!$24:$24,PNL!$25:$25,PNL!$28:$28</definedName>
    <definedName name="QB_DATA_0" localSheetId="1" hidden="1">'PNL Bud vs Act'!$5:$5,'PNL Bud vs Act'!$6:$6,'PNL Bud vs Act'!$9:$9,'PNL Bud vs Act'!$10:$10,'PNL Bud vs Act'!$11:$11,'PNL Bud vs Act'!$13:$13,'PNL Bud vs Act'!$14:$14,'PNL Bud vs Act'!$17:$17,'PNL Bud vs Act'!$18:$18,'PNL Bud vs Act'!$19:$19,'PNL Bud vs Act'!$20:$20,'PNL Bud vs Act'!$21:$21,'PNL Bud vs Act'!$22:$22,'PNL Bud vs Act'!$23:$23,'PNL Bud vs Act'!$26:$26,'PNL Bud vs Act'!$27:$27</definedName>
    <definedName name="QB_DATA_1" localSheetId="0" hidden="1">'Balance SHeet'!$28:$28,'Balance SHeet'!$29:$29,'Balance SHeet'!$31:$31,'Balance SHeet'!$32:$32,'Balance SHeet'!$34:$34,'Balance SHeet'!$35:$35,'Balance SHeet'!$36:$36,'Balance SHeet'!$39:$39,'Balance SHeet'!$46:$46,'Balance SHeet'!$49:$49,'Balance SHeet'!$50:$50,'Balance SHeet'!$51:$51,'Balance SHeet'!$52:$52,'Balance SHeet'!$53:$53,'Balance SHeet'!$57:$57,'Balance SHeet'!$61:$61</definedName>
    <definedName name="QB_DATA_1" localSheetId="2" hidden="1">PNL!$29:$29,PNL!$32:$32,PNL!$33:$33,PNL!$34:$34,PNL!$35:$35,PNL!$38:$38,PNL!$45:$45,PNL!$47:$47,PNL!$50:$50</definedName>
    <definedName name="QB_DATA_1" localSheetId="1" hidden="1">'PNL Bud vs Act'!$28:$28,'PNL Bud vs Act'!$29:$29,'PNL Bud vs Act'!$30:$30,'PNL Bud vs Act'!$33:$33,'PNL Bud vs Act'!$34:$34,'PNL Bud vs Act'!$37:$37,'PNL Bud vs Act'!$38:$38,'PNL Bud vs Act'!$41:$41,'PNL Bud vs Act'!$44:$44,'PNL Bud vs Act'!$45:$45,'PNL Bud vs Act'!$46:$46,'PNL Bud vs Act'!$47:$47,'PNL Bud vs Act'!$48:$48,'PNL Bud vs Act'!$51:$51,'PNL Bud vs Act'!$58:$58,'PNL Bud vs Act'!$59:$59</definedName>
    <definedName name="QB_DATA_2" localSheetId="0" hidden="1">'Balance SHeet'!$62:$62,'Balance SHeet'!$63:$63,'Balance SHeet'!$64:$64,'Balance SHeet'!$65:$65,'Balance SHeet'!$66:$66</definedName>
    <definedName name="QB_DATA_2" localSheetId="1" hidden="1">'PNL Bud vs Act'!$61:$61,'PNL Bud vs Act'!$64:$64</definedName>
    <definedName name="QB_FORMULA_0" localSheetId="0" hidden="1">'Balance SHeet'!$F$9,'Balance SHeet'!$F$16,'Balance SHeet'!$F$21,'Balance SHeet'!$F$22,'Balance SHeet'!$F$33,'Balance SHeet'!$F$37,'Balance SHeet'!$F$40,'Balance SHeet'!$F$41,'Balance SHeet'!$F$47,'Balance SHeet'!$F$54,'Balance SHeet'!$F$55,'Balance SHeet'!$F$58,'Balance SHeet'!$F$59,'Balance SHeet'!$F$67,'Balance SHeet'!$F$68</definedName>
    <definedName name="QB_FORMULA_0" localSheetId="2" hidden="1">PNL!$F$6,PNL!$F$12,PNL!$F$20,PNL!$F$26,PNL!$F$30,PNL!$F$36,PNL!$F$39,PNL!$F$40,PNL!$F$41,PNL!$F$46,PNL!$F$48,PNL!$F$51,PNL!$F$52,PNL!$F$53</definedName>
    <definedName name="QB_FORMULA_0" localSheetId="1" hidden="1">'PNL Bud vs Act'!$J$5,'PNL Bud vs Act'!$L$5,'PNL Bud vs Act'!$Z$5,'PNL Bud vs Act'!$AB$5,'PNL Bud vs Act'!$AD$5,'PNL Bud vs Act'!$AF$5,'PNL Bud vs Act'!$AH$5,'PNL Bud vs Act'!$AJ$5,'PNL Bud vs Act'!$R$6,'PNL Bud vs Act'!$T$6,'PNL Bud vs Act'!$Z$6,'PNL Bud vs Act'!$AB$6,'PNL Bud vs Act'!$AD$6,'PNL Bud vs Act'!$AF$6,'PNL Bud vs Act'!$AH$6,'PNL Bud vs Act'!$AJ$6</definedName>
    <definedName name="QB_FORMULA_1" localSheetId="1" hidden="1">'PNL Bud vs Act'!$F$7,'PNL Bud vs Act'!$H$7,'PNL Bud vs Act'!$J$7,'PNL Bud vs Act'!$L$7,'PNL Bud vs Act'!$N$7,'PNL Bud vs Act'!$P$7,'PNL Bud vs Act'!$R$7,'PNL Bud vs Act'!$T$7,'PNL Bud vs Act'!$V$7,'PNL Bud vs Act'!$X$7,'PNL Bud vs Act'!$Z$7,'PNL Bud vs Act'!$AB$7,'PNL Bud vs Act'!$AD$7,'PNL Bud vs Act'!$AF$7,'PNL Bud vs Act'!$AH$7,'PNL Bud vs Act'!$AJ$7</definedName>
    <definedName name="QB_FORMULA_10" localSheetId="1" hidden="1">'PNL Bud vs Act'!$AF$24,'PNL Bud vs Act'!$AH$24,'PNL Bud vs Act'!$AJ$24,'PNL Bud vs Act'!$R$26,'PNL Bud vs Act'!$T$26,'PNL Bud vs Act'!$Z$26,'PNL Bud vs Act'!$AB$26,'PNL Bud vs Act'!$AD$26,'PNL Bud vs Act'!$AF$26,'PNL Bud vs Act'!$AH$26,'PNL Bud vs Act'!$AJ$26,'PNL Bud vs Act'!$J$27,'PNL Bud vs Act'!$L$27,'PNL Bud vs Act'!$Z$27,'PNL Bud vs Act'!$AB$27,'PNL Bud vs Act'!$AD$27</definedName>
    <definedName name="QB_FORMULA_11" localSheetId="1" hidden="1">'PNL Bud vs Act'!$AF$27,'PNL Bud vs Act'!$AH$27,'PNL Bud vs Act'!$AJ$27,'PNL Bud vs Act'!$Z$28,'PNL Bud vs Act'!$AB$28,'PNL Bud vs Act'!$AD$28,'PNL Bud vs Act'!$AF$28,'PNL Bud vs Act'!$AH$28,'PNL Bud vs Act'!$AJ$28,'PNL Bud vs Act'!$J$29,'PNL Bud vs Act'!$L$29,'PNL Bud vs Act'!$Z$29,'PNL Bud vs Act'!$AB$29,'PNL Bud vs Act'!$AD$29,'PNL Bud vs Act'!$AF$29,'PNL Bud vs Act'!$AH$29</definedName>
    <definedName name="QB_FORMULA_12" localSheetId="1" hidden="1">'PNL Bud vs Act'!$AJ$29,'PNL Bud vs Act'!$J$30,'PNL Bud vs Act'!$L$30,'PNL Bud vs Act'!$Z$30,'PNL Bud vs Act'!$AB$30,'PNL Bud vs Act'!$AD$30,'PNL Bud vs Act'!$AF$30,'PNL Bud vs Act'!$AH$30,'PNL Bud vs Act'!$AJ$30,'PNL Bud vs Act'!$F$31,'PNL Bud vs Act'!$H$31,'PNL Bud vs Act'!$J$31,'PNL Bud vs Act'!$L$31,'PNL Bud vs Act'!$N$31,'PNL Bud vs Act'!$P$31,'PNL Bud vs Act'!$R$31</definedName>
    <definedName name="QB_FORMULA_13" localSheetId="1" hidden="1">'PNL Bud vs Act'!$T$31,'PNL Bud vs Act'!$V$31,'PNL Bud vs Act'!$X$31,'PNL Bud vs Act'!$Z$31,'PNL Bud vs Act'!$AB$31,'PNL Bud vs Act'!$AD$31,'PNL Bud vs Act'!$AF$31,'PNL Bud vs Act'!$AH$31,'PNL Bud vs Act'!$AJ$31,'PNL Bud vs Act'!$J$33,'PNL Bud vs Act'!$L$33,'PNL Bud vs Act'!$Z$33,'PNL Bud vs Act'!$AB$33,'PNL Bud vs Act'!$AD$33,'PNL Bud vs Act'!$AF$33,'PNL Bud vs Act'!$AH$33</definedName>
    <definedName name="QB_FORMULA_14" localSheetId="1" hidden="1">'PNL Bud vs Act'!$AJ$33,'PNL Bud vs Act'!$R$34,'PNL Bud vs Act'!$T$34,'PNL Bud vs Act'!$Z$34,'PNL Bud vs Act'!$AB$34,'PNL Bud vs Act'!$AD$34,'PNL Bud vs Act'!$AF$34,'PNL Bud vs Act'!$AH$34,'PNL Bud vs Act'!$AJ$34,'PNL Bud vs Act'!$F$35,'PNL Bud vs Act'!$H$35,'PNL Bud vs Act'!$J$35,'PNL Bud vs Act'!$L$35,'PNL Bud vs Act'!$N$35,'PNL Bud vs Act'!$P$35,'PNL Bud vs Act'!$R$35</definedName>
    <definedName name="QB_FORMULA_15" localSheetId="1" hidden="1">'PNL Bud vs Act'!$T$35,'PNL Bud vs Act'!$V$35,'PNL Bud vs Act'!$X$35,'PNL Bud vs Act'!$Z$35,'PNL Bud vs Act'!$AB$35,'PNL Bud vs Act'!$AD$35,'PNL Bud vs Act'!$AF$35,'PNL Bud vs Act'!$AH$35,'PNL Bud vs Act'!$AJ$35,'PNL Bud vs Act'!$R$37,'PNL Bud vs Act'!$T$37,'PNL Bud vs Act'!$Z$37,'PNL Bud vs Act'!$AB$37,'PNL Bud vs Act'!$AD$37,'PNL Bud vs Act'!$AF$37,'PNL Bud vs Act'!$AH$37</definedName>
    <definedName name="QB_FORMULA_16" localSheetId="1" hidden="1">'PNL Bud vs Act'!$AJ$37,'PNL Bud vs Act'!$R$38,'PNL Bud vs Act'!$T$38,'PNL Bud vs Act'!$Z$38,'PNL Bud vs Act'!$AB$38,'PNL Bud vs Act'!$AD$38,'PNL Bud vs Act'!$AF$38,'PNL Bud vs Act'!$AH$38,'PNL Bud vs Act'!$AJ$38,'PNL Bud vs Act'!$F$39,'PNL Bud vs Act'!$N$39,'PNL Bud vs Act'!$P$39,'PNL Bud vs Act'!$R$39,'PNL Bud vs Act'!$T$39,'PNL Bud vs Act'!$V$39,'PNL Bud vs Act'!$X$39</definedName>
    <definedName name="QB_FORMULA_17" localSheetId="1" hidden="1">'PNL Bud vs Act'!$Z$39,'PNL Bud vs Act'!$AB$39,'PNL Bud vs Act'!$AD$39,'PNL Bud vs Act'!$AF$39,'PNL Bud vs Act'!$AH$39,'PNL Bud vs Act'!$AJ$39,'PNL Bud vs Act'!$R$41,'PNL Bud vs Act'!$T$41,'PNL Bud vs Act'!$Z$41,'PNL Bud vs Act'!$AB$41,'PNL Bud vs Act'!$AD$41,'PNL Bud vs Act'!$AF$41,'PNL Bud vs Act'!$AH$41,'PNL Bud vs Act'!$AJ$41,'PNL Bud vs Act'!$F$42,'PNL Bud vs Act'!$N$42</definedName>
    <definedName name="QB_FORMULA_18" localSheetId="1" hidden="1">'PNL Bud vs Act'!$P$42,'PNL Bud vs Act'!$R$42,'PNL Bud vs Act'!$T$42,'PNL Bud vs Act'!$V$42,'PNL Bud vs Act'!$X$42,'PNL Bud vs Act'!$Z$42,'PNL Bud vs Act'!$AB$42,'PNL Bud vs Act'!$AD$42,'PNL Bud vs Act'!$AF$42,'PNL Bud vs Act'!$AH$42,'PNL Bud vs Act'!$AJ$42,'PNL Bud vs Act'!$J$44,'PNL Bud vs Act'!$L$44,'PNL Bud vs Act'!$Z$44,'PNL Bud vs Act'!$AB$44,'PNL Bud vs Act'!$AD$44</definedName>
    <definedName name="QB_FORMULA_19" localSheetId="1" hidden="1">'PNL Bud vs Act'!$AF$44,'PNL Bud vs Act'!$AH$44,'PNL Bud vs Act'!$AJ$44,'PNL Bud vs Act'!$Z$45,'PNL Bud vs Act'!$AB$45,'PNL Bud vs Act'!$AD$45,'PNL Bud vs Act'!$AF$45,'PNL Bud vs Act'!$AH$45,'PNL Bud vs Act'!$AJ$45,'PNL Bud vs Act'!$J$46,'PNL Bud vs Act'!$L$46,'PNL Bud vs Act'!$Z$46,'PNL Bud vs Act'!$AB$46,'PNL Bud vs Act'!$AD$46,'PNL Bud vs Act'!$AF$46,'PNL Bud vs Act'!$AH$46</definedName>
    <definedName name="QB_FORMULA_2" localSheetId="1" hidden="1">'PNL Bud vs Act'!$R$9,'PNL Bud vs Act'!$T$9,'PNL Bud vs Act'!$Z$9,'PNL Bud vs Act'!$AB$9,'PNL Bud vs Act'!$AD$9,'PNL Bud vs Act'!$AF$9,'PNL Bud vs Act'!$AH$9,'PNL Bud vs Act'!$AJ$9,'PNL Bud vs Act'!$R$10,'PNL Bud vs Act'!$T$10,'PNL Bud vs Act'!$Z$10,'PNL Bud vs Act'!$AB$10,'PNL Bud vs Act'!$AD$10,'PNL Bud vs Act'!$AF$10,'PNL Bud vs Act'!$AH$10,'PNL Bud vs Act'!$AJ$10</definedName>
    <definedName name="QB_FORMULA_20" localSheetId="1" hidden="1">'PNL Bud vs Act'!$AJ$46,'PNL Bud vs Act'!$J$47,'PNL Bud vs Act'!$L$47,'PNL Bud vs Act'!$Z$47,'PNL Bud vs Act'!$AB$47,'PNL Bud vs Act'!$AD$47,'PNL Bud vs Act'!$AF$47,'PNL Bud vs Act'!$AH$47,'PNL Bud vs Act'!$AJ$47,'PNL Bud vs Act'!$J$48,'PNL Bud vs Act'!$L$48,'PNL Bud vs Act'!$Z$48,'PNL Bud vs Act'!$AB$48,'PNL Bud vs Act'!$AD$48,'PNL Bud vs Act'!$AF$48,'PNL Bud vs Act'!$AH$48</definedName>
    <definedName name="QB_FORMULA_21" localSheetId="1" hidden="1">'PNL Bud vs Act'!$AJ$48,'PNL Bud vs Act'!$F$49,'PNL Bud vs Act'!$H$49,'PNL Bud vs Act'!$J$49,'PNL Bud vs Act'!$L$49,'PNL Bud vs Act'!$N$49,'PNL Bud vs Act'!$V$49,'PNL Bud vs Act'!$X$49,'PNL Bud vs Act'!$Z$49,'PNL Bud vs Act'!$AB$49,'PNL Bud vs Act'!$AD$49,'PNL Bud vs Act'!$AF$49,'PNL Bud vs Act'!$AH$49,'PNL Bud vs Act'!$AJ$49,'PNL Bud vs Act'!$R$51,'PNL Bud vs Act'!$T$51</definedName>
    <definedName name="QB_FORMULA_22" localSheetId="1" hidden="1">'PNL Bud vs Act'!$Z$51,'PNL Bud vs Act'!$AB$51,'PNL Bud vs Act'!$AD$51,'PNL Bud vs Act'!$AF$51,'PNL Bud vs Act'!$AH$51,'PNL Bud vs Act'!$AJ$51,'PNL Bud vs Act'!$F$52,'PNL Bud vs Act'!$N$52,'PNL Bud vs Act'!$P$52,'PNL Bud vs Act'!$R$52,'PNL Bud vs Act'!$T$52,'PNL Bud vs Act'!$V$52,'PNL Bud vs Act'!$X$52,'PNL Bud vs Act'!$Z$52,'PNL Bud vs Act'!$AB$52,'PNL Bud vs Act'!$AD$52</definedName>
    <definedName name="QB_FORMULA_23" localSheetId="1" hidden="1">'PNL Bud vs Act'!$AF$52,'PNL Bud vs Act'!$AH$52,'PNL Bud vs Act'!$AJ$52,'PNL Bud vs Act'!$F$53,'PNL Bud vs Act'!$H$53,'PNL Bud vs Act'!$J$53,'PNL Bud vs Act'!$L$53,'PNL Bud vs Act'!$N$53,'PNL Bud vs Act'!$P$53,'PNL Bud vs Act'!$R$53,'PNL Bud vs Act'!$T$53,'PNL Bud vs Act'!$V$53,'PNL Bud vs Act'!$X$53,'PNL Bud vs Act'!$Z$53,'PNL Bud vs Act'!$AB$53,'PNL Bud vs Act'!$AD$53</definedName>
    <definedName name="QB_FORMULA_24" localSheetId="1" hidden="1">'PNL Bud vs Act'!$AF$53,'PNL Bud vs Act'!$AH$53,'PNL Bud vs Act'!$AJ$53,'PNL Bud vs Act'!$F$54,'PNL Bud vs Act'!$H$54,'PNL Bud vs Act'!$J$54,'PNL Bud vs Act'!$L$54,'PNL Bud vs Act'!$N$54,'PNL Bud vs Act'!$P$54,'PNL Bud vs Act'!$R$54,'PNL Bud vs Act'!$T$54,'PNL Bud vs Act'!$V$54,'PNL Bud vs Act'!$X$54,'PNL Bud vs Act'!$Z$54,'PNL Bud vs Act'!$AB$54,'PNL Bud vs Act'!$AD$54</definedName>
    <definedName name="QB_FORMULA_25" localSheetId="1" hidden="1">'PNL Bud vs Act'!$AF$54,'PNL Bud vs Act'!$AH$54,'PNL Bud vs Act'!$AJ$54,'PNL Bud vs Act'!$R$58,'PNL Bud vs Act'!$T$58,'PNL Bud vs Act'!$Z$58,'PNL Bud vs Act'!$AB$58,'PNL Bud vs Act'!$AD$58,'PNL Bud vs Act'!$AF$58,'PNL Bud vs Act'!$AH$58,'PNL Bud vs Act'!$AJ$58,'PNL Bud vs Act'!$J$59,'PNL Bud vs Act'!$L$59,'PNL Bud vs Act'!$Z$59,'PNL Bud vs Act'!$AB$59,'PNL Bud vs Act'!$AD$59</definedName>
    <definedName name="QB_FORMULA_26" localSheetId="1" hidden="1">'PNL Bud vs Act'!$AF$59,'PNL Bud vs Act'!$AH$59,'PNL Bud vs Act'!$AJ$59,'PNL Bud vs Act'!$F$60,'PNL Bud vs Act'!$H$60,'PNL Bud vs Act'!$J$60,'PNL Bud vs Act'!$L$60,'PNL Bud vs Act'!$N$60,'PNL Bud vs Act'!$P$60,'PNL Bud vs Act'!$R$60,'PNL Bud vs Act'!$T$60,'PNL Bud vs Act'!$V$60,'PNL Bud vs Act'!$X$60,'PNL Bud vs Act'!$Z$60,'PNL Bud vs Act'!$AB$60,'PNL Bud vs Act'!$AD$60</definedName>
    <definedName name="QB_FORMULA_27" localSheetId="1" hidden="1">'PNL Bud vs Act'!$AF$60,'PNL Bud vs Act'!$AH$60,'PNL Bud vs Act'!$AJ$60,'PNL Bud vs Act'!$Z$61,'PNL Bud vs Act'!$AB$61,'PNL Bud vs Act'!$AD$61,'PNL Bud vs Act'!$AF$61,'PNL Bud vs Act'!$AH$61,'PNL Bud vs Act'!$AJ$61,'PNL Bud vs Act'!$F$62,'PNL Bud vs Act'!$H$62,'PNL Bud vs Act'!$J$62,'PNL Bud vs Act'!$L$62,'PNL Bud vs Act'!$N$62,'PNL Bud vs Act'!$P$62,'PNL Bud vs Act'!$R$62</definedName>
    <definedName name="QB_FORMULA_28" localSheetId="1" hidden="1">'PNL Bud vs Act'!$T$62,'PNL Bud vs Act'!$V$62,'PNL Bud vs Act'!$X$62,'PNL Bud vs Act'!$Z$62,'PNL Bud vs Act'!$AB$62,'PNL Bud vs Act'!$AD$62,'PNL Bud vs Act'!$AF$62,'PNL Bud vs Act'!$AH$62,'PNL Bud vs Act'!$AJ$62,'PNL Bud vs Act'!$R$64,'PNL Bud vs Act'!$T$64,'PNL Bud vs Act'!$Z$64,'PNL Bud vs Act'!$AB$64,'PNL Bud vs Act'!$AD$64,'PNL Bud vs Act'!$AF$64,'PNL Bud vs Act'!$AH$64</definedName>
    <definedName name="QB_FORMULA_29" localSheetId="1" hidden="1">'PNL Bud vs Act'!$AJ$64,'PNL Bud vs Act'!$F$65,'PNL Bud vs Act'!$N$65,'PNL Bud vs Act'!$P$65,'PNL Bud vs Act'!$R$65,'PNL Bud vs Act'!$T$65,'PNL Bud vs Act'!$V$65,'PNL Bud vs Act'!$X$65,'PNL Bud vs Act'!$Z$65,'PNL Bud vs Act'!$AB$65,'PNL Bud vs Act'!$AD$65,'PNL Bud vs Act'!$AF$65,'PNL Bud vs Act'!$AH$65,'PNL Bud vs Act'!$AJ$65,'PNL Bud vs Act'!$F$66,'PNL Bud vs Act'!$H$66</definedName>
    <definedName name="QB_FORMULA_3" localSheetId="1" hidden="1">'PNL Bud vs Act'!$J$11,'PNL Bud vs Act'!$L$11,'PNL Bud vs Act'!$R$11,'PNL Bud vs Act'!$T$11,'PNL Bud vs Act'!$Z$11,'PNL Bud vs Act'!$AB$11,'PNL Bud vs Act'!$AD$11,'PNL Bud vs Act'!$AF$11,'PNL Bud vs Act'!$AH$11,'PNL Bud vs Act'!$AJ$11,'PNL Bud vs Act'!$R$13,'PNL Bud vs Act'!$T$13,'PNL Bud vs Act'!$Z$13,'PNL Bud vs Act'!$AB$13,'PNL Bud vs Act'!$AD$13,'PNL Bud vs Act'!$AF$13</definedName>
    <definedName name="QB_FORMULA_30" localSheetId="1" hidden="1">'PNL Bud vs Act'!$J$66,'PNL Bud vs Act'!$L$66,'PNL Bud vs Act'!$N$66,'PNL Bud vs Act'!$P$66,'PNL Bud vs Act'!$R$66,'PNL Bud vs Act'!$T$66,'PNL Bud vs Act'!$V$66,'PNL Bud vs Act'!$X$66,'PNL Bud vs Act'!$Z$66,'PNL Bud vs Act'!$AB$66,'PNL Bud vs Act'!$AD$66,'PNL Bud vs Act'!$AF$66,'PNL Bud vs Act'!$AH$66,'PNL Bud vs Act'!$AJ$66,'PNL Bud vs Act'!$F$67,'PNL Bud vs Act'!$H$67</definedName>
    <definedName name="QB_FORMULA_31" localSheetId="1" hidden="1">'PNL Bud vs Act'!$J$67,'PNL Bud vs Act'!$L$67,'PNL Bud vs Act'!$N$67,'PNL Bud vs Act'!$P$67,'PNL Bud vs Act'!$R$67,'PNL Bud vs Act'!$T$67,'PNL Bud vs Act'!$V$67,'PNL Bud vs Act'!$X$67,'PNL Bud vs Act'!$Z$67,'PNL Bud vs Act'!$AB$67,'PNL Bud vs Act'!$AD$67,'PNL Bud vs Act'!$AF$67,'PNL Bud vs Act'!$AH$67,'PNL Bud vs Act'!$AJ$67</definedName>
    <definedName name="QB_FORMULA_4" localSheetId="1" hidden="1">'PNL Bud vs Act'!$AH$13,'PNL Bud vs Act'!$AJ$13,'PNL Bud vs Act'!$Z$14,'PNL Bud vs Act'!$AB$14,'PNL Bud vs Act'!$AD$14,'PNL Bud vs Act'!$AF$14,'PNL Bud vs Act'!$AH$14,'PNL Bud vs Act'!$AJ$14,'PNL Bud vs Act'!$F$15,'PNL Bud vs Act'!$N$15,'PNL Bud vs Act'!$P$15,'PNL Bud vs Act'!$R$15,'PNL Bud vs Act'!$T$15,'PNL Bud vs Act'!$V$15,'PNL Bud vs Act'!$X$15,'PNL Bud vs Act'!$Z$15</definedName>
    <definedName name="QB_FORMULA_5" localSheetId="1" hidden="1">'PNL Bud vs Act'!$AB$15,'PNL Bud vs Act'!$AD$15,'PNL Bud vs Act'!$AF$15,'PNL Bud vs Act'!$AH$15,'PNL Bud vs Act'!$AJ$15,'PNL Bud vs Act'!$J$17,'PNL Bud vs Act'!$L$17,'PNL Bud vs Act'!$Z$17,'PNL Bud vs Act'!$AB$17,'PNL Bud vs Act'!$AD$17,'PNL Bud vs Act'!$AF$17,'PNL Bud vs Act'!$AH$17,'PNL Bud vs Act'!$AJ$17,'PNL Bud vs Act'!$J$18,'PNL Bud vs Act'!$L$18,'PNL Bud vs Act'!$Z$18</definedName>
    <definedName name="QB_FORMULA_6" localSheetId="1" hidden="1">'PNL Bud vs Act'!$AB$18,'PNL Bud vs Act'!$AD$18,'PNL Bud vs Act'!$AF$18,'PNL Bud vs Act'!$AH$18,'PNL Bud vs Act'!$AJ$18,'PNL Bud vs Act'!$R$19,'PNL Bud vs Act'!$T$19,'PNL Bud vs Act'!$Z$19,'PNL Bud vs Act'!$AB$19,'PNL Bud vs Act'!$AD$19,'PNL Bud vs Act'!$AF$19,'PNL Bud vs Act'!$AH$19,'PNL Bud vs Act'!$AJ$19,'PNL Bud vs Act'!$J$20,'PNL Bud vs Act'!$L$20,'PNL Bud vs Act'!$R$20</definedName>
    <definedName name="QB_FORMULA_7" localSheetId="1" hidden="1">'PNL Bud vs Act'!$T$20,'PNL Bud vs Act'!$Z$20,'PNL Bud vs Act'!$AB$20,'PNL Bud vs Act'!$AD$20,'PNL Bud vs Act'!$AF$20,'PNL Bud vs Act'!$AH$20,'PNL Bud vs Act'!$AJ$20,'PNL Bud vs Act'!$R$21,'PNL Bud vs Act'!$T$21,'PNL Bud vs Act'!$Z$21,'PNL Bud vs Act'!$AB$21,'PNL Bud vs Act'!$AD$21,'PNL Bud vs Act'!$AF$21,'PNL Bud vs Act'!$AH$21,'PNL Bud vs Act'!$AJ$21,'PNL Bud vs Act'!$J$22</definedName>
    <definedName name="QB_FORMULA_8" localSheetId="1" hidden="1">'PNL Bud vs Act'!$L$22,'PNL Bud vs Act'!$R$22,'PNL Bud vs Act'!$T$22,'PNL Bud vs Act'!$Z$22,'PNL Bud vs Act'!$AB$22,'PNL Bud vs Act'!$AD$22,'PNL Bud vs Act'!$AF$22,'PNL Bud vs Act'!$AH$22,'PNL Bud vs Act'!$AJ$22,'PNL Bud vs Act'!$J$23,'PNL Bud vs Act'!$L$23,'PNL Bud vs Act'!$R$23,'PNL Bud vs Act'!$T$23,'PNL Bud vs Act'!$Z$23,'PNL Bud vs Act'!$AB$23,'PNL Bud vs Act'!$AD$23</definedName>
    <definedName name="QB_FORMULA_9" localSheetId="1" hidden="1">'PNL Bud vs Act'!$AF$23,'PNL Bud vs Act'!$AH$23,'PNL Bud vs Act'!$AJ$23,'PNL Bud vs Act'!$F$24,'PNL Bud vs Act'!$H$24,'PNL Bud vs Act'!$J$24,'PNL Bud vs Act'!$L$24,'PNL Bud vs Act'!$N$24,'PNL Bud vs Act'!$P$24,'PNL Bud vs Act'!$R$24,'PNL Bud vs Act'!$T$24,'PNL Bud vs Act'!$V$24,'PNL Bud vs Act'!$X$24,'PNL Bud vs Act'!$Z$24,'PNL Bud vs Act'!$AB$24,'PNL Bud vs Act'!$AD$24</definedName>
    <definedName name="QB_ROW_1" localSheetId="0" hidden="1">'Balance SHeet'!$A$2</definedName>
    <definedName name="QB_ROW_10031" localSheetId="0" hidden="1">'Balance SHeet'!$D$45</definedName>
    <definedName name="QB_ROW_1011" localSheetId="0" hidden="1">'Balance SHeet'!$B$3</definedName>
    <definedName name="QB_ROW_101220" localSheetId="0" hidden="1">'Balance SHeet'!$C$35</definedName>
    <definedName name="QB_ROW_10331" localSheetId="0" hidden="1">'Balance SHeet'!$D$47</definedName>
    <definedName name="QB_ROW_106240" localSheetId="0" hidden="1">'Balance SHeet'!$E$51</definedName>
    <definedName name="QB_ROW_107230" localSheetId="2" hidden="1">PNL!$D$4</definedName>
    <definedName name="QB_ROW_107230" localSheetId="1" hidden="1">'PNL Bud vs Act'!$D$5</definedName>
    <definedName name="QB_ROW_110230" localSheetId="0" hidden="1">'Balance SHeet'!$D$57</definedName>
    <definedName name="QB_ROW_117220" localSheetId="0" hidden="1">'Balance SHeet'!$C$27</definedName>
    <definedName name="QB_ROW_12031" localSheetId="0" hidden="1">'Balance SHeet'!$D$48</definedName>
    <definedName name="QB_ROW_121220" localSheetId="0" hidden="1">'Balance SHeet'!$C$61</definedName>
    <definedName name="QB_ROW_1220" localSheetId="0" hidden="1">'Balance SHeet'!$C$62</definedName>
    <definedName name="QB_ROW_122030" localSheetId="1" hidden="1">'PNL Bud vs Act'!$D$40</definedName>
    <definedName name="QB_ROW_122330" localSheetId="1" hidden="1">'PNL Bud vs Act'!$D$42</definedName>
    <definedName name="QB_ROW_12331" localSheetId="0" hidden="1">'Balance SHeet'!$D$54</definedName>
    <definedName name="QB_ROW_128240" localSheetId="0" hidden="1">'Balance SHeet'!$E$52</definedName>
    <definedName name="QB_ROW_13021" localSheetId="0" hidden="1">'Balance SHeet'!$C$56</definedName>
    <definedName name="QB_ROW_1311" localSheetId="0" hidden="1">'Balance SHeet'!$B$22</definedName>
    <definedName name="QB_ROW_13321" localSheetId="0" hidden="1">'Balance SHeet'!$C$58</definedName>
    <definedName name="QB_ROW_134220" localSheetId="0" hidden="1">'Balance SHeet'!$C$64</definedName>
    <definedName name="QB_ROW_135220" localSheetId="0" hidden="1">'Balance SHeet'!$C$63</definedName>
    <definedName name="QB_ROW_136220" localSheetId="0" hidden="1">'Balance SHeet'!$C$28</definedName>
    <definedName name="QB_ROW_137220" localSheetId="0" hidden="1">'Balance SHeet'!$C$36</definedName>
    <definedName name="QB_ROW_14011" localSheetId="0" hidden="1">'Balance SHeet'!$B$60</definedName>
    <definedName name="QB_ROW_140240" localSheetId="2" hidden="1">PNL!$E$11</definedName>
    <definedName name="QB_ROW_140240" localSheetId="1" hidden="1">'PNL Bud vs Act'!$E$14</definedName>
    <definedName name="QB_ROW_142240" localSheetId="2" hidden="1">PNL!$E$23</definedName>
    <definedName name="QB_ROW_142240" localSheetId="1" hidden="1">'PNL Bud vs Act'!$E$28</definedName>
    <definedName name="QB_ROW_14311" localSheetId="0" hidden="1">'Balance SHeet'!$B$67</definedName>
    <definedName name="QB_ROW_146320" localSheetId="0" hidden="1">'Balance SHeet'!$C$29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SHeet'!$C$66</definedName>
    <definedName name="QB_ROW_180230" localSheetId="0" hidden="1">'Balance SHeet'!$D$18</definedName>
    <definedName name="QB_ROW_181230" localSheetId="0" hidden="1">'Balance SHeet'!$D$19</definedName>
    <definedName name="QB_ROW_18230" localSheetId="2" hidden="1">PNL!$D$9</definedName>
    <definedName name="QB_ROW_18230" localSheetId="1" hidden="1">'PNL Bud vs Act'!$D$11</definedName>
    <definedName name="QB_ROW_18301" localSheetId="2" hidden="1">PNL!$A$53</definedName>
    <definedName name="QB_ROW_18301" localSheetId="1" hidden="1">'PNL Bud vs Act'!$A$67</definedName>
    <definedName name="QB_ROW_183220" localSheetId="0" hidden="1">'Balance SHeet'!$C$39</definedName>
    <definedName name="QB_ROW_19011" localSheetId="2" hidden="1">PNL!$B$2</definedName>
    <definedName name="QB_ROW_19011" localSheetId="1" hidden="1">'PNL Bud vs Act'!$B$3</definedName>
    <definedName name="QB_ROW_192030" localSheetId="1" hidden="1">'PNL Bud vs Act'!$D$32</definedName>
    <definedName name="QB_ROW_192330" localSheetId="1" hidden="1">'PNL Bud vs Act'!$D$35</definedName>
    <definedName name="QB_ROW_19311" localSheetId="2" hidden="1">PNL!$B$41</definedName>
    <definedName name="QB_ROW_19311" localSheetId="1" hidden="1">'PNL Bud vs Act'!$B$54</definedName>
    <definedName name="QB_ROW_193230" localSheetId="2" hidden="1">PNL!$D$50</definedName>
    <definedName name="QB_ROW_193230" localSheetId="1" hidden="1">'PNL Bud vs Act'!$D$64</definedName>
    <definedName name="QB_ROW_194030" localSheetId="2" hidden="1">PNL!$D$37</definedName>
    <definedName name="QB_ROW_194030" localSheetId="1" hidden="1">'PNL Bud vs Act'!$D$50</definedName>
    <definedName name="QB_ROW_194330" localSheetId="2" hidden="1">PNL!$D$39</definedName>
    <definedName name="QB_ROW_194330" localSheetId="1" hidden="1">'PNL Bud vs Act'!$D$52</definedName>
    <definedName name="QB_ROW_198240" localSheetId="0" hidden="1">'Balance SHeet'!$E$49</definedName>
    <definedName name="QB_ROW_199240" localSheetId="0" hidden="1">'Balance SHeet'!$E$53</definedName>
    <definedName name="QB_ROW_20021" localSheetId="2" hidden="1">PNL!$C$3</definedName>
    <definedName name="QB_ROW_20021" localSheetId="1" hidden="1">'PNL Bud vs Act'!$C$4</definedName>
    <definedName name="QB_ROW_2021" localSheetId="0" hidden="1">'Balance SHeet'!$C$4</definedName>
    <definedName name="QB_ROW_20321" localSheetId="2" hidden="1">PNL!$C$6</definedName>
    <definedName name="QB_ROW_20321" localSheetId="1" hidden="1">'PNL Bud vs Act'!$C$7</definedName>
    <definedName name="QB_ROW_205220" localSheetId="0" hidden="1">'Balance SHeet'!$C$65</definedName>
    <definedName name="QB_ROW_207230" localSheetId="2" hidden="1">PNL!$D$8</definedName>
    <definedName name="QB_ROW_207230" localSheetId="1" hidden="1">'PNL Bud vs Act'!$D$10</definedName>
    <definedName name="QB_ROW_208240" localSheetId="1" hidden="1">'PNL Bud vs Act'!$E$41</definedName>
    <definedName name="QB_ROW_21021" localSheetId="2" hidden="1">PNL!$C$7</definedName>
    <definedName name="QB_ROW_21021" localSheetId="1" hidden="1">'PNL Bud vs Act'!$C$8</definedName>
    <definedName name="QB_ROW_21321" localSheetId="2" hidden="1">PNL!$C$40</definedName>
    <definedName name="QB_ROW_21321" localSheetId="1" hidden="1">'PNL Bud vs Act'!$C$53</definedName>
    <definedName name="QB_ROW_216240" localSheetId="2" hidden="1">PNL!$E$14</definedName>
    <definedName name="QB_ROW_216240" localSheetId="1" hidden="1">'PNL Bud vs Act'!$E$18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PNL!$B$42</definedName>
    <definedName name="QB_ROW_22011" localSheetId="1" hidden="1">'PNL Bud vs Act'!$B$55</definedName>
    <definedName name="QB_ROW_220220" localSheetId="0" hidden="1">'Balance SHeet'!$C$34</definedName>
    <definedName name="QB_ROW_222240" localSheetId="2" hidden="1">PNL!$E$33</definedName>
    <definedName name="QB_ROW_222240" localSheetId="1" hidden="1">'PNL Bud vs Act'!$E$46</definedName>
    <definedName name="QB_ROW_22311" localSheetId="2" hidden="1">PNL!$B$52</definedName>
    <definedName name="QB_ROW_22311" localSheetId="1" hidden="1">'PNL Bud vs Act'!$B$66</definedName>
    <definedName name="QB_ROW_225020" localSheetId="0" hidden="1">'Balance SHeet'!$C$30</definedName>
    <definedName name="QB_ROW_225230" localSheetId="0" hidden="1">'Balance SHeet'!$D$32</definedName>
    <definedName name="QB_ROW_225320" localSheetId="0" hidden="1">'Balance SHeet'!$C$33</definedName>
    <definedName name="QB_ROW_23021" localSheetId="2" hidden="1">PNL!$C$43</definedName>
    <definedName name="QB_ROW_23021" localSheetId="1" hidden="1">'PNL Bud vs Act'!$C$56</definedName>
    <definedName name="QB_ROW_230230" localSheetId="0" hidden="1">'Balance SHeet'!$D$31</definedName>
    <definedName name="QB_ROW_231240" localSheetId="1" hidden="1">'PNL Bud vs Act'!$E$33</definedName>
    <definedName name="QB_ROW_2321" localSheetId="0" hidden="1">'Balance SHeet'!$C$9</definedName>
    <definedName name="QB_ROW_23321" localSheetId="2" hidden="1">PNL!$C$48</definedName>
    <definedName name="QB_ROW_23321" localSheetId="1" hidden="1">'PNL Bud vs Act'!$C$62</definedName>
    <definedName name="QB_ROW_235230" localSheetId="0" hidden="1">'Balance SHeet'!$D$12</definedName>
    <definedName name="QB_ROW_236230" localSheetId="0" hidden="1">'Balance SHeet'!$D$13</definedName>
    <definedName name="QB_ROW_24021" localSheetId="2" hidden="1">PNL!$C$49</definedName>
    <definedName name="QB_ROW_24021" localSheetId="1" hidden="1">'PNL Bud vs Act'!$C$63</definedName>
    <definedName name="QB_ROW_241030" localSheetId="2" hidden="1">PNL!$D$31</definedName>
    <definedName name="QB_ROW_241030" localSheetId="1" hidden="1">'PNL Bud vs Act'!$D$43</definedName>
    <definedName name="QB_ROW_241330" localSheetId="2" hidden="1">PNL!$D$36</definedName>
    <definedName name="QB_ROW_241330" localSheetId="1" hidden="1">'PNL Bud vs Act'!$D$49</definedName>
    <definedName name="QB_ROW_242030" localSheetId="2" hidden="1">PNL!$D$44</definedName>
    <definedName name="QB_ROW_242030" localSheetId="1" hidden="1">'PNL Bud vs Act'!$D$57</definedName>
    <definedName name="QB_ROW_242330" localSheetId="2" hidden="1">PNL!$D$46</definedName>
    <definedName name="QB_ROW_242330" localSheetId="1" hidden="1">'PNL Bud vs Act'!$D$60</definedName>
    <definedName name="QB_ROW_24321" localSheetId="2" hidden="1">PNL!$C$51</definedName>
    <definedName name="QB_ROW_24321" localSheetId="1" hidden="1">'PNL Bud vs Act'!$C$65</definedName>
    <definedName name="QB_ROW_250240" localSheetId="2" hidden="1">PNL!$E$19</definedName>
    <definedName name="QB_ROW_250240" localSheetId="1" hidden="1">'PNL Bud vs Act'!$E$23</definedName>
    <definedName name="QB_ROW_251240" localSheetId="2" hidden="1">PNL!$E$18</definedName>
    <definedName name="QB_ROW_251240" localSheetId="1" hidden="1">'PNL Bud vs Act'!$E$22</definedName>
    <definedName name="QB_ROW_252240" localSheetId="2" hidden="1">PNL!$E$15</definedName>
    <definedName name="QB_ROW_252240" localSheetId="1" hidden="1">'PNL Bud vs Act'!$E$19</definedName>
    <definedName name="QB_ROW_253240" localSheetId="2" hidden="1">PNL!$E$17</definedName>
    <definedName name="QB_ROW_253240" localSheetId="1" hidden="1">'PNL Bud vs Act'!$E$21</definedName>
    <definedName name="QB_ROW_254030" localSheetId="2" hidden="1">PNL!$D$13</definedName>
    <definedName name="QB_ROW_254030" localSheetId="1" hidden="1">'PNL Bud vs Act'!$D$16</definedName>
    <definedName name="QB_ROW_254330" localSheetId="2" hidden="1">PNL!$D$20</definedName>
    <definedName name="QB_ROW_254330" localSheetId="1" hidden="1">'PNL Bud vs Act'!$D$24</definedName>
    <definedName name="QB_ROW_255220" localSheetId="0" hidden="1">'Balance SHeet'!$C$25</definedName>
    <definedName name="QB_ROW_257230" localSheetId="2" hidden="1">PNL!$D$47</definedName>
    <definedName name="QB_ROW_257230" localSheetId="1" hidden="1">'PNL Bud vs Act'!$D$61</definedName>
    <definedName name="QB_ROW_258230" localSheetId="0" hidden="1">'Balance SHeet'!$D$14</definedName>
    <definedName name="QB_ROW_260230" localSheetId="0" hidden="1">'Balance SHeet'!$D$15</definedName>
    <definedName name="QB_ROW_262240" localSheetId="1" hidden="1">'PNL Bud vs Act'!$E$26</definedName>
    <definedName name="QB_ROW_26240" localSheetId="2" hidden="1">PNL!$E$32</definedName>
    <definedName name="QB_ROW_26240" localSheetId="1" hidden="1">'PNL Bud vs Act'!$E$45</definedName>
    <definedName name="QB_ROW_264240" localSheetId="1" hidden="1">'PNL Bud vs Act'!$E$17</definedName>
    <definedName name="QB_ROW_265240" localSheetId="1" hidden="1">'PNL Bud vs Act'!$E$13</definedName>
    <definedName name="QB_ROW_27030" localSheetId="2" hidden="1">PNL!$D$10</definedName>
    <definedName name="QB_ROW_27030" localSheetId="1" hidden="1">'PNL Bud vs Act'!$D$12</definedName>
    <definedName name="QB_ROW_27330" localSheetId="2" hidden="1">PNL!$D$12</definedName>
    <definedName name="QB_ROW_27330" localSheetId="1" hidden="1">'PNL Bud vs Act'!$D$15</definedName>
    <definedName name="QB_ROW_28240" localSheetId="2" hidden="1">PNL!$E$38</definedName>
    <definedName name="QB_ROW_28240" localSheetId="1" hidden="1">'PNL Bud vs Act'!$E$51</definedName>
    <definedName name="QB_ROW_301" localSheetId="0" hidden="1">'Balance SHeet'!$A$41</definedName>
    <definedName name="QB_ROW_3021" localSheetId="0" hidden="1">'Balance SHeet'!$C$10</definedName>
    <definedName name="QB_ROW_30240" localSheetId="2" hidden="1">PNL!$E$34</definedName>
    <definedName name="QB_ROW_30240" localSheetId="1" hidden="1">'PNL Bud vs Act'!$E$47</definedName>
    <definedName name="QB_ROW_3240" localSheetId="2" hidden="1">PNL!$E$45</definedName>
    <definedName name="QB_ROW_3240" localSheetId="1" hidden="1">'PNL Bud vs Act'!$E$59</definedName>
    <definedName name="QB_ROW_3321" localSheetId="0" hidden="1">'Balance SHeet'!$C$16</definedName>
    <definedName name="QB_ROW_39240" localSheetId="2" hidden="1">PNL!$E$35</definedName>
    <definedName name="QB_ROW_39240" localSheetId="1" hidden="1">'PNL Bud vs Act'!$E$48</definedName>
    <definedName name="QB_ROW_4021" localSheetId="0" hidden="1">'Balance SHeet'!$C$17</definedName>
    <definedName name="QB_ROW_41030" localSheetId="2" hidden="1">PNL!$D$21</definedName>
    <definedName name="QB_ROW_41030" localSheetId="1" hidden="1">'PNL Bud vs Act'!$D$25</definedName>
    <definedName name="QB_ROW_41330" localSheetId="2" hidden="1">PNL!$D$26</definedName>
    <definedName name="QB_ROW_41330" localSheetId="1" hidden="1">'PNL Bud vs Act'!$D$31</definedName>
    <definedName name="QB_ROW_42240" localSheetId="2" hidden="1">PNL!$E$22</definedName>
    <definedName name="QB_ROW_42240" localSheetId="1" hidden="1">'PNL Bud vs Act'!$E$27</definedName>
    <definedName name="QB_ROW_4321" localSheetId="0" hidden="1">'Balance SHeet'!$C$21</definedName>
    <definedName name="QB_ROW_43240" localSheetId="2" hidden="1">PNL!$E$25</definedName>
    <definedName name="QB_ROW_43240" localSheetId="1" hidden="1">'PNL Bud vs Act'!$E$30</definedName>
    <definedName name="QB_ROW_44230" localSheetId="2" hidden="1">PNL!$D$5</definedName>
    <definedName name="QB_ROW_44230" localSheetId="1" hidden="1">'PNL Bud vs Act'!$D$6</definedName>
    <definedName name="QB_ROW_5011" localSheetId="0" hidden="1">'Balance SHeet'!$B$23</definedName>
    <definedName name="QB_ROW_50240" localSheetId="1" hidden="1">'PNL Bud vs Act'!$E$34</definedName>
    <definedName name="QB_ROW_5311" localSheetId="0" hidden="1">'Balance SHeet'!$B$37</definedName>
    <definedName name="QB_ROW_6011" localSheetId="0" hidden="1">'Balance SHeet'!$B$38</definedName>
    <definedName name="QB_ROW_61240" localSheetId="2" hidden="1">PNL!$E$29</definedName>
    <definedName name="QB_ROW_61240" localSheetId="1" hidden="1">'PNL Bud vs Act'!$E$38</definedName>
    <definedName name="QB_ROW_6240" localSheetId="1" hidden="1">'PNL Bud vs Act'!$E$58</definedName>
    <definedName name="QB_ROW_63030" localSheetId="2" hidden="1">PNL!$D$27</definedName>
    <definedName name="QB_ROW_63030" localSheetId="1" hidden="1">'PNL Bud vs Act'!$D$36</definedName>
    <definedName name="QB_ROW_6311" localSheetId="0" hidden="1">'Balance SHeet'!$B$40</definedName>
    <definedName name="QB_ROW_63330" localSheetId="2" hidden="1">PNL!$D$30</definedName>
    <definedName name="QB_ROW_63330" localSheetId="1" hidden="1">'PNL Bud vs Act'!$D$39</definedName>
    <definedName name="QB_ROW_64240" localSheetId="2" hidden="1">PNL!$E$28</definedName>
    <definedName name="QB_ROW_64240" localSheetId="1" hidden="1">'PNL Bud vs Act'!$E$37</definedName>
    <definedName name="QB_ROW_67230" localSheetId="0" hidden="1">'Balance SHeet'!$D$11</definedName>
    <definedName name="QB_ROW_68240" localSheetId="0" hidden="1">'Balance SHeet'!$E$46</definedName>
    <definedName name="QB_ROW_7001" localSheetId="0" hidden="1">'Balance SHeet'!$A$42</definedName>
    <definedName name="QB_ROW_72340" localSheetId="2" hidden="1">PNL!$E$16</definedName>
    <definedName name="QB_ROW_72340" localSheetId="1" hidden="1">'PNL Bud vs Act'!$E$20</definedName>
    <definedName name="QB_ROW_7240" localSheetId="1" hidden="1">'PNL Bud vs Act'!$E$44</definedName>
    <definedName name="QB_ROW_7301" localSheetId="0" hidden="1">'Balance SHeet'!$A$68</definedName>
    <definedName name="QB_ROW_74230" localSheetId="0" hidden="1">'Balance SHeet'!$D$20</definedName>
    <definedName name="QB_ROW_8011" localSheetId="0" hidden="1">'Balance SHeet'!$B$43</definedName>
    <definedName name="QB_ROW_82240" localSheetId="2" hidden="1">PNL!$E$24</definedName>
    <definedName name="QB_ROW_82240" localSheetId="1" hidden="1">'PNL Bud vs Act'!$E$29</definedName>
    <definedName name="QB_ROW_8311" localSheetId="0" hidden="1">'Balance SHeet'!$B$59</definedName>
    <definedName name="QB_ROW_83240" localSheetId="0" hidden="1">'Balance SHeet'!$E$50</definedName>
    <definedName name="QB_ROW_86230" localSheetId="1" hidden="1">'PNL Bud vs Act'!$D$9</definedName>
    <definedName name="QB_ROW_9021" localSheetId="0" hidden="1">'Balance SHeet'!$C$44</definedName>
    <definedName name="QB_ROW_9321" localSheetId="0" hidden="1">'Balance SHeet'!$C$55</definedName>
    <definedName name="QB_ROW_98220" localSheetId="0" hidden="1">'Balance SHeet'!$C$24</definedName>
    <definedName name="QB_ROW_99320" localSheetId="0" hidden="1">'Balance SHeet'!$C$26</definedName>
    <definedName name="QBCANSUPPORTUPDATE" localSheetId="0">TRUE</definedName>
    <definedName name="QBCANSUPPORTUPDATE" localSheetId="3">FALSE</definedName>
    <definedName name="QBCANSUPPORTUPDATE" localSheetId="2">TRUE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20200229</definedName>
    <definedName name="QBENDDATE" localSheetId="3">20200229</definedName>
    <definedName name="QBENDDATE" localSheetId="2">20200229</definedName>
    <definedName name="QBENDDATE" localSheetId="1">20200229</definedName>
    <definedName name="QBHEADERSONSCREEN" localSheetId="0">FALSE</definedName>
    <definedName name="QBHEADERSONSCREEN" localSheetId="3">FALSE</definedName>
    <definedName name="QBHEADERSONSCREEN" localSheetId="2">FALSE</definedName>
    <definedName name="QBHEADERSONSCREEN" localSheetId="1">FALSE</definedName>
    <definedName name="QBMETADATASIZE" localSheetId="0">5914</definedName>
    <definedName name="QBMETADATASIZE" localSheetId="3">0</definedName>
    <definedName name="QBMETADATASIZE" localSheetId="2">5914</definedName>
    <definedName name="QBMETADATASIZE" localSheetId="1">5914</definedName>
    <definedName name="QBPRESERVECOLOR" localSheetId="0">TRUE</definedName>
    <definedName name="QBPRESERVECOLOR" localSheetId="3">TRUE</definedName>
    <definedName name="QBPRESERVECOLOR" localSheetId="2">TRUE</definedName>
    <definedName name="QBPRESERVECOLOR" localSheetId="1">TRUE</definedName>
    <definedName name="QBPRESERVEFONT" localSheetId="0">TRUE</definedName>
    <definedName name="QBPRESERVEFONT" localSheetId="3">TRUE</definedName>
    <definedName name="QBPRESERVEFONT" localSheetId="2">TRUE</definedName>
    <definedName name="QBPRESERVEFONT" localSheetId="1">TRUE</definedName>
    <definedName name="QBPRESERVEROWHEIGHT" localSheetId="0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SPACE" localSheetId="0">TRUE</definedName>
    <definedName name="QBPRESERVESPACE" localSheetId="3">TRUE</definedName>
    <definedName name="QBPRESERVESPACE" localSheetId="2">TRUE</definedName>
    <definedName name="QBPRESERVESPACE" localSheetId="1">TRUE</definedName>
    <definedName name="QBREPORTCOLAXIS" localSheetId="0">0</definedName>
    <definedName name="QBREPORTCOLAXIS" localSheetId="3">0</definedName>
    <definedName name="QBREPORTCOLAXIS" localSheetId="2">0</definedName>
    <definedName name="QBREPORTCOLAXIS" localSheetId="1">19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2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VGCOGS" localSheetId="0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PRICE" localSheetId="0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BUDDIFF" localSheetId="0">FALSE</definedName>
    <definedName name="QBREPORTCOMPARECOL_BUDDIFF" localSheetId="3">FALSE</definedName>
    <definedName name="QBREPORTCOMPARECOL_BUDDIFF" localSheetId="2">FALSE</definedName>
    <definedName name="QBREPORTCOMPARECOL_BUDDIFF" localSheetId="1">TRUE</definedName>
    <definedName name="QBREPORTCOMPARECOL_BUDGET" localSheetId="0">FALSE</definedName>
    <definedName name="QBREPORTCOMPARECOL_BUDGET" localSheetId="3">FALSE</definedName>
    <definedName name="QBREPORTCOMPARECOL_BUDGET" localSheetId="2">FALSE</definedName>
    <definedName name="QBREPORTCOMPARECOL_BUDGET" localSheetId="1">TRUE</definedName>
    <definedName name="QBREPORTCOMPARECOL_BUDPCT" localSheetId="0">FALSE</definedName>
    <definedName name="QBREPORTCOMPARECOL_BUDPCT" localSheetId="3">FALSE</definedName>
    <definedName name="QBREPORTCOMPARECOL_BUDPCT" localSheetId="2">FALSE</definedName>
    <definedName name="QBREPORTCOMPARECOL_BUDPCT" localSheetId="1">TRUE</definedName>
    <definedName name="QBREPORTCOMPARECOL_COGS" localSheetId="0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0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GROSSMARGIN" localSheetId="0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HOURS" localSheetId="0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PCTCOL" localSheetId="0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EXPENSE" localSheetId="0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INCOME" localSheetId="0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OFSALES" localSheetId="0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ROW" localSheetId="0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PDIFF" localSheetId="0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PCT" localSheetId="0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REVPERIOD" localSheetId="0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YEAR" localSheetId="0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YDIFF" localSheetId="0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PCT" localSheetId="0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QTY" localSheetId="0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RATE" localSheetId="0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0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YTD" localSheetId="0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BUDGET" localSheetId="0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PCT" localSheetId="0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ROWAXIS" localSheetId="0">9</definedName>
    <definedName name="QBREPORTROWAXIS" localSheetId="3">70</definedName>
    <definedName name="QBREPORTROWAXIS" localSheetId="2">11</definedName>
    <definedName name="QBREPORTROWAXIS" localSheetId="1">11</definedName>
    <definedName name="QBREPORTSUBCOLAXIS" localSheetId="0">0</definedName>
    <definedName name="QBREPORTSUBCOLAXIS" localSheetId="3">0</definedName>
    <definedName name="QBREPORTSUBCOLAXIS" localSheetId="2">0</definedName>
    <definedName name="QBREPORTSUBCOLAXIS" localSheetId="1">24</definedName>
    <definedName name="QBREPORTTYPE" localSheetId="0">5</definedName>
    <definedName name="QBREPORTTYPE" localSheetId="3">115</definedName>
    <definedName name="QBREPORTTYPE" localSheetId="2">0</definedName>
    <definedName name="QBREPORTTYPE" localSheetId="1">288</definedName>
    <definedName name="QBROWHEADERS" localSheetId="0">5</definedName>
    <definedName name="QBROWHEADERS" localSheetId="3">1</definedName>
    <definedName name="QBROWHEADERS" localSheetId="2">5</definedName>
    <definedName name="QBROWHEADERS" localSheetId="1">5</definedName>
    <definedName name="QBSTARTDATE" localSheetId="0">20200101</definedName>
    <definedName name="QBSTARTDATE" localSheetId="3">20200201</definedName>
    <definedName name="QBSTARTDATE" localSheetId="2">20200101</definedName>
    <definedName name="QBSTARTDATE" localSheetId="1">20200101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7" i="8" l="1"/>
  <c r="AH67" i="8"/>
  <c r="AF67" i="8"/>
  <c r="AD67" i="8"/>
  <c r="AB67" i="8"/>
  <c r="Z67" i="8"/>
  <c r="X67" i="8"/>
  <c r="V67" i="8"/>
  <c r="T67" i="8"/>
  <c r="R67" i="8"/>
  <c r="P67" i="8"/>
  <c r="N67" i="8"/>
  <c r="L67" i="8"/>
  <c r="J67" i="8"/>
  <c r="H67" i="8"/>
  <c r="F67" i="8"/>
  <c r="AJ66" i="8"/>
  <c r="AH66" i="8"/>
  <c r="AF66" i="8"/>
  <c r="AD66" i="8"/>
  <c r="AB66" i="8"/>
  <c r="Z66" i="8"/>
  <c r="X66" i="8"/>
  <c r="V66" i="8"/>
  <c r="T66" i="8"/>
  <c r="R66" i="8"/>
  <c r="P66" i="8"/>
  <c r="N66" i="8"/>
  <c r="L66" i="8"/>
  <c r="J66" i="8"/>
  <c r="H66" i="8"/>
  <c r="F66" i="8"/>
  <c r="AJ65" i="8"/>
  <c r="AH65" i="8"/>
  <c r="AF65" i="8"/>
  <c r="AD65" i="8"/>
  <c r="AB65" i="8"/>
  <c r="Z65" i="8"/>
  <c r="X65" i="8"/>
  <c r="V65" i="8"/>
  <c r="T65" i="8"/>
  <c r="R65" i="8"/>
  <c r="P65" i="8"/>
  <c r="N65" i="8"/>
  <c r="F65" i="8"/>
  <c r="AJ64" i="8"/>
  <c r="AH64" i="8"/>
  <c r="AF64" i="8"/>
  <c r="AD64" i="8"/>
  <c r="AB64" i="8"/>
  <c r="Z64" i="8"/>
  <c r="T64" i="8"/>
  <c r="R64" i="8"/>
  <c r="AJ62" i="8"/>
  <c r="AH62" i="8"/>
  <c r="AF62" i="8"/>
  <c r="AD62" i="8"/>
  <c r="AB62" i="8"/>
  <c r="Z62" i="8"/>
  <c r="X62" i="8"/>
  <c r="V62" i="8"/>
  <c r="T62" i="8"/>
  <c r="R62" i="8"/>
  <c r="P62" i="8"/>
  <c r="N62" i="8"/>
  <c r="L62" i="8"/>
  <c r="J62" i="8"/>
  <c r="H62" i="8"/>
  <c r="F62" i="8"/>
  <c r="AJ61" i="8"/>
  <c r="AH61" i="8"/>
  <c r="AF61" i="8"/>
  <c r="AD61" i="8"/>
  <c r="AB61" i="8"/>
  <c r="Z61" i="8"/>
  <c r="AJ60" i="8"/>
  <c r="AH60" i="8"/>
  <c r="AF60" i="8"/>
  <c r="AD60" i="8"/>
  <c r="AB60" i="8"/>
  <c r="Z60" i="8"/>
  <c r="X60" i="8"/>
  <c r="V60" i="8"/>
  <c r="T60" i="8"/>
  <c r="R60" i="8"/>
  <c r="P60" i="8"/>
  <c r="N60" i="8"/>
  <c r="L60" i="8"/>
  <c r="J60" i="8"/>
  <c r="H60" i="8"/>
  <c r="F60" i="8"/>
  <c r="AJ59" i="8"/>
  <c r="AH59" i="8"/>
  <c r="AF59" i="8"/>
  <c r="AD59" i="8"/>
  <c r="AB59" i="8"/>
  <c r="Z59" i="8"/>
  <c r="L59" i="8"/>
  <c r="J59" i="8"/>
  <c r="AJ58" i="8"/>
  <c r="AH58" i="8"/>
  <c r="AF58" i="8"/>
  <c r="AD58" i="8"/>
  <c r="AB58" i="8"/>
  <c r="Z58" i="8"/>
  <c r="T58" i="8"/>
  <c r="R58" i="8"/>
  <c r="AJ54" i="8"/>
  <c r="AH54" i="8"/>
  <c r="AF54" i="8"/>
  <c r="AD54" i="8"/>
  <c r="AB54" i="8"/>
  <c r="Z54" i="8"/>
  <c r="X54" i="8"/>
  <c r="V54" i="8"/>
  <c r="T54" i="8"/>
  <c r="R54" i="8"/>
  <c r="P54" i="8"/>
  <c r="N54" i="8"/>
  <c r="L54" i="8"/>
  <c r="J54" i="8"/>
  <c r="H54" i="8"/>
  <c r="F54" i="8"/>
  <c r="AJ53" i="8"/>
  <c r="AH53" i="8"/>
  <c r="AF53" i="8"/>
  <c r="AD53" i="8"/>
  <c r="AB53" i="8"/>
  <c r="Z53" i="8"/>
  <c r="X53" i="8"/>
  <c r="V53" i="8"/>
  <c r="T53" i="8"/>
  <c r="R53" i="8"/>
  <c r="P53" i="8"/>
  <c r="N53" i="8"/>
  <c r="L53" i="8"/>
  <c r="J53" i="8"/>
  <c r="H53" i="8"/>
  <c r="F53" i="8"/>
  <c r="AJ52" i="8"/>
  <c r="AH52" i="8"/>
  <c r="AF52" i="8"/>
  <c r="AD52" i="8"/>
  <c r="AB52" i="8"/>
  <c r="Z52" i="8"/>
  <c r="X52" i="8"/>
  <c r="V52" i="8"/>
  <c r="T52" i="8"/>
  <c r="R52" i="8"/>
  <c r="P52" i="8"/>
  <c r="N52" i="8"/>
  <c r="F52" i="8"/>
  <c r="AJ51" i="8"/>
  <c r="AH51" i="8"/>
  <c r="AF51" i="8"/>
  <c r="AD51" i="8"/>
  <c r="AB51" i="8"/>
  <c r="Z51" i="8"/>
  <c r="T51" i="8"/>
  <c r="R51" i="8"/>
  <c r="AJ49" i="8"/>
  <c r="AH49" i="8"/>
  <c r="AF49" i="8"/>
  <c r="AD49" i="8"/>
  <c r="AB49" i="8"/>
  <c r="Z49" i="8"/>
  <c r="X49" i="8"/>
  <c r="V49" i="8"/>
  <c r="N49" i="8"/>
  <c r="L49" i="8"/>
  <c r="J49" i="8"/>
  <c r="H49" i="8"/>
  <c r="F49" i="8"/>
  <c r="AJ48" i="8"/>
  <c r="AH48" i="8"/>
  <c r="AF48" i="8"/>
  <c r="AD48" i="8"/>
  <c r="AB48" i="8"/>
  <c r="Z48" i="8"/>
  <c r="L48" i="8"/>
  <c r="J48" i="8"/>
  <c r="AJ47" i="8"/>
  <c r="AH47" i="8"/>
  <c r="AF47" i="8"/>
  <c r="AD47" i="8"/>
  <c r="AB47" i="8"/>
  <c r="Z47" i="8"/>
  <c r="L47" i="8"/>
  <c r="J47" i="8"/>
  <c r="AJ46" i="8"/>
  <c r="AH46" i="8"/>
  <c r="AF46" i="8"/>
  <c r="AD46" i="8"/>
  <c r="AB46" i="8"/>
  <c r="Z46" i="8"/>
  <c r="L46" i="8"/>
  <c r="J46" i="8"/>
  <c r="AJ45" i="8"/>
  <c r="AH45" i="8"/>
  <c r="AF45" i="8"/>
  <c r="AD45" i="8"/>
  <c r="AB45" i="8"/>
  <c r="Z45" i="8"/>
  <c r="AJ44" i="8"/>
  <c r="AH44" i="8"/>
  <c r="AF44" i="8"/>
  <c r="AD44" i="8"/>
  <c r="AB44" i="8"/>
  <c r="Z44" i="8"/>
  <c r="L44" i="8"/>
  <c r="J44" i="8"/>
  <c r="AJ42" i="8"/>
  <c r="AH42" i="8"/>
  <c r="AF42" i="8"/>
  <c r="AD42" i="8"/>
  <c r="AB42" i="8"/>
  <c r="Z42" i="8"/>
  <c r="X42" i="8"/>
  <c r="V42" i="8"/>
  <c r="T42" i="8"/>
  <c r="R42" i="8"/>
  <c r="P42" i="8"/>
  <c r="N42" i="8"/>
  <c r="F42" i="8"/>
  <c r="AJ41" i="8"/>
  <c r="AH41" i="8"/>
  <c r="AF41" i="8"/>
  <c r="AD41" i="8"/>
  <c r="AB41" i="8"/>
  <c r="Z41" i="8"/>
  <c r="T41" i="8"/>
  <c r="R41" i="8"/>
  <c r="AJ39" i="8"/>
  <c r="AH39" i="8"/>
  <c r="AF39" i="8"/>
  <c r="AD39" i="8"/>
  <c r="AB39" i="8"/>
  <c r="Z39" i="8"/>
  <c r="X39" i="8"/>
  <c r="V39" i="8"/>
  <c r="T39" i="8"/>
  <c r="R39" i="8"/>
  <c r="P39" i="8"/>
  <c r="N39" i="8"/>
  <c r="F39" i="8"/>
  <c r="AJ38" i="8"/>
  <c r="AH38" i="8"/>
  <c r="AF38" i="8"/>
  <c r="AD38" i="8"/>
  <c r="AB38" i="8"/>
  <c r="Z38" i="8"/>
  <c r="T38" i="8"/>
  <c r="R38" i="8"/>
  <c r="AJ37" i="8"/>
  <c r="AH37" i="8"/>
  <c r="AF37" i="8"/>
  <c r="AD37" i="8"/>
  <c r="AB37" i="8"/>
  <c r="Z37" i="8"/>
  <c r="T37" i="8"/>
  <c r="R37" i="8"/>
  <c r="AJ35" i="8"/>
  <c r="AH35" i="8"/>
  <c r="AF35" i="8"/>
  <c r="AD35" i="8"/>
  <c r="AB35" i="8"/>
  <c r="Z35" i="8"/>
  <c r="X35" i="8"/>
  <c r="V35" i="8"/>
  <c r="T35" i="8"/>
  <c r="R35" i="8"/>
  <c r="P35" i="8"/>
  <c r="N35" i="8"/>
  <c r="L35" i="8"/>
  <c r="J35" i="8"/>
  <c r="H35" i="8"/>
  <c r="F35" i="8"/>
  <c r="AJ34" i="8"/>
  <c r="AH34" i="8"/>
  <c r="AF34" i="8"/>
  <c r="AD34" i="8"/>
  <c r="AB34" i="8"/>
  <c r="Z34" i="8"/>
  <c r="T34" i="8"/>
  <c r="R34" i="8"/>
  <c r="AJ33" i="8"/>
  <c r="AH33" i="8"/>
  <c r="AF33" i="8"/>
  <c r="AD33" i="8"/>
  <c r="AB33" i="8"/>
  <c r="Z33" i="8"/>
  <c r="L33" i="8"/>
  <c r="J33" i="8"/>
  <c r="AJ31" i="8"/>
  <c r="AH31" i="8"/>
  <c r="AF31" i="8"/>
  <c r="AD31" i="8"/>
  <c r="AB31" i="8"/>
  <c r="Z31" i="8"/>
  <c r="X31" i="8"/>
  <c r="V31" i="8"/>
  <c r="T31" i="8"/>
  <c r="R31" i="8"/>
  <c r="P31" i="8"/>
  <c r="N31" i="8"/>
  <c r="L31" i="8"/>
  <c r="J31" i="8"/>
  <c r="H31" i="8"/>
  <c r="F31" i="8"/>
  <c r="AJ30" i="8"/>
  <c r="AH30" i="8"/>
  <c r="AF30" i="8"/>
  <c r="AD30" i="8"/>
  <c r="AB30" i="8"/>
  <c r="Z30" i="8"/>
  <c r="L30" i="8"/>
  <c r="J30" i="8"/>
  <c r="AJ29" i="8"/>
  <c r="AH29" i="8"/>
  <c r="AF29" i="8"/>
  <c r="AD29" i="8"/>
  <c r="AB29" i="8"/>
  <c r="Z29" i="8"/>
  <c r="L29" i="8"/>
  <c r="J29" i="8"/>
  <c r="AJ28" i="8"/>
  <c r="AH28" i="8"/>
  <c r="AF28" i="8"/>
  <c r="AD28" i="8"/>
  <c r="AB28" i="8"/>
  <c r="Z28" i="8"/>
  <c r="AJ27" i="8"/>
  <c r="AH27" i="8"/>
  <c r="AF27" i="8"/>
  <c r="AD27" i="8"/>
  <c r="AB27" i="8"/>
  <c r="Z27" i="8"/>
  <c r="L27" i="8"/>
  <c r="J27" i="8"/>
  <c r="AJ26" i="8"/>
  <c r="AH26" i="8"/>
  <c r="AF26" i="8"/>
  <c r="AD26" i="8"/>
  <c r="AB26" i="8"/>
  <c r="Z26" i="8"/>
  <c r="T26" i="8"/>
  <c r="R26" i="8"/>
  <c r="AJ24" i="8"/>
  <c r="AH24" i="8"/>
  <c r="AF24" i="8"/>
  <c r="AD24" i="8"/>
  <c r="AB24" i="8"/>
  <c r="Z24" i="8"/>
  <c r="X24" i="8"/>
  <c r="V24" i="8"/>
  <c r="T24" i="8"/>
  <c r="R24" i="8"/>
  <c r="P24" i="8"/>
  <c r="N24" i="8"/>
  <c r="L24" i="8"/>
  <c r="J24" i="8"/>
  <c r="H24" i="8"/>
  <c r="F24" i="8"/>
  <c r="AJ23" i="8"/>
  <c r="AH23" i="8"/>
  <c r="AF23" i="8"/>
  <c r="AD23" i="8"/>
  <c r="AB23" i="8"/>
  <c r="Z23" i="8"/>
  <c r="T23" i="8"/>
  <c r="R23" i="8"/>
  <c r="L23" i="8"/>
  <c r="J23" i="8"/>
  <c r="AJ22" i="8"/>
  <c r="AH22" i="8"/>
  <c r="AF22" i="8"/>
  <c r="AD22" i="8"/>
  <c r="AB22" i="8"/>
  <c r="Z22" i="8"/>
  <c r="T22" i="8"/>
  <c r="R22" i="8"/>
  <c r="L22" i="8"/>
  <c r="J22" i="8"/>
  <c r="AJ21" i="8"/>
  <c r="AH21" i="8"/>
  <c r="AF21" i="8"/>
  <c r="AD21" i="8"/>
  <c r="AB21" i="8"/>
  <c r="Z21" i="8"/>
  <c r="T21" i="8"/>
  <c r="R21" i="8"/>
  <c r="AJ20" i="8"/>
  <c r="AH20" i="8"/>
  <c r="AF20" i="8"/>
  <c r="AD20" i="8"/>
  <c r="AB20" i="8"/>
  <c r="Z20" i="8"/>
  <c r="T20" i="8"/>
  <c r="R20" i="8"/>
  <c r="L20" i="8"/>
  <c r="J20" i="8"/>
  <c r="AJ19" i="8"/>
  <c r="AH19" i="8"/>
  <c r="AF19" i="8"/>
  <c r="AD19" i="8"/>
  <c r="AB19" i="8"/>
  <c r="Z19" i="8"/>
  <c r="T19" i="8"/>
  <c r="R19" i="8"/>
  <c r="AJ18" i="8"/>
  <c r="AH18" i="8"/>
  <c r="AF18" i="8"/>
  <c r="AD18" i="8"/>
  <c r="AB18" i="8"/>
  <c r="Z18" i="8"/>
  <c r="L18" i="8"/>
  <c r="J18" i="8"/>
  <c r="AJ17" i="8"/>
  <c r="AH17" i="8"/>
  <c r="AF17" i="8"/>
  <c r="AD17" i="8"/>
  <c r="AB17" i="8"/>
  <c r="Z17" i="8"/>
  <c r="L17" i="8"/>
  <c r="J17" i="8"/>
  <c r="AJ15" i="8"/>
  <c r="AH15" i="8"/>
  <c r="AF15" i="8"/>
  <c r="AD15" i="8"/>
  <c r="AB15" i="8"/>
  <c r="Z15" i="8"/>
  <c r="X15" i="8"/>
  <c r="V15" i="8"/>
  <c r="T15" i="8"/>
  <c r="R15" i="8"/>
  <c r="P15" i="8"/>
  <c r="N15" i="8"/>
  <c r="F15" i="8"/>
  <c r="AJ14" i="8"/>
  <c r="AH14" i="8"/>
  <c r="AF14" i="8"/>
  <c r="AD14" i="8"/>
  <c r="AB14" i="8"/>
  <c r="Z14" i="8"/>
  <c r="AJ13" i="8"/>
  <c r="AH13" i="8"/>
  <c r="AF13" i="8"/>
  <c r="AD13" i="8"/>
  <c r="AB13" i="8"/>
  <c r="Z13" i="8"/>
  <c r="T13" i="8"/>
  <c r="R13" i="8"/>
  <c r="AJ11" i="8"/>
  <c r="AH11" i="8"/>
  <c r="AF11" i="8"/>
  <c r="AD11" i="8"/>
  <c r="AB11" i="8"/>
  <c r="Z11" i="8"/>
  <c r="T11" i="8"/>
  <c r="R11" i="8"/>
  <c r="L11" i="8"/>
  <c r="J11" i="8"/>
  <c r="AJ10" i="8"/>
  <c r="AH10" i="8"/>
  <c r="AF10" i="8"/>
  <c r="AD10" i="8"/>
  <c r="AB10" i="8"/>
  <c r="Z10" i="8"/>
  <c r="T10" i="8"/>
  <c r="R10" i="8"/>
  <c r="AJ9" i="8"/>
  <c r="AH9" i="8"/>
  <c r="AF9" i="8"/>
  <c r="AD9" i="8"/>
  <c r="AB9" i="8"/>
  <c r="Z9" i="8"/>
  <c r="T9" i="8"/>
  <c r="R9" i="8"/>
  <c r="AJ7" i="8"/>
  <c r="AH7" i="8"/>
  <c r="AF7" i="8"/>
  <c r="AD7" i="8"/>
  <c r="AB7" i="8"/>
  <c r="Z7" i="8"/>
  <c r="X7" i="8"/>
  <c r="V7" i="8"/>
  <c r="T7" i="8"/>
  <c r="R7" i="8"/>
  <c r="P7" i="8"/>
  <c r="N7" i="8"/>
  <c r="L7" i="8"/>
  <c r="J7" i="8"/>
  <c r="H7" i="8"/>
  <c r="F7" i="8"/>
  <c r="AJ6" i="8"/>
  <c r="AH6" i="8"/>
  <c r="AF6" i="8"/>
  <c r="AD6" i="8"/>
  <c r="AB6" i="8"/>
  <c r="Z6" i="8"/>
  <c r="T6" i="8"/>
  <c r="R6" i="8"/>
  <c r="AJ5" i="8"/>
  <c r="AH5" i="8"/>
  <c r="AF5" i="8"/>
  <c r="AD5" i="8"/>
  <c r="AB5" i="8"/>
  <c r="Z5" i="8"/>
  <c r="L5" i="8"/>
  <c r="J5" i="8"/>
  <c r="P215" i="7" l="1"/>
  <c r="N215" i="7"/>
  <c r="P210" i="7"/>
  <c r="N210" i="7"/>
  <c r="P205" i="7"/>
  <c r="N205" i="7"/>
  <c r="P200" i="7"/>
  <c r="N200" i="7"/>
  <c r="P186" i="7"/>
  <c r="N186" i="7"/>
  <c r="P169" i="7"/>
  <c r="N169" i="7"/>
  <c r="P164" i="7"/>
  <c r="N164" i="7"/>
  <c r="P159" i="7"/>
  <c r="N159" i="7"/>
  <c r="P154" i="7"/>
  <c r="N154" i="7"/>
  <c r="P149" i="7"/>
  <c r="N149" i="7"/>
  <c r="P144" i="7"/>
  <c r="N144" i="7"/>
  <c r="P139" i="7"/>
  <c r="N139" i="7"/>
  <c r="P134" i="7"/>
  <c r="N134" i="7"/>
  <c r="P123" i="7"/>
  <c r="N123" i="7"/>
  <c r="P112" i="7"/>
  <c r="N112" i="7"/>
  <c r="P101" i="7"/>
  <c r="N101" i="7"/>
  <c r="P90" i="7"/>
  <c r="N90" i="7"/>
  <c r="P79" i="7"/>
  <c r="N79" i="7"/>
  <c r="P74" i="7"/>
  <c r="N74" i="7"/>
  <c r="P69" i="7"/>
  <c r="N69" i="7"/>
  <c r="P64" i="7"/>
  <c r="N64" i="7"/>
  <c r="P59" i="7"/>
  <c r="N59" i="7"/>
  <c r="P45" i="7"/>
  <c r="N45" i="7"/>
  <c r="P36" i="7"/>
  <c r="N36" i="7"/>
  <c r="P31" i="7"/>
  <c r="N31" i="7"/>
  <c r="P26" i="7"/>
  <c r="N26" i="7"/>
  <c r="P21" i="7"/>
  <c r="N21" i="7"/>
  <c r="P16" i="7"/>
  <c r="N16" i="7"/>
  <c r="P11" i="7"/>
  <c r="N11" i="7"/>
  <c r="P6" i="7"/>
  <c r="N6" i="7"/>
  <c r="F68" i="3" l="1"/>
  <c r="F67" i="3"/>
  <c r="F59" i="3"/>
  <c r="F58" i="3"/>
  <c r="F55" i="3"/>
  <c r="F54" i="3"/>
  <c r="F47" i="3"/>
  <c r="F41" i="3"/>
  <c r="F40" i="3"/>
  <c r="F37" i="3"/>
  <c r="F33" i="3"/>
  <c r="F22" i="3"/>
  <c r="F21" i="3"/>
  <c r="F16" i="3"/>
  <c r="F9" i="3"/>
  <c r="F53" i="1" l="1"/>
  <c r="F52" i="1"/>
  <c r="F51" i="1"/>
  <c r="F48" i="1"/>
  <c r="F46" i="1"/>
  <c r="F41" i="1"/>
  <c r="F40" i="1"/>
  <c r="F39" i="1"/>
  <c r="F36" i="1"/>
  <c r="F30" i="1"/>
  <c r="F26" i="1"/>
  <c r="F20" i="1"/>
  <c r="F12" i="1"/>
  <c r="F6" i="1"/>
</calcChain>
</file>

<file path=xl/sharedStrings.xml><?xml version="1.0" encoding="utf-8"?>
<sst xmlns="http://schemas.openxmlformats.org/spreadsheetml/2006/main" count="531" uniqueCount="203">
  <si>
    <t>Jan - Feb 20</t>
  </si>
  <si>
    <t>Ordinary Income/Expense</t>
  </si>
  <si>
    <t>Income</t>
  </si>
  <si>
    <t>600 · Tax Levy</t>
  </si>
  <si>
    <t>410 · User fees</t>
  </si>
  <si>
    <t>Total Income</t>
  </si>
  <si>
    <t>Expense</t>
  </si>
  <si>
    <t>GBWWTPC Processing Fees</t>
  </si>
  <si>
    <t>Insurance</t>
  </si>
  <si>
    <t>Maintenance</t>
  </si>
  <si>
    <t>Generators/Fuel/Repair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</si>
  <si>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</si>
  <si>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</si>
  <si>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</si>
  <si>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</si>
  <si>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</si>
  <si>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</si>
  <si>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</si>
  <si>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</si>
  <si>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</si>
  <si>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</si>
  <si>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</si>
  <si>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Appraisals and Surveys</t>
  </si>
  <si>
    <t>Engineering</t>
  </si>
  <si>
    <t>Legal</t>
  </si>
  <si>
    <t>Total Professional Fees</t>
  </si>
  <si>
    <t>540 · Utilities</t>
  </si>
  <si>
    <t>Electricity</t>
  </si>
  <si>
    <t>Telephone</t>
  </si>
  <si>
    <t>Total 540 · Utilities</t>
  </si>
  <si>
    <t>580 · Office Expenses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</si>
  <si>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</si>
  <si>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</si>
  <si>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</si>
  <si>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</si>
  <si>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</si>
  <si>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</si>
  <si>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</si>
  <si>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</si>
  <si>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</si>
  <si>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</si>
  <si>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</si>
  <si>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</si>
  <si>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</si>
  <si>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611 · Interest  Income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</si>
  <si>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</si>
  <si>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</si>
  <si>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</si>
  <si>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</si>
  <si>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</si>
  <si>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</si>
  <si>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</si>
  <si>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</si>
  <si>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Feb 29, 20</t>
  </si>
  <si>
    <t>ASSETS</t>
  </si>
  <si>
    <t>Current Assets</t>
  </si>
  <si>
    <t>Checking/Savings</t>
  </si>
  <si>
    <t>104-Clean Water Fund 9190 8236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</si>
  <si>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</si>
  <si>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</si>
  <si>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</si>
  <si>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</si>
  <si>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</si>
  <si>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</si>
  <si>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120.2 · Judith Faragher Loan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</si>
  <si>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</si>
  <si>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</si>
  <si>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</si>
  <si>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</si>
  <si>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</si>
  <si>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</si>
  <si>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</si>
  <si>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125 · Undeposited Funds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</si>
  <si>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</si>
  <si>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</si>
  <si>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</si>
  <si>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</si>
  <si>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</si>
  <si>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</si>
  <si>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</si>
  <si>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</si>
  <si>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</si>
  <si>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</si>
  <si>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</si>
  <si>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</si>
  <si>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</si>
  <si>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</si>
  <si>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</si>
  <si>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</si>
  <si>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</si>
  <si>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</si>
  <si>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</si>
  <si>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</si>
  <si>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</si>
  <si>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</si>
  <si>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</si>
  <si>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</si>
  <si>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</si>
  <si>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</si>
  <si>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</si>
  <si>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</si>
  <si>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</si>
  <si>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</si>
  <si>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</si>
  <si>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</si>
  <si>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</si>
  <si>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</si>
  <si>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</si>
  <si>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</si>
  <si>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</si>
  <si>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</si>
  <si>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</si>
  <si>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</si>
  <si>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</si>
  <si>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</si>
  <si>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</si>
  <si>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</si>
  <si>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</si>
  <si>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</si>
  <si>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</si>
  <si>
    <t>Budget</t>
  </si>
  <si>
    <t>$ Over Budget</t>
  </si>
  <si>
    <t>% of Budget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</si>
  <si>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</si>
  <si>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</si>
  <si>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</si>
  <si>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</si>
  <si>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</si>
  <si>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</si>
  <si>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</si>
  <si>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</si>
  <si>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</si>
  <si>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</si>
  <si>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</si>
  <si>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Bill Pmt -Check</t>
  </si>
  <si>
    <t>Bill</t>
  </si>
  <si>
    <t>Liability Check</t>
  </si>
  <si>
    <t>Paycheck</t>
  </si>
  <si>
    <t>auto</t>
  </si>
  <si>
    <t>debit</t>
  </si>
  <si>
    <t>E-pay</t>
  </si>
  <si>
    <t>5658</t>
  </si>
  <si>
    <t>5660</t>
  </si>
  <si>
    <t>5661</t>
  </si>
  <si>
    <t>950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</si>
  <si>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</si>
  <si>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</si>
  <si>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</si>
  <si>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</si>
  <si>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</si>
  <si>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</si>
  <si>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</si>
  <si>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</si>
  <si>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</si>
  <si>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</si>
  <si>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16232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</si>
  <si>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</si>
  <si>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</si>
  <si>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</si>
  <si>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</si>
  <si>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</si>
  <si>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</si>
  <si>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</si>
  <si>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</si>
  <si>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</si>
  <si>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USPS</t>
  </si>
  <si>
    <t>CenturyLink</t>
  </si>
  <si>
    <t>Xcel Energy</t>
  </si>
  <si>
    <t>Intuit</t>
  </si>
  <si>
    <t>Engineering Supply</t>
  </si>
  <si>
    <t>United States Treasury</t>
  </si>
  <si>
    <t>Rose M Lawyer</t>
  </si>
  <si>
    <t>Ehlers&amp;Pierce CPAs Inc.</t>
  </si>
  <si>
    <t>Lund Engineering</t>
  </si>
  <si>
    <t>Spectrum Insurance</t>
  </si>
  <si>
    <t>GBWWTP</t>
  </si>
  <si>
    <t>Rex J. Dollinger</t>
  </si>
  <si>
    <t>Pam Brindley</t>
  </si>
  <si>
    <t>Levi Leafblad {commissioner}</t>
  </si>
  <si>
    <t>Carol Fahrenkrog</t>
  </si>
  <si>
    <t>Andrew J Long</t>
  </si>
  <si>
    <t>Wisconsin Dept. of Revenue</t>
  </si>
  <si>
    <t>Choice Title, LLC</t>
  </si>
  <si>
    <t>Duane L. Dehn Ind.</t>
  </si>
  <si>
    <t>Duane L. Dehn</t>
  </si>
  <si>
    <t>Ryan Faragher</t>
  </si>
  <si>
    <t>Town of Bayfield</t>
  </si>
  <si>
    <t>Administrative</t>
  </si>
  <si>
    <t>Operations</t>
  </si>
  <si>
    <t>Total unclassified</t>
  </si>
  <si>
    <t>Equip Purchase</t>
  </si>
  <si>
    <t>Lift Station/Pump Maintenance</t>
  </si>
  <si>
    <t>Operators' Meeting Hours</t>
  </si>
  <si>
    <t>Utility Location Services</t>
  </si>
  <si>
    <t>530 · Grounds Maintenance</t>
  </si>
  <si>
    <t>Cheq Road Membership Fee</t>
  </si>
  <si>
    <t>Snow Plowing/Mowing</t>
  </si>
  <si>
    <t>Total 530 · Grounds Maintenance</t>
  </si>
  <si>
    <t>560 · Contract Service</t>
  </si>
  <si>
    <t>Force Main Direct to GBWWTPC</t>
  </si>
  <si>
    <t>Total 560 · Contract Service</t>
  </si>
  <si>
    <t>Advertising</t>
  </si>
  <si>
    <t>605 · New User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</si>
</sst>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mm/dd/yyyy"/>
    <numFmt numFmtId="166" formatCode="#,##0.0#%;\-#,##0.0#%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165" fontId="2" fillId="0" borderId="0" xfId="0" applyNumberFormat="1" applyFont="1"/>
    <xf numFmtId="164" fontId="6" fillId="0" borderId="0" xfId="0" applyNumberFormat="1" applyFont="1"/>
    <xf numFmtId="49" fontId="1" fillId="0" borderId="0" xfId="0" applyNumberFormat="1" applyFont="1" applyBorder="1" applyAlignment="1">
      <alignment horizontal="centerContinuous"/>
    </xf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4" xfId="0" applyNumberFormat="1" applyFont="1" applyBorder="1"/>
    <xf numFmtId="166" fontId="2" fillId="0" borderId="3" xfId="0" applyNumberFormat="1" applyFont="1" applyBorder="1"/>
    <xf numFmtId="166" fontId="3" fillId="0" borderId="5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193" name="FILTER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194" name="HEADER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69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53</v>
      </c>
    </row>
    <row r="2" spans="1:6" ht="15.75" thickTop="1" x14ac:dyDescent="0.25">
      <c r="A2" s="1" t="s">
        <v>54</v>
      </c>
      <c r="B2" s="1"/>
      <c r="C2" s="1"/>
      <c r="D2" s="1"/>
      <c r="E2" s="1"/>
      <c r="F2" s="2"/>
    </row>
    <row r="3" spans="1:6" x14ac:dyDescent="0.25">
      <c r="A3" s="1"/>
      <c r="B3" s="1" t="s">
        <v>55</v>
      </c>
      <c r="C3" s="1"/>
      <c r="D3" s="1"/>
      <c r="E3" s="1"/>
      <c r="F3" s="2"/>
    </row>
    <row r="4" spans="1:6" x14ac:dyDescent="0.25">
      <c r="A4" s="1"/>
      <c r="B4" s="1"/>
      <c r="C4" s="1" t="s">
        <v>56</v>
      </c>
      <c r="D4" s="1"/>
      <c r="E4" s="1"/>
      <c r="F4" s="2"/>
    </row>
    <row r="5" spans="1:6" x14ac:dyDescent="0.25">
      <c r="A5" s="1"/>
      <c r="B5" s="1"/>
      <c r="C5" s="1"/>
      <c r="D5" s="1" t="s">
        <v>57</v>
      </c>
      <c r="E5" s="1"/>
      <c r="F5" s="2">
        <v>175421.37</v>
      </c>
    </row>
    <row r="6" spans="1:6" x14ac:dyDescent="0.25">
      <c r="A6" s="1"/>
      <c r="B6" s="1"/>
      <c r="C6" s="1"/>
      <c r="D6" s="1" t="s">
        <v>58</v>
      </c>
      <c r="E6" s="1"/>
      <c r="F6" s="2">
        <v>211258.8</v>
      </c>
    </row>
    <row r="7" spans="1:6" x14ac:dyDescent="0.25">
      <c r="A7" s="1"/>
      <c r="B7" s="1"/>
      <c r="C7" s="1"/>
      <c r="D7" s="1" t="s">
        <v>59</v>
      </c>
      <c r="E7" s="1"/>
      <c r="F7" s="2">
        <v>3862.82</v>
      </c>
    </row>
    <row r="8" spans="1:6" ht="15.75" thickBot="1" x14ac:dyDescent="0.3">
      <c r="A8" s="1"/>
      <c r="B8" s="1"/>
      <c r="C8" s="1"/>
      <c r="D8" s="1" t="s">
        <v>60</v>
      </c>
      <c r="E8" s="1"/>
      <c r="F8" s="3">
        <v>6744.46</v>
      </c>
    </row>
    <row r="9" spans="1:6" x14ac:dyDescent="0.25">
      <c r="A9" s="1"/>
      <c r="B9" s="1"/>
      <c r="C9" s="1" t="s">
        <v>61</v>
      </c>
      <c r="D9" s="1"/>
      <c r="E9" s="1"/>
      <c r="F9" s="2">
        <f>ROUND(SUM(F4:F8),5)</f>
        <v>397287.45</v>
      </c>
    </row>
    <row r="10" spans="1:6" x14ac:dyDescent="0.25">
      <c r="A10" s="1"/>
      <c r="B10" s="1"/>
      <c r="C10" s="1" t="s">
        <v>62</v>
      </c>
      <c r="D10" s="1"/>
      <c r="E10" s="1"/>
      <c r="F10" s="2"/>
    </row>
    <row r="11" spans="1:6" x14ac:dyDescent="0.25">
      <c r="A11" s="1"/>
      <c r="B11" s="1"/>
      <c r="C11" s="1"/>
      <c r="D11" s="1" t="s">
        <v>63</v>
      </c>
      <c r="E11" s="1"/>
      <c r="F11" s="2">
        <v>2913</v>
      </c>
    </row>
    <row r="12" spans="1:6" x14ac:dyDescent="0.25">
      <c r="A12" s="1"/>
      <c r="B12" s="1"/>
      <c r="C12" s="1"/>
      <c r="D12" s="1" t="s">
        <v>64</v>
      </c>
      <c r="E12" s="1"/>
      <c r="F12" s="2">
        <v>2648.95</v>
      </c>
    </row>
    <row r="13" spans="1:6" x14ac:dyDescent="0.25">
      <c r="A13" s="1"/>
      <c r="B13" s="1"/>
      <c r="C13" s="1"/>
      <c r="D13" s="1" t="s">
        <v>65</v>
      </c>
      <c r="E13" s="1"/>
      <c r="F13" s="2">
        <v>835.76</v>
      </c>
    </row>
    <row r="14" spans="1:6" x14ac:dyDescent="0.25">
      <c r="A14" s="1"/>
      <c r="B14" s="1"/>
      <c r="C14" s="1"/>
      <c r="D14" s="1" t="s">
        <v>66</v>
      </c>
      <c r="E14" s="1"/>
      <c r="F14" s="2">
        <v>23166.43</v>
      </c>
    </row>
    <row r="15" spans="1:6" ht="15.75" thickBot="1" x14ac:dyDescent="0.3">
      <c r="A15" s="1"/>
      <c r="B15" s="1"/>
      <c r="C15" s="1"/>
      <c r="D15" s="1" t="s">
        <v>67</v>
      </c>
      <c r="E15" s="1"/>
      <c r="F15" s="3">
        <v>20575.16</v>
      </c>
    </row>
    <row r="16" spans="1:6" x14ac:dyDescent="0.25">
      <c r="A16" s="1"/>
      <c r="B16" s="1"/>
      <c r="C16" s="1" t="s">
        <v>68</v>
      </c>
      <c r="D16" s="1"/>
      <c r="E16" s="1"/>
      <c r="F16" s="2">
        <f>ROUND(SUM(F10:F15),5)</f>
        <v>50139.3</v>
      </c>
    </row>
    <row r="17" spans="1:6" x14ac:dyDescent="0.25">
      <c r="A17" s="1"/>
      <c r="B17" s="1"/>
      <c r="C17" s="1" t="s">
        <v>69</v>
      </c>
      <c r="D17" s="1"/>
      <c r="E17" s="1"/>
      <c r="F17" s="2"/>
    </row>
    <row r="18" spans="1:6" x14ac:dyDescent="0.25">
      <c r="A18" s="1"/>
      <c r="B18" s="1"/>
      <c r="C18" s="1"/>
      <c r="D18" s="1" t="s">
        <v>70</v>
      </c>
      <c r="E18" s="1"/>
      <c r="F18" s="2">
        <v>1098.99</v>
      </c>
    </row>
    <row r="19" spans="1:6" x14ac:dyDescent="0.25">
      <c r="A19" s="1"/>
      <c r="B19" s="1"/>
      <c r="C19" s="1"/>
      <c r="D19" s="1" t="s">
        <v>71</v>
      </c>
      <c r="E19" s="1"/>
      <c r="F19" s="2">
        <v>66150</v>
      </c>
    </row>
    <row r="20" spans="1:6" ht="15.75" thickBot="1" x14ac:dyDescent="0.3">
      <c r="A20" s="1"/>
      <c r="B20" s="1"/>
      <c r="C20" s="1"/>
      <c r="D20" s="1" t="s">
        <v>72</v>
      </c>
      <c r="E20" s="1"/>
      <c r="F20" s="4">
        <v>6072</v>
      </c>
    </row>
    <row r="21" spans="1:6" ht="15.75" thickBot="1" x14ac:dyDescent="0.3">
      <c r="A21" s="1"/>
      <c r="B21" s="1"/>
      <c r="C21" s="1" t="s">
        <v>73</v>
      </c>
      <c r="D21" s="1"/>
      <c r="E21" s="1"/>
      <c r="F21" s="6">
        <f>ROUND(SUM(F17:F20),5)</f>
        <v>73320.990000000005</v>
      </c>
    </row>
    <row r="22" spans="1:6" x14ac:dyDescent="0.25">
      <c r="A22" s="1"/>
      <c r="B22" s="1" t="s">
        <v>74</v>
      </c>
      <c r="C22" s="1"/>
      <c r="D22" s="1"/>
      <c r="E22" s="1"/>
      <c r="F22" s="2">
        <f>ROUND(F3+F9+F16+F21,5)</f>
        <v>520747.74</v>
      </c>
    </row>
    <row r="23" spans="1:6" x14ac:dyDescent="0.25">
      <c r="A23" s="1"/>
      <c r="B23" s="1" t="s">
        <v>75</v>
      </c>
      <c r="C23" s="1"/>
      <c r="D23" s="1"/>
      <c r="E23" s="1"/>
      <c r="F23" s="2"/>
    </row>
    <row r="24" spans="1:6" x14ac:dyDescent="0.25">
      <c r="A24" s="1"/>
      <c r="B24" s="1"/>
      <c r="C24" s="1" t="s">
        <v>76</v>
      </c>
      <c r="D24" s="1"/>
      <c r="E24" s="1"/>
      <c r="F24" s="2">
        <v>1897196.49</v>
      </c>
    </row>
    <row r="25" spans="1:6" x14ac:dyDescent="0.25">
      <c r="A25" s="1"/>
      <c r="B25" s="1"/>
      <c r="C25" s="1" t="s">
        <v>77</v>
      </c>
      <c r="D25" s="1"/>
      <c r="E25" s="1"/>
      <c r="F25" s="2">
        <v>29950.97</v>
      </c>
    </row>
    <row r="26" spans="1:6" x14ac:dyDescent="0.25">
      <c r="A26" s="1"/>
      <c r="B26" s="1"/>
      <c r="C26" s="1" t="s">
        <v>78</v>
      </c>
      <c r="D26" s="1"/>
      <c r="E26" s="1"/>
      <c r="F26" s="2">
        <v>120712</v>
      </c>
    </row>
    <row r="27" spans="1:6" x14ac:dyDescent="0.25">
      <c r="A27" s="1"/>
      <c r="B27" s="1"/>
      <c r="C27" s="1" t="s">
        <v>79</v>
      </c>
      <c r="D27" s="1"/>
      <c r="E27" s="1"/>
      <c r="F27" s="2">
        <v>2451.83</v>
      </c>
    </row>
    <row r="28" spans="1:6" x14ac:dyDescent="0.25">
      <c r="A28" s="1"/>
      <c r="B28" s="1"/>
      <c r="C28" s="1" t="s">
        <v>80</v>
      </c>
      <c r="D28" s="1"/>
      <c r="E28" s="1"/>
      <c r="F28" s="2">
        <v>185679.02</v>
      </c>
    </row>
    <row r="29" spans="1:6" x14ac:dyDescent="0.25">
      <c r="A29" s="1"/>
      <c r="B29" s="1"/>
      <c r="C29" s="1" t="s">
        <v>81</v>
      </c>
      <c r="D29" s="1"/>
      <c r="E29" s="1"/>
      <c r="F29" s="2">
        <v>640114.91</v>
      </c>
    </row>
    <row r="30" spans="1:6" x14ac:dyDescent="0.25">
      <c r="A30" s="1"/>
      <c r="B30" s="1"/>
      <c r="C30" s="1" t="s">
        <v>82</v>
      </c>
      <c r="D30" s="1"/>
      <c r="E30" s="1"/>
      <c r="F30" s="2"/>
    </row>
    <row r="31" spans="1:6" x14ac:dyDescent="0.25">
      <c r="A31" s="1"/>
      <c r="B31" s="1"/>
      <c r="C31" s="1"/>
      <c r="D31" s="1" t="s">
        <v>83</v>
      </c>
      <c r="E31" s="1"/>
      <c r="F31" s="2">
        <v>14475</v>
      </c>
    </row>
    <row r="32" spans="1:6" ht="15.75" thickBot="1" x14ac:dyDescent="0.3">
      <c r="A32" s="1"/>
      <c r="B32" s="1"/>
      <c r="C32" s="1"/>
      <c r="D32" s="1" t="s">
        <v>84</v>
      </c>
      <c r="E32" s="1"/>
      <c r="F32" s="3">
        <v>52932</v>
      </c>
    </row>
    <row r="33" spans="1:6" x14ac:dyDescent="0.25">
      <c r="A33" s="1"/>
      <c r="B33" s="1"/>
      <c r="C33" s="1" t="s">
        <v>85</v>
      </c>
      <c r="D33" s="1"/>
      <c r="E33" s="1"/>
      <c r="F33" s="2">
        <f>ROUND(SUM(F30:F32),5)</f>
        <v>67407</v>
      </c>
    </row>
    <row r="34" spans="1:6" x14ac:dyDescent="0.25">
      <c r="A34" s="1"/>
      <c r="B34" s="1"/>
      <c r="C34" s="1" t="s">
        <v>86</v>
      </c>
      <c r="D34" s="1"/>
      <c r="E34" s="1"/>
      <c r="F34" s="2">
        <v>2163</v>
      </c>
    </row>
    <row r="35" spans="1:6" x14ac:dyDescent="0.25">
      <c r="A35" s="1"/>
      <c r="B35" s="1"/>
      <c r="C35" s="1" t="s">
        <v>87</v>
      </c>
      <c r="D35" s="1"/>
      <c r="E35" s="1"/>
      <c r="F35" s="2">
        <v>-289719.62</v>
      </c>
    </row>
    <row r="36" spans="1:6" ht="15.75" thickBot="1" x14ac:dyDescent="0.3">
      <c r="A36" s="1"/>
      <c r="B36" s="1"/>
      <c r="C36" s="1" t="s">
        <v>88</v>
      </c>
      <c r="D36" s="1"/>
      <c r="E36" s="1"/>
      <c r="F36" s="3">
        <v>-541245.34</v>
      </c>
    </row>
    <row r="37" spans="1:6" x14ac:dyDescent="0.25">
      <c r="A37" s="1"/>
      <c r="B37" s="1" t="s">
        <v>89</v>
      </c>
      <c r="C37" s="1"/>
      <c r="D37" s="1"/>
      <c r="E37" s="1"/>
      <c r="F37" s="2">
        <f>ROUND(SUM(F23:F29)+SUM(F33:F36),5)</f>
        <v>2114710.2599999998</v>
      </c>
    </row>
    <row r="38" spans="1:6" x14ac:dyDescent="0.25">
      <c r="A38" s="1"/>
      <c r="B38" s="1" t="s">
        <v>90</v>
      </c>
      <c r="C38" s="1"/>
      <c r="D38" s="1"/>
      <c r="E38" s="1"/>
      <c r="F38" s="2"/>
    </row>
    <row r="39" spans="1:6" ht="15.75" thickBot="1" x14ac:dyDescent="0.3">
      <c r="A39" s="1"/>
      <c r="B39" s="1"/>
      <c r="C39" s="1" t="s">
        <v>91</v>
      </c>
      <c r="D39" s="1"/>
      <c r="E39" s="1"/>
      <c r="F39" s="4">
        <v>36702.21</v>
      </c>
    </row>
    <row r="40" spans="1:6" ht="15.75" thickBot="1" x14ac:dyDescent="0.3">
      <c r="A40" s="1"/>
      <c r="B40" s="1" t="s">
        <v>92</v>
      </c>
      <c r="C40" s="1"/>
      <c r="D40" s="1"/>
      <c r="E40" s="1"/>
      <c r="F40" s="5">
        <f>ROUND(SUM(F38:F39),5)</f>
        <v>36702.21</v>
      </c>
    </row>
    <row r="41" spans="1:6" s="9" customFormat="1" ht="12" thickBot="1" x14ac:dyDescent="0.25">
      <c r="A41" s="7" t="s">
        <v>93</v>
      </c>
      <c r="B41" s="7"/>
      <c r="C41" s="7"/>
      <c r="D41" s="7"/>
      <c r="E41" s="7"/>
      <c r="F41" s="8">
        <f>ROUND(F2+F22+F37+F40,5)</f>
        <v>2672160.21</v>
      </c>
    </row>
    <row r="42" spans="1:6" ht="15.75" thickTop="1" x14ac:dyDescent="0.25">
      <c r="A42" s="1" t="s">
        <v>94</v>
      </c>
      <c r="B42" s="1"/>
      <c r="C42" s="1"/>
      <c r="D42" s="1"/>
      <c r="E42" s="1"/>
      <c r="F42" s="2"/>
    </row>
    <row r="43" spans="1:6" x14ac:dyDescent="0.25">
      <c r="A43" s="1"/>
      <c r="B43" s="1" t="s">
        <v>95</v>
      </c>
      <c r="C43" s="1"/>
      <c r="D43" s="1"/>
      <c r="E43" s="1"/>
      <c r="F43" s="2"/>
    </row>
    <row r="44" spans="1:6" x14ac:dyDescent="0.25">
      <c r="A44" s="1"/>
      <c r="B44" s="1"/>
      <c r="C44" s="1" t="s">
        <v>96</v>
      </c>
      <c r="D44" s="1"/>
      <c r="E44" s="1"/>
      <c r="F44" s="2"/>
    </row>
    <row r="45" spans="1:6" x14ac:dyDescent="0.25">
      <c r="A45" s="1"/>
      <c r="B45" s="1"/>
      <c r="C45" s="1"/>
      <c r="D45" s="1" t="s">
        <v>97</v>
      </c>
      <c r="E45" s="1"/>
      <c r="F45" s="2"/>
    </row>
    <row r="46" spans="1:6" ht="15.75" thickBot="1" x14ac:dyDescent="0.3">
      <c r="A46" s="1"/>
      <c r="B46" s="1"/>
      <c r="C46" s="1"/>
      <c r="D46" s="1"/>
      <c r="E46" s="1" t="s">
        <v>98</v>
      </c>
      <c r="F46" s="3">
        <v>-1396.01</v>
      </c>
    </row>
    <row r="47" spans="1:6" x14ac:dyDescent="0.25">
      <c r="A47" s="1"/>
      <c r="B47" s="1"/>
      <c r="C47" s="1"/>
      <c r="D47" s="1" t="s">
        <v>99</v>
      </c>
      <c r="E47" s="1"/>
      <c r="F47" s="2">
        <f>ROUND(SUM(F45:F46),5)</f>
        <v>-1396.01</v>
      </c>
    </row>
    <row r="48" spans="1:6" x14ac:dyDescent="0.25">
      <c r="A48" s="1"/>
      <c r="B48" s="1"/>
      <c r="C48" s="1"/>
      <c r="D48" s="1" t="s">
        <v>100</v>
      </c>
      <c r="E48" s="1"/>
      <c r="F48" s="2"/>
    </row>
    <row r="49" spans="1:6" x14ac:dyDescent="0.25">
      <c r="A49" s="1"/>
      <c r="B49" s="1"/>
      <c r="C49" s="1"/>
      <c r="D49" s="1"/>
      <c r="E49" s="1" t="s">
        <v>101</v>
      </c>
      <c r="F49" s="2">
        <v>2158.02</v>
      </c>
    </row>
    <row r="50" spans="1:6" x14ac:dyDescent="0.25">
      <c r="A50" s="1"/>
      <c r="B50" s="1"/>
      <c r="C50" s="1"/>
      <c r="D50" s="1"/>
      <c r="E50" s="1" t="s">
        <v>102</v>
      </c>
      <c r="F50" s="2">
        <v>1365.34</v>
      </c>
    </row>
    <row r="51" spans="1:6" x14ac:dyDescent="0.25">
      <c r="A51" s="1"/>
      <c r="B51" s="1"/>
      <c r="C51" s="1"/>
      <c r="D51" s="1"/>
      <c r="E51" s="1" t="s">
        <v>103</v>
      </c>
      <c r="F51" s="2">
        <v>11890.57</v>
      </c>
    </row>
    <row r="52" spans="1:6" x14ac:dyDescent="0.25">
      <c r="A52" s="1"/>
      <c r="B52" s="1"/>
      <c r="C52" s="1"/>
      <c r="D52" s="1"/>
      <c r="E52" s="1" t="s">
        <v>104</v>
      </c>
      <c r="F52" s="2">
        <v>909.62</v>
      </c>
    </row>
    <row r="53" spans="1:6" ht="15.75" thickBot="1" x14ac:dyDescent="0.3">
      <c r="A53" s="1"/>
      <c r="B53" s="1"/>
      <c r="C53" s="1"/>
      <c r="D53" s="1"/>
      <c r="E53" s="1" t="s">
        <v>105</v>
      </c>
      <c r="F53" s="4">
        <v>66150</v>
      </c>
    </row>
    <row r="54" spans="1:6" ht="15.75" thickBot="1" x14ac:dyDescent="0.3">
      <c r="A54" s="1"/>
      <c r="B54" s="1"/>
      <c r="C54" s="1"/>
      <c r="D54" s="1" t="s">
        <v>106</v>
      </c>
      <c r="E54" s="1"/>
      <c r="F54" s="6">
        <f>ROUND(SUM(F48:F53),5)</f>
        <v>82473.55</v>
      </c>
    </row>
    <row r="55" spans="1:6" x14ac:dyDescent="0.25">
      <c r="A55" s="1"/>
      <c r="B55" s="1"/>
      <c r="C55" s="1" t="s">
        <v>107</v>
      </c>
      <c r="D55" s="1"/>
      <c r="E55" s="1"/>
      <c r="F55" s="2">
        <f>ROUND(F44+F47+F54,5)</f>
        <v>81077.539999999994</v>
      </c>
    </row>
    <row r="56" spans="1:6" x14ac:dyDescent="0.25">
      <c r="A56" s="1"/>
      <c r="B56" s="1"/>
      <c r="C56" s="1" t="s">
        <v>108</v>
      </c>
      <c r="D56" s="1"/>
      <c r="E56" s="1"/>
      <c r="F56" s="2"/>
    </row>
    <row r="57" spans="1:6" ht="15.75" thickBot="1" x14ac:dyDescent="0.3">
      <c r="A57" s="1"/>
      <c r="B57" s="1"/>
      <c r="C57" s="1"/>
      <c r="D57" s="1" t="s">
        <v>109</v>
      </c>
      <c r="E57" s="1"/>
      <c r="F57" s="4">
        <v>207828.83</v>
      </c>
    </row>
    <row r="58" spans="1:6" ht="15.75" thickBot="1" x14ac:dyDescent="0.3">
      <c r="A58" s="1"/>
      <c r="B58" s="1"/>
      <c r="C58" s="1" t="s">
        <v>110</v>
      </c>
      <c r="D58" s="1"/>
      <c r="E58" s="1"/>
      <c r="F58" s="6">
        <f>ROUND(SUM(F56:F57),5)</f>
        <v>207828.83</v>
      </c>
    </row>
    <row r="59" spans="1:6" x14ac:dyDescent="0.25">
      <c r="A59" s="1"/>
      <c r="B59" s="1" t="s">
        <v>111</v>
      </c>
      <c r="C59" s="1"/>
      <c r="D59" s="1"/>
      <c r="E59" s="1"/>
      <c r="F59" s="2">
        <f>ROUND(F43+F55+F58,5)</f>
        <v>288906.37</v>
      </c>
    </row>
    <row r="60" spans="1:6" x14ac:dyDescent="0.25">
      <c r="A60" s="1"/>
      <c r="B60" s="1" t="s">
        <v>112</v>
      </c>
      <c r="C60" s="1"/>
      <c r="D60" s="1"/>
      <c r="E60" s="1"/>
      <c r="F60" s="2"/>
    </row>
    <row r="61" spans="1:6" x14ac:dyDescent="0.25">
      <c r="A61" s="1"/>
      <c r="B61" s="1"/>
      <c r="C61" s="1" t="s">
        <v>113</v>
      </c>
      <c r="D61" s="1"/>
      <c r="E61" s="1"/>
      <c r="F61" s="2">
        <v>1820959.66</v>
      </c>
    </row>
    <row r="62" spans="1:6" x14ac:dyDescent="0.25">
      <c r="A62" s="1"/>
      <c r="B62" s="1"/>
      <c r="C62" s="1" t="s">
        <v>114</v>
      </c>
      <c r="D62" s="1"/>
      <c r="E62" s="1"/>
      <c r="F62" s="2">
        <v>141829.29</v>
      </c>
    </row>
    <row r="63" spans="1:6" x14ac:dyDescent="0.25">
      <c r="A63" s="1"/>
      <c r="B63" s="1"/>
      <c r="C63" s="1" t="s">
        <v>115</v>
      </c>
      <c r="D63" s="1"/>
      <c r="E63" s="1"/>
      <c r="F63" s="2">
        <v>65842.33</v>
      </c>
    </row>
    <row r="64" spans="1:6" x14ac:dyDescent="0.25">
      <c r="A64" s="1"/>
      <c r="B64" s="1"/>
      <c r="C64" s="1" t="s">
        <v>116</v>
      </c>
      <c r="D64" s="1"/>
      <c r="E64" s="1"/>
      <c r="F64" s="2">
        <v>125092.95</v>
      </c>
    </row>
    <row r="65" spans="1:6" x14ac:dyDescent="0.25">
      <c r="A65" s="1"/>
      <c r="B65" s="1"/>
      <c r="C65" s="1" t="s">
        <v>117</v>
      </c>
      <c r="D65" s="1"/>
      <c r="E65" s="1"/>
      <c r="F65" s="2">
        <v>241505.11</v>
      </c>
    </row>
    <row r="66" spans="1:6" ht="15.75" thickBot="1" x14ac:dyDescent="0.3">
      <c r="A66" s="1"/>
      <c r="B66" s="1"/>
      <c r="C66" s="1" t="s">
        <v>52</v>
      </c>
      <c r="D66" s="1"/>
      <c r="E66" s="1"/>
      <c r="F66" s="4">
        <v>-11975.5</v>
      </c>
    </row>
    <row r="67" spans="1:6" ht="15.75" thickBot="1" x14ac:dyDescent="0.3">
      <c r="A67" s="1"/>
      <c r="B67" s="1" t="s">
        <v>118</v>
      </c>
      <c r="C67" s="1"/>
      <c r="D67" s="1"/>
      <c r="E67" s="1"/>
      <c r="F67" s="5">
        <f>ROUND(SUM(F60:F66),5)</f>
        <v>2383253.84</v>
      </c>
    </row>
    <row r="68" spans="1:6" s="9" customFormat="1" ht="12" thickBot="1" x14ac:dyDescent="0.25">
      <c r="A68" s="7" t="s">
        <v>119</v>
      </c>
      <c r="B68" s="7"/>
      <c r="C68" s="7"/>
      <c r="D68" s="7"/>
      <c r="E68" s="7"/>
      <c r="F68" s="8">
        <f>ROUND(F42+F59+F67,5)</f>
        <v>2672160.21</v>
      </c>
    </row>
    <row r="69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6:37 PM
&amp;"Arial,Bold"&amp;8 03/02/20
&amp;"Arial,Bold"&amp;8 Accrual Basis&amp;C&amp;"Arial,Bold"&amp;12 PIKES BAY SANITARY DISTRICT
&amp;"Arial,Bold"&amp;14 Balance Sheet
&amp;"Arial,Bold"&amp;10 As of February 29,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J68"/>
  <sheetViews>
    <sheetView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/>
    </sheetView>
  </sheetViews>
  <sheetFormatPr defaultRowHeight="15" x14ac:dyDescent="0.25"/>
  <cols>
    <col min="1" max="4" width="3" style="13" customWidth="1"/>
    <col min="5" max="5" width="27" style="13" customWidth="1"/>
    <col min="6" max="6" width="10.140625" style="14" bestFit="1" customWidth="1"/>
    <col min="7" max="7" width="2.28515625" style="14" customWidth="1"/>
    <col min="8" max="8" width="7.85546875" style="14" bestFit="1" customWidth="1"/>
    <col min="9" max="9" width="2.28515625" style="14" customWidth="1"/>
    <col min="10" max="10" width="12" style="14" bestFit="1" customWidth="1"/>
    <col min="11" max="11" width="2.28515625" style="14" customWidth="1"/>
    <col min="12" max="12" width="10.28515625" style="14" bestFit="1" customWidth="1"/>
    <col min="13" max="13" width="2.28515625" style="14" customWidth="1"/>
    <col min="14" max="14" width="10.140625" style="14" bestFit="1" customWidth="1"/>
    <col min="15" max="15" width="2.28515625" style="14" customWidth="1"/>
    <col min="16" max="16" width="7.85546875" style="14" bestFit="1" customWidth="1"/>
    <col min="17" max="17" width="2.28515625" style="14" customWidth="1"/>
    <col min="18" max="18" width="12" style="14" bestFit="1" customWidth="1"/>
    <col min="19" max="19" width="2.28515625" style="14" customWidth="1"/>
    <col min="20" max="20" width="10.28515625" style="14" bestFit="1" customWidth="1"/>
    <col min="21" max="21" width="2.28515625" style="14" customWidth="1"/>
    <col min="22" max="22" width="10.140625" style="14" bestFit="1" customWidth="1"/>
    <col min="23" max="23" width="2.28515625" style="14" customWidth="1"/>
    <col min="24" max="24" width="6.5703125" style="14" bestFit="1" customWidth="1"/>
    <col min="25" max="25" width="2.28515625" style="14" customWidth="1"/>
    <col min="26" max="26" width="12" style="14" bestFit="1" customWidth="1"/>
    <col min="27" max="27" width="2.28515625" style="14" customWidth="1"/>
    <col min="28" max="28" width="10.28515625" style="14" bestFit="1" customWidth="1"/>
    <col min="29" max="29" width="2.28515625" style="14" customWidth="1"/>
    <col min="30" max="30" width="10.140625" style="14" bestFit="1" customWidth="1"/>
    <col min="31" max="31" width="2.28515625" style="14" customWidth="1"/>
    <col min="32" max="32" width="7.85546875" style="14" bestFit="1" customWidth="1"/>
    <col min="33" max="33" width="2.28515625" style="14" customWidth="1"/>
    <col min="34" max="34" width="12" style="14" bestFit="1" customWidth="1"/>
    <col min="35" max="35" width="2.28515625" style="14" customWidth="1"/>
    <col min="36" max="36" width="10.28515625" style="14" bestFit="1" customWidth="1"/>
  </cols>
  <sheetData>
    <row r="1" spans="1:36" ht="15.75" thickBot="1" x14ac:dyDescent="0.3">
      <c r="A1" s="1"/>
      <c r="B1" s="1"/>
      <c r="C1" s="1"/>
      <c r="D1" s="1"/>
      <c r="E1" s="1"/>
      <c r="F1" s="31" t="s">
        <v>187</v>
      </c>
      <c r="G1" s="15"/>
      <c r="H1" s="16"/>
      <c r="I1" s="15"/>
      <c r="J1" s="16"/>
      <c r="K1" s="15"/>
      <c r="L1" s="16"/>
      <c r="M1" s="20"/>
      <c r="N1" s="31" t="s">
        <v>188</v>
      </c>
      <c r="O1" s="15"/>
      <c r="P1" s="16"/>
      <c r="Q1" s="15"/>
      <c r="R1" s="16"/>
      <c r="S1" s="15"/>
      <c r="T1" s="16"/>
      <c r="U1" s="20"/>
      <c r="V1" s="31" t="s">
        <v>189</v>
      </c>
      <c r="W1" s="15"/>
      <c r="X1" s="16"/>
      <c r="Y1" s="15"/>
      <c r="Z1" s="16"/>
      <c r="AA1" s="15"/>
      <c r="AB1" s="16"/>
      <c r="AC1" s="20"/>
      <c r="AD1" s="31" t="s">
        <v>132</v>
      </c>
      <c r="AE1" s="15"/>
      <c r="AF1" s="16"/>
      <c r="AG1" s="15"/>
      <c r="AH1" s="16"/>
      <c r="AI1" s="15"/>
      <c r="AJ1" s="16"/>
    </row>
    <row r="2" spans="1:36" s="12" customFormat="1" ht="16.5" thickTop="1" thickBot="1" x14ac:dyDescent="0.3">
      <c r="A2" s="10"/>
      <c r="B2" s="10"/>
      <c r="C2" s="10"/>
      <c r="D2" s="10"/>
      <c r="E2" s="10"/>
      <c r="F2" s="18" t="s">
        <v>0</v>
      </c>
      <c r="G2" s="19"/>
      <c r="H2" s="18" t="s">
        <v>120</v>
      </c>
      <c r="I2" s="19"/>
      <c r="J2" s="18" t="s">
        <v>121</v>
      </c>
      <c r="K2" s="19"/>
      <c r="L2" s="18" t="s">
        <v>122</v>
      </c>
      <c r="M2" s="19"/>
      <c r="N2" s="18" t="s">
        <v>0</v>
      </c>
      <c r="O2" s="19"/>
      <c r="P2" s="18" t="s">
        <v>120</v>
      </c>
      <c r="Q2" s="19"/>
      <c r="R2" s="18" t="s">
        <v>121</v>
      </c>
      <c r="S2" s="19"/>
      <c r="T2" s="18" t="s">
        <v>122</v>
      </c>
      <c r="U2" s="19"/>
      <c r="V2" s="18" t="s">
        <v>0</v>
      </c>
      <c r="W2" s="19"/>
      <c r="X2" s="18" t="s">
        <v>120</v>
      </c>
      <c r="Y2" s="19"/>
      <c r="Z2" s="18" t="s">
        <v>121</v>
      </c>
      <c r="AA2" s="19"/>
      <c r="AB2" s="18" t="s">
        <v>122</v>
      </c>
      <c r="AC2" s="19"/>
      <c r="AD2" s="18" t="s">
        <v>0</v>
      </c>
      <c r="AE2" s="19"/>
      <c r="AF2" s="18" t="s">
        <v>120</v>
      </c>
      <c r="AG2" s="19"/>
      <c r="AH2" s="18" t="s">
        <v>121</v>
      </c>
      <c r="AI2" s="19"/>
      <c r="AJ2" s="18" t="s">
        <v>122</v>
      </c>
    </row>
    <row r="3" spans="1:36" ht="15.75" thickTop="1" x14ac:dyDescent="0.25">
      <c r="A3" s="1"/>
      <c r="B3" s="1" t="s">
        <v>1</v>
      </c>
      <c r="C3" s="1"/>
      <c r="D3" s="1"/>
      <c r="E3" s="1"/>
      <c r="F3" s="2"/>
      <c r="G3" s="17"/>
      <c r="H3" s="2"/>
      <c r="I3" s="17"/>
      <c r="J3" s="2"/>
      <c r="K3" s="17"/>
      <c r="L3" s="32"/>
      <c r="M3" s="17"/>
      <c r="N3" s="2"/>
      <c r="O3" s="17"/>
      <c r="P3" s="2"/>
      <c r="Q3" s="17"/>
      <c r="R3" s="2"/>
      <c r="S3" s="17"/>
      <c r="T3" s="32"/>
      <c r="U3" s="17"/>
      <c r="V3" s="2"/>
      <c r="W3" s="17"/>
      <c r="X3" s="2"/>
      <c r="Y3" s="17"/>
      <c r="Z3" s="2"/>
      <c r="AA3" s="17"/>
      <c r="AB3" s="32"/>
      <c r="AC3" s="17"/>
      <c r="AD3" s="2"/>
      <c r="AE3" s="17"/>
      <c r="AF3" s="2"/>
      <c r="AG3" s="17"/>
      <c r="AH3" s="2"/>
      <c r="AI3" s="17"/>
      <c r="AJ3" s="32"/>
    </row>
    <row r="4" spans="1:36" x14ac:dyDescent="0.25">
      <c r="A4" s="1"/>
      <c r="B4" s="1"/>
      <c r="C4" s="1" t="s">
        <v>2</v>
      </c>
      <c r="D4" s="1"/>
      <c r="E4" s="1"/>
      <c r="F4" s="2"/>
      <c r="G4" s="17"/>
      <c r="H4" s="2"/>
      <c r="I4" s="17"/>
      <c r="J4" s="2"/>
      <c r="K4" s="17"/>
      <c r="L4" s="32"/>
      <c r="M4" s="17"/>
      <c r="N4" s="2"/>
      <c r="O4" s="17"/>
      <c r="P4" s="2"/>
      <c r="Q4" s="17"/>
      <c r="R4" s="2"/>
      <c r="S4" s="17"/>
      <c r="T4" s="32"/>
      <c r="U4" s="17"/>
      <c r="V4" s="2"/>
      <c r="W4" s="17"/>
      <c r="X4" s="2"/>
      <c r="Y4" s="17"/>
      <c r="Z4" s="2"/>
      <c r="AA4" s="17"/>
      <c r="AB4" s="32"/>
      <c r="AC4" s="17"/>
      <c r="AD4" s="2"/>
      <c r="AE4" s="17"/>
      <c r="AF4" s="2"/>
      <c r="AG4" s="17"/>
      <c r="AH4" s="2"/>
      <c r="AI4" s="17"/>
      <c r="AJ4" s="32"/>
    </row>
    <row r="5" spans="1:36" x14ac:dyDescent="0.25">
      <c r="A5" s="1"/>
      <c r="B5" s="1"/>
      <c r="C5" s="1"/>
      <c r="D5" s="1" t="s">
        <v>3</v>
      </c>
      <c r="E5" s="1"/>
      <c r="F5" s="2">
        <v>0</v>
      </c>
      <c r="G5" s="17"/>
      <c r="H5" s="2">
        <v>11576.3</v>
      </c>
      <c r="I5" s="17"/>
      <c r="J5" s="2">
        <f>ROUND((F5-H5),5)</f>
        <v>-11576.3</v>
      </c>
      <c r="K5" s="17"/>
      <c r="L5" s="32">
        <f>ROUND(IF(H5=0, IF(F5=0, 0, 1), F5/H5),5)</f>
        <v>0</v>
      </c>
      <c r="M5" s="17"/>
      <c r="N5" s="2">
        <v>8457.14</v>
      </c>
      <c r="O5" s="17"/>
      <c r="P5" s="2"/>
      <c r="Q5" s="17"/>
      <c r="R5" s="2"/>
      <c r="S5" s="17"/>
      <c r="T5" s="32"/>
      <c r="U5" s="17"/>
      <c r="V5" s="2">
        <v>-8457.14</v>
      </c>
      <c r="W5" s="17"/>
      <c r="X5" s="2">
        <v>0</v>
      </c>
      <c r="Y5" s="17"/>
      <c r="Z5" s="2">
        <f>ROUND((V5-X5),5)</f>
        <v>-8457.14</v>
      </c>
      <c r="AA5" s="17"/>
      <c r="AB5" s="32">
        <f>ROUND(IF(X5=0, IF(V5=0, 0, 1), V5/X5),5)</f>
        <v>1</v>
      </c>
      <c r="AC5" s="17"/>
      <c r="AD5" s="2">
        <f>ROUND(F5+N5+V5,5)</f>
        <v>0</v>
      </c>
      <c r="AE5" s="17"/>
      <c r="AF5" s="2">
        <f>ROUND(H5+P5+X5,5)</f>
        <v>11576.3</v>
      </c>
      <c r="AG5" s="17"/>
      <c r="AH5" s="2">
        <f>ROUND((AD5-AF5),5)</f>
        <v>-11576.3</v>
      </c>
      <c r="AI5" s="17"/>
      <c r="AJ5" s="32">
        <f>ROUND(IF(AF5=0, IF(AD5=0, 0, 1), AD5/AF5),5)</f>
        <v>0</v>
      </c>
    </row>
    <row r="6" spans="1:36" ht="15.75" thickBot="1" x14ac:dyDescent="0.3">
      <c r="A6" s="1"/>
      <c r="B6" s="1"/>
      <c r="C6" s="1"/>
      <c r="D6" s="1" t="s">
        <v>4</v>
      </c>
      <c r="E6" s="1"/>
      <c r="F6" s="3">
        <v>0</v>
      </c>
      <c r="G6" s="17"/>
      <c r="H6" s="3"/>
      <c r="I6" s="17"/>
      <c r="J6" s="3"/>
      <c r="K6" s="17"/>
      <c r="L6" s="33"/>
      <c r="M6" s="17"/>
      <c r="N6" s="3">
        <v>32430</v>
      </c>
      <c r="O6" s="17"/>
      <c r="P6" s="3">
        <v>22724</v>
      </c>
      <c r="Q6" s="17"/>
      <c r="R6" s="3">
        <f>ROUND((N6-P6),5)</f>
        <v>9706</v>
      </c>
      <c r="S6" s="17"/>
      <c r="T6" s="33">
        <f>ROUND(IF(P6=0, IF(N6=0, 0, 1), N6/P6),5)</f>
        <v>1.42713</v>
      </c>
      <c r="U6" s="17"/>
      <c r="V6" s="3">
        <v>0</v>
      </c>
      <c r="W6" s="17"/>
      <c r="X6" s="3">
        <v>0</v>
      </c>
      <c r="Y6" s="17"/>
      <c r="Z6" s="3">
        <f>ROUND((V6-X6),5)</f>
        <v>0</v>
      </c>
      <c r="AA6" s="17"/>
      <c r="AB6" s="33">
        <f>ROUND(IF(X6=0, IF(V6=0, 0, 1), V6/X6),5)</f>
        <v>0</v>
      </c>
      <c r="AC6" s="17"/>
      <c r="AD6" s="3">
        <f>ROUND(F6+N6+V6,5)</f>
        <v>32430</v>
      </c>
      <c r="AE6" s="17"/>
      <c r="AF6" s="3">
        <f>ROUND(H6+P6+X6,5)</f>
        <v>22724</v>
      </c>
      <c r="AG6" s="17"/>
      <c r="AH6" s="3">
        <f>ROUND((AD6-AF6),5)</f>
        <v>9706</v>
      </c>
      <c r="AI6" s="17"/>
      <c r="AJ6" s="33">
        <f>ROUND(IF(AF6=0, IF(AD6=0, 0, 1), AD6/AF6),5)</f>
        <v>1.42713</v>
      </c>
    </row>
    <row r="7" spans="1:36" x14ac:dyDescent="0.25">
      <c r="A7" s="1"/>
      <c r="B7" s="1"/>
      <c r="C7" s="1" t="s">
        <v>5</v>
      </c>
      <c r="D7" s="1"/>
      <c r="E7" s="1"/>
      <c r="F7" s="2">
        <f>ROUND(SUM(F4:F6),5)</f>
        <v>0</v>
      </c>
      <c r="G7" s="17"/>
      <c r="H7" s="2">
        <f>ROUND(SUM(H4:H6),5)</f>
        <v>11576.3</v>
      </c>
      <c r="I7" s="17"/>
      <c r="J7" s="2">
        <f>ROUND((F7-H7),5)</f>
        <v>-11576.3</v>
      </c>
      <c r="K7" s="17"/>
      <c r="L7" s="32">
        <f>ROUND(IF(H7=0, IF(F7=0, 0, 1), F7/H7),5)</f>
        <v>0</v>
      </c>
      <c r="M7" s="17"/>
      <c r="N7" s="2">
        <f>ROUND(SUM(N4:N6),5)</f>
        <v>40887.14</v>
      </c>
      <c r="O7" s="17"/>
      <c r="P7" s="2">
        <f>ROUND(SUM(P4:P6),5)</f>
        <v>22724</v>
      </c>
      <c r="Q7" s="17"/>
      <c r="R7" s="2">
        <f>ROUND((N7-P7),5)</f>
        <v>18163.14</v>
      </c>
      <c r="S7" s="17"/>
      <c r="T7" s="32">
        <f>ROUND(IF(P7=0, IF(N7=0, 0, 1), N7/P7),5)</f>
        <v>1.7992900000000001</v>
      </c>
      <c r="U7" s="17"/>
      <c r="V7" s="2">
        <f>ROUND(SUM(V4:V6),5)</f>
        <v>-8457.14</v>
      </c>
      <c r="W7" s="17"/>
      <c r="X7" s="2">
        <f>ROUND(SUM(X4:X6),5)</f>
        <v>0</v>
      </c>
      <c r="Y7" s="17"/>
      <c r="Z7" s="2">
        <f>ROUND((V7-X7),5)</f>
        <v>-8457.14</v>
      </c>
      <c r="AA7" s="17"/>
      <c r="AB7" s="32">
        <f>ROUND(IF(X7=0, IF(V7=0, 0, 1), V7/X7),5)</f>
        <v>1</v>
      </c>
      <c r="AC7" s="17"/>
      <c r="AD7" s="2">
        <f>ROUND(F7+N7+V7,5)</f>
        <v>32430</v>
      </c>
      <c r="AE7" s="17"/>
      <c r="AF7" s="2">
        <f>ROUND(H7+P7+X7,5)</f>
        <v>34300.300000000003</v>
      </c>
      <c r="AG7" s="17"/>
      <c r="AH7" s="2">
        <f>ROUND((AD7-AF7),5)</f>
        <v>-1870.3</v>
      </c>
      <c r="AI7" s="17"/>
      <c r="AJ7" s="32">
        <f>ROUND(IF(AF7=0, IF(AD7=0, 0, 1), AD7/AF7),5)</f>
        <v>0.94547000000000003</v>
      </c>
    </row>
    <row r="8" spans="1:36" x14ac:dyDescent="0.25">
      <c r="A8" s="1"/>
      <c r="B8" s="1"/>
      <c r="C8" s="1" t="s">
        <v>6</v>
      </c>
      <c r="D8" s="1"/>
      <c r="E8" s="1"/>
      <c r="F8" s="2"/>
      <c r="G8" s="17"/>
      <c r="H8" s="2"/>
      <c r="I8" s="17"/>
      <c r="J8" s="2"/>
      <c r="K8" s="17"/>
      <c r="L8" s="32"/>
      <c r="M8" s="17"/>
      <c r="N8" s="2"/>
      <c r="O8" s="17"/>
      <c r="P8" s="2"/>
      <c r="Q8" s="17"/>
      <c r="R8" s="2"/>
      <c r="S8" s="17"/>
      <c r="T8" s="32"/>
      <c r="U8" s="17"/>
      <c r="V8" s="2"/>
      <c r="W8" s="17"/>
      <c r="X8" s="2"/>
      <c r="Y8" s="17"/>
      <c r="Z8" s="2"/>
      <c r="AA8" s="17"/>
      <c r="AB8" s="32"/>
      <c r="AC8" s="17"/>
      <c r="AD8" s="2"/>
      <c r="AE8" s="17"/>
      <c r="AF8" s="2"/>
      <c r="AG8" s="17"/>
      <c r="AH8" s="2"/>
      <c r="AI8" s="17"/>
      <c r="AJ8" s="32"/>
    </row>
    <row r="9" spans="1:36" x14ac:dyDescent="0.25">
      <c r="A9" s="1"/>
      <c r="B9" s="1"/>
      <c r="C9" s="1"/>
      <c r="D9" s="1" t="s">
        <v>190</v>
      </c>
      <c r="E9" s="1"/>
      <c r="F9" s="2">
        <v>0</v>
      </c>
      <c r="G9" s="17"/>
      <c r="H9" s="2"/>
      <c r="I9" s="17"/>
      <c r="J9" s="2"/>
      <c r="K9" s="17"/>
      <c r="L9" s="32"/>
      <c r="M9" s="17"/>
      <c r="N9" s="2">
        <v>0</v>
      </c>
      <c r="O9" s="17"/>
      <c r="P9" s="2">
        <v>1000</v>
      </c>
      <c r="Q9" s="17"/>
      <c r="R9" s="2">
        <f>ROUND((N9-P9),5)</f>
        <v>-1000</v>
      </c>
      <c r="S9" s="17"/>
      <c r="T9" s="32">
        <f>ROUND(IF(P9=0, IF(N9=0, 0, 1), N9/P9),5)</f>
        <v>0</v>
      </c>
      <c r="U9" s="17"/>
      <c r="V9" s="2">
        <v>0</v>
      </c>
      <c r="W9" s="17"/>
      <c r="X9" s="2">
        <v>0</v>
      </c>
      <c r="Y9" s="17"/>
      <c r="Z9" s="2">
        <f>ROUND((V9-X9),5)</f>
        <v>0</v>
      </c>
      <c r="AA9" s="17"/>
      <c r="AB9" s="32">
        <f>ROUND(IF(X9=0, IF(V9=0, 0, 1), V9/X9),5)</f>
        <v>0</v>
      </c>
      <c r="AC9" s="17"/>
      <c r="AD9" s="2">
        <f>ROUND(F9+N9+V9,5)</f>
        <v>0</v>
      </c>
      <c r="AE9" s="17"/>
      <c r="AF9" s="2">
        <f>ROUND(H9+P9+X9,5)</f>
        <v>1000</v>
      </c>
      <c r="AG9" s="17"/>
      <c r="AH9" s="2">
        <f>ROUND((AD9-AF9),5)</f>
        <v>-1000</v>
      </c>
      <c r="AI9" s="17"/>
      <c r="AJ9" s="32">
        <f>ROUND(IF(AF9=0, IF(AD9=0, 0, 1), AD9/AF9),5)</f>
        <v>0</v>
      </c>
    </row>
    <row r="10" spans="1:36" x14ac:dyDescent="0.25">
      <c r="A10" s="1"/>
      <c r="B10" s="1"/>
      <c r="C10" s="1"/>
      <c r="D10" s="1" t="s">
        <v>7</v>
      </c>
      <c r="E10" s="1"/>
      <c r="F10" s="2">
        <v>0</v>
      </c>
      <c r="G10" s="17"/>
      <c r="H10" s="2"/>
      <c r="I10" s="17"/>
      <c r="J10" s="2"/>
      <c r="K10" s="17"/>
      <c r="L10" s="32"/>
      <c r="M10" s="17"/>
      <c r="N10" s="2">
        <v>2783.42</v>
      </c>
      <c r="O10" s="17"/>
      <c r="P10" s="2">
        <v>5166.7</v>
      </c>
      <c r="Q10" s="17"/>
      <c r="R10" s="2">
        <f>ROUND((N10-P10),5)</f>
        <v>-2383.2800000000002</v>
      </c>
      <c r="S10" s="17"/>
      <c r="T10" s="32">
        <f>ROUND(IF(P10=0, IF(N10=0, 0, 1), N10/P10),5)</f>
        <v>0.53871999999999998</v>
      </c>
      <c r="U10" s="17"/>
      <c r="V10" s="2">
        <v>0</v>
      </c>
      <c r="W10" s="17"/>
      <c r="X10" s="2">
        <v>0</v>
      </c>
      <c r="Y10" s="17"/>
      <c r="Z10" s="2">
        <f>ROUND((V10-X10),5)</f>
        <v>0</v>
      </c>
      <c r="AA10" s="17"/>
      <c r="AB10" s="32">
        <f>ROUND(IF(X10=0, IF(V10=0, 0, 1), V10/X10),5)</f>
        <v>0</v>
      </c>
      <c r="AC10" s="17"/>
      <c r="AD10" s="2">
        <f>ROUND(F10+N10+V10,5)</f>
        <v>2783.42</v>
      </c>
      <c r="AE10" s="17"/>
      <c r="AF10" s="2">
        <f>ROUND(H10+P10+X10,5)</f>
        <v>5166.7</v>
      </c>
      <c r="AG10" s="17"/>
      <c r="AH10" s="2">
        <f>ROUND((AD10-AF10),5)</f>
        <v>-2383.2800000000002</v>
      </c>
      <c r="AI10" s="17"/>
      <c r="AJ10" s="32">
        <f>ROUND(IF(AF10=0, IF(AD10=0, 0, 1), AD10/AF10),5)</f>
        <v>0.53871999999999998</v>
      </c>
    </row>
    <row r="11" spans="1:36" x14ac:dyDescent="0.25">
      <c r="A11" s="1"/>
      <c r="B11" s="1"/>
      <c r="C11" s="1"/>
      <c r="D11" s="1" t="s">
        <v>8</v>
      </c>
      <c r="E11" s="1"/>
      <c r="F11" s="2">
        <v>772</v>
      </c>
      <c r="G11" s="17"/>
      <c r="H11" s="2">
        <v>250</v>
      </c>
      <c r="I11" s="17"/>
      <c r="J11" s="2">
        <f>ROUND((F11-H11),5)</f>
        <v>522</v>
      </c>
      <c r="K11" s="17"/>
      <c r="L11" s="32">
        <f>ROUND(IF(H11=0, IF(F11=0, 0, 1), F11/H11),5)</f>
        <v>3.0880000000000001</v>
      </c>
      <c r="M11" s="17"/>
      <c r="N11" s="2">
        <v>0</v>
      </c>
      <c r="O11" s="17"/>
      <c r="P11" s="2">
        <v>5250</v>
      </c>
      <c r="Q11" s="17"/>
      <c r="R11" s="2">
        <f>ROUND((N11-P11),5)</f>
        <v>-5250</v>
      </c>
      <c r="S11" s="17"/>
      <c r="T11" s="32">
        <f>ROUND(IF(P11=0, IF(N11=0, 0, 1), N11/P11),5)</f>
        <v>0</v>
      </c>
      <c r="U11" s="17"/>
      <c r="V11" s="2">
        <v>0</v>
      </c>
      <c r="W11" s="17"/>
      <c r="X11" s="2">
        <v>0</v>
      </c>
      <c r="Y11" s="17"/>
      <c r="Z11" s="2">
        <f>ROUND((V11-X11),5)</f>
        <v>0</v>
      </c>
      <c r="AA11" s="17"/>
      <c r="AB11" s="32">
        <f>ROUND(IF(X11=0, IF(V11=0, 0, 1), V11/X11),5)</f>
        <v>0</v>
      </c>
      <c r="AC11" s="17"/>
      <c r="AD11" s="2">
        <f>ROUND(F11+N11+V11,5)</f>
        <v>772</v>
      </c>
      <c r="AE11" s="17"/>
      <c r="AF11" s="2">
        <f>ROUND(H11+P11+X11,5)</f>
        <v>5500</v>
      </c>
      <c r="AG11" s="17"/>
      <c r="AH11" s="2">
        <f>ROUND((AD11-AF11),5)</f>
        <v>-4728</v>
      </c>
      <c r="AI11" s="17"/>
      <c r="AJ11" s="32">
        <f>ROUND(IF(AF11=0, IF(AD11=0, 0, 1), AD11/AF11),5)</f>
        <v>0.14036000000000001</v>
      </c>
    </row>
    <row r="12" spans="1:36" x14ac:dyDescent="0.25">
      <c r="A12" s="1"/>
      <c r="B12" s="1"/>
      <c r="C12" s="1"/>
      <c r="D12" s="1" t="s">
        <v>9</v>
      </c>
      <c r="E12" s="1"/>
      <c r="F12" s="2"/>
      <c r="G12" s="17"/>
      <c r="H12" s="2"/>
      <c r="I12" s="17"/>
      <c r="J12" s="2"/>
      <c r="K12" s="17"/>
      <c r="L12" s="32"/>
      <c r="M12" s="17"/>
      <c r="N12" s="2"/>
      <c r="O12" s="17"/>
      <c r="P12" s="2"/>
      <c r="Q12" s="17"/>
      <c r="R12" s="2"/>
      <c r="S12" s="17"/>
      <c r="T12" s="32"/>
      <c r="U12" s="17"/>
      <c r="V12" s="2"/>
      <c r="W12" s="17"/>
      <c r="X12" s="2"/>
      <c r="Y12" s="17"/>
      <c r="Z12" s="2"/>
      <c r="AA12" s="17"/>
      <c r="AB12" s="32"/>
      <c r="AC12" s="17"/>
      <c r="AD12" s="2"/>
      <c r="AE12" s="17"/>
      <c r="AF12" s="2"/>
      <c r="AG12" s="17"/>
      <c r="AH12" s="2"/>
      <c r="AI12" s="17"/>
      <c r="AJ12" s="32"/>
    </row>
    <row r="13" spans="1:36" x14ac:dyDescent="0.25">
      <c r="A13" s="1"/>
      <c r="B13" s="1"/>
      <c r="C13" s="1"/>
      <c r="D13" s="1"/>
      <c r="E13" s="1" t="s">
        <v>191</v>
      </c>
      <c r="F13" s="2">
        <v>0</v>
      </c>
      <c r="G13" s="17"/>
      <c r="H13" s="2"/>
      <c r="I13" s="17"/>
      <c r="J13" s="2"/>
      <c r="K13" s="17"/>
      <c r="L13" s="32"/>
      <c r="M13" s="17"/>
      <c r="N13" s="2">
        <v>0</v>
      </c>
      <c r="O13" s="17"/>
      <c r="P13" s="2">
        <v>5000</v>
      </c>
      <c r="Q13" s="17"/>
      <c r="R13" s="2">
        <f>ROUND((N13-P13),5)</f>
        <v>-5000</v>
      </c>
      <c r="S13" s="17"/>
      <c r="T13" s="32">
        <f>ROUND(IF(P13=0, IF(N13=0, 0, 1), N13/P13),5)</f>
        <v>0</v>
      </c>
      <c r="U13" s="17"/>
      <c r="V13" s="2">
        <v>0</v>
      </c>
      <c r="W13" s="17"/>
      <c r="X13" s="2">
        <v>0</v>
      </c>
      <c r="Y13" s="17"/>
      <c r="Z13" s="2">
        <f>ROUND((V13-X13),5)</f>
        <v>0</v>
      </c>
      <c r="AA13" s="17"/>
      <c r="AB13" s="32">
        <f>ROUND(IF(X13=0, IF(V13=0, 0, 1), V13/X13),5)</f>
        <v>0</v>
      </c>
      <c r="AC13" s="17"/>
      <c r="AD13" s="2">
        <f>ROUND(F13+N13+V13,5)</f>
        <v>0</v>
      </c>
      <c r="AE13" s="17"/>
      <c r="AF13" s="2">
        <f>ROUND(H13+P13+X13,5)</f>
        <v>5000</v>
      </c>
      <c r="AG13" s="17"/>
      <c r="AH13" s="2">
        <f>ROUND((AD13-AF13),5)</f>
        <v>-5000</v>
      </c>
      <c r="AI13" s="17"/>
      <c r="AJ13" s="32">
        <f>ROUND(IF(AF13=0, IF(AD13=0, 0, 1), AD13/AF13),5)</f>
        <v>0</v>
      </c>
    </row>
    <row r="14" spans="1:36" ht="15.75" thickBot="1" x14ac:dyDescent="0.3">
      <c r="A14" s="1"/>
      <c r="B14" s="1"/>
      <c r="C14" s="1"/>
      <c r="D14" s="1"/>
      <c r="E14" s="1" t="s">
        <v>10</v>
      </c>
      <c r="F14" s="3">
        <v>0</v>
      </c>
      <c r="G14" s="17"/>
      <c r="H14" s="2"/>
      <c r="I14" s="17"/>
      <c r="J14" s="2"/>
      <c r="K14" s="17"/>
      <c r="L14" s="32"/>
      <c r="M14" s="17"/>
      <c r="N14" s="3">
        <v>3658.25</v>
      </c>
      <c r="O14" s="17"/>
      <c r="P14" s="3"/>
      <c r="Q14" s="17"/>
      <c r="R14" s="3"/>
      <c r="S14" s="17"/>
      <c r="T14" s="33"/>
      <c r="U14" s="17"/>
      <c r="V14" s="3">
        <v>0</v>
      </c>
      <c r="W14" s="17"/>
      <c r="X14" s="3">
        <v>0</v>
      </c>
      <c r="Y14" s="17"/>
      <c r="Z14" s="3">
        <f>ROUND((V14-X14),5)</f>
        <v>0</v>
      </c>
      <c r="AA14" s="17"/>
      <c r="AB14" s="33">
        <f>ROUND(IF(X14=0, IF(V14=0, 0, 1), V14/X14),5)</f>
        <v>0</v>
      </c>
      <c r="AC14" s="17"/>
      <c r="AD14" s="3">
        <f>ROUND(F14+N14+V14,5)</f>
        <v>3658.25</v>
      </c>
      <c r="AE14" s="17"/>
      <c r="AF14" s="3">
        <f>ROUND(H14+P14+X14,5)</f>
        <v>0</v>
      </c>
      <c r="AG14" s="17"/>
      <c r="AH14" s="3">
        <f>ROUND((AD14-AF14),5)</f>
        <v>3658.25</v>
      </c>
      <c r="AI14" s="17"/>
      <c r="AJ14" s="33">
        <f>ROUND(IF(AF14=0, IF(AD14=0, 0, 1), AD14/AF14),5)</f>
        <v>1</v>
      </c>
    </row>
    <row r="15" spans="1:36" x14ac:dyDescent="0.25">
      <c r="A15" s="1"/>
      <c r="B15" s="1"/>
      <c r="C15" s="1"/>
      <c r="D15" s="1" t="s">
        <v>11</v>
      </c>
      <c r="E15" s="1"/>
      <c r="F15" s="2">
        <f>ROUND(SUM(F12:F14),5)</f>
        <v>0</v>
      </c>
      <c r="G15" s="17"/>
      <c r="H15" s="2"/>
      <c r="I15" s="17"/>
      <c r="J15" s="2"/>
      <c r="K15" s="17"/>
      <c r="L15" s="32"/>
      <c r="M15" s="17"/>
      <c r="N15" s="2">
        <f>ROUND(SUM(N12:N14),5)</f>
        <v>3658.25</v>
      </c>
      <c r="O15" s="17"/>
      <c r="P15" s="2">
        <f>ROUND(SUM(P12:P14),5)</f>
        <v>5000</v>
      </c>
      <c r="Q15" s="17"/>
      <c r="R15" s="2">
        <f>ROUND((N15-P15),5)</f>
        <v>-1341.75</v>
      </c>
      <c r="S15" s="17"/>
      <c r="T15" s="32">
        <f>ROUND(IF(P15=0, IF(N15=0, 0, 1), N15/P15),5)</f>
        <v>0.73165000000000002</v>
      </c>
      <c r="U15" s="17"/>
      <c r="V15" s="2">
        <f>ROUND(SUM(V12:V14),5)</f>
        <v>0</v>
      </c>
      <c r="W15" s="17"/>
      <c r="X15" s="2">
        <f>ROUND(SUM(X12:X14),5)</f>
        <v>0</v>
      </c>
      <c r="Y15" s="17"/>
      <c r="Z15" s="2">
        <f>ROUND((V15-X15),5)</f>
        <v>0</v>
      </c>
      <c r="AA15" s="17"/>
      <c r="AB15" s="32">
        <f>ROUND(IF(X15=0, IF(V15=0, 0, 1), V15/X15),5)</f>
        <v>0</v>
      </c>
      <c r="AC15" s="17"/>
      <c r="AD15" s="2">
        <f>ROUND(F15+N15+V15,5)</f>
        <v>3658.25</v>
      </c>
      <c r="AE15" s="17"/>
      <c r="AF15" s="2">
        <f>ROUND(H15+P15+X15,5)</f>
        <v>5000</v>
      </c>
      <c r="AG15" s="17"/>
      <c r="AH15" s="2">
        <f>ROUND((AD15-AF15),5)</f>
        <v>-1341.75</v>
      </c>
      <c r="AI15" s="17"/>
      <c r="AJ15" s="32">
        <f>ROUND(IF(AF15=0, IF(AD15=0, 0, 1), AD15/AF15),5)</f>
        <v>0.73165000000000002</v>
      </c>
    </row>
    <row r="16" spans="1:36" x14ac:dyDescent="0.25">
      <c r="A16" s="1"/>
      <c r="B16" s="1"/>
      <c r="C16" s="1"/>
      <c r="D16" s="1" t="s">
        <v>12</v>
      </c>
      <c r="E16" s="1"/>
      <c r="F16" s="2"/>
      <c r="G16" s="17"/>
      <c r="H16" s="2"/>
      <c r="I16" s="17"/>
      <c r="J16" s="2"/>
      <c r="K16" s="17"/>
      <c r="L16" s="32"/>
      <c r="M16" s="17"/>
      <c r="N16" s="2"/>
      <c r="O16" s="17"/>
      <c r="P16" s="2"/>
      <c r="Q16" s="17"/>
      <c r="R16" s="2"/>
      <c r="S16" s="17"/>
      <c r="T16" s="32"/>
      <c r="U16" s="17"/>
      <c r="V16" s="2"/>
      <c r="W16" s="17"/>
      <c r="X16" s="2"/>
      <c r="Y16" s="17"/>
      <c r="Z16" s="2"/>
      <c r="AA16" s="17"/>
      <c r="AB16" s="32"/>
      <c r="AC16" s="17"/>
      <c r="AD16" s="2"/>
      <c r="AE16" s="17"/>
      <c r="AF16" s="2"/>
      <c r="AG16" s="17"/>
      <c r="AH16" s="2"/>
      <c r="AI16" s="17"/>
      <c r="AJ16" s="32"/>
    </row>
    <row r="17" spans="1:36" x14ac:dyDescent="0.25">
      <c r="A17" s="1"/>
      <c r="B17" s="1"/>
      <c r="C17" s="1"/>
      <c r="D17" s="1"/>
      <c r="E17" s="1" t="s">
        <v>192</v>
      </c>
      <c r="F17" s="2">
        <v>0</v>
      </c>
      <c r="G17" s="17"/>
      <c r="H17" s="2">
        <v>83.3</v>
      </c>
      <c r="I17" s="17"/>
      <c r="J17" s="2">
        <f>ROUND((F17-H17),5)</f>
        <v>-83.3</v>
      </c>
      <c r="K17" s="17"/>
      <c r="L17" s="32">
        <f>ROUND(IF(H17=0, IF(F17=0, 0, 1), F17/H17),5)</f>
        <v>0</v>
      </c>
      <c r="M17" s="17"/>
      <c r="N17" s="2">
        <v>0</v>
      </c>
      <c r="O17" s="17"/>
      <c r="P17" s="2"/>
      <c r="Q17" s="17"/>
      <c r="R17" s="2"/>
      <c r="S17" s="17"/>
      <c r="T17" s="32"/>
      <c r="U17" s="17"/>
      <c r="V17" s="2">
        <v>0</v>
      </c>
      <c r="W17" s="17"/>
      <c r="X17" s="2">
        <v>0</v>
      </c>
      <c r="Y17" s="17"/>
      <c r="Z17" s="2">
        <f>ROUND((V17-X17),5)</f>
        <v>0</v>
      </c>
      <c r="AA17" s="17"/>
      <c r="AB17" s="32">
        <f>ROUND(IF(X17=0, IF(V17=0, 0, 1), V17/X17),5)</f>
        <v>0</v>
      </c>
      <c r="AC17" s="17"/>
      <c r="AD17" s="2">
        <f>ROUND(F17+N17+V17,5)</f>
        <v>0</v>
      </c>
      <c r="AE17" s="17"/>
      <c r="AF17" s="2">
        <f>ROUND(H17+P17+X17,5)</f>
        <v>83.3</v>
      </c>
      <c r="AG17" s="17"/>
      <c r="AH17" s="2">
        <f>ROUND((AD17-AF17),5)</f>
        <v>-83.3</v>
      </c>
      <c r="AI17" s="17"/>
      <c r="AJ17" s="32">
        <f>ROUND(IF(AF17=0, IF(AD17=0, 0, 1), AD17/AF17),5)</f>
        <v>0</v>
      </c>
    </row>
    <row r="18" spans="1:36" x14ac:dyDescent="0.25">
      <c r="A18" s="1"/>
      <c r="B18" s="1"/>
      <c r="C18" s="1"/>
      <c r="D18" s="1"/>
      <c r="E18" s="1" t="s">
        <v>13</v>
      </c>
      <c r="F18" s="2">
        <v>2703.34</v>
      </c>
      <c r="G18" s="17"/>
      <c r="H18" s="2">
        <v>2720</v>
      </c>
      <c r="I18" s="17"/>
      <c r="J18" s="2">
        <f>ROUND((F18-H18),5)</f>
        <v>-16.66</v>
      </c>
      <c r="K18" s="17"/>
      <c r="L18" s="32">
        <f>ROUND(IF(H18=0, IF(F18=0, 0, 1), F18/H18),5)</f>
        <v>0.99387999999999999</v>
      </c>
      <c r="M18" s="17"/>
      <c r="N18" s="2">
        <v>0</v>
      </c>
      <c r="O18" s="17"/>
      <c r="P18" s="2"/>
      <c r="Q18" s="17"/>
      <c r="R18" s="2"/>
      <c r="S18" s="17"/>
      <c r="T18" s="32"/>
      <c r="U18" s="17"/>
      <c r="V18" s="2">
        <v>0</v>
      </c>
      <c r="W18" s="17"/>
      <c r="X18" s="2">
        <v>0</v>
      </c>
      <c r="Y18" s="17"/>
      <c r="Z18" s="2">
        <f>ROUND((V18-X18),5)</f>
        <v>0</v>
      </c>
      <c r="AA18" s="17"/>
      <c r="AB18" s="32">
        <f>ROUND(IF(X18=0, IF(V18=0, 0, 1), V18/X18),5)</f>
        <v>0</v>
      </c>
      <c r="AC18" s="17"/>
      <c r="AD18" s="2">
        <f>ROUND(F18+N18+V18,5)</f>
        <v>2703.34</v>
      </c>
      <c r="AE18" s="17"/>
      <c r="AF18" s="2">
        <f>ROUND(H18+P18+X18,5)</f>
        <v>2720</v>
      </c>
      <c r="AG18" s="17"/>
      <c r="AH18" s="2">
        <f>ROUND((AD18-AF18),5)</f>
        <v>-16.66</v>
      </c>
      <c r="AI18" s="17"/>
      <c r="AJ18" s="32">
        <f>ROUND(IF(AF18=0, IF(AD18=0, 0, 1), AD18/AF18),5)</f>
        <v>0.99387999999999999</v>
      </c>
    </row>
    <row r="19" spans="1:36" x14ac:dyDescent="0.25">
      <c r="A19" s="1"/>
      <c r="B19" s="1"/>
      <c r="C19" s="1"/>
      <c r="D19" s="1"/>
      <c r="E19" s="1" t="s">
        <v>14</v>
      </c>
      <c r="F19" s="2">
        <v>0</v>
      </c>
      <c r="G19" s="17"/>
      <c r="H19" s="2"/>
      <c r="I19" s="17"/>
      <c r="J19" s="2"/>
      <c r="K19" s="17"/>
      <c r="L19" s="32"/>
      <c r="M19" s="17"/>
      <c r="N19" s="2">
        <v>107.88</v>
      </c>
      <c r="O19" s="17"/>
      <c r="P19" s="2">
        <v>250</v>
      </c>
      <c r="Q19" s="17"/>
      <c r="R19" s="2">
        <f>ROUND((N19-P19),5)</f>
        <v>-142.12</v>
      </c>
      <c r="S19" s="17"/>
      <c r="T19" s="32">
        <f>ROUND(IF(P19=0, IF(N19=0, 0, 1), N19/P19),5)</f>
        <v>0.43152000000000001</v>
      </c>
      <c r="U19" s="17"/>
      <c r="V19" s="2">
        <v>0</v>
      </c>
      <c r="W19" s="17"/>
      <c r="X19" s="2">
        <v>0</v>
      </c>
      <c r="Y19" s="17"/>
      <c r="Z19" s="2">
        <f>ROUND((V19-X19),5)</f>
        <v>0</v>
      </c>
      <c r="AA19" s="17"/>
      <c r="AB19" s="32">
        <f>ROUND(IF(X19=0, IF(V19=0, 0, 1), V19/X19),5)</f>
        <v>0</v>
      </c>
      <c r="AC19" s="17"/>
      <c r="AD19" s="2">
        <f>ROUND(F19+N19+V19,5)</f>
        <v>107.88</v>
      </c>
      <c r="AE19" s="17"/>
      <c r="AF19" s="2">
        <f>ROUND(H19+P19+X19,5)</f>
        <v>250</v>
      </c>
      <c r="AG19" s="17"/>
      <c r="AH19" s="2">
        <f>ROUND((AD19-AF19),5)</f>
        <v>-142.12</v>
      </c>
      <c r="AI19" s="17"/>
      <c r="AJ19" s="32">
        <f>ROUND(IF(AF19=0, IF(AD19=0, 0, 1), AD19/AF19),5)</f>
        <v>0.43152000000000001</v>
      </c>
    </row>
    <row r="20" spans="1:36" x14ac:dyDescent="0.25">
      <c r="A20" s="1"/>
      <c r="B20" s="1"/>
      <c r="C20" s="1"/>
      <c r="D20" s="1"/>
      <c r="E20" s="1" t="s">
        <v>15</v>
      </c>
      <c r="F20" s="2">
        <v>379.55</v>
      </c>
      <c r="G20" s="17"/>
      <c r="H20" s="2">
        <v>455</v>
      </c>
      <c r="I20" s="17"/>
      <c r="J20" s="2">
        <f>ROUND((F20-H20),5)</f>
        <v>-75.45</v>
      </c>
      <c r="K20" s="17"/>
      <c r="L20" s="32">
        <f>ROUND(IF(H20=0, IF(F20=0, 0, 1), F20/H20),5)</f>
        <v>0.83418000000000003</v>
      </c>
      <c r="M20" s="17"/>
      <c r="N20" s="2">
        <v>525.08000000000004</v>
      </c>
      <c r="O20" s="17"/>
      <c r="P20" s="2">
        <v>628.29999999999995</v>
      </c>
      <c r="Q20" s="17"/>
      <c r="R20" s="2">
        <f>ROUND((N20-P20),5)</f>
        <v>-103.22</v>
      </c>
      <c r="S20" s="17"/>
      <c r="T20" s="32">
        <f>ROUND(IF(P20=0, IF(N20=0, 0, 1), N20/P20),5)</f>
        <v>0.83572000000000002</v>
      </c>
      <c r="U20" s="17"/>
      <c r="V20" s="2">
        <v>0</v>
      </c>
      <c r="W20" s="17"/>
      <c r="X20" s="2">
        <v>0</v>
      </c>
      <c r="Y20" s="17"/>
      <c r="Z20" s="2">
        <f>ROUND((V20-X20),5)</f>
        <v>0</v>
      </c>
      <c r="AA20" s="17"/>
      <c r="AB20" s="32">
        <f>ROUND(IF(X20=0, IF(V20=0, 0, 1), V20/X20),5)</f>
        <v>0</v>
      </c>
      <c r="AC20" s="17"/>
      <c r="AD20" s="2">
        <f>ROUND(F20+N20+V20,5)</f>
        <v>904.63</v>
      </c>
      <c r="AE20" s="17"/>
      <c r="AF20" s="2">
        <f>ROUND(H20+P20+X20,5)</f>
        <v>1083.3</v>
      </c>
      <c r="AG20" s="17"/>
      <c r="AH20" s="2">
        <f>ROUND((AD20-AF20),5)</f>
        <v>-178.67</v>
      </c>
      <c r="AI20" s="17"/>
      <c r="AJ20" s="32">
        <f>ROUND(IF(AF20=0, IF(AD20=0, 0, 1), AD20/AF20),5)</f>
        <v>0.83506999999999998</v>
      </c>
    </row>
    <row r="21" spans="1:36" x14ac:dyDescent="0.25">
      <c r="A21" s="1"/>
      <c r="B21" s="1"/>
      <c r="C21" s="1"/>
      <c r="D21" s="1"/>
      <c r="E21" s="1" t="s">
        <v>16</v>
      </c>
      <c r="F21" s="2">
        <v>0</v>
      </c>
      <c r="G21" s="17"/>
      <c r="H21" s="2"/>
      <c r="I21" s="17"/>
      <c r="J21" s="2"/>
      <c r="K21" s="17"/>
      <c r="L21" s="32"/>
      <c r="M21" s="17"/>
      <c r="N21" s="2">
        <v>50</v>
      </c>
      <c r="O21" s="17"/>
      <c r="P21" s="2">
        <v>50</v>
      </c>
      <c r="Q21" s="17"/>
      <c r="R21" s="2">
        <f>ROUND((N21-P21),5)</f>
        <v>0</v>
      </c>
      <c r="S21" s="17"/>
      <c r="T21" s="32">
        <f>ROUND(IF(P21=0, IF(N21=0, 0, 1), N21/P21),5)</f>
        <v>1</v>
      </c>
      <c r="U21" s="17"/>
      <c r="V21" s="2">
        <v>0</v>
      </c>
      <c r="W21" s="17"/>
      <c r="X21" s="2">
        <v>0</v>
      </c>
      <c r="Y21" s="17"/>
      <c r="Z21" s="2">
        <f>ROUND((V21-X21),5)</f>
        <v>0</v>
      </c>
      <c r="AA21" s="17"/>
      <c r="AB21" s="32">
        <f>ROUND(IF(X21=0, IF(V21=0, 0, 1), V21/X21),5)</f>
        <v>0</v>
      </c>
      <c r="AC21" s="17"/>
      <c r="AD21" s="2">
        <f>ROUND(F21+N21+V21,5)</f>
        <v>50</v>
      </c>
      <c r="AE21" s="17"/>
      <c r="AF21" s="2">
        <f>ROUND(H21+P21+X21,5)</f>
        <v>50</v>
      </c>
      <c r="AG21" s="17"/>
      <c r="AH21" s="2">
        <f>ROUND((AD21-AF21),5)</f>
        <v>0</v>
      </c>
      <c r="AI21" s="17"/>
      <c r="AJ21" s="32">
        <f>ROUND(IF(AF21=0, IF(AD21=0, 0, 1), AD21/AF21),5)</f>
        <v>1</v>
      </c>
    </row>
    <row r="22" spans="1:36" x14ac:dyDescent="0.25">
      <c r="A22" s="1"/>
      <c r="B22" s="1"/>
      <c r="C22" s="1"/>
      <c r="D22" s="1"/>
      <c r="E22" s="1" t="s">
        <v>17</v>
      </c>
      <c r="F22" s="2">
        <v>1250</v>
      </c>
      <c r="G22" s="17"/>
      <c r="H22" s="2">
        <v>1250</v>
      </c>
      <c r="I22" s="17"/>
      <c r="J22" s="2">
        <f>ROUND((F22-H22),5)</f>
        <v>0</v>
      </c>
      <c r="K22" s="17"/>
      <c r="L22" s="32">
        <f>ROUND(IF(H22=0, IF(F22=0, 0, 1), F22/H22),5)</f>
        <v>1</v>
      </c>
      <c r="M22" s="17"/>
      <c r="N22" s="2">
        <v>1250</v>
      </c>
      <c r="O22" s="17"/>
      <c r="P22" s="2">
        <v>1250</v>
      </c>
      <c r="Q22" s="17"/>
      <c r="R22" s="2">
        <f>ROUND((N22-P22),5)</f>
        <v>0</v>
      </c>
      <c r="S22" s="17"/>
      <c r="T22" s="32">
        <f>ROUND(IF(P22=0, IF(N22=0, 0, 1), N22/P22),5)</f>
        <v>1</v>
      </c>
      <c r="U22" s="17"/>
      <c r="V22" s="2">
        <v>0</v>
      </c>
      <c r="W22" s="17"/>
      <c r="X22" s="2">
        <v>0</v>
      </c>
      <c r="Y22" s="17"/>
      <c r="Z22" s="2">
        <f>ROUND((V22-X22),5)</f>
        <v>0</v>
      </c>
      <c r="AA22" s="17"/>
      <c r="AB22" s="32">
        <f>ROUND(IF(X22=0, IF(V22=0, 0, 1), V22/X22),5)</f>
        <v>0</v>
      </c>
      <c r="AC22" s="17"/>
      <c r="AD22" s="2">
        <f>ROUND(F22+N22+V22,5)</f>
        <v>2500</v>
      </c>
      <c r="AE22" s="17"/>
      <c r="AF22" s="2">
        <f>ROUND(H22+P22+X22,5)</f>
        <v>2500</v>
      </c>
      <c r="AG22" s="17"/>
      <c r="AH22" s="2">
        <f>ROUND((AD22-AF22),5)</f>
        <v>0</v>
      </c>
      <c r="AI22" s="17"/>
      <c r="AJ22" s="32">
        <f>ROUND(IF(AF22=0, IF(AD22=0, 0, 1), AD22/AF22),5)</f>
        <v>1</v>
      </c>
    </row>
    <row r="23" spans="1:36" ht="15.75" thickBot="1" x14ac:dyDescent="0.3">
      <c r="A23" s="1"/>
      <c r="B23" s="1"/>
      <c r="C23" s="1"/>
      <c r="D23" s="1"/>
      <c r="E23" s="1" t="s">
        <v>18</v>
      </c>
      <c r="F23" s="3">
        <v>1008.33</v>
      </c>
      <c r="G23" s="17"/>
      <c r="H23" s="3">
        <v>1250</v>
      </c>
      <c r="I23" s="17"/>
      <c r="J23" s="3">
        <f>ROUND((F23-H23),5)</f>
        <v>-241.67</v>
      </c>
      <c r="K23" s="17"/>
      <c r="L23" s="33">
        <f>ROUND(IF(H23=0, IF(F23=0, 0, 1), F23/H23),5)</f>
        <v>0.80666000000000004</v>
      </c>
      <c r="M23" s="17"/>
      <c r="N23" s="3">
        <v>5613.64</v>
      </c>
      <c r="O23" s="17"/>
      <c r="P23" s="3">
        <v>6933.3</v>
      </c>
      <c r="Q23" s="17"/>
      <c r="R23" s="3">
        <f>ROUND((N23-P23),5)</f>
        <v>-1319.66</v>
      </c>
      <c r="S23" s="17"/>
      <c r="T23" s="33">
        <f>ROUND(IF(P23=0, IF(N23=0, 0, 1), N23/P23),5)</f>
        <v>0.80966000000000005</v>
      </c>
      <c r="U23" s="17"/>
      <c r="V23" s="3">
        <v>0</v>
      </c>
      <c r="W23" s="17"/>
      <c r="X23" s="3">
        <v>0</v>
      </c>
      <c r="Y23" s="17"/>
      <c r="Z23" s="3">
        <f>ROUND((V23-X23),5)</f>
        <v>0</v>
      </c>
      <c r="AA23" s="17"/>
      <c r="AB23" s="33">
        <f>ROUND(IF(X23=0, IF(V23=0, 0, 1), V23/X23),5)</f>
        <v>0</v>
      </c>
      <c r="AC23" s="17"/>
      <c r="AD23" s="3">
        <f>ROUND(F23+N23+V23,5)</f>
        <v>6621.97</v>
      </c>
      <c r="AE23" s="17"/>
      <c r="AF23" s="3">
        <f>ROUND(H23+P23+X23,5)</f>
        <v>8183.3</v>
      </c>
      <c r="AG23" s="17"/>
      <c r="AH23" s="3">
        <f>ROUND((AD23-AF23),5)</f>
        <v>-1561.33</v>
      </c>
      <c r="AI23" s="17"/>
      <c r="AJ23" s="33">
        <f>ROUND(IF(AF23=0, IF(AD23=0, 0, 1), AD23/AF23),5)</f>
        <v>0.80920999999999998</v>
      </c>
    </row>
    <row r="24" spans="1:36" x14ac:dyDescent="0.25">
      <c r="A24" s="1"/>
      <c r="B24" s="1"/>
      <c r="C24" s="1"/>
      <c r="D24" s="1" t="s">
        <v>19</v>
      </c>
      <c r="E24" s="1"/>
      <c r="F24" s="2">
        <f>ROUND(SUM(F16:F23),5)</f>
        <v>5341.22</v>
      </c>
      <c r="G24" s="17"/>
      <c r="H24" s="2">
        <f>ROUND(SUM(H16:H23),5)</f>
        <v>5758.3</v>
      </c>
      <c r="I24" s="17"/>
      <c r="J24" s="2">
        <f>ROUND((F24-H24),5)</f>
        <v>-417.08</v>
      </c>
      <c r="K24" s="17"/>
      <c r="L24" s="32">
        <f>ROUND(IF(H24=0, IF(F24=0, 0, 1), F24/H24),5)</f>
        <v>0.92757000000000001</v>
      </c>
      <c r="M24" s="17"/>
      <c r="N24" s="2">
        <f>ROUND(SUM(N16:N23),5)</f>
        <v>7546.6</v>
      </c>
      <c r="O24" s="17"/>
      <c r="P24" s="2">
        <f>ROUND(SUM(P16:P23),5)</f>
        <v>9111.6</v>
      </c>
      <c r="Q24" s="17"/>
      <c r="R24" s="2">
        <f>ROUND((N24-P24),5)</f>
        <v>-1565</v>
      </c>
      <c r="S24" s="17"/>
      <c r="T24" s="32">
        <f>ROUND(IF(P24=0, IF(N24=0, 0, 1), N24/P24),5)</f>
        <v>0.82823999999999998</v>
      </c>
      <c r="U24" s="17"/>
      <c r="V24" s="2">
        <f>ROUND(SUM(V16:V23),5)</f>
        <v>0</v>
      </c>
      <c r="W24" s="17"/>
      <c r="X24" s="2">
        <f>ROUND(SUM(X16:X23),5)</f>
        <v>0</v>
      </c>
      <c r="Y24" s="17"/>
      <c r="Z24" s="2">
        <f>ROUND((V24-X24),5)</f>
        <v>0</v>
      </c>
      <c r="AA24" s="17"/>
      <c r="AB24" s="32">
        <f>ROUND(IF(X24=0, IF(V24=0, 0, 1), V24/X24),5)</f>
        <v>0</v>
      </c>
      <c r="AC24" s="17"/>
      <c r="AD24" s="2">
        <f>ROUND(F24+N24+V24,5)</f>
        <v>12887.82</v>
      </c>
      <c r="AE24" s="17"/>
      <c r="AF24" s="2">
        <f>ROUND(H24+P24+X24,5)</f>
        <v>14869.9</v>
      </c>
      <c r="AG24" s="17"/>
      <c r="AH24" s="2">
        <f>ROUND((AD24-AF24),5)</f>
        <v>-1982.08</v>
      </c>
      <c r="AI24" s="17"/>
      <c r="AJ24" s="32">
        <f>ROUND(IF(AF24=0, IF(AD24=0, 0, 1), AD24/AF24),5)</f>
        <v>0.86670999999999998</v>
      </c>
    </row>
    <row r="25" spans="1:36" x14ac:dyDescent="0.25">
      <c r="A25" s="1"/>
      <c r="B25" s="1"/>
      <c r="C25" s="1"/>
      <c r="D25" s="1" t="s">
        <v>20</v>
      </c>
      <c r="E25" s="1"/>
      <c r="F25" s="2"/>
      <c r="G25" s="17"/>
      <c r="H25" s="2"/>
      <c r="I25" s="17"/>
      <c r="J25" s="2"/>
      <c r="K25" s="17"/>
      <c r="L25" s="32"/>
      <c r="M25" s="17"/>
      <c r="N25" s="2"/>
      <c r="O25" s="17"/>
      <c r="P25" s="2"/>
      <c r="Q25" s="17"/>
      <c r="R25" s="2"/>
      <c r="S25" s="17"/>
      <c r="T25" s="32"/>
      <c r="U25" s="17"/>
      <c r="V25" s="2"/>
      <c r="W25" s="17"/>
      <c r="X25" s="2"/>
      <c r="Y25" s="17"/>
      <c r="Z25" s="2"/>
      <c r="AA25" s="17"/>
      <c r="AB25" s="32"/>
      <c r="AC25" s="17"/>
      <c r="AD25" s="2"/>
      <c r="AE25" s="17"/>
      <c r="AF25" s="2"/>
      <c r="AG25" s="17"/>
      <c r="AH25" s="2"/>
      <c r="AI25" s="17"/>
      <c r="AJ25" s="32"/>
    </row>
    <row r="26" spans="1:36" x14ac:dyDescent="0.25">
      <c r="A26" s="1"/>
      <c r="B26" s="1"/>
      <c r="C26" s="1"/>
      <c r="D26" s="1"/>
      <c r="E26" s="1" t="s">
        <v>193</v>
      </c>
      <c r="F26" s="2">
        <v>0</v>
      </c>
      <c r="G26" s="17"/>
      <c r="H26" s="2"/>
      <c r="I26" s="17"/>
      <c r="J26" s="2"/>
      <c r="K26" s="17"/>
      <c r="L26" s="32"/>
      <c r="M26" s="17"/>
      <c r="N26" s="2">
        <v>0</v>
      </c>
      <c r="O26" s="17"/>
      <c r="P26" s="2">
        <v>150</v>
      </c>
      <c r="Q26" s="17"/>
      <c r="R26" s="2">
        <f>ROUND((N26-P26),5)</f>
        <v>-150</v>
      </c>
      <c r="S26" s="17"/>
      <c r="T26" s="32">
        <f>ROUND(IF(P26=0, IF(N26=0, 0, 1), N26/P26),5)</f>
        <v>0</v>
      </c>
      <c r="U26" s="17"/>
      <c r="V26" s="2">
        <v>0</v>
      </c>
      <c r="W26" s="17"/>
      <c r="X26" s="2">
        <v>0</v>
      </c>
      <c r="Y26" s="17"/>
      <c r="Z26" s="2">
        <f>ROUND((V26-X26),5)</f>
        <v>0</v>
      </c>
      <c r="AA26" s="17"/>
      <c r="AB26" s="32">
        <f>ROUND(IF(X26=0, IF(V26=0, 0, 1), V26/X26),5)</f>
        <v>0</v>
      </c>
      <c r="AC26" s="17"/>
      <c r="AD26" s="2">
        <f>ROUND(F26+N26+V26,5)</f>
        <v>0</v>
      </c>
      <c r="AE26" s="17"/>
      <c r="AF26" s="2">
        <f>ROUND(H26+P26+X26,5)</f>
        <v>150</v>
      </c>
      <c r="AG26" s="17"/>
      <c r="AH26" s="2">
        <f>ROUND((AD26-AF26),5)</f>
        <v>-150</v>
      </c>
      <c r="AI26" s="17"/>
      <c r="AJ26" s="32">
        <f>ROUND(IF(AF26=0, IF(AD26=0, 0, 1), AD26/AF26),5)</f>
        <v>0</v>
      </c>
    </row>
    <row r="27" spans="1:36" x14ac:dyDescent="0.25">
      <c r="A27" s="1"/>
      <c r="B27" s="1"/>
      <c r="C27" s="1"/>
      <c r="D27" s="1"/>
      <c r="E27" s="1" t="s">
        <v>21</v>
      </c>
      <c r="F27" s="2">
        <v>77.5</v>
      </c>
      <c r="G27" s="17"/>
      <c r="H27" s="2">
        <v>4000</v>
      </c>
      <c r="I27" s="17"/>
      <c r="J27" s="2">
        <f>ROUND((F27-H27),5)</f>
        <v>-3922.5</v>
      </c>
      <c r="K27" s="17"/>
      <c r="L27" s="32">
        <f>ROUND(IF(H27=0, IF(F27=0, 0, 1), F27/H27),5)</f>
        <v>1.9380000000000001E-2</v>
      </c>
      <c r="M27" s="17"/>
      <c r="N27" s="2">
        <v>0</v>
      </c>
      <c r="O27" s="17"/>
      <c r="P27" s="2"/>
      <c r="Q27" s="17"/>
      <c r="R27" s="2"/>
      <c r="S27" s="17"/>
      <c r="T27" s="32"/>
      <c r="U27" s="17"/>
      <c r="V27" s="2">
        <v>0</v>
      </c>
      <c r="W27" s="17"/>
      <c r="X27" s="2">
        <v>0</v>
      </c>
      <c r="Y27" s="17"/>
      <c r="Z27" s="2">
        <f>ROUND((V27-X27),5)</f>
        <v>0</v>
      </c>
      <c r="AA27" s="17"/>
      <c r="AB27" s="32">
        <f>ROUND(IF(X27=0, IF(V27=0, 0, 1), V27/X27),5)</f>
        <v>0</v>
      </c>
      <c r="AC27" s="17"/>
      <c r="AD27" s="2">
        <f>ROUND(F27+N27+V27,5)</f>
        <v>77.5</v>
      </c>
      <c r="AE27" s="17"/>
      <c r="AF27" s="2">
        <f>ROUND(H27+P27+X27,5)</f>
        <v>4000</v>
      </c>
      <c r="AG27" s="17"/>
      <c r="AH27" s="2">
        <f>ROUND((AD27-AF27),5)</f>
        <v>-3922.5</v>
      </c>
      <c r="AI27" s="17"/>
      <c r="AJ27" s="32">
        <f>ROUND(IF(AF27=0, IF(AD27=0, 0, 1), AD27/AF27),5)</f>
        <v>1.9380000000000001E-2</v>
      </c>
    </row>
    <row r="28" spans="1:36" x14ac:dyDescent="0.25">
      <c r="A28" s="1"/>
      <c r="B28" s="1"/>
      <c r="C28" s="1"/>
      <c r="D28" s="1"/>
      <c r="E28" s="1" t="s">
        <v>22</v>
      </c>
      <c r="F28" s="2">
        <v>167</v>
      </c>
      <c r="G28" s="17"/>
      <c r="H28" s="2"/>
      <c r="I28" s="17"/>
      <c r="J28" s="2"/>
      <c r="K28" s="17"/>
      <c r="L28" s="32"/>
      <c r="M28" s="17"/>
      <c r="N28" s="2">
        <v>0</v>
      </c>
      <c r="O28" s="17"/>
      <c r="P28" s="2"/>
      <c r="Q28" s="17"/>
      <c r="R28" s="2"/>
      <c r="S28" s="17"/>
      <c r="T28" s="32"/>
      <c r="U28" s="17"/>
      <c r="V28" s="2">
        <v>0</v>
      </c>
      <c r="W28" s="17"/>
      <c r="X28" s="2">
        <v>0</v>
      </c>
      <c r="Y28" s="17"/>
      <c r="Z28" s="2">
        <f>ROUND((V28-X28),5)</f>
        <v>0</v>
      </c>
      <c r="AA28" s="17"/>
      <c r="AB28" s="32">
        <f>ROUND(IF(X28=0, IF(V28=0, 0, 1), V28/X28),5)</f>
        <v>0</v>
      </c>
      <c r="AC28" s="17"/>
      <c r="AD28" s="2">
        <f>ROUND(F28+N28+V28,5)</f>
        <v>167</v>
      </c>
      <c r="AE28" s="17"/>
      <c r="AF28" s="2">
        <f>ROUND(H28+P28+X28,5)</f>
        <v>0</v>
      </c>
      <c r="AG28" s="17"/>
      <c r="AH28" s="2">
        <f>ROUND((AD28-AF28),5)</f>
        <v>167</v>
      </c>
      <c r="AI28" s="17"/>
      <c r="AJ28" s="32">
        <f>ROUND(IF(AF28=0, IF(AD28=0, 0, 1), AD28/AF28),5)</f>
        <v>1</v>
      </c>
    </row>
    <row r="29" spans="1:36" x14ac:dyDescent="0.25">
      <c r="A29" s="1"/>
      <c r="B29" s="1"/>
      <c r="C29" s="1"/>
      <c r="D29" s="1"/>
      <c r="E29" s="1" t="s">
        <v>23</v>
      </c>
      <c r="F29" s="2">
        <v>2200</v>
      </c>
      <c r="G29" s="17"/>
      <c r="H29" s="2">
        <v>2000</v>
      </c>
      <c r="I29" s="17"/>
      <c r="J29" s="2">
        <f>ROUND((F29-H29),5)</f>
        <v>200</v>
      </c>
      <c r="K29" s="17"/>
      <c r="L29" s="32">
        <f>ROUND(IF(H29=0, IF(F29=0, 0, 1), F29/H29),5)</f>
        <v>1.1000000000000001</v>
      </c>
      <c r="M29" s="17"/>
      <c r="N29" s="2">
        <v>0</v>
      </c>
      <c r="O29" s="17"/>
      <c r="P29" s="2"/>
      <c r="Q29" s="17"/>
      <c r="R29" s="2"/>
      <c r="S29" s="17"/>
      <c r="T29" s="32"/>
      <c r="U29" s="17"/>
      <c r="V29" s="2">
        <v>0</v>
      </c>
      <c r="W29" s="17"/>
      <c r="X29" s="2">
        <v>0</v>
      </c>
      <c r="Y29" s="17"/>
      <c r="Z29" s="2">
        <f>ROUND((V29-X29),5)</f>
        <v>0</v>
      </c>
      <c r="AA29" s="17"/>
      <c r="AB29" s="32">
        <f>ROUND(IF(X29=0, IF(V29=0, 0, 1), V29/X29),5)</f>
        <v>0</v>
      </c>
      <c r="AC29" s="17"/>
      <c r="AD29" s="2">
        <f>ROUND(F29+N29+V29,5)</f>
        <v>2200</v>
      </c>
      <c r="AE29" s="17"/>
      <c r="AF29" s="2">
        <f>ROUND(H29+P29+X29,5)</f>
        <v>2000</v>
      </c>
      <c r="AG29" s="17"/>
      <c r="AH29" s="2">
        <f>ROUND((AD29-AF29),5)</f>
        <v>200</v>
      </c>
      <c r="AI29" s="17"/>
      <c r="AJ29" s="32">
        <f>ROUND(IF(AF29=0, IF(AD29=0, 0, 1), AD29/AF29),5)</f>
        <v>1.1000000000000001</v>
      </c>
    </row>
    <row r="30" spans="1:36" ht="15.75" thickBot="1" x14ac:dyDescent="0.3">
      <c r="A30" s="1"/>
      <c r="B30" s="1"/>
      <c r="C30" s="1"/>
      <c r="D30" s="1"/>
      <c r="E30" s="1" t="s">
        <v>24</v>
      </c>
      <c r="F30" s="3">
        <v>1770</v>
      </c>
      <c r="G30" s="17"/>
      <c r="H30" s="3">
        <v>1000</v>
      </c>
      <c r="I30" s="17"/>
      <c r="J30" s="3">
        <f>ROUND((F30-H30),5)</f>
        <v>770</v>
      </c>
      <c r="K30" s="17"/>
      <c r="L30" s="33">
        <f>ROUND(IF(H30=0, IF(F30=0, 0, 1), F30/H30),5)</f>
        <v>1.77</v>
      </c>
      <c r="M30" s="17"/>
      <c r="N30" s="3">
        <v>0</v>
      </c>
      <c r="O30" s="17"/>
      <c r="P30" s="3"/>
      <c r="Q30" s="17"/>
      <c r="R30" s="3"/>
      <c r="S30" s="17"/>
      <c r="T30" s="33"/>
      <c r="U30" s="17"/>
      <c r="V30" s="3">
        <v>0</v>
      </c>
      <c r="W30" s="17"/>
      <c r="X30" s="3">
        <v>0</v>
      </c>
      <c r="Y30" s="17"/>
      <c r="Z30" s="3">
        <f>ROUND((V30-X30),5)</f>
        <v>0</v>
      </c>
      <c r="AA30" s="17"/>
      <c r="AB30" s="33">
        <f>ROUND(IF(X30=0, IF(V30=0, 0, 1), V30/X30),5)</f>
        <v>0</v>
      </c>
      <c r="AC30" s="17"/>
      <c r="AD30" s="3">
        <f>ROUND(F30+N30+V30,5)</f>
        <v>1770</v>
      </c>
      <c r="AE30" s="17"/>
      <c r="AF30" s="3">
        <f>ROUND(H30+P30+X30,5)</f>
        <v>1000</v>
      </c>
      <c r="AG30" s="17"/>
      <c r="AH30" s="3">
        <f>ROUND((AD30-AF30),5)</f>
        <v>770</v>
      </c>
      <c r="AI30" s="17"/>
      <c r="AJ30" s="33">
        <f>ROUND(IF(AF30=0, IF(AD30=0, 0, 1), AD30/AF30),5)</f>
        <v>1.77</v>
      </c>
    </row>
    <row r="31" spans="1:36" x14ac:dyDescent="0.25">
      <c r="A31" s="1"/>
      <c r="B31" s="1"/>
      <c r="C31" s="1"/>
      <c r="D31" s="1" t="s">
        <v>25</v>
      </c>
      <c r="E31" s="1"/>
      <c r="F31" s="2">
        <f>ROUND(SUM(F25:F30),5)</f>
        <v>4214.5</v>
      </c>
      <c r="G31" s="17"/>
      <c r="H31" s="2">
        <f>ROUND(SUM(H25:H30),5)</f>
        <v>7000</v>
      </c>
      <c r="I31" s="17"/>
      <c r="J31" s="2">
        <f>ROUND((F31-H31),5)</f>
        <v>-2785.5</v>
      </c>
      <c r="K31" s="17"/>
      <c r="L31" s="32">
        <f>ROUND(IF(H31=0, IF(F31=0, 0, 1), F31/H31),5)</f>
        <v>0.60206999999999999</v>
      </c>
      <c r="M31" s="17"/>
      <c r="N31" s="2">
        <f>ROUND(SUM(N25:N30),5)</f>
        <v>0</v>
      </c>
      <c r="O31" s="17"/>
      <c r="P31" s="2">
        <f>ROUND(SUM(P25:P30),5)</f>
        <v>150</v>
      </c>
      <c r="Q31" s="17"/>
      <c r="R31" s="2">
        <f>ROUND((N31-P31),5)</f>
        <v>-150</v>
      </c>
      <c r="S31" s="17"/>
      <c r="T31" s="32">
        <f>ROUND(IF(P31=0, IF(N31=0, 0, 1), N31/P31),5)</f>
        <v>0</v>
      </c>
      <c r="U31" s="17"/>
      <c r="V31" s="2">
        <f>ROUND(SUM(V25:V30),5)</f>
        <v>0</v>
      </c>
      <c r="W31" s="17"/>
      <c r="X31" s="2">
        <f>ROUND(SUM(X25:X30),5)</f>
        <v>0</v>
      </c>
      <c r="Y31" s="17"/>
      <c r="Z31" s="2">
        <f>ROUND((V31-X31),5)</f>
        <v>0</v>
      </c>
      <c r="AA31" s="17"/>
      <c r="AB31" s="32">
        <f>ROUND(IF(X31=0, IF(V31=0, 0, 1), V31/X31),5)</f>
        <v>0</v>
      </c>
      <c r="AC31" s="17"/>
      <c r="AD31" s="2">
        <f>ROUND(F31+N31+V31,5)</f>
        <v>4214.5</v>
      </c>
      <c r="AE31" s="17"/>
      <c r="AF31" s="2">
        <f>ROUND(H31+P31+X31,5)</f>
        <v>7150</v>
      </c>
      <c r="AG31" s="17"/>
      <c r="AH31" s="2">
        <f>ROUND((AD31-AF31),5)</f>
        <v>-2935.5</v>
      </c>
      <c r="AI31" s="17"/>
      <c r="AJ31" s="32">
        <f>ROUND(IF(AF31=0, IF(AD31=0, 0, 1), AD31/AF31),5)</f>
        <v>0.58943999999999996</v>
      </c>
    </row>
    <row r="32" spans="1:36" x14ac:dyDescent="0.25">
      <c r="A32" s="1"/>
      <c r="B32" s="1"/>
      <c r="C32" s="1"/>
      <c r="D32" s="1" t="s">
        <v>194</v>
      </c>
      <c r="E32" s="1"/>
      <c r="F32" s="2"/>
      <c r="G32" s="17"/>
      <c r="H32" s="2"/>
      <c r="I32" s="17"/>
      <c r="J32" s="2"/>
      <c r="K32" s="17"/>
      <c r="L32" s="32"/>
      <c r="M32" s="17"/>
      <c r="N32" s="2"/>
      <c r="O32" s="17"/>
      <c r="P32" s="2"/>
      <c r="Q32" s="17"/>
      <c r="R32" s="2"/>
      <c r="S32" s="17"/>
      <c r="T32" s="32"/>
      <c r="U32" s="17"/>
      <c r="V32" s="2"/>
      <c r="W32" s="17"/>
      <c r="X32" s="2"/>
      <c r="Y32" s="17"/>
      <c r="Z32" s="2"/>
      <c r="AA32" s="17"/>
      <c r="AB32" s="32"/>
      <c r="AC32" s="17"/>
      <c r="AD32" s="2"/>
      <c r="AE32" s="17"/>
      <c r="AF32" s="2"/>
      <c r="AG32" s="17"/>
      <c r="AH32" s="2"/>
      <c r="AI32" s="17"/>
      <c r="AJ32" s="32"/>
    </row>
    <row r="33" spans="1:36" x14ac:dyDescent="0.25">
      <c r="A33" s="1"/>
      <c r="B33" s="1"/>
      <c r="C33" s="1"/>
      <c r="D33" s="1"/>
      <c r="E33" s="1" t="s">
        <v>195</v>
      </c>
      <c r="F33" s="2">
        <v>0</v>
      </c>
      <c r="G33" s="17"/>
      <c r="H33" s="2">
        <v>125</v>
      </c>
      <c r="I33" s="17"/>
      <c r="J33" s="2">
        <f>ROUND((F33-H33),5)</f>
        <v>-125</v>
      </c>
      <c r="K33" s="17"/>
      <c r="L33" s="32">
        <f>ROUND(IF(H33=0, IF(F33=0, 0, 1), F33/H33),5)</f>
        <v>0</v>
      </c>
      <c r="M33" s="17"/>
      <c r="N33" s="2">
        <v>0</v>
      </c>
      <c r="O33" s="17"/>
      <c r="P33" s="2"/>
      <c r="Q33" s="17"/>
      <c r="R33" s="2"/>
      <c r="S33" s="17"/>
      <c r="T33" s="32"/>
      <c r="U33" s="17"/>
      <c r="V33" s="2">
        <v>0</v>
      </c>
      <c r="W33" s="17"/>
      <c r="X33" s="2">
        <v>0</v>
      </c>
      <c r="Y33" s="17"/>
      <c r="Z33" s="2">
        <f>ROUND((V33-X33),5)</f>
        <v>0</v>
      </c>
      <c r="AA33" s="17"/>
      <c r="AB33" s="32">
        <f>ROUND(IF(X33=0, IF(V33=0, 0, 1), V33/X33),5)</f>
        <v>0</v>
      </c>
      <c r="AC33" s="17"/>
      <c r="AD33" s="2">
        <f>ROUND(F33+N33+V33,5)</f>
        <v>0</v>
      </c>
      <c r="AE33" s="17"/>
      <c r="AF33" s="2">
        <f>ROUND(H33+P33+X33,5)</f>
        <v>125</v>
      </c>
      <c r="AG33" s="17"/>
      <c r="AH33" s="2">
        <f>ROUND((AD33-AF33),5)</f>
        <v>-125</v>
      </c>
      <c r="AI33" s="17"/>
      <c r="AJ33" s="32">
        <f>ROUND(IF(AF33=0, IF(AD33=0, 0, 1), AD33/AF33),5)</f>
        <v>0</v>
      </c>
    </row>
    <row r="34" spans="1:36" ht="15.75" thickBot="1" x14ac:dyDescent="0.3">
      <c r="A34" s="1"/>
      <c r="B34" s="1"/>
      <c r="C34" s="1"/>
      <c r="D34" s="1"/>
      <c r="E34" s="1" t="s">
        <v>196</v>
      </c>
      <c r="F34" s="3">
        <v>0</v>
      </c>
      <c r="G34" s="17"/>
      <c r="H34" s="3"/>
      <c r="I34" s="17"/>
      <c r="J34" s="3"/>
      <c r="K34" s="17"/>
      <c r="L34" s="33"/>
      <c r="M34" s="17"/>
      <c r="N34" s="3">
        <v>0</v>
      </c>
      <c r="O34" s="17"/>
      <c r="P34" s="3">
        <v>1000</v>
      </c>
      <c r="Q34" s="17"/>
      <c r="R34" s="3">
        <f>ROUND((N34-P34),5)</f>
        <v>-1000</v>
      </c>
      <c r="S34" s="17"/>
      <c r="T34" s="33">
        <f>ROUND(IF(P34=0, IF(N34=0, 0, 1), N34/P34),5)</f>
        <v>0</v>
      </c>
      <c r="U34" s="17"/>
      <c r="V34" s="3">
        <v>0</v>
      </c>
      <c r="W34" s="17"/>
      <c r="X34" s="3">
        <v>0</v>
      </c>
      <c r="Y34" s="17"/>
      <c r="Z34" s="3">
        <f>ROUND((V34-X34),5)</f>
        <v>0</v>
      </c>
      <c r="AA34" s="17"/>
      <c r="AB34" s="33">
        <f>ROUND(IF(X34=0, IF(V34=0, 0, 1), V34/X34),5)</f>
        <v>0</v>
      </c>
      <c r="AC34" s="17"/>
      <c r="AD34" s="3">
        <f>ROUND(F34+N34+V34,5)</f>
        <v>0</v>
      </c>
      <c r="AE34" s="17"/>
      <c r="AF34" s="3">
        <f>ROUND(H34+P34+X34,5)</f>
        <v>1000</v>
      </c>
      <c r="AG34" s="17"/>
      <c r="AH34" s="3">
        <f>ROUND((AD34-AF34),5)</f>
        <v>-1000</v>
      </c>
      <c r="AI34" s="17"/>
      <c r="AJ34" s="33">
        <f>ROUND(IF(AF34=0, IF(AD34=0, 0, 1), AD34/AF34),5)</f>
        <v>0</v>
      </c>
    </row>
    <row r="35" spans="1:36" x14ac:dyDescent="0.25">
      <c r="A35" s="1"/>
      <c r="B35" s="1"/>
      <c r="C35" s="1"/>
      <c r="D35" s="1" t="s">
        <v>197</v>
      </c>
      <c r="E35" s="1"/>
      <c r="F35" s="2">
        <f>ROUND(SUM(F32:F34),5)</f>
        <v>0</v>
      </c>
      <c r="G35" s="17"/>
      <c r="H35" s="2">
        <f>ROUND(SUM(H32:H34),5)</f>
        <v>125</v>
      </c>
      <c r="I35" s="17"/>
      <c r="J35" s="2">
        <f>ROUND((F35-H35),5)</f>
        <v>-125</v>
      </c>
      <c r="K35" s="17"/>
      <c r="L35" s="32">
        <f>ROUND(IF(H35=0, IF(F35=0, 0, 1), F35/H35),5)</f>
        <v>0</v>
      </c>
      <c r="M35" s="17"/>
      <c r="N35" s="2">
        <f>ROUND(SUM(N32:N34),5)</f>
        <v>0</v>
      </c>
      <c r="O35" s="17"/>
      <c r="P35" s="2">
        <f>ROUND(SUM(P32:P34),5)</f>
        <v>1000</v>
      </c>
      <c r="Q35" s="17"/>
      <c r="R35" s="2">
        <f>ROUND((N35-P35),5)</f>
        <v>-1000</v>
      </c>
      <c r="S35" s="17"/>
      <c r="T35" s="32">
        <f>ROUND(IF(P35=0, IF(N35=0, 0, 1), N35/P35),5)</f>
        <v>0</v>
      </c>
      <c r="U35" s="17"/>
      <c r="V35" s="2">
        <f>ROUND(SUM(V32:V34),5)</f>
        <v>0</v>
      </c>
      <c r="W35" s="17"/>
      <c r="X35" s="2">
        <f>ROUND(SUM(X32:X34),5)</f>
        <v>0</v>
      </c>
      <c r="Y35" s="17"/>
      <c r="Z35" s="2">
        <f>ROUND((V35-X35),5)</f>
        <v>0</v>
      </c>
      <c r="AA35" s="17"/>
      <c r="AB35" s="32">
        <f>ROUND(IF(X35=0, IF(V35=0, 0, 1), V35/X35),5)</f>
        <v>0</v>
      </c>
      <c r="AC35" s="17"/>
      <c r="AD35" s="2">
        <f>ROUND(F35+N35+V35,5)</f>
        <v>0</v>
      </c>
      <c r="AE35" s="17"/>
      <c r="AF35" s="2">
        <f>ROUND(H35+P35+X35,5)</f>
        <v>1125</v>
      </c>
      <c r="AG35" s="17"/>
      <c r="AH35" s="2">
        <f>ROUND((AD35-AF35),5)</f>
        <v>-1125</v>
      </c>
      <c r="AI35" s="17"/>
      <c r="AJ35" s="32">
        <f>ROUND(IF(AF35=0, IF(AD35=0, 0, 1), AD35/AF35),5)</f>
        <v>0</v>
      </c>
    </row>
    <row r="36" spans="1:36" x14ac:dyDescent="0.25">
      <c r="A36" s="1"/>
      <c r="B36" s="1"/>
      <c r="C36" s="1"/>
      <c r="D36" s="1" t="s">
        <v>26</v>
      </c>
      <c r="E36" s="1"/>
      <c r="F36" s="2"/>
      <c r="G36" s="17"/>
      <c r="H36" s="2"/>
      <c r="I36" s="17"/>
      <c r="J36" s="2"/>
      <c r="K36" s="17"/>
      <c r="L36" s="32"/>
      <c r="M36" s="17"/>
      <c r="N36" s="2"/>
      <c r="O36" s="17"/>
      <c r="P36" s="2"/>
      <c r="Q36" s="17"/>
      <c r="R36" s="2"/>
      <c r="S36" s="17"/>
      <c r="T36" s="32"/>
      <c r="U36" s="17"/>
      <c r="V36" s="2"/>
      <c r="W36" s="17"/>
      <c r="X36" s="2"/>
      <c r="Y36" s="17"/>
      <c r="Z36" s="2"/>
      <c r="AA36" s="17"/>
      <c r="AB36" s="32"/>
      <c r="AC36" s="17"/>
      <c r="AD36" s="2"/>
      <c r="AE36" s="17"/>
      <c r="AF36" s="2"/>
      <c r="AG36" s="17"/>
      <c r="AH36" s="2"/>
      <c r="AI36" s="17"/>
      <c r="AJ36" s="32"/>
    </row>
    <row r="37" spans="1:36" x14ac:dyDescent="0.25">
      <c r="A37" s="1"/>
      <c r="B37" s="1"/>
      <c r="C37" s="1"/>
      <c r="D37" s="1"/>
      <c r="E37" s="1" t="s">
        <v>27</v>
      </c>
      <c r="F37" s="2">
        <v>0</v>
      </c>
      <c r="G37" s="17"/>
      <c r="H37" s="2"/>
      <c r="I37" s="17"/>
      <c r="J37" s="2"/>
      <c r="K37" s="17"/>
      <c r="L37" s="32"/>
      <c r="M37" s="17"/>
      <c r="N37" s="2">
        <v>372.16</v>
      </c>
      <c r="O37" s="17"/>
      <c r="P37" s="2">
        <v>416.7</v>
      </c>
      <c r="Q37" s="17"/>
      <c r="R37" s="2">
        <f>ROUND((N37-P37),5)</f>
        <v>-44.54</v>
      </c>
      <c r="S37" s="17"/>
      <c r="T37" s="32">
        <f>ROUND(IF(P37=0, IF(N37=0, 0, 1), N37/P37),5)</f>
        <v>0.89310999999999996</v>
      </c>
      <c r="U37" s="17"/>
      <c r="V37" s="2">
        <v>0</v>
      </c>
      <c r="W37" s="17"/>
      <c r="X37" s="2">
        <v>0</v>
      </c>
      <c r="Y37" s="17"/>
      <c r="Z37" s="2">
        <f>ROUND((V37-X37),5)</f>
        <v>0</v>
      </c>
      <c r="AA37" s="17"/>
      <c r="AB37" s="32">
        <f>ROUND(IF(X37=0, IF(V37=0, 0, 1), V37/X37),5)</f>
        <v>0</v>
      </c>
      <c r="AC37" s="17"/>
      <c r="AD37" s="2">
        <f>ROUND(F37+N37+V37,5)</f>
        <v>372.16</v>
      </c>
      <c r="AE37" s="17"/>
      <c r="AF37" s="2">
        <f>ROUND(H37+P37+X37,5)</f>
        <v>416.7</v>
      </c>
      <c r="AG37" s="17"/>
      <c r="AH37" s="2">
        <f>ROUND((AD37-AF37),5)</f>
        <v>-44.54</v>
      </c>
      <c r="AI37" s="17"/>
      <c r="AJ37" s="32">
        <f>ROUND(IF(AF37=0, IF(AD37=0, 0, 1), AD37/AF37),5)</f>
        <v>0.89310999999999996</v>
      </c>
    </row>
    <row r="38" spans="1:36" ht="15.75" thickBot="1" x14ac:dyDescent="0.3">
      <c r="A38" s="1"/>
      <c r="B38" s="1"/>
      <c r="C38" s="1"/>
      <c r="D38" s="1"/>
      <c r="E38" s="1" t="s">
        <v>28</v>
      </c>
      <c r="F38" s="3">
        <v>119.88</v>
      </c>
      <c r="G38" s="17"/>
      <c r="H38" s="2"/>
      <c r="I38" s="17"/>
      <c r="J38" s="2"/>
      <c r="K38" s="17"/>
      <c r="L38" s="32"/>
      <c r="M38" s="17"/>
      <c r="N38" s="3">
        <v>439.4</v>
      </c>
      <c r="O38" s="17"/>
      <c r="P38" s="3">
        <v>216.7</v>
      </c>
      <c r="Q38" s="17"/>
      <c r="R38" s="3">
        <f>ROUND((N38-P38),5)</f>
        <v>222.7</v>
      </c>
      <c r="S38" s="17"/>
      <c r="T38" s="33">
        <f>ROUND(IF(P38=0, IF(N38=0, 0, 1), N38/P38),5)</f>
        <v>2.0276900000000002</v>
      </c>
      <c r="U38" s="17"/>
      <c r="V38" s="3">
        <v>0</v>
      </c>
      <c r="W38" s="17"/>
      <c r="X38" s="3">
        <v>0</v>
      </c>
      <c r="Y38" s="17"/>
      <c r="Z38" s="3">
        <f>ROUND((V38-X38),5)</f>
        <v>0</v>
      </c>
      <c r="AA38" s="17"/>
      <c r="AB38" s="33">
        <f>ROUND(IF(X38=0, IF(V38=0, 0, 1), V38/X38),5)</f>
        <v>0</v>
      </c>
      <c r="AC38" s="17"/>
      <c r="AD38" s="3">
        <f>ROUND(F38+N38+V38,5)</f>
        <v>559.28</v>
      </c>
      <c r="AE38" s="17"/>
      <c r="AF38" s="3">
        <f>ROUND(H38+P38+X38,5)</f>
        <v>216.7</v>
      </c>
      <c r="AG38" s="17"/>
      <c r="AH38" s="3">
        <f>ROUND((AD38-AF38),5)</f>
        <v>342.58</v>
      </c>
      <c r="AI38" s="17"/>
      <c r="AJ38" s="33">
        <f>ROUND(IF(AF38=0, IF(AD38=0, 0, 1), AD38/AF38),5)</f>
        <v>2.5809000000000002</v>
      </c>
    </row>
    <row r="39" spans="1:36" x14ac:dyDescent="0.25">
      <c r="A39" s="1"/>
      <c r="B39" s="1"/>
      <c r="C39" s="1"/>
      <c r="D39" s="1" t="s">
        <v>29</v>
      </c>
      <c r="E39" s="1"/>
      <c r="F39" s="2">
        <f>ROUND(SUM(F36:F38),5)</f>
        <v>119.88</v>
      </c>
      <c r="G39" s="17"/>
      <c r="H39" s="2"/>
      <c r="I39" s="17"/>
      <c r="J39" s="2"/>
      <c r="K39" s="17"/>
      <c r="L39" s="32"/>
      <c r="M39" s="17"/>
      <c r="N39" s="2">
        <f>ROUND(SUM(N36:N38),5)</f>
        <v>811.56</v>
      </c>
      <c r="O39" s="17"/>
      <c r="P39" s="2">
        <f>ROUND(SUM(P36:P38),5)</f>
        <v>633.4</v>
      </c>
      <c r="Q39" s="17"/>
      <c r="R39" s="2">
        <f>ROUND((N39-P39),5)</f>
        <v>178.16</v>
      </c>
      <c r="S39" s="17"/>
      <c r="T39" s="32">
        <f>ROUND(IF(P39=0, IF(N39=0, 0, 1), N39/P39),5)</f>
        <v>1.28128</v>
      </c>
      <c r="U39" s="17"/>
      <c r="V39" s="2">
        <f>ROUND(SUM(V36:V38),5)</f>
        <v>0</v>
      </c>
      <c r="W39" s="17"/>
      <c r="X39" s="2">
        <f>ROUND(SUM(X36:X38),5)</f>
        <v>0</v>
      </c>
      <c r="Y39" s="17"/>
      <c r="Z39" s="2">
        <f>ROUND((V39-X39),5)</f>
        <v>0</v>
      </c>
      <c r="AA39" s="17"/>
      <c r="AB39" s="32">
        <f>ROUND(IF(X39=0, IF(V39=0, 0, 1), V39/X39),5)</f>
        <v>0</v>
      </c>
      <c r="AC39" s="17"/>
      <c r="AD39" s="2">
        <f>ROUND(F39+N39+V39,5)</f>
        <v>931.44</v>
      </c>
      <c r="AE39" s="17"/>
      <c r="AF39" s="2">
        <f>ROUND(H39+P39+X39,5)</f>
        <v>633.4</v>
      </c>
      <c r="AG39" s="17"/>
      <c r="AH39" s="2">
        <f>ROUND((AD39-AF39),5)</f>
        <v>298.04000000000002</v>
      </c>
      <c r="AI39" s="17"/>
      <c r="AJ39" s="32">
        <f>ROUND(IF(AF39=0, IF(AD39=0, 0, 1), AD39/AF39),5)</f>
        <v>1.47054</v>
      </c>
    </row>
    <row r="40" spans="1:36" x14ac:dyDescent="0.25">
      <c r="A40" s="1"/>
      <c r="B40" s="1"/>
      <c r="C40" s="1"/>
      <c r="D40" s="1" t="s">
        <v>198</v>
      </c>
      <c r="E40" s="1"/>
      <c r="F40" s="2"/>
      <c r="G40" s="17"/>
      <c r="H40" s="2"/>
      <c r="I40" s="17"/>
      <c r="J40" s="2"/>
      <c r="K40" s="17"/>
      <c r="L40" s="32"/>
      <c r="M40" s="17"/>
      <c r="N40" s="2"/>
      <c r="O40" s="17"/>
      <c r="P40" s="2"/>
      <c r="Q40" s="17"/>
      <c r="R40" s="2"/>
      <c r="S40" s="17"/>
      <c r="T40" s="32"/>
      <c r="U40" s="17"/>
      <c r="V40" s="2"/>
      <c r="W40" s="17"/>
      <c r="X40" s="2"/>
      <c r="Y40" s="17"/>
      <c r="Z40" s="2"/>
      <c r="AA40" s="17"/>
      <c r="AB40" s="32"/>
      <c r="AC40" s="17"/>
      <c r="AD40" s="2"/>
      <c r="AE40" s="17"/>
      <c r="AF40" s="2"/>
      <c r="AG40" s="17"/>
      <c r="AH40" s="2"/>
      <c r="AI40" s="17"/>
      <c r="AJ40" s="32"/>
    </row>
    <row r="41" spans="1:36" ht="15.75" thickBot="1" x14ac:dyDescent="0.3">
      <c r="A41" s="1"/>
      <c r="B41" s="1"/>
      <c r="C41" s="1"/>
      <c r="D41" s="1"/>
      <c r="E41" s="1" t="s">
        <v>199</v>
      </c>
      <c r="F41" s="3">
        <v>0</v>
      </c>
      <c r="G41" s="17"/>
      <c r="H41" s="2"/>
      <c r="I41" s="17"/>
      <c r="J41" s="2"/>
      <c r="K41" s="17"/>
      <c r="L41" s="32"/>
      <c r="M41" s="17"/>
      <c r="N41" s="3">
        <v>0</v>
      </c>
      <c r="O41" s="17"/>
      <c r="P41" s="3">
        <v>1000</v>
      </c>
      <c r="Q41" s="17"/>
      <c r="R41" s="3">
        <f>ROUND((N41-P41),5)</f>
        <v>-1000</v>
      </c>
      <c r="S41" s="17"/>
      <c r="T41" s="33">
        <f>ROUND(IF(P41=0, IF(N41=0, 0, 1), N41/P41),5)</f>
        <v>0</v>
      </c>
      <c r="U41" s="17"/>
      <c r="V41" s="3">
        <v>0</v>
      </c>
      <c r="W41" s="17"/>
      <c r="X41" s="3">
        <v>0</v>
      </c>
      <c r="Y41" s="17"/>
      <c r="Z41" s="3">
        <f>ROUND((V41-X41),5)</f>
        <v>0</v>
      </c>
      <c r="AA41" s="17"/>
      <c r="AB41" s="33">
        <f>ROUND(IF(X41=0, IF(V41=0, 0, 1), V41/X41),5)</f>
        <v>0</v>
      </c>
      <c r="AC41" s="17"/>
      <c r="AD41" s="3">
        <f>ROUND(F41+N41+V41,5)</f>
        <v>0</v>
      </c>
      <c r="AE41" s="17"/>
      <c r="AF41" s="3">
        <f>ROUND(H41+P41+X41,5)</f>
        <v>1000</v>
      </c>
      <c r="AG41" s="17"/>
      <c r="AH41" s="3">
        <f>ROUND((AD41-AF41),5)</f>
        <v>-1000</v>
      </c>
      <c r="AI41" s="17"/>
      <c r="AJ41" s="33">
        <f>ROUND(IF(AF41=0, IF(AD41=0, 0, 1), AD41/AF41),5)</f>
        <v>0</v>
      </c>
    </row>
    <row r="42" spans="1:36" x14ac:dyDescent="0.25">
      <c r="A42" s="1"/>
      <c r="B42" s="1"/>
      <c r="C42" s="1"/>
      <c r="D42" s="1" t="s">
        <v>200</v>
      </c>
      <c r="E42" s="1"/>
      <c r="F42" s="2">
        <f>ROUND(SUM(F40:F41),5)</f>
        <v>0</v>
      </c>
      <c r="G42" s="17"/>
      <c r="H42" s="2"/>
      <c r="I42" s="17"/>
      <c r="J42" s="2"/>
      <c r="K42" s="17"/>
      <c r="L42" s="32"/>
      <c r="M42" s="17"/>
      <c r="N42" s="2">
        <f>ROUND(SUM(N40:N41),5)</f>
        <v>0</v>
      </c>
      <c r="O42" s="17"/>
      <c r="P42" s="2">
        <f>ROUND(SUM(P40:P41),5)</f>
        <v>1000</v>
      </c>
      <c r="Q42" s="17"/>
      <c r="R42" s="2">
        <f>ROUND((N42-P42),5)</f>
        <v>-1000</v>
      </c>
      <c r="S42" s="17"/>
      <c r="T42" s="32">
        <f>ROUND(IF(P42=0, IF(N42=0, 0, 1), N42/P42),5)</f>
        <v>0</v>
      </c>
      <c r="U42" s="17"/>
      <c r="V42" s="2">
        <f>ROUND(SUM(V40:V41),5)</f>
        <v>0</v>
      </c>
      <c r="W42" s="17"/>
      <c r="X42" s="2">
        <f>ROUND(SUM(X40:X41),5)</f>
        <v>0</v>
      </c>
      <c r="Y42" s="17"/>
      <c r="Z42" s="2">
        <f>ROUND((V42-X42),5)</f>
        <v>0</v>
      </c>
      <c r="AA42" s="17"/>
      <c r="AB42" s="32">
        <f>ROUND(IF(X42=0, IF(V42=0, 0, 1), V42/X42),5)</f>
        <v>0</v>
      </c>
      <c r="AC42" s="17"/>
      <c r="AD42" s="2">
        <f>ROUND(F42+N42+V42,5)</f>
        <v>0</v>
      </c>
      <c r="AE42" s="17"/>
      <c r="AF42" s="2">
        <f>ROUND(H42+P42+X42,5)</f>
        <v>1000</v>
      </c>
      <c r="AG42" s="17"/>
      <c r="AH42" s="2">
        <f>ROUND((AD42-AF42),5)</f>
        <v>-1000</v>
      </c>
      <c r="AI42" s="17"/>
      <c r="AJ42" s="32">
        <f>ROUND(IF(AF42=0, IF(AD42=0, 0, 1), AD42/AF42),5)</f>
        <v>0</v>
      </c>
    </row>
    <row r="43" spans="1:36" x14ac:dyDescent="0.25">
      <c r="A43" s="1"/>
      <c r="B43" s="1"/>
      <c r="C43" s="1"/>
      <c r="D43" s="1" t="s">
        <v>30</v>
      </c>
      <c r="E43" s="1"/>
      <c r="F43" s="2"/>
      <c r="G43" s="17"/>
      <c r="H43" s="2"/>
      <c r="I43" s="17"/>
      <c r="J43" s="2"/>
      <c r="K43" s="17"/>
      <c r="L43" s="32"/>
      <c r="M43" s="17"/>
      <c r="N43" s="2"/>
      <c r="O43" s="17"/>
      <c r="P43" s="2"/>
      <c r="Q43" s="17"/>
      <c r="R43" s="2"/>
      <c r="S43" s="17"/>
      <c r="T43" s="32"/>
      <c r="U43" s="17"/>
      <c r="V43" s="2"/>
      <c r="W43" s="17"/>
      <c r="X43" s="2"/>
      <c r="Y43" s="17"/>
      <c r="Z43" s="2"/>
      <c r="AA43" s="17"/>
      <c r="AB43" s="32"/>
      <c r="AC43" s="17"/>
      <c r="AD43" s="2"/>
      <c r="AE43" s="17"/>
      <c r="AF43" s="2"/>
      <c r="AG43" s="17"/>
      <c r="AH43" s="2"/>
      <c r="AI43" s="17"/>
      <c r="AJ43" s="32"/>
    </row>
    <row r="44" spans="1:36" x14ac:dyDescent="0.25">
      <c r="A44" s="1"/>
      <c r="B44" s="1"/>
      <c r="C44" s="1"/>
      <c r="D44" s="1"/>
      <c r="E44" s="1" t="s">
        <v>201</v>
      </c>
      <c r="F44" s="2">
        <v>0</v>
      </c>
      <c r="G44" s="17"/>
      <c r="H44" s="2">
        <v>125</v>
      </c>
      <c r="I44" s="17"/>
      <c r="J44" s="2">
        <f>ROUND((F44-H44),5)</f>
        <v>-125</v>
      </c>
      <c r="K44" s="17"/>
      <c r="L44" s="32">
        <f>ROUND(IF(H44=0, IF(F44=0, 0, 1), F44/H44),5)</f>
        <v>0</v>
      </c>
      <c r="M44" s="17"/>
      <c r="N44" s="2">
        <v>0</v>
      </c>
      <c r="O44" s="17"/>
      <c r="P44" s="2"/>
      <c r="Q44" s="17"/>
      <c r="R44" s="2"/>
      <c r="S44" s="17"/>
      <c r="T44" s="32"/>
      <c r="U44" s="17"/>
      <c r="V44" s="2">
        <v>0</v>
      </c>
      <c r="W44" s="17"/>
      <c r="X44" s="2">
        <v>0</v>
      </c>
      <c r="Y44" s="17"/>
      <c r="Z44" s="2">
        <f>ROUND((V44-X44),5)</f>
        <v>0</v>
      </c>
      <c r="AA44" s="17"/>
      <c r="AB44" s="32">
        <f>ROUND(IF(X44=0, IF(V44=0, 0, 1), V44/X44),5)</f>
        <v>0</v>
      </c>
      <c r="AC44" s="17"/>
      <c r="AD44" s="2">
        <f>ROUND(F44+N44+V44,5)</f>
        <v>0</v>
      </c>
      <c r="AE44" s="17"/>
      <c r="AF44" s="2">
        <f>ROUND(H44+P44+X44,5)</f>
        <v>125</v>
      </c>
      <c r="AG44" s="17"/>
      <c r="AH44" s="2">
        <f>ROUND((AD44-AF44),5)</f>
        <v>-125</v>
      </c>
      <c r="AI44" s="17"/>
      <c r="AJ44" s="32">
        <f>ROUND(IF(AF44=0, IF(AD44=0, 0, 1), AD44/AF44),5)</f>
        <v>0</v>
      </c>
    </row>
    <row r="45" spans="1:36" x14ac:dyDescent="0.25">
      <c r="A45" s="1"/>
      <c r="B45" s="1"/>
      <c r="C45" s="1"/>
      <c r="D45" s="1"/>
      <c r="E45" s="1" t="s">
        <v>31</v>
      </c>
      <c r="F45" s="2">
        <v>10</v>
      </c>
      <c r="G45" s="17"/>
      <c r="H45" s="2"/>
      <c r="I45" s="17"/>
      <c r="J45" s="2"/>
      <c r="K45" s="17"/>
      <c r="L45" s="32"/>
      <c r="M45" s="17"/>
      <c r="N45" s="2">
        <v>0</v>
      </c>
      <c r="O45" s="17"/>
      <c r="P45" s="2"/>
      <c r="Q45" s="17"/>
      <c r="R45" s="2"/>
      <c r="S45" s="17"/>
      <c r="T45" s="32"/>
      <c r="U45" s="17"/>
      <c r="V45" s="2">
        <v>0</v>
      </c>
      <c r="W45" s="17"/>
      <c r="X45" s="2">
        <v>0</v>
      </c>
      <c r="Y45" s="17"/>
      <c r="Z45" s="2">
        <f>ROUND((V45-X45),5)</f>
        <v>0</v>
      </c>
      <c r="AA45" s="17"/>
      <c r="AB45" s="32">
        <f>ROUND(IF(X45=0, IF(V45=0, 0, 1), V45/X45),5)</f>
        <v>0</v>
      </c>
      <c r="AC45" s="17"/>
      <c r="AD45" s="2">
        <f>ROUND(F45+N45+V45,5)</f>
        <v>10</v>
      </c>
      <c r="AE45" s="17"/>
      <c r="AF45" s="2">
        <f>ROUND(H45+P45+X45,5)</f>
        <v>0</v>
      </c>
      <c r="AG45" s="17"/>
      <c r="AH45" s="2">
        <f>ROUND((AD45-AF45),5)</f>
        <v>10</v>
      </c>
      <c r="AI45" s="17"/>
      <c r="AJ45" s="32">
        <f>ROUND(IF(AF45=0, IF(AD45=0, 0, 1), AD45/AF45),5)</f>
        <v>1</v>
      </c>
    </row>
    <row r="46" spans="1:36" x14ac:dyDescent="0.25">
      <c r="A46" s="1"/>
      <c r="B46" s="1"/>
      <c r="C46" s="1"/>
      <c r="D46" s="1"/>
      <c r="E46" s="1" t="s">
        <v>32</v>
      </c>
      <c r="F46" s="2">
        <v>150</v>
      </c>
      <c r="G46" s="17"/>
      <c r="H46" s="2">
        <v>100</v>
      </c>
      <c r="I46" s="17"/>
      <c r="J46" s="2">
        <f>ROUND((F46-H46),5)</f>
        <v>50</v>
      </c>
      <c r="K46" s="17"/>
      <c r="L46" s="32">
        <f>ROUND(IF(H46=0, IF(F46=0, 0, 1), F46/H46),5)</f>
        <v>1.5</v>
      </c>
      <c r="M46" s="17"/>
      <c r="N46" s="2">
        <v>0</v>
      </c>
      <c r="O46" s="17"/>
      <c r="P46" s="2"/>
      <c r="Q46" s="17"/>
      <c r="R46" s="2"/>
      <c r="S46" s="17"/>
      <c r="T46" s="32"/>
      <c r="U46" s="17"/>
      <c r="V46" s="2">
        <v>0</v>
      </c>
      <c r="W46" s="17"/>
      <c r="X46" s="2">
        <v>0</v>
      </c>
      <c r="Y46" s="17"/>
      <c r="Z46" s="2">
        <f>ROUND((V46-X46),5)</f>
        <v>0</v>
      </c>
      <c r="AA46" s="17"/>
      <c r="AB46" s="32">
        <f>ROUND(IF(X46=0, IF(V46=0, 0, 1), V46/X46),5)</f>
        <v>0</v>
      </c>
      <c r="AC46" s="17"/>
      <c r="AD46" s="2">
        <f>ROUND(F46+N46+V46,5)</f>
        <v>150</v>
      </c>
      <c r="AE46" s="17"/>
      <c r="AF46" s="2">
        <f>ROUND(H46+P46+X46,5)</f>
        <v>100</v>
      </c>
      <c r="AG46" s="17"/>
      <c r="AH46" s="2">
        <f>ROUND((AD46-AF46),5)</f>
        <v>50</v>
      </c>
      <c r="AI46" s="17"/>
      <c r="AJ46" s="32">
        <f>ROUND(IF(AF46=0, IF(AD46=0, 0, 1), AD46/AF46),5)</f>
        <v>1.5</v>
      </c>
    </row>
    <row r="47" spans="1:36" x14ac:dyDescent="0.25">
      <c r="A47" s="1"/>
      <c r="B47" s="1"/>
      <c r="C47" s="1"/>
      <c r="D47" s="1"/>
      <c r="E47" s="1" t="s">
        <v>33</v>
      </c>
      <c r="F47" s="2">
        <v>179.18</v>
      </c>
      <c r="G47" s="17"/>
      <c r="H47" s="2">
        <v>250</v>
      </c>
      <c r="I47" s="17"/>
      <c r="J47" s="2">
        <f>ROUND((F47-H47),5)</f>
        <v>-70.819999999999993</v>
      </c>
      <c r="K47" s="17"/>
      <c r="L47" s="32">
        <f>ROUND(IF(H47=0, IF(F47=0, 0, 1), F47/H47),5)</f>
        <v>0.71672000000000002</v>
      </c>
      <c r="M47" s="17"/>
      <c r="N47" s="2">
        <v>0</v>
      </c>
      <c r="O47" s="17"/>
      <c r="P47" s="2"/>
      <c r="Q47" s="17"/>
      <c r="R47" s="2"/>
      <c r="S47" s="17"/>
      <c r="T47" s="32"/>
      <c r="U47" s="17"/>
      <c r="V47" s="2">
        <v>0</v>
      </c>
      <c r="W47" s="17"/>
      <c r="X47" s="2">
        <v>0</v>
      </c>
      <c r="Y47" s="17"/>
      <c r="Z47" s="2">
        <f>ROUND((V47-X47),5)</f>
        <v>0</v>
      </c>
      <c r="AA47" s="17"/>
      <c r="AB47" s="32">
        <f>ROUND(IF(X47=0, IF(V47=0, 0, 1), V47/X47),5)</f>
        <v>0</v>
      </c>
      <c r="AC47" s="17"/>
      <c r="AD47" s="2">
        <f>ROUND(F47+N47+V47,5)</f>
        <v>179.18</v>
      </c>
      <c r="AE47" s="17"/>
      <c r="AF47" s="2">
        <f>ROUND(H47+P47+X47,5)</f>
        <v>250</v>
      </c>
      <c r="AG47" s="17"/>
      <c r="AH47" s="2">
        <f>ROUND((AD47-AF47),5)</f>
        <v>-70.819999999999993</v>
      </c>
      <c r="AI47" s="17"/>
      <c r="AJ47" s="32">
        <f>ROUND(IF(AF47=0, IF(AD47=0, 0, 1), AD47/AF47),5)</f>
        <v>0.71672000000000002</v>
      </c>
    </row>
    <row r="48" spans="1:36" ht="15.75" thickBot="1" x14ac:dyDescent="0.3">
      <c r="A48" s="1"/>
      <c r="B48" s="1"/>
      <c r="C48" s="1"/>
      <c r="D48" s="1"/>
      <c r="E48" s="1" t="s">
        <v>34</v>
      </c>
      <c r="F48" s="3">
        <v>55</v>
      </c>
      <c r="G48" s="17"/>
      <c r="H48" s="3">
        <v>83.3</v>
      </c>
      <c r="I48" s="17"/>
      <c r="J48" s="3">
        <f>ROUND((F48-H48),5)</f>
        <v>-28.3</v>
      </c>
      <c r="K48" s="17"/>
      <c r="L48" s="33">
        <f>ROUND(IF(H48=0, IF(F48=0, 0, 1), F48/H48),5)</f>
        <v>0.66025999999999996</v>
      </c>
      <c r="M48" s="17"/>
      <c r="N48" s="3">
        <v>0</v>
      </c>
      <c r="O48" s="17"/>
      <c r="P48" s="2"/>
      <c r="Q48" s="17"/>
      <c r="R48" s="2"/>
      <c r="S48" s="17"/>
      <c r="T48" s="32"/>
      <c r="U48" s="17"/>
      <c r="V48" s="3">
        <v>0</v>
      </c>
      <c r="W48" s="17"/>
      <c r="X48" s="3">
        <v>0</v>
      </c>
      <c r="Y48" s="17"/>
      <c r="Z48" s="3">
        <f>ROUND((V48-X48),5)</f>
        <v>0</v>
      </c>
      <c r="AA48" s="17"/>
      <c r="AB48" s="33">
        <f>ROUND(IF(X48=0, IF(V48=0, 0, 1), V48/X48),5)</f>
        <v>0</v>
      </c>
      <c r="AC48" s="17"/>
      <c r="AD48" s="3">
        <f>ROUND(F48+N48+V48,5)</f>
        <v>55</v>
      </c>
      <c r="AE48" s="17"/>
      <c r="AF48" s="3">
        <f>ROUND(H48+P48+X48,5)</f>
        <v>83.3</v>
      </c>
      <c r="AG48" s="17"/>
      <c r="AH48" s="3">
        <f>ROUND((AD48-AF48),5)</f>
        <v>-28.3</v>
      </c>
      <c r="AI48" s="17"/>
      <c r="AJ48" s="33">
        <f>ROUND(IF(AF48=0, IF(AD48=0, 0, 1), AD48/AF48),5)</f>
        <v>0.66025999999999996</v>
      </c>
    </row>
    <row r="49" spans="1:36" x14ac:dyDescent="0.25">
      <c r="A49" s="1"/>
      <c r="B49" s="1"/>
      <c r="C49" s="1"/>
      <c r="D49" s="1" t="s">
        <v>35</v>
      </c>
      <c r="E49" s="1"/>
      <c r="F49" s="2">
        <f>ROUND(SUM(F43:F48),5)</f>
        <v>394.18</v>
      </c>
      <c r="G49" s="17"/>
      <c r="H49" s="2">
        <f>ROUND(SUM(H43:H48),5)</f>
        <v>558.29999999999995</v>
      </c>
      <c r="I49" s="17"/>
      <c r="J49" s="2">
        <f>ROUND((F49-H49),5)</f>
        <v>-164.12</v>
      </c>
      <c r="K49" s="17"/>
      <c r="L49" s="32">
        <f>ROUND(IF(H49=0, IF(F49=0, 0, 1), F49/H49),5)</f>
        <v>0.70604</v>
      </c>
      <c r="M49" s="17"/>
      <c r="N49" s="2">
        <f>ROUND(SUM(N43:N48),5)</f>
        <v>0</v>
      </c>
      <c r="O49" s="17"/>
      <c r="P49" s="2"/>
      <c r="Q49" s="17"/>
      <c r="R49" s="2"/>
      <c r="S49" s="17"/>
      <c r="T49" s="32"/>
      <c r="U49" s="17"/>
      <c r="V49" s="2">
        <f>ROUND(SUM(V43:V48),5)</f>
        <v>0</v>
      </c>
      <c r="W49" s="17"/>
      <c r="X49" s="2">
        <f>ROUND(SUM(X43:X48),5)</f>
        <v>0</v>
      </c>
      <c r="Y49" s="17"/>
      <c r="Z49" s="2">
        <f>ROUND((V49-X49),5)</f>
        <v>0</v>
      </c>
      <c r="AA49" s="17"/>
      <c r="AB49" s="32">
        <f>ROUND(IF(X49=0, IF(V49=0, 0, 1), V49/X49),5)</f>
        <v>0</v>
      </c>
      <c r="AC49" s="17"/>
      <c r="AD49" s="2">
        <f>ROUND(F49+N49+V49,5)</f>
        <v>394.18</v>
      </c>
      <c r="AE49" s="17"/>
      <c r="AF49" s="2">
        <f>ROUND(H49+P49+X49,5)</f>
        <v>558.29999999999995</v>
      </c>
      <c r="AG49" s="17"/>
      <c r="AH49" s="2">
        <f>ROUND((AD49-AF49),5)</f>
        <v>-164.12</v>
      </c>
      <c r="AI49" s="17"/>
      <c r="AJ49" s="32">
        <f>ROUND(IF(AF49=0, IF(AD49=0, 0, 1), AD49/AF49),5)</f>
        <v>0.70604</v>
      </c>
    </row>
    <row r="50" spans="1:36" x14ac:dyDescent="0.25">
      <c r="A50" s="1"/>
      <c r="B50" s="1"/>
      <c r="C50" s="1"/>
      <c r="D50" s="1" t="s">
        <v>36</v>
      </c>
      <c r="E50" s="1"/>
      <c r="F50" s="2"/>
      <c r="G50" s="17"/>
      <c r="H50" s="2"/>
      <c r="I50" s="17"/>
      <c r="J50" s="2"/>
      <c r="K50" s="17"/>
      <c r="L50" s="32"/>
      <c r="M50" s="17"/>
      <c r="N50" s="2"/>
      <c r="O50" s="17"/>
      <c r="P50" s="2"/>
      <c r="Q50" s="17"/>
      <c r="R50" s="2"/>
      <c r="S50" s="17"/>
      <c r="T50" s="32"/>
      <c r="U50" s="17"/>
      <c r="V50" s="2"/>
      <c r="W50" s="17"/>
      <c r="X50" s="2"/>
      <c r="Y50" s="17"/>
      <c r="Z50" s="2"/>
      <c r="AA50" s="17"/>
      <c r="AB50" s="32"/>
      <c r="AC50" s="17"/>
      <c r="AD50" s="2"/>
      <c r="AE50" s="17"/>
      <c r="AF50" s="2"/>
      <c r="AG50" s="17"/>
      <c r="AH50" s="2"/>
      <c r="AI50" s="17"/>
      <c r="AJ50" s="32"/>
    </row>
    <row r="51" spans="1:36" ht="15.75" thickBot="1" x14ac:dyDescent="0.3">
      <c r="A51" s="1"/>
      <c r="B51" s="1"/>
      <c r="C51" s="1"/>
      <c r="D51" s="1"/>
      <c r="E51" s="1" t="s">
        <v>37</v>
      </c>
      <c r="F51" s="4">
        <v>0</v>
      </c>
      <c r="G51" s="17"/>
      <c r="H51" s="2"/>
      <c r="I51" s="17"/>
      <c r="J51" s="2"/>
      <c r="K51" s="17"/>
      <c r="L51" s="32"/>
      <c r="M51" s="17"/>
      <c r="N51" s="4">
        <v>28.5</v>
      </c>
      <c r="O51" s="17"/>
      <c r="P51" s="4">
        <v>33.299999999999997</v>
      </c>
      <c r="Q51" s="17"/>
      <c r="R51" s="4">
        <f>ROUND((N51-P51),5)</f>
        <v>-4.8</v>
      </c>
      <c r="S51" s="17"/>
      <c r="T51" s="34">
        <f>ROUND(IF(P51=0, IF(N51=0, 0, 1), N51/P51),5)</f>
        <v>0.85585999999999995</v>
      </c>
      <c r="U51" s="17"/>
      <c r="V51" s="4">
        <v>0</v>
      </c>
      <c r="W51" s="17"/>
      <c r="X51" s="4">
        <v>0</v>
      </c>
      <c r="Y51" s="17"/>
      <c r="Z51" s="4">
        <f>ROUND((V51-X51),5)</f>
        <v>0</v>
      </c>
      <c r="AA51" s="17"/>
      <c r="AB51" s="34">
        <f>ROUND(IF(X51=0, IF(V51=0, 0, 1), V51/X51),5)</f>
        <v>0</v>
      </c>
      <c r="AC51" s="17"/>
      <c r="AD51" s="4">
        <f>ROUND(F51+N51+V51,5)</f>
        <v>28.5</v>
      </c>
      <c r="AE51" s="17"/>
      <c r="AF51" s="4">
        <f>ROUND(H51+P51+X51,5)</f>
        <v>33.299999999999997</v>
      </c>
      <c r="AG51" s="17"/>
      <c r="AH51" s="4">
        <f>ROUND((AD51-AF51),5)</f>
        <v>-4.8</v>
      </c>
      <c r="AI51" s="17"/>
      <c r="AJ51" s="34">
        <f>ROUND(IF(AF51=0, IF(AD51=0, 0, 1), AD51/AF51),5)</f>
        <v>0.85585999999999995</v>
      </c>
    </row>
    <row r="52" spans="1:36" ht="15.75" thickBot="1" x14ac:dyDescent="0.3">
      <c r="A52" s="1"/>
      <c r="B52" s="1"/>
      <c r="C52" s="1"/>
      <c r="D52" s="1" t="s">
        <v>38</v>
      </c>
      <c r="E52" s="1"/>
      <c r="F52" s="5">
        <f>ROUND(SUM(F50:F51),5)</f>
        <v>0</v>
      </c>
      <c r="G52" s="17"/>
      <c r="H52" s="4"/>
      <c r="I52" s="17"/>
      <c r="J52" s="4"/>
      <c r="K52" s="17"/>
      <c r="L52" s="34"/>
      <c r="M52" s="17"/>
      <c r="N52" s="5">
        <f>ROUND(SUM(N50:N51),5)</f>
        <v>28.5</v>
      </c>
      <c r="O52" s="17"/>
      <c r="P52" s="5">
        <f>ROUND(SUM(P50:P51),5)</f>
        <v>33.299999999999997</v>
      </c>
      <c r="Q52" s="17"/>
      <c r="R52" s="5">
        <f>ROUND((N52-P52),5)</f>
        <v>-4.8</v>
      </c>
      <c r="S52" s="17"/>
      <c r="T52" s="35">
        <f>ROUND(IF(P52=0, IF(N52=0, 0, 1), N52/P52),5)</f>
        <v>0.85585999999999995</v>
      </c>
      <c r="U52" s="17"/>
      <c r="V52" s="5">
        <f>ROUND(SUM(V50:V51),5)</f>
        <v>0</v>
      </c>
      <c r="W52" s="17"/>
      <c r="X52" s="5">
        <f>ROUND(SUM(X50:X51),5)</f>
        <v>0</v>
      </c>
      <c r="Y52" s="17"/>
      <c r="Z52" s="5">
        <f>ROUND((V52-X52),5)</f>
        <v>0</v>
      </c>
      <c r="AA52" s="17"/>
      <c r="AB52" s="35">
        <f>ROUND(IF(X52=0, IF(V52=0, 0, 1), V52/X52),5)</f>
        <v>0</v>
      </c>
      <c r="AC52" s="17"/>
      <c r="AD52" s="5">
        <f>ROUND(F52+N52+V52,5)</f>
        <v>28.5</v>
      </c>
      <c r="AE52" s="17"/>
      <c r="AF52" s="5">
        <f>ROUND(H52+P52+X52,5)</f>
        <v>33.299999999999997</v>
      </c>
      <c r="AG52" s="17"/>
      <c r="AH52" s="5">
        <f>ROUND((AD52-AF52),5)</f>
        <v>-4.8</v>
      </c>
      <c r="AI52" s="17"/>
      <c r="AJ52" s="35">
        <f>ROUND(IF(AF52=0, IF(AD52=0, 0, 1), AD52/AF52),5)</f>
        <v>0.85585999999999995</v>
      </c>
    </row>
    <row r="53" spans="1:36" ht="15.75" thickBot="1" x14ac:dyDescent="0.3">
      <c r="A53" s="1"/>
      <c r="B53" s="1"/>
      <c r="C53" s="1" t="s">
        <v>39</v>
      </c>
      <c r="D53" s="1"/>
      <c r="E53" s="1"/>
      <c r="F53" s="6">
        <f>ROUND(SUM(F8:F11)+F15+F24+F31+F35+F39+F42+F49+F52,5)</f>
        <v>10841.78</v>
      </c>
      <c r="G53" s="17"/>
      <c r="H53" s="6">
        <f>ROUND(SUM(H8:H11)+H15+H24+H31+H35+H39+H42+H49+H52,5)</f>
        <v>13691.6</v>
      </c>
      <c r="I53" s="17"/>
      <c r="J53" s="6">
        <f>ROUND((F53-H53),5)</f>
        <v>-2849.82</v>
      </c>
      <c r="K53" s="17"/>
      <c r="L53" s="36">
        <f>ROUND(IF(H53=0, IF(F53=0, 0, 1), F53/H53),5)</f>
        <v>0.79186000000000001</v>
      </c>
      <c r="M53" s="17"/>
      <c r="N53" s="6">
        <f>ROUND(SUM(N8:N11)+N15+N24+N31+N35+N39+N42+N49+N52,5)</f>
        <v>14828.33</v>
      </c>
      <c r="O53" s="17"/>
      <c r="P53" s="6">
        <f>ROUND(SUM(P8:P11)+P15+P24+P31+P35+P39+P42+P49+P52,5)</f>
        <v>28345</v>
      </c>
      <c r="Q53" s="17"/>
      <c r="R53" s="6">
        <f>ROUND((N53-P53),5)</f>
        <v>-13516.67</v>
      </c>
      <c r="S53" s="17"/>
      <c r="T53" s="36">
        <f>ROUND(IF(P53=0, IF(N53=0, 0, 1), N53/P53),5)</f>
        <v>0.52314000000000005</v>
      </c>
      <c r="U53" s="17"/>
      <c r="V53" s="6">
        <f>ROUND(SUM(V8:V11)+V15+V24+V31+V35+V39+V42+V49+V52,5)</f>
        <v>0</v>
      </c>
      <c r="W53" s="17"/>
      <c r="X53" s="6">
        <f>ROUND(SUM(X8:X11)+X15+X24+X31+X35+X39+X42+X49+X52,5)</f>
        <v>0</v>
      </c>
      <c r="Y53" s="17"/>
      <c r="Z53" s="6">
        <f>ROUND((V53-X53),5)</f>
        <v>0</v>
      </c>
      <c r="AA53" s="17"/>
      <c r="AB53" s="36">
        <f>ROUND(IF(X53=0, IF(V53=0, 0, 1), V53/X53),5)</f>
        <v>0</v>
      </c>
      <c r="AC53" s="17"/>
      <c r="AD53" s="6">
        <f>ROUND(F53+N53+V53,5)</f>
        <v>25670.11</v>
      </c>
      <c r="AE53" s="17"/>
      <c r="AF53" s="6">
        <f>ROUND(H53+P53+X53,5)</f>
        <v>42036.6</v>
      </c>
      <c r="AG53" s="17"/>
      <c r="AH53" s="6">
        <f>ROUND((AD53-AF53),5)</f>
        <v>-16366.49</v>
      </c>
      <c r="AI53" s="17"/>
      <c r="AJ53" s="36">
        <f>ROUND(IF(AF53=0, IF(AD53=0, 0, 1), AD53/AF53),5)</f>
        <v>0.61065999999999998</v>
      </c>
    </row>
    <row r="54" spans="1:36" x14ac:dyDescent="0.25">
      <c r="A54" s="1"/>
      <c r="B54" s="1" t="s">
        <v>40</v>
      </c>
      <c r="C54" s="1"/>
      <c r="D54" s="1"/>
      <c r="E54" s="1"/>
      <c r="F54" s="2">
        <f>ROUND(F3+F7-F53,5)</f>
        <v>-10841.78</v>
      </c>
      <c r="G54" s="17"/>
      <c r="H54" s="2">
        <f>ROUND(H3+H7-H53,5)</f>
        <v>-2115.3000000000002</v>
      </c>
      <c r="I54" s="17"/>
      <c r="J54" s="2">
        <f>ROUND((F54-H54),5)</f>
        <v>-8726.48</v>
      </c>
      <c r="K54" s="17"/>
      <c r="L54" s="32">
        <f>ROUND(IF(H54=0, IF(F54=0, 0, 1), F54/H54),5)</f>
        <v>5.1254099999999996</v>
      </c>
      <c r="M54" s="17"/>
      <c r="N54" s="2">
        <f>ROUND(N3+N7-N53,5)</f>
        <v>26058.81</v>
      </c>
      <c r="O54" s="17"/>
      <c r="P54" s="2">
        <f>ROUND(P3+P7-P53,5)</f>
        <v>-5621</v>
      </c>
      <c r="Q54" s="17"/>
      <c r="R54" s="2">
        <f>ROUND((N54-P54),5)</f>
        <v>31679.81</v>
      </c>
      <c r="S54" s="17"/>
      <c r="T54" s="32">
        <f>ROUND(IF(P54=0, IF(N54=0, 0, 1), N54/P54),5)</f>
        <v>-4.6359700000000004</v>
      </c>
      <c r="U54" s="17"/>
      <c r="V54" s="2">
        <f>ROUND(V3+V7-V53,5)</f>
        <v>-8457.14</v>
      </c>
      <c r="W54" s="17"/>
      <c r="X54" s="2">
        <f>ROUND(X3+X7-X53,5)</f>
        <v>0</v>
      </c>
      <c r="Y54" s="17"/>
      <c r="Z54" s="2">
        <f>ROUND((V54-X54),5)</f>
        <v>-8457.14</v>
      </c>
      <c r="AA54" s="17"/>
      <c r="AB54" s="32">
        <f>ROUND(IF(X54=0, IF(V54=0, 0, 1), V54/X54),5)</f>
        <v>1</v>
      </c>
      <c r="AC54" s="17"/>
      <c r="AD54" s="2">
        <f>ROUND(F54+N54+V54,5)</f>
        <v>6759.89</v>
      </c>
      <c r="AE54" s="17"/>
      <c r="AF54" s="2">
        <f>ROUND(H54+P54+X54,5)</f>
        <v>-7736.3</v>
      </c>
      <c r="AG54" s="17"/>
      <c r="AH54" s="2">
        <f>ROUND((AD54-AF54),5)</f>
        <v>14496.19</v>
      </c>
      <c r="AI54" s="17"/>
      <c r="AJ54" s="32">
        <f>ROUND(IF(AF54=0, IF(AD54=0, 0, 1), AD54/AF54),5)</f>
        <v>-0.87378999999999996</v>
      </c>
    </row>
    <row r="55" spans="1:36" x14ac:dyDescent="0.25">
      <c r="A55" s="1"/>
      <c r="B55" s="1" t="s">
        <v>41</v>
      </c>
      <c r="C55" s="1"/>
      <c r="D55" s="1"/>
      <c r="E55" s="1"/>
      <c r="F55" s="2"/>
      <c r="G55" s="17"/>
      <c r="H55" s="2"/>
      <c r="I55" s="17"/>
      <c r="J55" s="2"/>
      <c r="K55" s="17"/>
      <c r="L55" s="32"/>
      <c r="M55" s="17"/>
      <c r="N55" s="2"/>
      <c r="O55" s="17"/>
      <c r="P55" s="2"/>
      <c r="Q55" s="17"/>
      <c r="R55" s="2"/>
      <c r="S55" s="17"/>
      <c r="T55" s="32"/>
      <c r="U55" s="17"/>
      <c r="V55" s="2"/>
      <c r="W55" s="17"/>
      <c r="X55" s="2"/>
      <c r="Y55" s="17"/>
      <c r="Z55" s="2"/>
      <c r="AA55" s="17"/>
      <c r="AB55" s="32"/>
      <c r="AC55" s="17"/>
      <c r="AD55" s="2"/>
      <c r="AE55" s="17"/>
      <c r="AF55" s="2"/>
      <c r="AG55" s="17"/>
      <c r="AH55" s="2"/>
      <c r="AI55" s="17"/>
      <c r="AJ55" s="32"/>
    </row>
    <row r="56" spans="1:36" x14ac:dyDescent="0.25">
      <c r="A56" s="1"/>
      <c r="B56" s="1"/>
      <c r="C56" s="1" t="s">
        <v>42</v>
      </c>
      <c r="D56" s="1"/>
      <c r="E56" s="1"/>
      <c r="F56" s="2"/>
      <c r="G56" s="17"/>
      <c r="H56" s="2"/>
      <c r="I56" s="17"/>
      <c r="J56" s="2"/>
      <c r="K56" s="17"/>
      <c r="L56" s="32"/>
      <c r="M56" s="17"/>
      <c r="N56" s="2"/>
      <c r="O56" s="17"/>
      <c r="P56" s="2"/>
      <c r="Q56" s="17"/>
      <c r="R56" s="2"/>
      <c r="S56" s="17"/>
      <c r="T56" s="32"/>
      <c r="U56" s="17"/>
      <c r="V56" s="2"/>
      <c r="W56" s="17"/>
      <c r="X56" s="2"/>
      <c r="Y56" s="17"/>
      <c r="Z56" s="2"/>
      <c r="AA56" s="17"/>
      <c r="AB56" s="32"/>
      <c r="AC56" s="17"/>
      <c r="AD56" s="2"/>
      <c r="AE56" s="17"/>
      <c r="AF56" s="2"/>
      <c r="AG56" s="17"/>
      <c r="AH56" s="2"/>
      <c r="AI56" s="17"/>
      <c r="AJ56" s="32"/>
    </row>
    <row r="57" spans="1:36" x14ac:dyDescent="0.25">
      <c r="A57" s="1"/>
      <c r="B57" s="1"/>
      <c r="C57" s="1"/>
      <c r="D57" s="1" t="s">
        <v>43</v>
      </c>
      <c r="E57" s="1"/>
      <c r="F57" s="2"/>
      <c r="G57" s="17"/>
      <c r="H57" s="2"/>
      <c r="I57" s="17"/>
      <c r="J57" s="2"/>
      <c r="K57" s="17"/>
      <c r="L57" s="32"/>
      <c r="M57" s="17"/>
      <c r="N57" s="2"/>
      <c r="O57" s="17"/>
      <c r="P57" s="2"/>
      <c r="Q57" s="17"/>
      <c r="R57" s="2"/>
      <c r="S57" s="17"/>
      <c r="T57" s="32"/>
      <c r="U57" s="17"/>
      <c r="V57" s="2"/>
      <c r="W57" s="17"/>
      <c r="X57" s="2"/>
      <c r="Y57" s="17"/>
      <c r="Z57" s="2"/>
      <c r="AA57" s="17"/>
      <c r="AB57" s="32"/>
      <c r="AC57" s="17"/>
      <c r="AD57" s="2"/>
      <c r="AE57" s="17"/>
      <c r="AF57" s="2"/>
      <c r="AG57" s="17"/>
      <c r="AH57" s="2"/>
      <c r="AI57" s="17"/>
      <c r="AJ57" s="32"/>
    </row>
    <row r="58" spans="1:36" x14ac:dyDescent="0.25">
      <c r="A58" s="1"/>
      <c r="B58" s="1"/>
      <c r="C58" s="1"/>
      <c r="D58" s="1"/>
      <c r="E58" s="1" t="s">
        <v>202</v>
      </c>
      <c r="F58" s="2">
        <v>0</v>
      </c>
      <c r="G58" s="17"/>
      <c r="H58" s="2"/>
      <c r="I58" s="17"/>
      <c r="J58" s="2"/>
      <c r="K58" s="17"/>
      <c r="L58" s="32"/>
      <c r="M58" s="17"/>
      <c r="N58" s="2">
        <v>0</v>
      </c>
      <c r="O58" s="17"/>
      <c r="P58" s="2">
        <v>20000</v>
      </c>
      <c r="Q58" s="17"/>
      <c r="R58" s="2">
        <f>ROUND((N58-P58),5)</f>
        <v>-20000</v>
      </c>
      <c r="S58" s="17"/>
      <c r="T58" s="32">
        <f>ROUND(IF(P58=0, IF(N58=0, 0, 1), N58/P58),5)</f>
        <v>0</v>
      </c>
      <c r="U58" s="17"/>
      <c r="V58" s="2">
        <v>0</v>
      </c>
      <c r="W58" s="17"/>
      <c r="X58" s="2">
        <v>0</v>
      </c>
      <c r="Y58" s="17"/>
      <c r="Z58" s="2">
        <f>ROUND((V58-X58),5)</f>
        <v>0</v>
      </c>
      <c r="AA58" s="17"/>
      <c r="AB58" s="32">
        <f>ROUND(IF(X58=0, IF(V58=0, 0, 1), V58/X58),5)</f>
        <v>0</v>
      </c>
      <c r="AC58" s="17"/>
      <c r="AD58" s="2">
        <f>ROUND(F58+N58+V58,5)</f>
        <v>0</v>
      </c>
      <c r="AE58" s="17"/>
      <c r="AF58" s="2">
        <f>ROUND(H58+P58+X58,5)</f>
        <v>20000</v>
      </c>
      <c r="AG58" s="17"/>
      <c r="AH58" s="2">
        <f>ROUND((AD58-AF58),5)</f>
        <v>-20000</v>
      </c>
      <c r="AI58" s="17"/>
      <c r="AJ58" s="32">
        <f>ROUND(IF(AF58=0, IF(AD58=0, 0, 1), AD58/AF58),5)</f>
        <v>0</v>
      </c>
    </row>
    <row r="59" spans="1:36" ht="15.75" thickBot="1" x14ac:dyDescent="0.3">
      <c r="A59" s="1"/>
      <c r="B59" s="1"/>
      <c r="C59" s="1"/>
      <c r="D59" s="1"/>
      <c r="E59" s="1" t="s">
        <v>44</v>
      </c>
      <c r="F59" s="3">
        <v>67.72</v>
      </c>
      <c r="G59" s="17"/>
      <c r="H59" s="3">
        <v>416.7</v>
      </c>
      <c r="I59" s="17"/>
      <c r="J59" s="3">
        <f>ROUND((F59-H59),5)</f>
        <v>-348.98</v>
      </c>
      <c r="K59" s="17"/>
      <c r="L59" s="33">
        <f>ROUND(IF(H59=0, IF(F59=0, 0, 1), F59/H59),5)</f>
        <v>0.16250999999999999</v>
      </c>
      <c r="M59" s="17"/>
      <c r="N59" s="3">
        <v>0</v>
      </c>
      <c r="O59" s="17"/>
      <c r="P59" s="3"/>
      <c r="Q59" s="17"/>
      <c r="R59" s="3"/>
      <c r="S59" s="17"/>
      <c r="T59" s="33"/>
      <c r="U59" s="17"/>
      <c r="V59" s="3">
        <v>0</v>
      </c>
      <c r="W59" s="17"/>
      <c r="X59" s="3">
        <v>0</v>
      </c>
      <c r="Y59" s="17"/>
      <c r="Z59" s="3">
        <f>ROUND((V59-X59),5)</f>
        <v>0</v>
      </c>
      <c r="AA59" s="17"/>
      <c r="AB59" s="33">
        <f>ROUND(IF(X59=0, IF(V59=0, 0, 1), V59/X59),5)</f>
        <v>0</v>
      </c>
      <c r="AC59" s="17"/>
      <c r="AD59" s="3">
        <f>ROUND(F59+N59+V59,5)</f>
        <v>67.72</v>
      </c>
      <c r="AE59" s="17"/>
      <c r="AF59" s="3">
        <f>ROUND(H59+P59+X59,5)</f>
        <v>416.7</v>
      </c>
      <c r="AG59" s="17"/>
      <c r="AH59" s="3">
        <f>ROUND((AD59-AF59),5)</f>
        <v>-348.98</v>
      </c>
      <c r="AI59" s="17"/>
      <c r="AJ59" s="33">
        <f>ROUND(IF(AF59=0, IF(AD59=0, 0, 1), AD59/AF59),5)</f>
        <v>0.16250999999999999</v>
      </c>
    </row>
    <row r="60" spans="1:36" x14ac:dyDescent="0.25">
      <c r="A60" s="1"/>
      <c r="B60" s="1"/>
      <c r="C60" s="1"/>
      <c r="D60" s="1" t="s">
        <v>45</v>
      </c>
      <c r="E60" s="1"/>
      <c r="F60" s="2">
        <f>ROUND(SUM(F57:F59),5)</f>
        <v>67.72</v>
      </c>
      <c r="G60" s="17"/>
      <c r="H60" s="2">
        <f>ROUND(SUM(H57:H59),5)</f>
        <v>416.7</v>
      </c>
      <c r="I60" s="17"/>
      <c r="J60" s="2">
        <f>ROUND((F60-H60),5)</f>
        <v>-348.98</v>
      </c>
      <c r="K60" s="17"/>
      <c r="L60" s="32">
        <f>ROUND(IF(H60=0, IF(F60=0, 0, 1), F60/H60),5)</f>
        <v>0.16250999999999999</v>
      </c>
      <c r="M60" s="17"/>
      <c r="N60" s="2">
        <f>ROUND(SUM(N57:N59),5)</f>
        <v>0</v>
      </c>
      <c r="O60" s="17"/>
      <c r="P60" s="2">
        <f>ROUND(SUM(P57:P59),5)</f>
        <v>20000</v>
      </c>
      <c r="Q60" s="17"/>
      <c r="R60" s="2">
        <f>ROUND((N60-P60),5)</f>
        <v>-20000</v>
      </c>
      <c r="S60" s="17"/>
      <c r="T60" s="32">
        <f>ROUND(IF(P60=0, IF(N60=0, 0, 1), N60/P60),5)</f>
        <v>0</v>
      </c>
      <c r="U60" s="17"/>
      <c r="V60" s="2">
        <f>ROUND(SUM(V57:V59),5)</f>
        <v>0</v>
      </c>
      <c r="W60" s="17"/>
      <c r="X60" s="2">
        <f>ROUND(SUM(X57:X59),5)</f>
        <v>0</v>
      </c>
      <c r="Y60" s="17"/>
      <c r="Z60" s="2">
        <f>ROUND((V60-X60),5)</f>
        <v>0</v>
      </c>
      <c r="AA60" s="17"/>
      <c r="AB60" s="32">
        <f>ROUND(IF(X60=0, IF(V60=0, 0, 1), V60/X60),5)</f>
        <v>0</v>
      </c>
      <c r="AC60" s="17"/>
      <c r="AD60" s="2">
        <f>ROUND(F60+N60+V60,5)</f>
        <v>67.72</v>
      </c>
      <c r="AE60" s="17"/>
      <c r="AF60" s="2">
        <f>ROUND(H60+P60+X60,5)</f>
        <v>20416.7</v>
      </c>
      <c r="AG60" s="17"/>
      <c r="AH60" s="2">
        <f>ROUND((AD60-AF60),5)</f>
        <v>-20348.98</v>
      </c>
      <c r="AI60" s="17"/>
      <c r="AJ60" s="32">
        <f>ROUND(IF(AF60=0, IF(AD60=0, 0, 1), AD60/AF60),5)</f>
        <v>3.32E-3</v>
      </c>
    </row>
    <row r="61" spans="1:36" ht="15.75" thickBot="1" x14ac:dyDescent="0.3">
      <c r="A61" s="1"/>
      <c r="B61" s="1"/>
      <c r="C61" s="1"/>
      <c r="D61" s="1" t="s">
        <v>46</v>
      </c>
      <c r="E61" s="1"/>
      <c r="F61" s="3">
        <v>0</v>
      </c>
      <c r="G61" s="17"/>
      <c r="H61" s="3"/>
      <c r="I61" s="17"/>
      <c r="J61" s="3"/>
      <c r="K61" s="17"/>
      <c r="L61" s="33"/>
      <c r="M61" s="17"/>
      <c r="N61" s="3">
        <v>6.47</v>
      </c>
      <c r="O61" s="17"/>
      <c r="P61" s="3"/>
      <c r="Q61" s="17"/>
      <c r="R61" s="3"/>
      <c r="S61" s="17"/>
      <c r="T61" s="33"/>
      <c r="U61" s="17"/>
      <c r="V61" s="3">
        <v>0</v>
      </c>
      <c r="W61" s="17"/>
      <c r="X61" s="3">
        <v>0</v>
      </c>
      <c r="Y61" s="17"/>
      <c r="Z61" s="3">
        <f>ROUND((V61-X61),5)</f>
        <v>0</v>
      </c>
      <c r="AA61" s="17"/>
      <c r="AB61" s="33">
        <f>ROUND(IF(X61=0, IF(V61=0, 0, 1), V61/X61),5)</f>
        <v>0</v>
      </c>
      <c r="AC61" s="17"/>
      <c r="AD61" s="3">
        <f>ROUND(F61+N61+V61,5)</f>
        <v>6.47</v>
      </c>
      <c r="AE61" s="17"/>
      <c r="AF61" s="3">
        <f>ROUND(H61+P61+X61,5)</f>
        <v>0</v>
      </c>
      <c r="AG61" s="17"/>
      <c r="AH61" s="3">
        <f>ROUND((AD61-AF61),5)</f>
        <v>6.47</v>
      </c>
      <c r="AI61" s="17"/>
      <c r="AJ61" s="33">
        <f>ROUND(IF(AF61=0, IF(AD61=0, 0, 1), AD61/AF61),5)</f>
        <v>1</v>
      </c>
    </row>
    <row r="62" spans="1:36" x14ac:dyDescent="0.25">
      <c r="A62" s="1"/>
      <c r="B62" s="1"/>
      <c r="C62" s="1" t="s">
        <v>47</v>
      </c>
      <c r="D62" s="1"/>
      <c r="E62" s="1"/>
      <c r="F62" s="2">
        <f>ROUND(F56+SUM(F60:F61),5)</f>
        <v>67.72</v>
      </c>
      <c r="G62" s="17"/>
      <c r="H62" s="2">
        <f>ROUND(H56+SUM(H60:H61),5)</f>
        <v>416.7</v>
      </c>
      <c r="I62" s="17"/>
      <c r="J62" s="2">
        <f>ROUND((F62-H62),5)</f>
        <v>-348.98</v>
      </c>
      <c r="K62" s="17"/>
      <c r="L62" s="32">
        <f>ROUND(IF(H62=0, IF(F62=0, 0, 1), F62/H62),5)</f>
        <v>0.16250999999999999</v>
      </c>
      <c r="M62" s="17"/>
      <c r="N62" s="2">
        <f>ROUND(N56+SUM(N60:N61),5)</f>
        <v>6.47</v>
      </c>
      <c r="O62" s="17"/>
      <c r="P62" s="2">
        <f>ROUND(P56+SUM(P60:P61),5)</f>
        <v>20000</v>
      </c>
      <c r="Q62" s="17"/>
      <c r="R62" s="2">
        <f>ROUND((N62-P62),5)</f>
        <v>-19993.53</v>
      </c>
      <c r="S62" s="17"/>
      <c r="T62" s="32">
        <f>ROUND(IF(P62=0, IF(N62=0, 0, 1), N62/P62),5)</f>
        <v>3.2000000000000003E-4</v>
      </c>
      <c r="U62" s="17"/>
      <c r="V62" s="2">
        <f>ROUND(V56+SUM(V60:V61),5)</f>
        <v>0</v>
      </c>
      <c r="W62" s="17"/>
      <c r="X62" s="2">
        <f>ROUND(X56+SUM(X60:X61),5)</f>
        <v>0</v>
      </c>
      <c r="Y62" s="17"/>
      <c r="Z62" s="2">
        <f>ROUND((V62-X62),5)</f>
        <v>0</v>
      </c>
      <c r="AA62" s="17"/>
      <c r="AB62" s="32">
        <f>ROUND(IF(X62=0, IF(V62=0, 0, 1), V62/X62),5)</f>
        <v>0</v>
      </c>
      <c r="AC62" s="17"/>
      <c r="AD62" s="2">
        <f>ROUND(F62+N62+V62,5)</f>
        <v>74.19</v>
      </c>
      <c r="AE62" s="17"/>
      <c r="AF62" s="2">
        <f>ROUND(H62+P62+X62,5)</f>
        <v>20416.7</v>
      </c>
      <c r="AG62" s="17"/>
      <c r="AH62" s="2">
        <f>ROUND((AD62-AF62),5)</f>
        <v>-20342.509999999998</v>
      </c>
      <c r="AI62" s="17"/>
      <c r="AJ62" s="32">
        <f>ROUND(IF(AF62=0, IF(AD62=0, 0, 1), AD62/AF62),5)</f>
        <v>3.63E-3</v>
      </c>
    </row>
    <row r="63" spans="1:36" x14ac:dyDescent="0.25">
      <c r="A63" s="1"/>
      <c r="B63" s="1"/>
      <c r="C63" s="1" t="s">
        <v>48</v>
      </c>
      <c r="D63" s="1"/>
      <c r="E63" s="1"/>
      <c r="F63" s="2"/>
      <c r="G63" s="17"/>
      <c r="H63" s="2"/>
      <c r="I63" s="17"/>
      <c r="J63" s="2"/>
      <c r="K63" s="17"/>
      <c r="L63" s="32"/>
      <c r="M63" s="17"/>
      <c r="N63" s="2"/>
      <c r="O63" s="17"/>
      <c r="P63" s="2"/>
      <c r="Q63" s="17"/>
      <c r="R63" s="2"/>
      <c r="S63" s="17"/>
      <c r="T63" s="32"/>
      <c r="U63" s="17"/>
      <c r="V63" s="2"/>
      <c r="W63" s="17"/>
      <c r="X63" s="2"/>
      <c r="Y63" s="17"/>
      <c r="Z63" s="2"/>
      <c r="AA63" s="17"/>
      <c r="AB63" s="32"/>
      <c r="AC63" s="17"/>
      <c r="AD63" s="2"/>
      <c r="AE63" s="17"/>
      <c r="AF63" s="2"/>
      <c r="AG63" s="17"/>
      <c r="AH63" s="2"/>
      <c r="AI63" s="17"/>
      <c r="AJ63" s="32"/>
    </row>
    <row r="64" spans="1:36" ht="15.75" thickBot="1" x14ac:dyDescent="0.3">
      <c r="A64" s="1"/>
      <c r="B64" s="1"/>
      <c r="C64" s="1"/>
      <c r="D64" s="1" t="s">
        <v>49</v>
      </c>
      <c r="E64" s="1"/>
      <c r="F64" s="4">
        <v>0</v>
      </c>
      <c r="G64" s="17"/>
      <c r="H64" s="2"/>
      <c r="I64" s="17"/>
      <c r="J64" s="2"/>
      <c r="K64" s="17"/>
      <c r="L64" s="32"/>
      <c r="M64" s="17"/>
      <c r="N64" s="4">
        <v>18809.580000000002</v>
      </c>
      <c r="O64" s="17"/>
      <c r="P64" s="4">
        <v>9816.7000000000007</v>
      </c>
      <c r="Q64" s="17"/>
      <c r="R64" s="4">
        <f>ROUND((N64-P64),5)</f>
        <v>8992.8799999999992</v>
      </c>
      <c r="S64" s="17"/>
      <c r="T64" s="34">
        <f>ROUND(IF(P64=0, IF(N64=0, 0, 1), N64/P64),5)</f>
        <v>1.91608</v>
      </c>
      <c r="U64" s="17"/>
      <c r="V64" s="4">
        <v>0</v>
      </c>
      <c r="W64" s="17"/>
      <c r="X64" s="4">
        <v>0</v>
      </c>
      <c r="Y64" s="17"/>
      <c r="Z64" s="4">
        <f>ROUND((V64-X64),5)</f>
        <v>0</v>
      </c>
      <c r="AA64" s="17"/>
      <c r="AB64" s="34">
        <f>ROUND(IF(X64=0, IF(V64=0, 0, 1), V64/X64),5)</f>
        <v>0</v>
      </c>
      <c r="AC64" s="17"/>
      <c r="AD64" s="4">
        <f>ROUND(F64+N64+V64,5)</f>
        <v>18809.580000000002</v>
      </c>
      <c r="AE64" s="17"/>
      <c r="AF64" s="4">
        <f>ROUND(H64+P64+X64,5)</f>
        <v>9816.7000000000007</v>
      </c>
      <c r="AG64" s="17"/>
      <c r="AH64" s="4">
        <f>ROUND((AD64-AF64),5)</f>
        <v>8992.8799999999992</v>
      </c>
      <c r="AI64" s="17"/>
      <c r="AJ64" s="34">
        <f>ROUND(IF(AF64=0, IF(AD64=0, 0, 1), AD64/AF64),5)</f>
        <v>1.91608</v>
      </c>
    </row>
    <row r="65" spans="1:36" ht="15.75" thickBot="1" x14ac:dyDescent="0.3">
      <c r="A65" s="1"/>
      <c r="B65" s="1"/>
      <c r="C65" s="1" t="s">
        <v>50</v>
      </c>
      <c r="D65" s="1"/>
      <c r="E65" s="1"/>
      <c r="F65" s="5">
        <f>ROUND(SUM(F63:F64),5)</f>
        <v>0</v>
      </c>
      <c r="G65" s="17"/>
      <c r="H65" s="4"/>
      <c r="I65" s="17"/>
      <c r="J65" s="4"/>
      <c r="K65" s="17"/>
      <c r="L65" s="34"/>
      <c r="M65" s="17"/>
      <c r="N65" s="5">
        <f>ROUND(SUM(N63:N64),5)</f>
        <v>18809.580000000002</v>
      </c>
      <c r="O65" s="17"/>
      <c r="P65" s="5">
        <f>ROUND(SUM(P63:P64),5)</f>
        <v>9816.7000000000007</v>
      </c>
      <c r="Q65" s="17"/>
      <c r="R65" s="5">
        <f>ROUND((N65-P65),5)</f>
        <v>8992.8799999999992</v>
      </c>
      <c r="S65" s="17"/>
      <c r="T65" s="35">
        <f>ROUND(IF(P65=0, IF(N65=0, 0, 1), N65/P65),5)</f>
        <v>1.91608</v>
      </c>
      <c r="U65" s="17"/>
      <c r="V65" s="5">
        <f>ROUND(SUM(V63:V64),5)</f>
        <v>0</v>
      </c>
      <c r="W65" s="17"/>
      <c r="X65" s="5">
        <f>ROUND(SUM(X63:X64),5)</f>
        <v>0</v>
      </c>
      <c r="Y65" s="17"/>
      <c r="Z65" s="5">
        <f>ROUND((V65-X65),5)</f>
        <v>0</v>
      </c>
      <c r="AA65" s="17"/>
      <c r="AB65" s="35">
        <f>ROUND(IF(X65=0, IF(V65=0, 0, 1), V65/X65),5)</f>
        <v>0</v>
      </c>
      <c r="AC65" s="17"/>
      <c r="AD65" s="5">
        <f>ROUND(F65+N65+V65,5)</f>
        <v>18809.580000000002</v>
      </c>
      <c r="AE65" s="17"/>
      <c r="AF65" s="5">
        <f>ROUND(H65+P65+X65,5)</f>
        <v>9816.7000000000007</v>
      </c>
      <c r="AG65" s="17"/>
      <c r="AH65" s="5">
        <f>ROUND((AD65-AF65),5)</f>
        <v>8992.8799999999992</v>
      </c>
      <c r="AI65" s="17"/>
      <c r="AJ65" s="35">
        <f>ROUND(IF(AF65=0, IF(AD65=0, 0, 1), AD65/AF65),5)</f>
        <v>1.91608</v>
      </c>
    </row>
    <row r="66" spans="1:36" ht="15.75" thickBot="1" x14ac:dyDescent="0.3">
      <c r="A66" s="1"/>
      <c r="B66" s="1" t="s">
        <v>51</v>
      </c>
      <c r="C66" s="1"/>
      <c r="D66" s="1"/>
      <c r="E66" s="1"/>
      <c r="F66" s="5">
        <f>ROUND(F55+F62-F65,5)</f>
        <v>67.72</v>
      </c>
      <c r="G66" s="17"/>
      <c r="H66" s="5">
        <f>ROUND(H55+H62-H65,5)</f>
        <v>416.7</v>
      </c>
      <c r="I66" s="17"/>
      <c r="J66" s="5">
        <f>ROUND((F66-H66),5)</f>
        <v>-348.98</v>
      </c>
      <c r="K66" s="17"/>
      <c r="L66" s="35">
        <f>ROUND(IF(H66=0, IF(F66=0, 0, 1), F66/H66),5)</f>
        <v>0.16250999999999999</v>
      </c>
      <c r="M66" s="17"/>
      <c r="N66" s="5">
        <f>ROUND(N55+N62-N65,5)</f>
        <v>-18803.11</v>
      </c>
      <c r="O66" s="17"/>
      <c r="P66" s="5">
        <f>ROUND(P55+P62-P65,5)</f>
        <v>10183.299999999999</v>
      </c>
      <c r="Q66" s="17"/>
      <c r="R66" s="5">
        <f>ROUND((N66-P66),5)</f>
        <v>-28986.41</v>
      </c>
      <c r="S66" s="17"/>
      <c r="T66" s="35">
        <f>ROUND(IF(P66=0, IF(N66=0, 0, 1), N66/P66),5)</f>
        <v>-1.8464700000000001</v>
      </c>
      <c r="U66" s="17"/>
      <c r="V66" s="5">
        <f>ROUND(V55+V62-V65,5)</f>
        <v>0</v>
      </c>
      <c r="W66" s="17"/>
      <c r="X66" s="5">
        <f>ROUND(X55+X62-X65,5)</f>
        <v>0</v>
      </c>
      <c r="Y66" s="17"/>
      <c r="Z66" s="5">
        <f>ROUND((V66-X66),5)</f>
        <v>0</v>
      </c>
      <c r="AA66" s="17"/>
      <c r="AB66" s="35">
        <f>ROUND(IF(X66=0, IF(V66=0, 0, 1), V66/X66),5)</f>
        <v>0</v>
      </c>
      <c r="AC66" s="17"/>
      <c r="AD66" s="5">
        <f>ROUND(F66+N66+V66,5)</f>
        <v>-18735.39</v>
      </c>
      <c r="AE66" s="17"/>
      <c r="AF66" s="5">
        <f>ROUND(H66+P66+X66,5)</f>
        <v>10600</v>
      </c>
      <c r="AG66" s="17"/>
      <c r="AH66" s="5">
        <f>ROUND((AD66-AF66),5)</f>
        <v>-29335.39</v>
      </c>
      <c r="AI66" s="17"/>
      <c r="AJ66" s="35">
        <f>ROUND(IF(AF66=0, IF(AD66=0, 0, 1), AD66/AF66),5)</f>
        <v>-1.76749</v>
      </c>
    </row>
    <row r="67" spans="1:36" s="9" customFormat="1" ht="12" thickBot="1" x14ac:dyDescent="0.25">
      <c r="A67" s="7" t="s">
        <v>52</v>
      </c>
      <c r="B67" s="7"/>
      <c r="C67" s="7"/>
      <c r="D67" s="7"/>
      <c r="E67" s="7"/>
      <c r="F67" s="8">
        <f>ROUND(F54+F66,5)</f>
        <v>-10774.06</v>
      </c>
      <c r="G67" s="7"/>
      <c r="H67" s="8">
        <f>ROUND(H54+H66,5)</f>
        <v>-1698.6</v>
      </c>
      <c r="I67" s="7"/>
      <c r="J67" s="8">
        <f>ROUND((F67-H67),5)</f>
        <v>-9075.4599999999991</v>
      </c>
      <c r="K67" s="7"/>
      <c r="L67" s="37">
        <f>ROUND(IF(H67=0, IF(F67=0, 0, 1), F67/H67),5)</f>
        <v>6.3429099999999998</v>
      </c>
      <c r="M67" s="7"/>
      <c r="N67" s="8">
        <f>ROUND(N54+N66,5)</f>
        <v>7255.7</v>
      </c>
      <c r="O67" s="7"/>
      <c r="P67" s="8">
        <f>ROUND(P54+P66,5)</f>
        <v>4562.3</v>
      </c>
      <c r="Q67" s="7"/>
      <c r="R67" s="8">
        <f>ROUND((N67-P67),5)</f>
        <v>2693.4</v>
      </c>
      <c r="S67" s="7"/>
      <c r="T67" s="37">
        <f>ROUND(IF(P67=0, IF(N67=0, 0, 1), N67/P67),5)</f>
        <v>1.59036</v>
      </c>
      <c r="U67" s="7"/>
      <c r="V67" s="8">
        <f>ROUND(V54+V66,5)</f>
        <v>-8457.14</v>
      </c>
      <c r="W67" s="7"/>
      <c r="X67" s="8">
        <f>ROUND(X54+X66,5)</f>
        <v>0</v>
      </c>
      <c r="Y67" s="7"/>
      <c r="Z67" s="8">
        <f>ROUND((V67-X67),5)</f>
        <v>-8457.14</v>
      </c>
      <c r="AA67" s="7"/>
      <c r="AB67" s="37">
        <f>ROUND(IF(X67=0, IF(V67=0, 0, 1), V67/X67),5)</f>
        <v>1</v>
      </c>
      <c r="AC67" s="7"/>
      <c r="AD67" s="8">
        <f>ROUND(F67+N67+V67,5)</f>
        <v>-11975.5</v>
      </c>
      <c r="AE67" s="7"/>
      <c r="AF67" s="8">
        <f>ROUND(H67+P67+X67,5)</f>
        <v>2863.7</v>
      </c>
      <c r="AG67" s="7"/>
      <c r="AH67" s="8">
        <f>ROUND((AD67-AF67),5)</f>
        <v>-14839.2</v>
      </c>
      <c r="AI67" s="7"/>
      <c r="AJ67" s="37">
        <f>ROUND(IF(AF67=0, IF(AD67=0, 0, 1), AD67/AF67),5)</f>
        <v>-4.1818299999999997</v>
      </c>
    </row>
    <row r="68" spans="1:3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7:59 PM
&amp;"Arial,Bold"&amp;8 03/02/20
&amp;"Arial,Bold"&amp;8 Accrual Basis&amp;C&amp;"Arial,Bold"&amp;12 PIKES BAY SANITARY DISTRICT
&amp;"Arial,Bold"&amp;14 Profit &amp;&amp; Loss Budget vs. Actual
&amp;"Arial,Bold"&amp;10 January through February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19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194" r:id="rId4" name="HEADER"/>
      </mc:Fallback>
    </mc:AlternateContent>
    <mc:AlternateContent xmlns:mc="http://schemas.openxmlformats.org/markup-compatibility/2006">
      <mc:Choice Requires="x14">
        <control shapeId="819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193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54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G4" sqref="G4"/>
    </sheetView>
  </sheetViews>
  <sheetFormatPr defaultRowHeight="15" x14ac:dyDescent="0.25"/>
  <cols>
    <col min="1" max="4" width="3" style="13" customWidth="1"/>
    <col min="5" max="5" width="27" style="13" customWidth="1"/>
    <col min="6" max="6" width="10.140625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0</v>
      </c>
    </row>
    <row r="2" spans="1:6" ht="15.75" thickTop="1" x14ac:dyDescent="0.25">
      <c r="A2" s="1"/>
      <c r="B2" s="1" t="s">
        <v>1</v>
      </c>
      <c r="C2" s="1"/>
      <c r="D2" s="1"/>
      <c r="E2" s="1"/>
      <c r="F2" s="2"/>
    </row>
    <row r="3" spans="1:6" x14ac:dyDescent="0.25">
      <c r="A3" s="1"/>
      <c r="B3" s="1"/>
      <c r="C3" s="1" t="s">
        <v>2</v>
      </c>
      <c r="D3" s="1"/>
      <c r="E3" s="1"/>
      <c r="F3" s="2"/>
    </row>
    <row r="4" spans="1:6" x14ac:dyDescent="0.25">
      <c r="A4" s="1"/>
      <c r="B4" s="1"/>
      <c r="C4" s="1"/>
      <c r="D4" s="1" t="s">
        <v>3</v>
      </c>
      <c r="E4" s="1"/>
      <c r="F4" s="2">
        <v>0</v>
      </c>
    </row>
    <row r="5" spans="1:6" ht="15.75" thickBot="1" x14ac:dyDescent="0.3">
      <c r="A5" s="1"/>
      <c r="B5" s="1"/>
      <c r="C5" s="1"/>
      <c r="D5" s="1" t="s">
        <v>4</v>
      </c>
      <c r="E5" s="1"/>
      <c r="F5" s="3">
        <v>32430</v>
      </c>
    </row>
    <row r="6" spans="1:6" x14ac:dyDescent="0.25">
      <c r="A6" s="1"/>
      <c r="B6" s="1"/>
      <c r="C6" s="1" t="s">
        <v>5</v>
      </c>
      <c r="D6" s="1"/>
      <c r="E6" s="1"/>
      <c r="F6" s="2">
        <f>ROUND(SUM(F3:F5),5)</f>
        <v>32430</v>
      </c>
    </row>
    <row r="7" spans="1:6" x14ac:dyDescent="0.25">
      <c r="A7" s="1"/>
      <c r="B7" s="1"/>
      <c r="C7" s="1" t="s">
        <v>6</v>
      </c>
      <c r="D7" s="1"/>
      <c r="E7" s="1"/>
      <c r="F7" s="2"/>
    </row>
    <row r="8" spans="1:6" x14ac:dyDescent="0.25">
      <c r="A8" s="1"/>
      <c r="B8" s="1"/>
      <c r="C8" s="1"/>
      <c r="D8" s="1" t="s">
        <v>7</v>
      </c>
      <c r="E8" s="1"/>
      <c r="F8" s="2">
        <v>2783.42</v>
      </c>
    </row>
    <row r="9" spans="1:6" x14ac:dyDescent="0.25">
      <c r="A9" s="1"/>
      <c r="B9" s="1"/>
      <c r="C9" s="1"/>
      <c r="D9" s="1" t="s">
        <v>8</v>
      </c>
      <c r="E9" s="1"/>
      <c r="F9" s="2">
        <v>772</v>
      </c>
    </row>
    <row r="10" spans="1:6" x14ac:dyDescent="0.25">
      <c r="A10" s="1"/>
      <c r="B10" s="1"/>
      <c r="C10" s="1"/>
      <c r="D10" s="1" t="s">
        <v>9</v>
      </c>
      <c r="E10" s="1"/>
      <c r="F10" s="2"/>
    </row>
    <row r="11" spans="1:6" ht="15.75" thickBot="1" x14ac:dyDescent="0.3">
      <c r="A11" s="1"/>
      <c r="B11" s="1"/>
      <c r="C11" s="1"/>
      <c r="D11" s="1"/>
      <c r="E11" s="1" t="s">
        <v>10</v>
      </c>
      <c r="F11" s="3">
        <v>3658.25</v>
      </c>
    </row>
    <row r="12" spans="1:6" x14ac:dyDescent="0.25">
      <c r="A12" s="1"/>
      <c r="B12" s="1"/>
      <c r="C12" s="1"/>
      <c r="D12" s="1" t="s">
        <v>11</v>
      </c>
      <c r="E12" s="1"/>
      <c r="F12" s="2">
        <f>ROUND(SUM(F10:F11),5)</f>
        <v>3658.25</v>
      </c>
    </row>
    <row r="13" spans="1:6" x14ac:dyDescent="0.25">
      <c r="A13" s="1"/>
      <c r="B13" s="1"/>
      <c r="C13" s="1"/>
      <c r="D13" s="1" t="s">
        <v>12</v>
      </c>
      <c r="E13" s="1"/>
      <c r="F13" s="2"/>
    </row>
    <row r="14" spans="1:6" x14ac:dyDescent="0.25">
      <c r="A14" s="1"/>
      <c r="B14" s="1"/>
      <c r="C14" s="1"/>
      <c r="D14" s="1"/>
      <c r="E14" s="1" t="s">
        <v>13</v>
      </c>
      <c r="F14" s="2">
        <v>2703.34</v>
      </c>
    </row>
    <row r="15" spans="1:6" x14ac:dyDescent="0.25">
      <c r="A15" s="1"/>
      <c r="B15" s="1"/>
      <c r="C15" s="1"/>
      <c r="D15" s="1"/>
      <c r="E15" s="1" t="s">
        <v>14</v>
      </c>
      <c r="F15" s="2">
        <v>107.88</v>
      </c>
    </row>
    <row r="16" spans="1:6" x14ac:dyDescent="0.25">
      <c r="A16" s="1"/>
      <c r="B16" s="1"/>
      <c r="C16" s="1"/>
      <c r="D16" s="1"/>
      <c r="E16" s="1" t="s">
        <v>15</v>
      </c>
      <c r="F16" s="2">
        <v>904.63</v>
      </c>
    </row>
    <row r="17" spans="1:6" x14ac:dyDescent="0.25">
      <c r="A17" s="1"/>
      <c r="B17" s="1"/>
      <c r="C17" s="1"/>
      <c r="D17" s="1"/>
      <c r="E17" s="1" t="s">
        <v>16</v>
      </c>
      <c r="F17" s="2">
        <v>50</v>
      </c>
    </row>
    <row r="18" spans="1:6" x14ac:dyDescent="0.25">
      <c r="A18" s="1"/>
      <c r="B18" s="1"/>
      <c r="C18" s="1"/>
      <c r="D18" s="1"/>
      <c r="E18" s="1" t="s">
        <v>17</v>
      </c>
      <c r="F18" s="2">
        <v>2500</v>
      </c>
    </row>
    <row r="19" spans="1:6" ht="15.75" thickBot="1" x14ac:dyDescent="0.3">
      <c r="A19" s="1"/>
      <c r="B19" s="1"/>
      <c r="C19" s="1"/>
      <c r="D19" s="1"/>
      <c r="E19" s="1" t="s">
        <v>18</v>
      </c>
      <c r="F19" s="3">
        <v>6621.97</v>
      </c>
    </row>
    <row r="20" spans="1:6" x14ac:dyDescent="0.25">
      <c r="A20" s="1"/>
      <c r="B20" s="1"/>
      <c r="C20" s="1"/>
      <c r="D20" s="1" t="s">
        <v>19</v>
      </c>
      <c r="E20" s="1"/>
      <c r="F20" s="2">
        <f>ROUND(SUM(F13:F19),5)</f>
        <v>12887.82</v>
      </c>
    </row>
    <row r="21" spans="1:6" x14ac:dyDescent="0.25">
      <c r="A21" s="1"/>
      <c r="B21" s="1"/>
      <c r="C21" s="1"/>
      <c r="D21" s="1" t="s">
        <v>20</v>
      </c>
      <c r="E21" s="1"/>
      <c r="F21" s="2"/>
    </row>
    <row r="22" spans="1:6" x14ac:dyDescent="0.25">
      <c r="A22" s="1"/>
      <c r="B22" s="1"/>
      <c r="C22" s="1"/>
      <c r="D22" s="1"/>
      <c r="E22" s="1" t="s">
        <v>21</v>
      </c>
      <c r="F22" s="2">
        <v>77.5</v>
      </c>
    </row>
    <row r="23" spans="1:6" x14ac:dyDescent="0.25">
      <c r="A23" s="1"/>
      <c r="B23" s="1"/>
      <c r="C23" s="1"/>
      <c r="D23" s="1"/>
      <c r="E23" s="1" t="s">
        <v>22</v>
      </c>
      <c r="F23" s="2">
        <v>167</v>
      </c>
    </row>
    <row r="24" spans="1:6" x14ac:dyDescent="0.25">
      <c r="A24" s="1"/>
      <c r="B24" s="1"/>
      <c r="C24" s="1"/>
      <c r="D24" s="1"/>
      <c r="E24" s="1" t="s">
        <v>23</v>
      </c>
      <c r="F24" s="2">
        <v>2200</v>
      </c>
    </row>
    <row r="25" spans="1:6" ht="15.75" thickBot="1" x14ac:dyDescent="0.3">
      <c r="A25" s="1"/>
      <c r="B25" s="1"/>
      <c r="C25" s="1"/>
      <c r="D25" s="1"/>
      <c r="E25" s="1" t="s">
        <v>24</v>
      </c>
      <c r="F25" s="3">
        <v>1770</v>
      </c>
    </row>
    <row r="26" spans="1:6" x14ac:dyDescent="0.25">
      <c r="A26" s="1"/>
      <c r="B26" s="1"/>
      <c r="C26" s="1"/>
      <c r="D26" s="1" t="s">
        <v>25</v>
      </c>
      <c r="E26" s="1"/>
      <c r="F26" s="2">
        <f>ROUND(SUM(F21:F25),5)</f>
        <v>4214.5</v>
      </c>
    </row>
    <row r="27" spans="1:6" x14ac:dyDescent="0.25">
      <c r="A27" s="1"/>
      <c r="B27" s="1"/>
      <c r="C27" s="1"/>
      <c r="D27" s="1" t="s">
        <v>26</v>
      </c>
      <c r="E27" s="1"/>
      <c r="F27" s="2"/>
    </row>
    <row r="28" spans="1:6" x14ac:dyDescent="0.25">
      <c r="A28" s="1"/>
      <c r="B28" s="1"/>
      <c r="C28" s="1"/>
      <c r="D28" s="1"/>
      <c r="E28" s="1" t="s">
        <v>27</v>
      </c>
      <c r="F28" s="2">
        <v>372.16</v>
      </c>
    </row>
    <row r="29" spans="1:6" ht="15.75" thickBot="1" x14ac:dyDescent="0.3">
      <c r="A29" s="1"/>
      <c r="B29" s="1"/>
      <c r="C29" s="1"/>
      <c r="D29" s="1"/>
      <c r="E29" s="1" t="s">
        <v>28</v>
      </c>
      <c r="F29" s="3">
        <v>559.28</v>
      </c>
    </row>
    <row r="30" spans="1:6" x14ac:dyDescent="0.25">
      <c r="A30" s="1"/>
      <c r="B30" s="1"/>
      <c r="C30" s="1"/>
      <c r="D30" s="1" t="s">
        <v>29</v>
      </c>
      <c r="E30" s="1"/>
      <c r="F30" s="2">
        <f>ROUND(SUM(F27:F29),5)</f>
        <v>931.44</v>
      </c>
    </row>
    <row r="31" spans="1:6" x14ac:dyDescent="0.25">
      <c r="A31" s="1"/>
      <c r="B31" s="1"/>
      <c r="C31" s="1"/>
      <c r="D31" s="1" t="s">
        <v>30</v>
      </c>
      <c r="E31" s="1"/>
      <c r="F31" s="2"/>
    </row>
    <row r="32" spans="1:6" x14ac:dyDescent="0.25">
      <c r="A32" s="1"/>
      <c r="B32" s="1"/>
      <c r="C32" s="1"/>
      <c r="D32" s="1"/>
      <c r="E32" s="1" t="s">
        <v>31</v>
      </c>
      <c r="F32" s="2">
        <v>10</v>
      </c>
    </row>
    <row r="33" spans="1:6" x14ac:dyDescent="0.25">
      <c r="A33" s="1"/>
      <c r="B33" s="1"/>
      <c r="C33" s="1"/>
      <c r="D33" s="1"/>
      <c r="E33" s="1" t="s">
        <v>32</v>
      </c>
      <c r="F33" s="2">
        <v>150</v>
      </c>
    </row>
    <row r="34" spans="1:6" x14ac:dyDescent="0.25">
      <c r="A34" s="1"/>
      <c r="B34" s="1"/>
      <c r="C34" s="1"/>
      <c r="D34" s="1"/>
      <c r="E34" s="1" t="s">
        <v>33</v>
      </c>
      <c r="F34" s="2">
        <v>179.18</v>
      </c>
    </row>
    <row r="35" spans="1:6" ht="15.75" thickBot="1" x14ac:dyDescent="0.3">
      <c r="A35" s="1"/>
      <c r="B35" s="1"/>
      <c r="C35" s="1"/>
      <c r="D35" s="1"/>
      <c r="E35" s="1" t="s">
        <v>34</v>
      </c>
      <c r="F35" s="3">
        <v>55</v>
      </c>
    </row>
    <row r="36" spans="1:6" x14ac:dyDescent="0.25">
      <c r="A36" s="1"/>
      <c r="B36" s="1"/>
      <c r="C36" s="1"/>
      <c r="D36" s="1" t="s">
        <v>35</v>
      </c>
      <c r="E36" s="1"/>
      <c r="F36" s="2">
        <f>ROUND(SUM(F31:F35),5)</f>
        <v>394.18</v>
      </c>
    </row>
    <row r="37" spans="1:6" x14ac:dyDescent="0.25">
      <c r="A37" s="1"/>
      <c r="B37" s="1"/>
      <c r="C37" s="1"/>
      <c r="D37" s="1" t="s">
        <v>36</v>
      </c>
      <c r="E37" s="1"/>
      <c r="F37" s="2"/>
    </row>
    <row r="38" spans="1:6" ht="15.75" thickBot="1" x14ac:dyDescent="0.3">
      <c r="A38" s="1"/>
      <c r="B38" s="1"/>
      <c r="C38" s="1"/>
      <c r="D38" s="1"/>
      <c r="E38" s="1" t="s">
        <v>37</v>
      </c>
      <c r="F38" s="4">
        <v>28.5</v>
      </c>
    </row>
    <row r="39" spans="1:6" ht="15.75" thickBot="1" x14ac:dyDescent="0.3">
      <c r="A39" s="1"/>
      <c r="B39" s="1"/>
      <c r="C39" s="1"/>
      <c r="D39" s="1" t="s">
        <v>38</v>
      </c>
      <c r="E39" s="1"/>
      <c r="F39" s="5">
        <f>ROUND(SUM(F37:F38),5)</f>
        <v>28.5</v>
      </c>
    </row>
    <row r="40" spans="1:6" ht="15.75" thickBot="1" x14ac:dyDescent="0.3">
      <c r="A40" s="1"/>
      <c r="B40" s="1"/>
      <c r="C40" s="1" t="s">
        <v>39</v>
      </c>
      <c r="D40" s="1"/>
      <c r="E40" s="1"/>
      <c r="F40" s="6">
        <f>ROUND(SUM(F7:F9)+F12+F20+F26+F30+F36+F39,5)</f>
        <v>25670.11</v>
      </c>
    </row>
    <row r="41" spans="1:6" x14ac:dyDescent="0.25">
      <c r="A41" s="1"/>
      <c r="B41" s="1" t="s">
        <v>40</v>
      </c>
      <c r="C41" s="1"/>
      <c r="D41" s="1"/>
      <c r="E41" s="1"/>
      <c r="F41" s="2">
        <f>ROUND(F2+F6-F40,5)</f>
        <v>6759.89</v>
      </c>
    </row>
    <row r="42" spans="1:6" x14ac:dyDescent="0.25">
      <c r="A42" s="1"/>
      <c r="B42" s="1" t="s">
        <v>41</v>
      </c>
      <c r="C42" s="1"/>
      <c r="D42" s="1"/>
      <c r="E42" s="1"/>
      <c r="F42" s="2"/>
    </row>
    <row r="43" spans="1:6" x14ac:dyDescent="0.25">
      <c r="A43" s="1"/>
      <c r="B43" s="1"/>
      <c r="C43" s="1" t="s">
        <v>42</v>
      </c>
      <c r="D43" s="1"/>
      <c r="E43" s="1"/>
      <c r="F43" s="2"/>
    </row>
    <row r="44" spans="1:6" x14ac:dyDescent="0.25">
      <c r="A44" s="1"/>
      <c r="B44" s="1"/>
      <c r="C44" s="1"/>
      <c r="D44" s="1" t="s">
        <v>43</v>
      </c>
      <c r="E44" s="1"/>
      <c r="F44" s="2"/>
    </row>
    <row r="45" spans="1:6" ht="15.75" thickBot="1" x14ac:dyDescent="0.3">
      <c r="A45" s="1"/>
      <c r="B45" s="1"/>
      <c r="C45" s="1"/>
      <c r="D45" s="1"/>
      <c r="E45" s="1" t="s">
        <v>44</v>
      </c>
      <c r="F45" s="3">
        <v>67.72</v>
      </c>
    </row>
    <row r="46" spans="1:6" x14ac:dyDescent="0.25">
      <c r="A46" s="1"/>
      <c r="B46" s="1"/>
      <c r="C46" s="1"/>
      <c r="D46" s="1" t="s">
        <v>45</v>
      </c>
      <c r="E46" s="1"/>
      <c r="F46" s="2">
        <f>ROUND(SUM(F44:F45),5)</f>
        <v>67.72</v>
      </c>
    </row>
    <row r="47" spans="1:6" ht="15.75" thickBot="1" x14ac:dyDescent="0.3">
      <c r="A47" s="1"/>
      <c r="B47" s="1"/>
      <c r="C47" s="1"/>
      <c r="D47" s="1" t="s">
        <v>46</v>
      </c>
      <c r="E47" s="1"/>
      <c r="F47" s="3">
        <v>6.47</v>
      </c>
    </row>
    <row r="48" spans="1:6" x14ac:dyDescent="0.25">
      <c r="A48" s="1"/>
      <c r="B48" s="1"/>
      <c r="C48" s="1" t="s">
        <v>47</v>
      </c>
      <c r="D48" s="1"/>
      <c r="E48" s="1"/>
      <c r="F48" s="2">
        <f>ROUND(F43+SUM(F46:F47),5)</f>
        <v>74.19</v>
      </c>
    </row>
    <row r="49" spans="1:6" x14ac:dyDescent="0.25">
      <c r="A49" s="1"/>
      <c r="B49" s="1"/>
      <c r="C49" s="1" t="s">
        <v>48</v>
      </c>
      <c r="D49" s="1"/>
      <c r="E49" s="1"/>
      <c r="F49" s="2"/>
    </row>
    <row r="50" spans="1:6" ht="15.75" thickBot="1" x14ac:dyDescent="0.3">
      <c r="A50" s="1"/>
      <c r="B50" s="1"/>
      <c r="C50" s="1"/>
      <c r="D50" s="1" t="s">
        <v>49</v>
      </c>
      <c r="E50" s="1"/>
      <c r="F50" s="4">
        <v>18809.580000000002</v>
      </c>
    </row>
    <row r="51" spans="1:6" ht="15.75" thickBot="1" x14ac:dyDescent="0.3">
      <c r="A51" s="1"/>
      <c r="B51" s="1"/>
      <c r="C51" s="1" t="s">
        <v>50</v>
      </c>
      <c r="D51" s="1"/>
      <c r="E51" s="1"/>
      <c r="F51" s="5">
        <f>ROUND(SUM(F49:F50),5)</f>
        <v>18809.580000000002</v>
      </c>
    </row>
    <row r="52" spans="1:6" ht="15.75" thickBot="1" x14ac:dyDescent="0.3">
      <c r="A52" s="1"/>
      <c r="B52" s="1" t="s">
        <v>51</v>
      </c>
      <c r="C52" s="1"/>
      <c r="D52" s="1"/>
      <c r="E52" s="1"/>
      <c r="F52" s="5">
        <f>ROUND(F42+F48-F51,5)</f>
        <v>-18735.39</v>
      </c>
    </row>
    <row r="53" spans="1:6" s="9" customFormat="1" ht="12" thickBot="1" x14ac:dyDescent="0.25">
      <c r="A53" s="7" t="s">
        <v>52</v>
      </c>
      <c r="B53" s="7"/>
      <c r="C53" s="7"/>
      <c r="D53" s="7"/>
      <c r="E53" s="7"/>
      <c r="F53" s="8">
        <f>ROUND(F41+F52,5)</f>
        <v>-11975.5</v>
      </c>
    </row>
    <row r="54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6:35 PM
&amp;"Arial,Bold"&amp;8 03/02/20
&amp;"Arial,Bold"&amp;8 Accrual Basis&amp;C&amp;"Arial,Bold"&amp;12 PIKES BAY SANITARY DISTRICT
&amp;"Arial,Bold"&amp;14 Profit &amp;&amp; Loss
&amp;"Arial,Bold"&amp;10 January through February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5.285156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19"/>
      <c r="B1" s="11" t="s">
        <v>123</v>
      </c>
      <c r="C1" s="19"/>
      <c r="D1" s="11" t="s">
        <v>124</v>
      </c>
      <c r="E1" s="19"/>
      <c r="F1" s="11" t="s">
        <v>125</v>
      </c>
      <c r="G1" s="19"/>
      <c r="H1" s="11" t="s">
        <v>126</v>
      </c>
      <c r="I1" s="19"/>
      <c r="J1" s="11" t="s">
        <v>127</v>
      </c>
      <c r="K1" s="19"/>
      <c r="L1" s="11" t="s">
        <v>128</v>
      </c>
      <c r="M1" s="19"/>
      <c r="N1" s="11" t="s">
        <v>129</v>
      </c>
      <c r="O1" s="19"/>
      <c r="P1" s="11" t="s">
        <v>130</v>
      </c>
    </row>
    <row r="2" spans="1:16" ht="15.75" thickTop="1" x14ac:dyDescent="0.25">
      <c r="A2" s="1" t="s">
        <v>131</v>
      </c>
      <c r="B2" s="1"/>
      <c r="C2" s="1"/>
      <c r="D2" s="1"/>
      <c r="E2" s="1"/>
      <c r="F2" s="21"/>
      <c r="G2" s="1"/>
      <c r="H2" s="1"/>
      <c r="I2" s="1"/>
      <c r="J2" s="1"/>
      <c r="K2" s="1"/>
      <c r="L2" s="1"/>
      <c r="M2" s="1"/>
      <c r="N2" s="22"/>
      <c r="O2" s="1"/>
      <c r="P2" s="22"/>
    </row>
    <row r="3" spans="1:16" x14ac:dyDescent="0.25">
      <c r="A3" s="20"/>
      <c r="B3" s="23" t="s">
        <v>133</v>
      </c>
      <c r="C3" s="23"/>
      <c r="D3" s="23"/>
      <c r="E3" s="23"/>
      <c r="F3" s="24">
        <v>43865</v>
      </c>
      <c r="G3" s="23"/>
      <c r="H3" s="23" t="s">
        <v>165</v>
      </c>
      <c r="I3" s="23"/>
      <c r="J3" s="23"/>
      <c r="K3" s="23"/>
      <c r="L3" s="23" t="s">
        <v>59</v>
      </c>
      <c r="M3" s="23"/>
      <c r="N3" s="25"/>
      <c r="O3" s="23"/>
      <c r="P3" s="25">
        <v>-55</v>
      </c>
    </row>
    <row r="4" spans="1:16" x14ac:dyDescent="0.25">
      <c r="A4" s="1" t="s">
        <v>131</v>
      </c>
      <c r="B4" s="1"/>
      <c r="C4" s="1"/>
      <c r="D4" s="1"/>
      <c r="E4" s="1"/>
      <c r="F4" s="21"/>
      <c r="G4" s="1"/>
      <c r="H4" s="1"/>
      <c r="I4" s="1"/>
      <c r="J4" s="1"/>
      <c r="K4" s="1"/>
      <c r="L4" s="1"/>
      <c r="M4" s="1"/>
      <c r="N4" s="22"/>
      <c r="O4" s="1"/>
      <c r="P4" s="22"/>
    </row>
    <row r="5" spans="1:16" ht="15.75" thickBot="1" x14ac:dyDescent="0.3">
      <c r="A5" s="20"/>
      <c r="B5" s="26"/>
      <c r="C5" s="26"/>
      <c r="D5" s="26"/>
      <c r="E5" s="26"/>
      <c r="F5" s="27"/>
      <c r="G5" s="26"/>
      <c r="H5" s="26"/>
      <c r="I5" s="26"/>
      <c r="J5" s="26"/>
      <c r="K5" s="26"/>
      <c r="L5" s="26" t="s">
        <v>34</v>
      </c>
      <c r="M5" s="26"/>
      <c r="N5" s="28">
        <v>-55</v>
      </c>
      <c r="O5" s="26"/>
      <c r="P5" s="28">
        <v>55</v>
      </c>
    </row>
    <row r="6" spans="1:16" x14ac:dyDescent="0.25">
      <c r="A6" s="17" t="s">
        <v>132</v>
      </c>
      <c r="B6" s="17"/>
      <c r="C6" s="17"/>
      <c r="D6" s="17"/>
      <c r="E6" s="17"/>
      <c r="F6" s="29"/>
      <c r="G6" s="17"/>
      <c r="H6" s="17"/>
      <c r="I6" s="17"/>
      <c r="J6" s="17"/>
      <c r="K6" s="17"/>
      <c r="L6" s="17"/>
      <c r="M6" s="17"/>
      <c r="N6" s="2">
        <f>ROUND(SUM(N4:N5),5)</f>
        <v>-55</v>
      </c>
      <c r="O6" s="17"/>
      <c r="P6" s="2">
        <f>ROUND(SUM(P4:P5),5)</f>
        <v>55</v>
      </c>
    </row>
    <row r="7" spans="1:16" x14ac:dyDescent="0.25">
      <c r="A7" s="1" t="s">
        <v>131</v>
      </c>
      <c r="B7" s="1"/>
      <c r="C7" s="1"/>
      <c r="D7" s="1"/>
      <c r="E7" s="1"/>
      <c r="F7" s="21"/>
      <c r="G7" s="1"/>
      <c r="H7" s="1"/>
      <c r="I7" s="1"/>
      <c r="J7" s="1"/>
      <c r="K7" s="1"/>
      <c r="L7" s="1"/>
      <c r="M7" s="1"/>
      <c r="N7" s="22"/>
      <c r="O7" s="1"/>
      <c r="P7" s="22"/>
    </row>
    <row r="8" spans="1:16" x14ac:dyDescent="0.25">
      <c r="A8" s="20"/>
      <c r="B8" s="23" t="s">
        <v>133</v>
      </c>
      <c r="C8" s="23"/>
      <c r="D8" s="23"/>
      <c r="E8" s="23"/>
      <c r="F8" s="24">
        <v>43878</v>
      </c>
      <c r="G8" s="23"/>
      <c r="H8" s="23" t="s">
        <v>166</v>
      </c>
      <c r="I8" s="23"/>
      <c r="J8" s="23"/>
      <c r="K8" s="23"/>
      <c r="L8" s="23" t="s">
        <v>59</v>
      </c>
      <c r="M8" s="23"/>
      <c r="N8" s="25"/>
      <c r="O8" s="23"/>
      <c r="P8" s="25">
        <v>-109.34</v>
      </c>
    </row>
    <row r="9" spans="1:16" x14ac:dyDescent="0.25">
      <c r="A9" s="1" t="s">
        <v>131</v>
      </c>
      <c r="B9" s="1"/>
      <c r="C9" s="1"/>
      <c r="D9" s="1"/>
      <c r="E9" s="1"/>
      <c r="F9" s="21"/>
      <c r="G9" s="1"/>
      <c r="H9" s="1"/>
      <c r="I9" s="1"/>
      <c r="J9" s="1"/>
      <c r="K9" s="1"/>
      <c r="L9" s="1"/>
      <c r="M9" s="1"/>
      <c r="N9" s="22"/>
      <c r="O9" s="1"/>
      <c r="P9" s="22"/>
    </row>
    <row r="10" spans="1:16" ht="15.75" thickBot="1" x14ac:dyDescent="0.3">
      <c r="A10" s="20"/>
      <c r="B10" s="26"/>
      <c r="C10" s="26"/>
      <c r="D10" s="26"/>
      <c r="E10" s="26"/>
      <c r="F10" s="27"/>
      <c r="G10" s="26"/>
      <c r="H10" s="26"/>
      <c r="I10" s="26"/>
      <c r="J10" s="26"/>
      <c r="K10" s="26"/>
      <c r="L10" s="26" t="s">
        <v>28</v>
      </c>
      <c r="M10" s="26"/>
      <c r="N10" s="28">
        <v>-109.34</v>
      </c>
      <c r="O10" s="26"/>
      <c r="P10" s="28">
        <v>109.34</v>
      </c>
    </row>
    <row r="11" spans="1:16" x14ac:dyDescent="0.25">
      <c r="A11" s="17" t="s">
        <v>132</v>
      </c>
      <c r="B11" s="17"/>
      <c r="C11" s="17"/>
      <c r="D11" s="17"/>
      <c r="E11" s="17"/>
      <c r="F11" s="29"/>
      <c r="G11" s="17"/>
      <c r="H11" s="17"/>
      <c r="I11" s="17"/>
      <c r="J11" s="17"/>
      <c r="K11" s="17"/>
      <c r="L11" s="17"/>
      <c r="M11" s="17"/>
      <c r="N11" s="2">
        <f>ROUND(SUM(N9:N10),5)</f>
        <v>-109.34</v>
      </c>
      <c r="O11" s="17"/>
      <c r="P11" s="2">
        <f>ROUND(SUM(P9:P10),5)</f>
        <v>109.34</v>
      </c>
    </row>
    <row r="12" spans="1:16" x14ac:dyDescent="0.25">
      <c r="A12" s="1" t="s">
        <v>131</v>
      </c>
      <c r="B12" s="1"/>
      <c r="C12" s="1"/>
      <c r="D12" s="1"/>
      <c r="E12" s="1"/>
      <c r="F12" s="21"/>
      <c r="G12" s="1"/>
      <c r="H12" s="1"/>
      <c r="I12" s="1"/>
      <c r="J12" s="1"/>
      <c r="K12" s="1"/>
      <c r="L12" s="1"/>
      <c r="M12" s="1"/>
      <c r="N12" s="22"/>
      <c r="O12" s="1"/>
      <c r="P12" s="22"/>
    </row>
    <row r="13" spans="1:16" x14ac:dyDescent="0.25">
      <c r="A13" s="20"/>
      <c r="B13" s="23" t="s">
        <v>134</v>
      </c>
      <c r="C13" s="23"/>
      <c r="D13" s="23"/>
      <c r="E13" s="23"/>
      <c r="F13" s="24">
        <v>43889</v>
      </c>
      <c r="G13" s="23"/>
      <c r="H13" s="23" t="s">
        <v>167</v>
      </c>
      <c r="I13" s="23"/>
      <c r="J13" s="23"/>
      <c r="K13" s="23"/>
      <c r="L13" s="23" t="s">
        <v>59</v>
      </c>
      <c r="M13" s="23"/>
      <c r="N13" s="25"/>
      <c r="O13" s="23"/>
      <c r="P13" s="25">
        <v>-44.39</v>
      </c>
    </row>
    <row r="14" spans="1:16" x14ac:dyDescent="0.25">
      <c r="A14" s="1" t="s">
        <v>131</v>
      </c>
      <c r="B14" s="1"/>
      <c r="C14" s="1"/>
      <c r="D14" s="1"/>
      <c r="E14" s="1"/>
      <c r="F14" s="21"/>
      <c r="G14" s="1"/>
      <c r="H14" s="1"/>
      <c r="I14" s="1"/>
      <c r="J14" s="1"/>
      <c r="K14" s="1"/>
      <c r="L14" s="1"/>
      <c r="M14" s="1"/>
      <c r="N14" s="22"/>
      <c r="O14" s="1"/>
      <c r="P14" s="22"/>
    </row>
    <row r="15" spans="1:16" ht="15.75" thickBot="1" x14ac:dyDescent="0.3">
      <c r="A15" s="20"/>
      <c r="B15" s="26" t="s">
        <v>135</v>
      </c>
      <c r="C15" s="26"/>
      <c r="D15" s="26"/>
      <c r="E15" s="26"/>
      <c r="F15" s="27">
        <v>43889</v>
      </c>
      <c r="G15" s="26"/>
      <c r="H15" s="26"/>
      <c r="I15" s="26"/>
      <c r="J15" s="26"/>
      <c r="K15" s="26"/>
      <c r="L15" s="26" t="s">
        <v>27</v>
      </c>
      <c r="M15" s="26"/>
      <c r="N15" s="28">
        <v>-44.39</v>
      </c>
      <c r="O15" s="26"/>
      <c r="P15" s="28">
        <v>44.39</v>
      </c>
    </row>
    <row r="16" spans="1:16" x14ac:dyDescent="0.25">
      <c r="A16" s="17" t="s">
        <v>132</v>
      </c>
      <c r="B16" s="17"/>
      <c r="C16" s="17"/>
      <c r="D16" s="17"/>
      <c r="E16" s="17"/>
      <c r="F16" s="29"/>
      <c r="G16" s="17"/>
      <c r="H16" s="17"/>
      <c r="I16" s="17"/>
      <c r="J16" s="17"/>
      <c r="K16" s="17"/>
      <c r="L16" s="17"/>
      <c r="M16" s="17"/>
      <c r="N16" s="2">
        <f>ROUND(SUM(N14:N15),5)</f>
        <v>-44.39</v>
      </c>
      <c r="O16" s="17"/>
      <c r="P16" s="2">
        <f>ROUND(SUM(P14:P15),5)</f>
        <v>44.39</v>
      </c>
    </row>
    <row r="17" spans="1:16" x14ac:dyDescent="0.25">
      <c r="A17" s="1" t="s">
        <v>131</v>
      </c>
      <c r="B17" s="1"/>
      <c r="C17" s="1"/>
      <c r="D17" s="1"/>
      <c r="E17" s="1"/>
      <c r="F17" s="21"/>
      <c r="G17" s="1"/>
      <c r="H17" s="1"/>
      <c r="I17" s="1"/>
      <c r="J17" s="1"/>
      <c r="K17" s="1"/>
      <c r="L17" s="1"/>
      <c r="M17" s="1"/>
      <c r="N17" s="22"/>
      <c r="O17" s="1"/>
      <c r="P17" s="22"/>
    </row>
    <row r="18" spans="1:16" x14ac:dyDescent="0.25">
      <c r="A18" s="20"/>
      <c r="B18" s="23" t="s">
        <v>133</v>
      </c>
      <c r="C18" s="23"/>
      <c r="D18" s="23" t="s">
        <v>138</v>
      </c>
      <c r="E18" s="23"/>
      <c r="F18" s="24">
        <v>43887</v>
      </c>
      <c r="G18" s="23"/>
      <c r="H18" s="23" t="s">
        <v>168</v>
      </c>
      <c r="I18" s="23"/>
      <c r="J18" s="23"/>
      <c r="K18" s="23"/>
      <c r="L18" s="23" t="s">
        <v>59</v>
      </c>
      <c r="M18" s="23"/>
      <c r="N18" s="25"/>
      <c r="O18" s="23"/>
      <c r="P18" s="25">
        <v>-14.77</v>
      </c>
    </row>
    <row r="19" spans="1:16" x14ac:dyDescent="0.25">
      <c r="A19" s="1" t="s">
        <v>131</v>
      </c>
      <c r="B19" s="1"/>
      <c r="C19" s="1"/>
      <c r="D19" s="1"/>
      <c r="E19" s="1"/>
      <c r="F19" s="21"/>
      <c r="G19" s="1"/>
      <c r="H19" s="1"/>
      <c r="I19" s="1"/>
      <c r="J19" s="1"/>
      <c r="K19" s="1"/>
      <c r="L19" s="1"/>
      <c r="M19" s="1"/>
      <c r="N19" s="22"/>
      <c r="O19" s="1"/>
      <c r="P19" s="22"/>
    </row>
    <row r="20" spans="1:16" ht="15.75" thickBot="1" x14ac:dyDescent="0.3">
      <c r="A20" s="20"/>
      <c r="B20" s="26"/>
      <c r="C20" s="26"/>
      <c r="D20" s="26"/>
      <c r="E20" s="26"/>
      <c r="F20" s="27"/>
      <c r="G20" s="26"/>
      <c r="H20" s="26"/>
      <c r="I20" s="26"/>
      <c r="J20" s="26"/>
      <c r="K20" s="26"/>
      <c r="L20" s="26" t="s">
        <v>33</v>
      </c>
      <c r="M20" s="26"/>
      <c r="N20" s="28">
        <v>-14.77</v>
      </c>
      <c r="O20" s="26"/>
      <c r="P20" s="28">
        <v>14.77</v>
      </c>
    </row>
    <row r="21" spans="1:16" x14ac:dyDescent="0.25">
      <c r="A21" s="17" t="s">
        <v>132</v>
      </c>
      <c r="B21" s="17"/>
      <c r="C21" s="17"/>
      <c r="D21" s="17"/>
      <c r="E21" s="17"/>
      <c r="F21" s="29"/>
      <c r="G21" s="17"/>
      <c r="H21" s="17"/>
      <c r="I21" s="17"/>
      <c r="J21" s="17"/>
      <c r="K21" s="17"/>
      <c r="L21" s="17"/>
      <c r="M21" s="17"/>
      <c r="N21" s="2">
        <f>ROUND(SUM(N19:N20),5)</f>
        <v>-14.77</v>
      </c>
      <c r="O21" s="17"/>
      <c r="P21" s="2">
        <f>ROUND(SUM(P19:P20),5)</f>
        <v>14.77</v>
      </c>
    </row>
    <row r="22" spans="1:16" x14ac:dyDescent="0.25">
      <c r="A22" s="1" t="s">
        <v>131</v>
      </c>
      <c r="B22" s="1"/>
      <c r="C22" s="1"/>
      <c r="D22" s="1"/>
      <c r="E22" s="1"/>
      <c r="F22" s="21"/>
      <c r="G22" s="1"/>
      <c r="H22" s="1"/>
      <c r="I22" s="1"/>
      <c r="J22" s="1"/>
      <c r="K22" s="1"/>
      <c r="L22" s="1"/>
      <c r="M22" s="1"/>
      <c r="N22" s="22"/>
      <c r="O22" s="1"/>
      <c r="P22" s="22"/>
    </row>
    <row r="23" spans="1:16" x14ac:dyDescent="0.25">
      <c r="A23" s="20"/>
      <c r="B23" s="23" t="s">
        <v>134</v>
      </c>
      <c r="C23" s="23"/>
      <c r="D23" s="23" t="s">
        <v>138</v>
      </c>
      <c r="E23" s="23"/>
      <c r="F23" s="24">
        <v>43888</v>
      </c>
      <c r="G23" s="23"/>
      <c r="H23" s="23" t="s">
        <v>167</v>
      </c>
      <c r="I23" s="23"/>
      <c r="J23" s="23"/>
      <c r="K23" s="23"/>
      <c r="L23" s="23" t="s">
        <v>59</v>
      </c>
      <c r="M23" s="23"/>
      <c r="N23" s="25"/>
      <c r="O23" s="23"/>
      <c r="P23" s="25">
        <v>-83.41</v>
      </c>
    </row>
    <row r="24" spans="1:16" x14ac:dyDescent="0.25">
      <c r="A24" s="1" t="s">
        <v>131</v>
      </c>
      <c r="B24" s="1"/>
      <c r="C24" s="1"/>
      <c r="D24" s="1"/>
      <c r="E24" s="1"/>
      <c r="F24" s="21"/>
      <c r="G24" s="1"/>
      <c r="H24" s="1"/>
      <c r="I24" s="1"/>
      <c r="J24" s="1"/>
      <c r="K24" s="1"/>
      <c r="L24" s="1"/>
      <c r="M24" s="1"/>
      <c r="N24" s="22"/>
      <c r="O24" s="1"/>
      <c r="P24" s="22"/>
    </row>
    <row r="25" spans="1:16" ht="15.75" thickBot="1" x14ac:dyDescent="0.3">
      <c r="A25" s="20"/>
      <c r="B25" s="26" t="s">
        <v>135</v>
      </c>
      <c r="C25" s="26"/>
      <c r="D25" s="26"/>
      <c r="E25" s="26"/>
      <c r="F25" s="27">
        <v>43865</v>
      </c>
      <c r="G25" s="26"/>
      <c r="H25" s="26"/>
      <c r="I25" s="26"/>
      <c r="J25" s="26"/>
      <c r="K25" s="26"/>
      <c r="L25" s="26" t="s">
        <v>27</v>
      </c>
      <c r="M25" s="26"/>
      <c r="N25" s="28">
        <v>-83.41</v>
      </c>
      <c r="O25" s="26"/>
      <c r="P25" s="28">
        <v>83.41</v>
      </c>
    </row>
    <row r="26" spans="1:16" x14ac:dyDescent="0.25">
      <c r="A26" s="17" t="s">
        <v>132</v>
      </c>
      <c r="B26" s="17"/>
      <c r="C26" s="17"/>
      <c r="D26" s="17"/>
      <c r="E26" s="17"/>
      <c r="F26" s="29"/>
      <c r="G26" s="17"/>
      <c r="H26" s="17"/>
      <c r="I26" s="17"/>
      <c r="J26" s="17"/>
      <c r="K26" s="17"/>
      <c r="L26" s="17"/>
      <c r="M26" s="17"/>
      <c r="N26" s="2">
        <f>ROUND(SUM(N24:N25),5)</f>
        <v>-83.41</v>
      </c>
      <c r="O26" s="17"/>
      <c r="P26" s="2">
        <f>ROUND(SUM(P24:P25),5)</f>
        <v>83.41</v>
      </c>
    </row>
    <row r="27" spans="1:16" x14ac:dyDescent="0.25">
      <c r="A27" s="1" t="s">
        <v>131</v>
      </c>
      <c r="B27" s="1"/>
      <c r="C27" s="1"/>
      <c r="D27" s="1"/>
      <c r="E27" s="1"/>
      <c r="F27" s="21"/>
      <c r="G27" s="1"/>
      <c r="H27" s="1"/>
      <c r="I27" s="1"/>
      <c r="J27" s="1"/>
      <c r="K27" s="1"/>
      <c r="L27" s="1"/>
      <c r="M27" s="1"/>
      <c r="N27" s="22"/>
      <c r="O27" s="1"/>
      <c r="P27" s="22"/>
    </row>
    <row r="28" spans="1:16" x14ac:dyDescent="0.25">
      <c r="A28" s="20"/>
      <c r="B28" s="23" t="s">
        <v>134</v>
      </c>
      <c r="C28" s="23"/>
      <c r="D28" s="23" t="s">
        <v>138</v>
      </c>
      <c r="E28" s="23"/>
      <c r="F28" s="24">
        <v>43889</v>
      </c>
      <c r="G28" s="23"/>
      <c r="H28" s="23" t="s">
        <v>167</v>
      </c>
      <c r="I28" s="23"/>
      <c r="J28" s="23"/>
      <c r="K28" s="23"/>
      <c r="L28" s="23" t="s">
        <v>59</v>
      </c>
      <c r="M28" s="23"/>
      <c r="N28" s="25"/>
      <c r="O28" s="23"/>
      <c r="P28" s="25">
        <v>-41.81</v>
      </c>
    </row>
    <row r="29" spans="1:16" x14ac:dyDescent="0.25">
      <c r="A29" s="1" t="s">
        <v>131</v>
      </c>
      <c r="B29" s="1"/>
      <c r="C29" s="1"/>
      <c r="D29" s="1"/>
      <c r="E29" s="1"/>
      <c r="F29" s="21"/>
      <c r="G29" s="1"/>
      <c r="H29" s="1"/>
      <c r="I29" s="1"/>
      <c r="J29" s="1"/>
      <c r="K29" s="1"/>
      <c r="L29" s="1"/>
      <c r="M29" s="1"/>
      <c r="N29" s="22"/>
      <c r="O29" s="1"/>
      <c r="P29" s="22"/>
    </row>
    <row r="30" spans="1:16" ht="15.75" thickBot="1" x14ac:dyDescent="0.3">
      <c r="A30" s="20"/>
      <c r="B30" s="26" t="s">
        <v>135</v>
      </c>
      <c r="C30" s="26"/>
      <c r="D30" s="26"/>
      <c r="E30" s="26"/>
      <c r="F30" s="27">
        <v>43889</v>
      </c>
      <c r="G30" s="26"/>
      <c r="H30" s="26"/>
      <c r="I30" s="26"/>
      <c r="J30" s="26"/>
      <c r="K30" s="26"/>
      <c r="L30" s="26" t="s">
        <v>27</v>
      </c>
      <c r="M30" s="26"/>
      <c r="N30" s="28">
        <v>-41.81</v>
      </c>
      <c r="O30" s="26"/>
      <c r="P30" s="28">
        <v>41.81</v>
      </c>
    </row>
    <row r="31" spans="1:16" x14ac:dyDescent="0.25">
      <c r="A31" s="17" t="s">
        <v>132</v>
      </c>
      <c r="B31" s="17"/>
      <c r="C31" s="17"/>
      <c r="D31" s="17"/>
      <c r="E31" s="17"/>
      <c r="F31" s="29"/>
      <c r="G31" s="17"/>
      <c r="H31" s="17"/>
      <c r="I31" s="17"/>
      <c r="J31" s="17"/>
      <c r="K31" s="17"/>
      <c r="L31" s="17"/>
      <c r="M31" s="17"/>
      <c r="N31" s="2">
        <f>ROUND(SUM(N29:N30),5)</f>
        <v>-41.81</v>
      </c>
      <c r="O31" s="17"/>
      <c r="P31" s="2">
        <f>ROUND(SUM(P29:P30),5)</f>
        <v>41.81</v>
      </c>
    </row>
    <row r="32" spans="1:16" x14ac:dyDescent="0.25">
      <c r="A32" s="1" t="s">
        <v>131</v>
      </c>
      <c r="B32" s="1"/>
      <c r="C32" s="1"/>
      <c r="D32" s="1"/>
      <c r="E32" s="1"/>
      <c r="F32" s="21"/>
      <c r="G32" s="1"/>
      <c r="H32" s="1"/>
      <c r="I32" s="1"/>
      <c r="J32" s="1"/>
      <c r="K32" s="1"/>
      <c r="L32" s="1"/>
      <c r="M32" s="1"/>
      <c r="N32" s="22"/>
      <c r="O32" s="1"/>
      <c r="P32" s="22"/>
    </row>
    <row r="33" spans="1:16" x14ac:dyDescent="0.25">
      <c r="A33" s="20"/>
      <c r="B33" s="23" t="s">
        <v>133</v>
      </c>
      <c r="C33" s="23"/>
      <c r="D33" s="23" t="s">
        <v>139</v>
      </c>
      <c r="E33" s="23"/>
      <c r="F33" s="24">
        <v>43875</v>
      </c>
      <c r="G33" s="23"/>
      <c r="H33" s="23" t="s">
        <v>169</v>
      </c>
      <c r="I33" s="23"/>
      <c r="J33" s="23"/>
      <c r="K33" s="23"/>
      <c r="L33" s="23" t="s">
        <v>59</v>
      </c>
      <c r="M33" s="23"/>
      <c r="N33" s="25"/>
      <c r="O33" s="23"/>
      <c r="P33" s="25">
        <v>-532.24</v>
      </c>
    </row>
    <row r="34" spans="1:16" x14ac:dyDescent="0.25">
      <c r="A34" s="1" t="s">
        <v>131</v>
      </c>
      <c r="B34" s="1"/>
      <c r="C34" s="1"/>
      <c r="D34" s="1"/>
      <c r="E34" s="1"/>
      <c r="F34" s="21"/>
      <c r="G34" s="1"/>
      <c r="H34" s="1"/>
      <c r="I34" s="1"/>
      <c r="J34" s="1"/>
      <c r="K34" s="1"/>
      <c r="L34" s="1"/>
      <c r="M34" s="1"/>
      <c r="N34" s="22"/>
      <c r="O34" s="1"/>
      <c r="P34" s="22"/>
    </row>
    <row r="35" spans="1:16" ht="15.75" thickBot="1" x14ac:dyDescent="0.3">
      <c r="A35" s="20"/>
      <c r="B35" s="26"/>
      <c r="C35" s="26"/>
      <c r="D35" s="26"/>
      <c r="E35" s="26"/>
      <c r="F35" s="27"/>
      <c r="G35" s="26"/>
      <c r="H35" s="26"/>
      <c r="I35" s="26"/>
      <c r="J35" s="26"/>
      <c r="K35" s="26"/>
      <c r="L35" s="26" t="s">
        <v>80</v>
      </c>
      <c r="M35" s="26"/>
      <c r="N35" s="28">
        <v>-532.24</v>
      </c>
      <c r="O35" s="26"/>
      <c r="P35" s="28">
        <v>532.24</v>
      </c>
    </row>
    <row r="36" spans="1:16" x14ac:dyDescent="0.25">
      <c r="A36" s="17" t="s">
        <v>132</v>
      </c>
      <c r="B36" s="17"/>
      <c r="C36" s="17"/>
      <c r="D36" s="17"/>
      <c r="E36" s="17"/>
      <c r="F36" s="29"/>
      <c r="G36" s="17"/>
      <c r="H36" s="17"/>
      <c r="I36" s="17"/>
      <c r="J36" s="17"/>
      <c r="K36" s="17"/>
      <c r="L36" s="17"/>
      <c r="M36" s="17"/>
      <c r="N36" s="2">
        <f>ROUND(SUM(N34:N35),5)</f>
        <v>-532.24</v>
      </c>
      <c r="O36" s="17"/>
      <c r="P36" s="2">
        <f>ROUND(SUM(P34:P35),5)</f>
        <v>532.24</v>
      </c>
    </row>
    <row r="37" spans="1:16" x14ac:dyDescent="0.25">
      <c r="A37" s="1" t="s">
        <v>131</v>
      </c>
      <c r="B37" s="1"/>
      <c r="C37" s="1"/>
      <c r="D37" s="1"/>
      <c r="E37" s="1"/>
      <c r="F37" s="21"/>
      <c r="G37" s="1"/>
      <c r="H37" s="1"/>
      <c r="I37" s="1"/>
      <c r="J37" s="1"/>
      <c r="K37" s="1"/>
      <c r="L37" s="1"/>
      <c r="M37" s="1"/>
      <c r="N37" s="22"/>
      <c r="O37" s="1"/>
      <c r="P37" s="22"/>
    </row>
    <row r="38" spans="1:16" x14ac:dyDescent="0.25">
      <c r="A38" s="20"/>
      <c r="B38" s="23" t="s">
        <v>136</v>
      </c>
      <c r="C38" s="23"/>
      <c r="D38" s="23" t="s">
        <v>140</v>
      </c>
      <c r="E38" s="23"/>
      <c r="F38" s="24">
        <v>43878</v>
      </c>
      <c r="G38" s="23"/>
      <c r="H38" s="23" t="s">
        <v>170</v>
      </c>
      <c r="I38" s="23"/>
      <c r="J38" s="23"/>
      <c r="K38" s="23"/>
      <c r="L38" s="23" t="s">
        <v>59</v>
      </c>
      <c r="M38" s="23"/>
      <c r="N38" s="25"/>
      <c r="O38" s="23"/>
      <c r="P38" s="25">
        <v>-1311.02</v>
      </c>
    </row>
    <row r="39" spans="1:16" x14ac:dyDescent="0.25">
      <c r="A39" s="1" t="s">
        <v>131</v>
      </c>
      <c r="B39" s="1"/>
      <c r="C39" s="1"/>
      <c r="D39" s="1"/>
      <c r="E39" s="1"/>
      <c r="F39" s="21"/>
      <c r="G39" s="1"/>
      <c r="H39" s="1"/>
      <c r="I39" s="1"/>
      <c r="J39" s="1"/>
      <c r="K39" s="1"/>
      <c r="L39" s="1"/>
      <c r="M39" s="1"/>
      <c r="N39" s="22"/>
      <c r="O39" s="1"/>
      <c r="P39" s="22"/>
    </row>
    <row r="40" spans="1:16" x14ac:dyDescent="0.25">
      <c r="A40" s="26"/>
      <c r="B40" s="26"/>
      <c r="C40" s="26"/>
      <c r="D40" s="26"/>
      <c r="E40" s="26"/>
      <c r="F40" s="27"/>
      <c r="G40" s="26"/>
      <c r="H40" s="26"/>
      <c r="I40" s="26"/>
      <c r="J40" s="26"/>
      <c r="K40" s="26"/>
      <c r="L40" s="26" t="s">
        <v>102</v>
      </c>
      <c r="M40" s="26"/>
      <c r="N40" s="30">
        <v>-331</v>
      </c>
      <c r="O40" s="26"/>
      <c r="P40" s="30">
        <v>331</v>
      </c>
    </row>
    <row r="41" spans="1:16" x14ac:dyDescent="0.25">
      <c r="A41" s="26"/>
      <c r="B41" s="26"/>
      <c r="C41" s="26"/>
      <c r="D41" s="26"/>
      <c r="E41" s="26"/>
      <c r="F41" s="27"/>
      <c r="G41" s="26"/>
      <c r="H41" s="26"/>
      <c r="I41" s="26"/>
      <c r="J41" s="26"/>
      <c r="K41" s="26"/>
      <c r="L41" s="26" t="s">
        <v>102</v>
      </c>
      <c r="M41" s="26"/>
      <c r="N41" s="30">
        <v>-397.12</v>
      </c>
      <c r="O41" s="26"/>
      <c r="P41" s="30">
        <v>397.12</v>
      </c>
    </row>
    <row r="42" spans="1:16" x14ac:dyDescent="0.25">
      <c r="A42" s="26"/>
      <c r="B42" s="26"/>
      <c r="C42" s="26"/>
      <c r="D42" s="26"/>
      <c r="E42" s="26"/>
      <c r="F42" s="27"/>
      <c r="G42" s="26"/>
      <c r="H42" s="26"/>
      <c r="I42" s="26"/>
      <c r="J42" s="26"/>
      <c r="K42" s="26"/>
      <c r="L42" s="26" t="s">
        <v>102</v>
      </c>
      <c r="M42" s="26"/>
      <c r="N42" s="30">
        <v>-397.12</v>
      </c>
      <c r="O42" s="26"/>
      <c r="P42" s="30">
        <v>397.12</v>
      </c>
    </row>
    <row r="43" spans="1:16" x14ac:dyDescent="0.25">
      <c r="A43" s="26"/>
      <c r="B43" s="26"/>
      <c r="C43" s="26"/>
      <c r="D43" s="26"/>
      <c r="E43" s="26"/>
      <c r="F43" s="27"/>
      <c r="G43" s="26"/>
      <c r="H43" s="26"/>
      <c r="I43" s="26"/>
      <c r="J43" s="26"/>
      <c r="K43" s="26"/>
      <c r="L43" s="26" t="s">
        <v>102</v>
      </c>
      <c r="M43" s="26"/>
      <c r="N43" s="30">
        <v>-92.89</v>
      </c>
      <c r="O43" s="26"/>
      <c r="P43" s="30">
        <v>92.89</v>
      </c>
    </row>
    <row r="44" spans="1:16" ht="15.75" thickBot="1" x14ac:dyDescent="0.3">
      <c r="A44" s="26"/>
      <c r="B44" s="26"/>
      <c r="C44" s="26"/>
      <c r="D44" s="26"/>
      <c r="E44" s="26"/>
      <c r="F44" s="27"/>
      <c r="G44" s="26"/>
      <c r="H44" s="26"/>
      <c r="I44" s="26"/>
      <c r="J44" s="26"/>
      <c r="K44" s="26"/>
      <c r="L44" s="26" t="s">
        <v>102</v>
      </c>
      <c r="M44" s="26"/>
      <c r="N44" s="28">
        <v>-92.89</v>
      </c>
      <c r="O44" s="26"/>
      <c r="P44" s="28">
        <v>92.89</v>
      </c>
    </row>
    <row r="45" spans="1:16" x14ac:dyDescent="0.25">
      <c r="A45" s="17" t="s">
        <v>132</v>
      </c>
      <c r="B45" s="17"/>
      <c r="C45" s="17"/>
      <c r="D45" s="17"/>
      <c r="E45" s="17"/>
      <c r="F45" s="29"/>
      <c r="G45" s="17"/>
      <c r="H45" s="17"/>
      <c r="I45" s="17"/>
      <c r="J45" s="17"/>
      <c r="K45" s="17"/>
      <c r="L45" s="17"/>
      <c r="M45" s="17"/>
      <c r="N45" s="2">
        <f>ROUND(SUM(N39:N44),5)</f>
        <v>-1311.02</v>
      </c>
      <c r="O45" s="17"/>
      <c r="P45" s="2">
        <f>ROUND(SUM(P39:P44),5)</f>
        <v>1311.02</v>
      </c>
    </row>
    <row r="46" spans="1:16" x14ac:dyDescent="0.25">
      <c r="A46" s="1" t="s">
        <v>131</v>
      </c>
      <c r="B46" s="1"/>
      <c r="C46" s="1"/>
      <c r="D46" s="1"/>
      <c r="E46" s="1"/>
      <c r="F46" s="21"/>
      <c r="G46" s="1"/>
      <c r="H46" s="1"/>
      <c r="I46" s="1"/>
      <c r="J46" s="1"/>
      <c r="K46" s="1"/>
      <c r="L46" s="1"/>
      <c r="M46" s="1"/>
      <c r="N46" s="22"/>
      <c r="O46" s="1"/>
      <c r="P46" s="22"/>
    </row>
    <row r="47" spans="1:16" x14ac:dyDescent="0.25">
      <c r="A47" s="20"/>
      <c r="B47" s="23" t="s">
        <v>137</v>
      </c>
      <c r="C47" s="23"/>
      <c r="D47" s="23" t="s">
        <v>141</v>
      </c>
      <c r="E47" s="23"/>
      <c r="F47" s="24">
        <v>43865</v>
      </c>
      <c r="G47" s="23"/>
      <c r="H47" s="23" t="s">
        <v>171</v>
      </c>
      <c r="I47" s="23"/>
      <c r="J47" s="23"/>
      <c r="K47" s="23"/>
      <c r="L47" s="23" t="s">
        <v>59</v>
      </c>
      <c r="M47" s="23"/>
      <c r="N47" s="25"/>
      <c r="O47" s="23"/>
      <c r="P47" s="25">
        <v>-892.5</v>
      </c>
    </row>
    <row r="48" spans="1:16" x14ac:dyDescent="0.25">
      <c r="A48" s="1" t="s">
        <v>131</v>
      </c>
      <c r="B48" s="1"/>
      <c r="C48" s="1"/>
      <c r="D48" s="1"/>
      <c r="E48" s="1"/>
      <c r="F48" s="21"/>
      <c r="G48" s="1"/>
      <c r="H48" s="1"/>
      <c r="I48" s="1"/>
      <c r="J48" s="1"/>
      <c r="K48" s="1"/>
      <c r="L48" s="1"/>
      <c r="M48" s="1"/>
      <c r="N48" s="22"/>
      <c r="O48" s="1"/>
      <c r="P48" s="22"/>
    </row>
    <row r="49" spans="1:16" x14ac:dyDescent="0.25">
      <c r="A49" s="26"/>
      <c r="B49" s="26"/>
      <c r="C49" s="26"/>
      <c r="D49" s="26"/>
      <c r="E49" s="26"/>
      <c r="F49" s="27"/>
      <c r="G49" s="26"/>
      <c r="H49" s="26"/>
      <c r="I49" s="26"/>
      <c r="J49" s="26"/>
      <c r="K49" s="26"/>
      <c r="L49" s="26" t="s">
        <v>18</v>
      </c>
      <c r="M49" s="26"/>
      <c r="N49" s="30">
        <v>-493.75</v>
      </c>
      <c r="O49" s="26"/>
      <c r="P49" s="30">
        <v>493.75</v>
      </c>
    </row>
    <row r="50" spans="1:16" x14ac:dyDescent="0.25">
      <c r="A50" s="26"/>
      <c r="B50" s="26"/>
      <c r="C50" s="26"/>
      <c r="D50" s="26"/>
      <c r="E50" s="26"/>
      <c r="F50" s="27"/>
      <c r="G50" s="26"/>
      <c r="H50" s="26"/>
      <c r="I50" s="26"/>
      <c r="J50" s="26"/>
      <c r="K50" s="26"/>
      <c r="L50" s="26" t="s">
        <v>17</v>
      </c>
      <c r="M50" s="26"/>
      <c r="N50" s="30">
        <v>-625</v>
      </c>
      <c r="O50" s="26"/>
      <c r="P50" s="30">
        <v>625</v>
      </c>
    </row>
    <row r="51" spans="1:16" x14ac:dyDescent="0.25">
      <c r="A51" s="26"/>
      <c r="B51" s="26"/>
      <c r="C51" s="26"/>
      <c r="D51" s="26"/>
      <c r="E51" s="26"/>
      <c r="F51" s="27"/>
      <c r="G51" s="26"/>
      <c r="H51" s="26"/>
      <c r="I51" s="26"/>
      <c r="J51" s="26"/>
      <c r="K51" s="26"/>
      <c r="L51" s="26" t="s">
        <v>102</v>
      </c>
      <c r="M51" s="26"/>
      <c r="N51" s="30">
        <v>105</v>
      </c>
      <c r="O51" s="26"/>
      <c r="P51" s="30">
        <v>-105</v>
      </c>
    </row>
    <row r="52" spans="1:16" x14ac:dyDescent="0.25">
      <c r="A52" s="26"/>
      <c r="B52" s="26"/>
      <c r="C52" s="26"/>
      <c r="D52" s="26"/>
      <c r="E52" s="26"/>
      <c r="F52" s="27"/>
      <c r="G52" s="26"/>
      <c r="H52" s="26"/>
      <c r="I52" s="26"/>
      <c r="J52" s="26"/>
      <c r="K52" s="26"/>
      <c r="L52" s="26" t="s">
        <v>15</v>
      </c>
      <c r="M52" s="26"/>
      <c r="N52" s="30">
        <v>-69.37</v>
      </c>
      <c r="O52" s="26"/>
      <c r="P52" s="30">
        <v>69.37</v>
      </c>
    </row>
    <row r="53" spans="1:16" x14ac:dyDescent="0.25">
      <c r="A53" s="26"/>
      <c r="B53" s="26"/>
      <c r="C53" s="26"/>
      <c r="D53" s="26"/>
      <c r="E53" s="26"/>
      <c r="F53" s="27"/>
      <c r="G53" s="26"/>
      <c r="H53" s="26"/>
      <c r="I53" s="26"/>
      <c r="J53" s="26"/>
      <c r="K53" s="26"/>
      <c r="L53" s="26" t="s">
        <v>102</v>
      </c>
      <c r="M53" s="26"/>
      <c r="N53" s="30">
        <v>69.37</v>
      </c>
      <c r="O53" s="26"/>
      <c r="P53" s="30">
        <v>-69.37</v>
      </c>
    </row>
    <row r="54" spans="1:16" x14ac:dyDescent="0.25">
      <c r="A54" s="26"/>
      <c r="B54" s="26"/>
      <c r="C54" s="26"/>
      <c r="D54" s="26"/>
      <c r="E54" s="26"/>
      <c r="F54" s="27"/>
      <c r="G54" s="26"/>
      <c r="H54" s="26"/>
      <c r="I54" s="26"/>
      <c r="J54" s="26"/>
      <c r="K54" s="26"/>
      <c r="L54" s="26" t="s">
        <v>102</v>
      </c>
      <c r="M54" s="26"/>
      <c r="N54" s="30">
        <v>69.37</v>
      </c>
      <c r="O54" s="26"/>
      <c r="P54" s="30">
        <v>-69.37</v>
      </c>
    </row>
    <row r="55" spans="1:16" x14ac:dyDescent="0.25">
      <c r="A55" s="26"/>
      <c r="B55" s="26"/>
      <c r="C55" s="26"/>
      <c r="D55" s="26"/>
      <c r="E55" s="26"/>
      <c r="F55" s="27"/>
      <c r="G55" s="26"/>
      <c r="H55" s="26"/>
      <c r="I55" s="26"/>
      <c r="J55" s="26"/>
      <c r="K55" s="26"/>
      <c r="L55" s="26" t="s">
        <v>15</v>
      </c>
      <c r="M55" s="26"/>
      <c r="N55" s="30">
        <v>-16.23</v>
      </c>
      <c r="O55" s="26"/>
      <c r="P55" s="30">
        <v>16.23</v>
      </c>
    </row>
    <row r="56" spans="1:16" x14ac:dyDescent="0.25">
      <c r="A56" s="26"/>
      <c r="B56" s="26"/>
      <c r="C56" s="26"/>
      <c r="D56" s="26"/>
      <c r="E56" s="26"/>
      <c r="F56" s="27"/>
      <c r="G56" s="26"/>
      <c r="H56" s="26"/>
      <c r="I56" s="26"/>
      <c r="J56" s="26"/>
      <c r="K56" s="26"/>
      <c r="L56" s="26" t="s">
        <v>102</v>
      </c>
      <c r="M56" s="26"/>
      <c r="N56" s="30">
        <v>16.23</v>
      </c>
      <c r="O56" s="26"/>
      <c r="P56" s="30">
        <v>-16.23</v>
      </c>
    </row>
    <row r="57" spans="1:16" x14ac:dyDescent="0.25">
      <c r="A57" s="26"/>
      <c r="B57" s="26"/>
      <c r="C57" s="26"/>
      <c r="D57" s="26"/>
      <c r="E57" s="26"/>
      <c r="F57" s="27"/>
      <c r="G57" s="26"/>
      <c r="H57" s="26"/>
      <c r="I57" s="26"/>
      <c r="J57" s="26"/>
      <c r="K57" s="26"/>
      <c r="L57" s="26" t="s">
        <v>102</v>
      </c>
      <c r="M57" s="26"/>
      <c r="N57" s="30">
        <v>16.23</v>
      </c>
      <c r="O57" s="26"/>
      <c r="P57" s="30">
        <v>-16.23</v>
      </c>
    </row>
    <row r="58" spans="1:16" ht="15.75" thickBot="1" x14ac:dyDescent="0.3">
      <c r="A58" s="26"/>
      <c r="B58" s="26"/>
      <c r="C58" s="26"/>
      <c r="D58" s="26"/>
      <c r="E58" s="26"/>
      <c r="F58" s="27"/>
      <c r="G58" s="26"/>
      <c r="H58" s="26"/>
      <c r="I58" s="26"/>
      <c r="J58" s="26"/>
      <c r="K58" s="26"/>
      <c r="L58" s="26" t="s">
        <v>102</v>
      </c>
      <c r="M58" s="26"/>
      <c r="N58" s="28">
        <v>35.65</v>
      </c>
      <c r="O58" s="26"/>
      <c r="P58" s="28">
        <v>-35.65</v>
      </c>
    </row>
    <row r="59" spans="1:16" x14ac:dyDescent="0.25">
      <c r="A59" s="17" t="s">
        <v>132</v>
      </c>
      <c r="B59" s="17"/>
      <c r="C59" s="17"/>
      <c r="D59" s="17"/>
      <c r="E59" s="17"/>
      <c r="F59" s="29"/>
      <c r="G59" s="17"/>
      <c r="H59" s="17"/>
      <c r="I59" s="17"/>
      <c r="J59" s="17"/>
      <c r="K59" s="17"/>
      <c r="L59" s="17"/>
      <c r="M59" s="17"/>
      <c r="N59" s="2">
        <f>ROUND(SUM(N48:N58),5)</f>
        <v>-892.5</v>
      </c>
      <c r="O59" s="17"/>
      <c r="P59" s="2">
        <f>ROUND(SUM(P48:P58),5)</f>
        <v>892.5</v>
      </c>
    </row>
    <row r="60" spans="1:16" x14ac:dyDescent="0.25">
      <c r="A60" s="1" t="s">
        <v>131</v>
      </c>
      <c r="B60" s="1"/>
      <c r="C60" s="1"/>
      <c r="D60" s="1"/>
      <c r="E60" s="1"/>
      <c r="F60" s="21"/>
      <c r="G60" s="1"/>
      <c r="H60" s="1"/>
      <c r="I60" s="1"/>
      <c r="J60" s="1"/>
      <c r="K60" s="1"/>
      <c r="L60" s="1"/>
      <c r="M60" s="1"/>
      <c r="N60" s="22"/>
      <c r="O60" s="1"/>
      <c r="P60" s="22"/>
    </row>
    <row r="61" spans="1:16" x14ac:dyDescent="0.25">
      <c r="A61" s="20"/>
      <c r="B61" s="23" t="s">
        <v>134</v>
      </c>
      <c r="C61" s="23"/>
      <c r="D61" s="23" t="s">
        <v>142</v>
      </c>
      <c r="E61" s="23"/>
      <c r="F61" s="24">
        <v>43865</v>
      </c>
      <c r="G61" s="23"/>
      <c r="H61" s="23" t="s">
        <v>172</v>
      </c>
      <c r="I61" s="23"/>
      <c r="J61" s="23"/>
      <c r="K61" s="23"/>
      <c r="L61" s="23" t="s">
        <v>59</v>
      </c>
      <c r="M61" s="23"/>
      <c r="N61" s="25"/>
      <c r="O61" s="23"/>
      <c r="P61" s="25">
        <v>-77.5</v>
      </c>
    </row>
    <row r="62" spans="1:16" x14ac:dyDescent="0.25">
      <c r="A62" s="1" t="s">
        <v>131</v>
      </c>
      <c r="B62" s="1"/>
      <c r="C62" s="1"/>
      <c r="D62" s="1"/>
      <c r="E62" s="1"/>
      <c r="F62" s="21"/>
      <c r="G62" s="1"/>
      <c r="H62" s="1"/>
      <c r="I62" s="1"/>
      <c r="J62" s="1"/>
      <c r="K62" s="1"/>
      <c r="L62" s="1"/>
      <c r="M62" s="1"/>
      <c r="N62" s="22"/>
      <c r="O62" s="1"/>
      <c r="P62" s="22"/>
    </row>
    <row r="63" spans="1:16" ht="15.75" thickBot="1" x14ac:dyDescent="0.3">
      <c r="A63" s="20"/>
      <c r="B63" s="26" t="s">
        <v>135</v>
      </c>
      <c r="C63" s="26"/>
      <c r="D63" s="26"/>
      <c r="E63" s="26"/>
      <c r="F63" s="27">
        <v>43840</v>
      </c>
      <c r="G63" s="26"/>
      <c r="H63" s="26"/>
      <c r="I63" s="26"/>
      <c r="J63" s="26"/>
      <c r="K63" s="26"/>
      <c r="L63" s="26" t="s">
        <v>21</v>
      </c>
      <c r="M63" s="26"/>
      <c r="N63" s="28">
        <v>-77.5</v>
      </c>
      <c r="O63" s="26"/>
      <c r="P63" s="28">
        <v>77.5</v>
      </c>
    </row>
    <row r="64" spans="1:16" x14ac:dyDescent="0.25">
      <c r="A64" s="17" t="s">
        <v>132</v>
      </c>
      <c r="B64" s="17"/>
      <c r="C64" s="17"/>
      <c r="D64" s="17"/>
      <c r="E64" s="17"/>
      <c r="F64" s="29"/>
      <c r="G64" s="17"/>
      <c r="H64" s="17"/>
      <c r="I64" s="17"/>
      <c r="J64" s="17"/>
      <c r="K64" s="17"/>
      <c r="L64" s="17"/>
      <c r="M64" s="17"/>
      <c r="N64" s="2">
        <f>ROUND(SUM(N62:N63),5)</f>
        <v>-77.5</v>
      </c>
      <c r="O64" s="17"/>
      <c r="P64" s="2">
        <f>ROUND(SUM(P62:P63),5)</f>
        <v>77.5</v>
      </c>
    </row>
    <row r="65" spans="1:16" x14ac:dyDescent="0.25">
      <c r="A65" s="1" t="s">
        <v>131</v>
      </c>
      <c r="B65" s="1"/>
      <c r="C65" s="1"/>
      <c r="D65" s="1"/>
      <c r="E65" s="1"/>
      <c r="F65" s="21"/>
      <c r="G65" s="1"/>
      <c r="H65" s="1"/>
      <c r="I65" s="1"/>
      <c r="J65" s="1"/>
      <c r="K65" s="1"/>
      <c r="L65" s="1"/>
      <c r="M65" s="1"/>
      <c r="N65" s="22"/>
      <c r="O65" s="1"/>
      <c r="P65" s="22"/>
    </row>
    <row r="66" spans="1:16" x14ac:dyDescent="0.25">
      <c r="A66" s="20"/>
      <c r="B66" s="23" t="s">
        <v>134</v>
      </c>
      <c r="C66" s="23"/>
      <c r="D66" s="23" t="s">
        <v>143</v>
      </c>
      <c r="E66" s="23"/>
      <c r="F66" s="24">
        <v>43865</v>
      </c>
      <c r="G66" s="23"/>
      <c r="H66" s="23" t="s">
        <v>173</v>
      </c>
      <c r="I66" s="23"/>
      <c r="J66" s="23"/>
      <c r="K66" s="23"/>
      <c r="L66" s="23" t="s">
        <v>59</v>
      </c>
      <c r="M66" s="23"/>
      <c r="N66" s="25"/>
      <c r="O66" s="23"/>
      <c r="P66" s="25">
        <v>-1150</v>
      </c>
    </row>
    <row r="67" spans="1:16" x14ac:dyDescent="0.25">
      <c r="A67" s="1" t="s">
        <v>131</v>
      </c>
      <c r="B67" s="1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22"/>
      <c r="O67" s="1"/>
      <c r="P67" s="22"/>
    </row>
    <row r="68" spans="1:16" ht="15.75" thickBot="1" x14ac:dyDescent="0.3">
      <c r="A68" s="20"/>
      <c r="B68" s="26" t="s">
        <v>135</v>
      </c>
      <c r="C68" s="26"/>
      <c r="D68" s="26" t="s">
        <v>144</v>
      </c>
      <c r="E68" s="26"/>
      <c r="F68" s="27">
        <v>43845</v>
      </c>
      <c r="G68" s="26"/>
      <c r="H68" s="26"/>
      <c r="I68" s="26"/>
      <c r="J68" s="26"/>
      <c r="K68" s="26"/>
      <c r="L68" s="26" t="s">
        <v>23</v>
      </c>
      <c r="M68" s="26"/>
      <c r="N68" s="28">
        <v>-1150</v>
      </c>
      <c r="O68" s="26"/>
      <c r="P68" s="28">
        <v>1150</v>
      </c>
    </row>
    <row r="69" spans="1:16" x14ac:dyDescent="0.25">
      <c r="A69" s="17" t="s">
        <v>132</v>
      </c>
      <c r="B69" s="17"/>
      <c r="C69" s="17"/>
      <c r="D69" s="17"/>
      <c r="E69" s="17"/>
      <c r="F69" s="29"/>
      <c r="G69" s="17"/>
      <c r="H69" s="17"/>
      <c r="I69" s="17"/>
      <c r="J69" s="17"/>
      <c r="K69" s="17"/>
      <c r="L69" s="17"/>
      <c r="M69" s="17"/>
      <c r="N69" s="2">
        <f>ROUND(SUM(N67:N68),5)</f>
        <v>-1150</v>
      </c>
      <c r="O69" s="17"/>
      <c r="P69" s="2">
        <f>ROUND(SUM(P67:P68),5)</f>
        <v>1150</v>
      </c>
    </row>
    <row r="70" spans="1:16" x14ac:dyDescent="0.25">
      <c r="A70" s="1" t="s">
        <v>131</v>
      </c>
      <c r="B70" s="1"/>
      <c r="C70" s="1"/>
      <c r="D70" s="1"/>
      <c r="E70" s="1"/>
      <c r="F70" s="21"/>
      <c r="G70" s="1"/>
      <c r="H70" s="1"/>
      <c r="I70" s="1"/>
      <c r="J70" s="1"/>
      <c r="K70" s="1"/>
      <c r="L70" s="1"/>
      <c r="M70" s="1"/>
      <c r="N70" s="22"/>
      <c r="O70" s="1"/>
      <c r="P70" s="22"/>
    </row>
    <row r="71" spans="1:16" x14ac:dyDescent="0.25">
      <c r="A71" s="20"/>
      <c r="B71" s="23" t="s">
        <v>134</v>
      </c>
      <c r="C71" s="23"/>
      <c r="D71" s="23" t="s">
        <v>145</v>
      </c>
      <c r="E71" s="23"/>
      <c r="F71" s="24">
        <v>43865</v>
      </c>
      <c r="G71" s="23"/>
      <c r="H71" s="23" t="s">
        <v>174</v>
      </c>
      <c r="I71" s="23"/>
      <c r="J71" s="23"/>
      <c r="K71" s="23"/>
      <c r="L71" s="23" t="s">
        <v>59</v>
      </c>
      <c r="M71" s="23"/>
      <c r="N71" s="25"/>
      <c r="O71" s="23"/>
      <c r="P71" s="25">
        <v>-772</v>
      </c>
    </row>
    <row r="72" spans="1:16" x14ac:dyDescent="0.25">
      <c r="A72" s="1" t="s">
        <v>131</v>
      </c>
      <c r="B72" s="1"/>
      <c r="C72" s="1"/>
      <c r="D72" s="1"/>
      <c r="E72" s="1"/>
      <c r="F72" s="21"/>
      <c r="G72" s="1"/>
      <c r="H72" s="1"/>
      <c r="I72" s="1"/>
      <c r="J72" s="1"/>
      <c r="K72" s="1"/>
      <c r="L72" s="1"/>
      <c r="M72" s="1"/>
      <c r="N72" s="22"/>
      <c r="O72" s="1"/>
      <c r="P72" s="22"/>
    </row>
    <row r="73" spans="1:16" ht="15.75" thickBot="1" x14ac:dyDescent="0.3">
      <c r="A73" s="20"/>
      <c r="B73" s="26" t="s">
        <v>135</v>
      </c>
      <c r="C73" s="26"/>
      <c r="D73" s="26"/>
      <c r="E73" s="26"/>
      <c r="F73" s="27">
        <v>43840</v>
      </c>
      <c r="G73" s="26"/>
      <c r="H73" s="26"/>
      <c r="I73" s="26"/>
      <c r="J73" s="26"/>
      <c r="K73" s="26"/>
      <c r="L73" s="26" t="s">
        <v>8</v>
      </c>
      <c r="M73" s="26"/>
      <c r="N73" s="28">
        <v>-772</v>
      </c>
      <c r="O73" s="26"/>
      <c r="P73" s="28">
        <v>772</v>
      </c>
    </row>
    <row r="74" spans="1:16" x14ac:dyDescent="0.25">
      <c r="A74" s="17" t="s">
        <v>132</v>
      </c>
      <c r="B74" s="17"/>
      <c r="C74" s="17"/>
      <c r="D74" s="17"/>
      <c r="E74" s="17"/>
      <c r="F74" s="29"/>
      <c r="G74" s="17"/>
      <c r="H74" s="17"/>
      <c r="I74" s="17"/>
      <c r="J74" s="17"/>
      <c r="K74" s="17"/>
      <c r="L74" s="17"/>
      <c r="M74" s="17"/>
      <c r="N74" s="2">
        <f>ROUND(SUM(N72:N73),5)</f>
        <v>-772</v>
      </c>
      <c r="O74" s="17"/>
      <c r="P74" s="2">
        <f>ROUND(SUM(P72:P73),5)</f>
        <v>772</v>
      </c>
    </row>
    <row r="75" spans="1:16" x14ac:dyDescent="0.25">
      <c r="A75" s="1" t="s">
        <v>131</v>
      </c>
      <c r="B75" s="1"/>
      <c r="C75" s="1"/>
      <c r="D75" s="1"/>
      <c r="E75" s="1"/>
      <c r="F75" s="21"/>
      <c r="G75" s="1"/>
      <c r="H75" s="1"/>
      <c r="I75" s="1"/>
      <c r="J75" s="1"/>
      <c r="K75" s="1"/>
      <c r="L75" s="1"/>
      <c r="M75" s="1"/>
      <c r="N75" s="22"/>
      <c r="O75" s="1"/>
      <c r="P75" s="22"/>
    </row>
    <row r="76" spans="1:16" x14ac:dyDescent="0.25">
      <c r="A76" s="20"/>
      <c r="B76" s="23" t="s">
        <v>134</v>
      </c>
      <c r="C76" s="23"/>
      <c r="D76" s="23" t="s">
        <v>146</v>
      </c>
      <c r="E76" s="23"/>
      <c r="F76" s="24">
        <v>43862</v>
      </c>
      <c r="G76" s="23"/>
      <c r="H76" s="23" t="s">
        <v>175</v>
      </c>
      <c r="I76" s="23"/>
      <c r="J76" s="23"/>
      <c r="K76" s="23"/>
      <c r="L76" s="23" t="s">
        <v>59</v>
      </c>
      <c r="M76" s="23"/>
      <c r="N76" s="25"/>
      <c r="O76" s="23"/>
      <c r="P76" s="25">
        <v>-1391.71</v>
      </c>
    </row>
    <row r="77" spans="1:16" x14ac:dyDescent="0.25">
      <c r="A77" s="1" t="s">
        <v>131</v>
      </c>
      <c r="B77" s="1"/>
      <c r="C77" s="1"/>
      <c r="D77" s="1"/>
      <c r="E77" s="1"/>
      <c r="F77" s="21"/>
      <c r="G77" s="1"/>
      <c r="H77" s="1"/>
      <c r="I77" s="1"/>
      <c r="J77" s="1"/>
      <c r="K77" s="1"/>
      <c r="L77" s="1"/>
      <c r="M77" s="1"/>
      <c r="N77" s="22"/>
      <c r="O77" s="1"/>
      <c r="P77" s="22"/>
    </row>
    <row r="78" spans="1:16" ht="15.75" thickBot="1" x14ac:dyDescent="0.3">
      <c r="A78" s="20"/>
      <c r="B78" s="26" t="s">
        <v>135</v>
      </c>
      <c r="C78" s="26"/>
      <c r="D78" s="26"/>
      <c r="E78" s="26"/>
      <c r="F78" s="27">
        <v>43862</v>
      </c>
      <c r="G78" s="26"/>
      <c r="H78" s="26"/>
      <c r="I78" s="26"/>
      <c r="J78" s="26"/>
      <c r="K78" s="26"/>
      <c r="L78" s="26" t="s">
        <v>7</v>
      </c>
      <c r="M78" s="26"/>
      <c r="N78" s="28">
        <v>-1391.71</v>
      </c>
      <c r="O78" s="26"/>
      <c r="P78" s="28">
        <v>1391.71</v>
      </c>
    </row>
    <row r="79" spans="1:16" x14ac:dyDescent="0.25">
      <c r="A79" s="17" t="s">
        <v>132</v>
      </c>
      <c r="B79" s="17"/>
      <c r="C79" s="17"/>
      <c r="D79" s="17"/>
      <c r="E79" s="17"/>
      <c r="F79" s="29"/>
      <c r="G79" s="17"/>
      <c r="H79" s="17"/>
      <c r="I79" s="17"/>
      <c r="J79" s="17"/>
      <c r="K79" s="17"/>
      <c r="L79" s="17"/>
      <c r="M79" s="17"/>
      <c r="N79" s="2">
        <f>ROUND(SUM(N77:N78),5)</f>
        <v>-1391.71</v>
      </c>
      <c r="O79" s="17"/>
      <c r="P79" s="2">
        <f>ROUND(SUM(P77:P78),5)</f>
        <v>1391.71</v>
      </c>
    </row>
    <row r="80" spans="1:16" x14ac:dyDescent="0.25">
      <c r="A80" s="1" t="s">
        <v>131</v>
      </c>
      <c r="B80" s="1"/>
      <c r="C80" s="1"/>
      <c r="D80" s="1"/>
      <c r="E80" s="1"/>
      <c r="F80" s="21"/>
      <c r="G80" s="1"/>
      <c r="H80" s="1"/>
      <c r="I80" s="1"/>
      <c r="J80" s="1"/>
      <c r="K80" s="1"/>
      <c r="L80" s="1"/>
      <c r="M80" s="1"/>
      <c r="N80" s="22"/>
      <c r="O80" s="1"/>
      <c r="P80" s="22"/>
    </row>
    <row r="81" spans="1:16" x14ac:dyDescent="0.25">
      <c r="A81" s="20"/>
      <c r="B81" s="23" t="s">
        <v>137</v>
      </c>
      <c r="C81" s="23"/>
      <c r="D81" s="23" t="s">
        <v>147</v>
      </c>
      <c r="E81" s="23"/>
      <c r="F81" s="24">
        <v>43862</v>
      </c>
      <c r="G81" s="23"/>
      <c r="H81" s="23" t="s">
        <v>176</v>
      </c>
      <c r="I81" s="23"/>
      <c r="J81" s="23"/>
      <c r="K81" s="23"/>
      <c r="L81" s="23" t="s">
        <v>59</v>
      </c>
      <c r="M81" s="23"/>
      <c r="N81" s="25"/>
      <c r="O81" s="23"/>
      <c r="P81" s="25">
        <v>-208.06</v>
      </c>
    </row>
    <row r="82" spans="1:16" x14ac:dyDescent="0.25">
      <c r="A82" s="1" t="s">
        <v>131</v>
      </c>
      <c r="B82" s="1"/>
      <c r="C82" s="1"/>
      <c r="D82" s="1"/>
      <c r="E82" s="1"/>
      <c r="F82" s="21"/>
      <c r="G82" s="1"/>
      <c r="H82" s="1"/>
      <c r="I82" s="1"/>
      <c r="J82" s="1"/>
      <c r="K82" s="1"/>
      <c r="L82" s="1"/>
      <c r="M82" s="1"/>
      <c r="N82" s="22"/>
      <c r="O82" s="1"/>
      <c r="P82" s="22"/>
    </row>
    <row r="83" spans="1:16" x14ac:dyDescent="0.25">
      <c r="A83" s="26"/>
      <c r="B83" s="26"/>
      <c r="C83" s="26"/>
      <c r="D83" s="26"/>
      <c r="E83" s="26"/>
      <c r="F83" s="27"/>
      <c r="G83" s="26"/>
      <c r="H83" s="26"/>
      <c r="I83" s="26"/>
      <c r="J83" s="26"/>
      <c r="K83" s="26"/>
      <c r="L83" s="26" t="s">
        <v>13</v>
      </c>
      <c r="M83" s="26"/>
      <c r="N83" s="30">
        <v>-225.28</v>
      </c>
      <c r="O83" s="26"/>
      <c r="P83" s="30">
        <v>225.28</v>
      </c>
    </row>
    <row r="84" spans="1:16" x14ac:dyDescent="0.25">
      <c r="A84" s="26"/>
      <c r="B84" s="26"/>
      <c r="C84" s="26"/>
      <c r="D84" s="26"/>
      <c r="E84" s="26"/>
      <c r="F84" s="27"/>
      <c r="G84" s="26"/>
      <c r="H84" s="26"/>
      <c r="I84" s="26"/>
      <c r="J84" s="26"/>
      <c r="K84" s="26"/>
      <c r="L84" s="26" t="s">
        <v>15</v>
      </c>
      <c r="M84" s="26"/>
      <c r="N84" s="30">
        <v>-13.96</v>
      </c>
      <c r="O84" s="26"/>
      <c r="P84" s="30">
        <v>13.96</v>
      </c>
    </row>
    <row r="85" spans="1:16" x14ac:dyDescent="0.25">
      <c r="A85" s="26"/>
      <c r="B85" s="26"/>
      <c r="C85" s="26"/>
      <c r="D85" s="26"/>
      <c r="E85" s="26"/>
      <c r="F85" s="27"/>
      <c r="G85" s="26"/>
      <c r="H85" s="26"/>
      <c r="I85" s="26"/>
      <c r="J85" s="26"/>
      <c r="K85" s="26"/>
      <c r="L85" s="26" t="s">
        <v>102</v>
      </c>
      <c r="M85" s="26"/>
      <c r="N85" s="30">
        <v>13.96</v>
      </c>
      <c r="O85" s="26"/>
      <c r="P85" s="30">
        <v>-13.96</v>
      </c>
    </row>
    <row r="86" spans="1:16" x14ac:dyDescent="0.25">
      <c r="A86" s="26"/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 t="s">
        <v>102</v>
      </c>
      <c r="M86" s="26"/>
      <c r="N86" s="30">
        <v>13.96</v>
      </c>
      <c r="O86" s="26"/>
      <c r="P86" s="30">
        <v>-13.96</v>
      </c>
    </row>
    <row r="87" spans="1:16" x14ac:dyDescent="0.25">
      <c r="A87" s="26"/>
      <c r="B87" s="26"/>
      <c r="C87" s="26"/>
      <c r="D87" s="26"/>
      <c r="E87" s="26"/>
      <c r="F87" s="27"/>
      <c r="G87" s="26"/>
      <c r="H87" s="26"/>
      <c r="I87" s="26"/>
      <c r="J87" s="26"/>
      <c r="K87" s="26"/>
      <c r="L87" s="26" t="s">
        <v>15</v>
      </c>
      <c r="M87" s="26"/>
      <c r="N87" s="30">
        <v>-3.26</v>
      </c>
      <c r="O87" s="26"/>
      <c r="P87" s="30">
        <v>3.26</v>
      </c>
    </row>
    <row r="88" spans="1:16" x14ac:dyDescent="0.25">
      <c r="A88" s="26"/>
      <c r="B88" s="26"/>
      <c r="C88" s="26"/>
      <c r="D88" s="26"/>
      <c r="E88" s="26"/>
      <c r="F88" s="27"/>
      <c r="G88" s="26"/>
      <c r="H88" s="26"/>
      <c r="I88" s="26"/>
      <c r="J88" s="26"/>
      <c r="K88" s="26"/>
      <c r="L88" s="26" t="s">
        <v>102</v>
      </c>
      <c r="M88" s="26"/>
      <c r="N88" s="30">
        <v>3.26</v>
      </c>
      <c r="O88" s="26"/>
      <c r="P88" s="30">
        <v>-3.26</v>
      </c>
    </row>
    <row r="89" spans="1:16" ht="15.75" thickBot="1" x14ac:dyDescent="0.3">
      <c r="A89" s="26"/>
      <c r="B89" s="26"/>
      <c r="C89" s="26"/>
      <c r="D89" s="26"/>
      <c r="E89" s="26"/>
      <c r="F89" s="27"/>
      <c r="G89" s="26"/>
      <c r="H89" s="26"/>
      <c r="I89" s="26"/>
      <c r="J89" s="26"/>
      <c r="K89" s="26"/>
      <c r="L89" s="26" t="s">
        <v>102</v>
      </c>
      <c r="M89" s="26"/>
      <c r="N89" s="28">
        <v>3.26</v>
      </c>
      <c r="O89" s="26"/>
      <c r="P89" s="28">
        <v>-3.26</v>
      </c>
    </row>
    <row r="90" spans="1:16" x14ac:dyDescent="0.25">
      <c r="A90" s="17" t="s">
        <v>132</v>
      </c>
      <c r="B90" s="17"/>
      <c r="C90" s="17"/>
      <c r="D90" s="17"/>
      <c r="E90" s="17"/>
      <c r="F90" s="29"/>
      <c r="G90" s="17"/>
      <c r="H90" s="17"/>
      <c r="I90" s="17"/>
      <c r="J90" s="17"/>
      <c r="K90" s="17"/>
      <c r="L90" s="17"/>
      <c r="M90" s="17"/>
      <c r="N90" s="2">
        <f>ROUND(SUM(N82:N89),5)</f>
        <v>-208.06</v>
      </c>
      <c r="O90" s="17"/>
      <c r="P90" s="2">
        <f>ROUND(SUM(P82:P89),5)</f>
        <v>208.06</v>
      </c>
    </row>
    <row r="91" spans="1:16" x14ac:dyDescent="0.25">
      <c r="A91" s="1" t="s">
        <v>131</v>
      </c>
      <c r="B91" s="1"/>
      <c r="C91" s="1"/>
      <c r="D91" s="1"/>
      <c r="E91" s="1"/>
      <c r="F91" s="21"/>
      <c r="G91" s="1"/>
      <c r="H91" s="1"/>
      <c r="I91" s="1"/>
      <c r="J91" s="1"/>
      <c r="K91" s="1"/>
      <c r="L91" s="1"/>
      <c r="M91" s="1"/>
      <c r="N91" s="22"/>
      <c r="O91" s="1"/>
      <c r="P91" s="22"/>
    </row>
    <row r="92" spans="1:16" x14ac:dyDescent="0.25">
      <c r="A92" s="20"/>
      <c r="B92" s="23" t="s">
        <v>137</v>
      </c>
      <c r="C92" s="23"/>
      <c r="D92" s="23" t="s">
        <v>148</v>
      </c>
      <c r="E92" s="23"/>
      <c r="F92" s="24">
        <v>43862</v>
      </c>
      <c r="G92" s="23"/>
      <c r="H92" s="23" t="s">
        <v>177</v>
      </c>
      <c r="I92" s="23"/>
      <c r="J92" s="23"/>
      <c r="K92" s="23"/>
      <c r="L92" s="23" t="s">
        <v>59</v>
      </c>
      <c r="M92" s="23"/>
      <c r="N92" s="25"/>
      <c r="O92" s="23"/>
      <c r="P92" s="25">
        <v>-208.06</v>
      </c>
    </row>
    <row r="93" spans="1:16" x14ac:dyDescent="0.25">
      <c r="A93" s="1" t="s">
        <v>131</v>
      </c>
      <c r="B93" s="1"/>
      <c r="C93" s="1"/>
      <c r="D93" s="1"/>
      <c r="E93" s="1"/>
      <c r="F93" s="21"/>
      <c r="G93" s="1"/>
      <c r="H93" s="1"/>
      <c r="I93" s="1"/>
      <c r="J93" s="1"/>
      <c r="K93" s="1"/>
      <c r="L93" s="1"/>
      <c r="M93" s="1"/>
      <c r="N93" s="22"/>
      <c r="O93" s="1"/>
      <c r="P93" s="22"/>
    </row>
    <row r="94" spans="1:16" x14ac:dyDescent="0.25">
      <c r="A94" s="26"/>
      <c r="B94" s="26"/>
      <c r="C94" s="26"/>
      <c r="D94" s="26"/>
      <c r="E94" s="26"/>
      <c r="F94" s="27"/>
      <c r="G94" s="26"/>
      <c r="H94" s="26"/>
      <c r="I94" s="26"/>
      <c r="J94" s="26"/>
      <c r="K94" s="26"/>
      <c r="L94" s="26" t="s">
        <v>13</v>
      </c>
      <c r="M94" s="26"/>
      <c r="N94" s="30">
        <v>-225.28</v>
      </c>
      <c r="O94" s="26"/>
      <c r="P94" s="30">
        <v>225.28</v>
      </c>
    </row>
    <row r="95" spans="1:16" x14ac:dyDescent="0.25">
      <c r="A95" s="26"/>
      <c r="B95" s="26"/>
      <c r="C95" s="26"/>
      <c r="D95" s="26"/>
      <c r="E95" s="26"/>
      <c r="F95" s="27"/>
      <c r="G95" s="26"/>
      <c r="H95" s="26"/>
      <c r="I95" s="26"/>
      <c r="J95" s="26"/>
      <c r="K95" s="26"/>
      <c r="L95" s="26" t="s">
        <v>15</v>
      </c>
      <c r="M95" s="26"/>
      <c r="N95" s="30">
        <v>-13.96</v>
      </c>
      <c r="O95" s="26"/>
      <c r="P95" s="30">
        <v>13.96</v>
      </c>
    </row>
    <row r="96" spans="1:16" x14ac:dyDescent="0.25">
      <c r="A96" s="26"/>
      <c r="B96" s="26"/>
      <c r="C96" s="26"/>
      <c r="D96" s="26"/>
      <c r="E96" s="26"/>
      <c r="F96" s="27"/>
      <c r="G96" s="26"/>
      <c r="H96" s="26"/>
      <c r="I96" s="26"/>
      <c r="J96" s="26"/>
      <c r="K96" s="26"/>
      <c r="L96" s="26" t="s">
        <v>102</v>
      </c>
      <c r="M96" s="26"/>
      <c r="N96" s="30">
        <v>13.96</v>
      </c>
      <c r="O96" s="26"/>
      <c r="P96" s="30">
        <v>-13.96</v>
      </c>
    </row>
    <row r="97" spans="1:16" x14ac:dyDescent="0.25">
      <c r="A97" s="26"/>
      <c r="B97" s="26"/>
      <c r="C97" s="26"/>
      <c r="D97" s="26"/>
      <c r="E97" s="26"/>
      <c r="F97" s="27"/>
      <c r="G97" s="26"/>
      <c r="H97" s="26"/>
      <c r="I97" s="26"/>
      <c r="J97" s="26"/>
      <c r="K97" s="26"/>
      <c r="L97" s="26" t="s">
        <v>102</v>
      </c>
      <c r="M97" s="26"/>
      <c r="N97" s="30">
        <v>13.96</v>
      </c>
      <c r="O97" s="26"/>
      <c r="P97" s="30">
        <v>-13.96</v>
      </c>
    </row>
    <row r="98" spans="1:16" x14ac:dyDescent="0.25">
      <c r="A98" s="26"/>
      <c r="B98" s="26"/>
      <c r="C98" s="26"/>
      <c r="D98" s="26"/>
      <c r="E98" s="26"/>
      <c r="F98" s="27"/>
      <c r="G98" s="26"/>
      <c r="H98" s="26"/>
      <c r="I98" s="26"/>
      <c r="J98" s="26"/>
      <c r="K98" s="26"/>
      <c r="L98" s="26" t="s">
        <v>15</v>
      </c>
      <c r="M98" s="26"/>
      <c r="N98" s="30">
        <v>-3.26</v>
      </c>
      <c r="O98" s="26"/>
      <c r="P98" s="30">
        <v>3.26</v>
      </c>
    </row>
    <row r="99" spans="1:16" x14ac:dyDescent="0.25">
      <c r="A99" s="26"/>
      <c r="B99" s="26"/>
      <c r="C99" s="26"/>
      <c r="D99" s="26"/>
      <c r="E99" s="26"/>
      <c r="F99" s="27"/>
      <c r="G99" s="26"/>
      <c r="H99" s="26"/>
      <c r="I99" s="26"/>
      <c r="J99" s="26"/>
      <c r="K99" s="26"/>
      <c r="L99" s="26" t="s">
        <v>102</v>
      </c>
      <c r="M99" s="26"/>
      <c r="N99" s="30">
        <v>3.26</v>
      </c>
      <c r="O99" s="26"/>
      <c r="P99" s="30">
        <v>-3.26</v>
      </c>
    </row>
    <row r="100" spans="1:16" ht="15.75" thickBot="1" x14ac:dyDescent="0.3">
      <c r="A100" s="26"/>
      <c r="B100" s="26"/>
      <c r="C100" s="26"/>
      <c r="D100" s="26"/>
      <c r="E100" s="26"/>
      <c r="F100" s="27"/>
      <c r="G100" s="26"/>
      <c r="H100" s="26"/>
      <c r="I100" s="26"/>
      <c r="J100" s="26"/>
      <c r="K100" s="26"/>
      <c r="L100" s="26" t="s">
        <v>102</v>
      </c>
      <c r="M100" s="26"/>
      <c r="N100" s="28">
        <v>3.26</v>
      </c>
      <c r="O100" s="26"/>
      <c r="P100" s="28">
        <v>-3.26</v>
      </c>
    </row>
    <row r="101" spans="1:16" x14ac:dyDescent="0.25">
      <c r="A101" s="17" t="s">
        <v>132</v>
      </c>
      <c r="B101" s="17"/>
      <c r="C101" s="17"/>
      <c r="D101" s="17"/>
      <c r="E101" s="17"/>
      <c r="F101" s="29"/>
      <c r="G101" s="17"/>
      <c r="H101" s="17"/>
      <c r="I101" s="17"/>
      <c r="J101" s="17"/>
      <c r="K101" s="17"/>
      <c r="L101" s="17"/>
      <c r="M101" s="17"/>
      <c r="N101" s="2">
        <f>ROUND(SUM(N93:N100),5)</f>
        <v>-208.06</v>
      </c>
      <c r="O101" s="17"/>
      <c r="P101" s="2">
        <f>ROUND(SUM(P93:P100),5)</f>
        <v>208.06</v>
      </c>
    </row>
    <row r="102" spans="1:16" x14ac:dyDescent="0.25">
      <c r="A102" s="1" t="s">
        <v>131</v>
      </c>
      <c r="B102" s="1"/>
      <c r="C102" s="1"/>
      <c r="D102" s="1"/>
      <c r="E102" s="1"/>
      <c r="F102" s="21"/>
      <c r="G102" s="1"/>
      <c r="H102" s="1"/>
      <c r="I102" s="1"/>
      <c r="J102" s="1"/>
      <c r="K102" s="1"/>
      <c r="L102" s="1"/>
      <c r="M102" s="1"/>
      <c r="N102" s="22"/>
      <c r="O102" s="1"/>
      <c r="P102" s="22"/>
    </row>
    <row r="103" spans="1:16" x14ac:dyDescent="0.25">
      <c r="A103" s="20"/>
      <c r="B103" s="23" t="s">
        <v>137</v>
      </c>
      <c r="C103" s="23"/>
      <c r="D103" s="23" t="s">
        <v>149</v>
      </c>
      <c r="E103" s="23"/>
      <c r="F103" s="24">
        <v>43862</v>
      </c>
      <c r="G103" s="23"/>
      <c r="H103" s="23" t="s">
        <v>178</v>
      </c>
      <c r="I103" s="23"/>
      <c r="J103" s="23"/>
      <c r="K103" s="23"/>
      <c r="L103" s="23" t="s">
        <v>59</v>
      </c>
      <c r="M103" s="23"/>
      <c r="N103" s="25"/>
      <c r="O103" s="23"/>
      <c r="P103" s="25">
        <v>-208.06</v>
      </c>
    </row>
    <row r="104" spans="1:16" x14ac:dyDescent="0.25">
      <c r="A104" s="1" t="s">
        <v>131</v>
      </c>
      <c r="B104" s="1"/>
      <c r="C104" s="1"/>
      <c r="D104" s="1"/>
      <c r="E104" s="1"/>
      <c r="F104" s="21"/>
      <c r="G104" s="1"/>
      <c r="H104" s="1"/>
      <c r="I104" s="1"/>
      <c r="J104" s="1"/>
      <c r="K104" s="1"/>
      <c r="L104" s="1"/>
      <c r="M104" s="1"/>
      <c r="N104" s="22"/>
      <c r="O104" s="1"/>
      <c r="P104" s="22"/>
    </row>
    <row r="105" spans="1:16" x14ac:dyDescent="0.25">
      <c r="A105" s="26"/>
      <c r="B105" s="26"/>
      <c r="C105" s="26"/>
      <c r="D105" s="26"/>
      <c r="E105" s="26"/>
      <c r="F105" s="27"/>
      <c r="G105" s="26"/>
      <c r="H105" s="26"/>
      <c r="I105" s="26"/>
      <c r="J105" s="26"/>
      <c r="K105" s="26"/>
      <c r="L105" s="26" t="s">
        <v>13</v>
      </c>
      <c r="M105" s="26"/>
      <c r="N105" s="30">
        <v>-225.28</v>
      </c>
      <c r="O105" s="26"/>
      <c r="P105" s="30">
        <v>225.28</v>
      </c>
    </row>
    <row r="106" spans="1:16" x14ac:dyDescent="0.25">
      <c r="A106" s="26"/>
      <c r="B106" s="26"/>
      <c r="C106" s="26"/>
      <c r="D106" s="26"/>
      <c r="E106" s="26"/>
      <c r="F106" s="27"/>
      <c r="G106" s="26"/>
      <c r="H106" s="26"/>
      <c r="I106" s="26"/>
      <c r="J106" s="26"/>
      <c r="K106" s="26"/>
      <c r="L106" s="26" t="s">
        <v>15</v>
      </c>
      <c r="M106" s="26"/>
      <c r="N106" s="30">
        <v>-13.96</v>
      </c>
      <c r="O106" s="26"/>
      <c r="P106" s="30">
        <v>13.96</v>
      </c>
    </row>
    <row r="107" spans="1:16" x14ac:dyDescent="0.25">
      <c r="A107" s="26"/>
      <c r="B107" s="26"/>
      <c r="C107" s="26"/>
      <c r="D107" s="26"/>
      <c r="E107" s="26"/>
      <c r="F107" s="27"/>
      <c r="G107" s="26"/>
      <c r="H107" s="26"/>
      <c r="I107" s="26"/>
      <c r="J107" s="26"/>
      <c r="K107" s="26"/>
      <c r="L107" s="26" t="s">
        <v>102</v>
      </c>
      <c r="M107" s="26"/>
      <c r="N107" s="30">
        <v>13.96</v>
      </c>
      <c r="O107" s="26"/>
      <c r="P107" s="30">
        <v>-13.96</v>
      </c>
    </row>
    <row r="108" spans="1:16" x14ac:dyDescent="0.25">
      <c r="A108" s="26"/>
      <c r="B108" s="26"/>
      <c r="C108" s="26"/>
      <c r="D108" s="26"/>
      <c r="E108" s="26"/>
      <c r="F108" s="27"/>
      <c r="G108" s="26"/>
      <c r="H108" s="26"/>
      <c r="I108" s="26"/>
      <c r="J108" s="26"/>
      <c r="K108" s="26"/>
      <c r="L108" s="26" t="s">
        <v>102</v>
      </c>
      <c r="M108" s="26"/>
      <c r="N108" s="30">
        <v>13.96</v>
      </c>
      <c r="O108" s="26"/>
      <c r="P108" s="30">
        <v>-13.96</v>
      </c>
    </row>
    <row r="109" spans="1:16" x14ac:dyDescent="0.25">
      <c r="A109" s="26"/>
      <c r="B109" s="26"/>
      <c r="C109" s="26"/>
      <c r="D109" s="26"/>
      <c r="E109" s="26"/>
      <c r="F109" s="27"/>
      <c r="G109" s="26"/>
      <c r="H109" s="26"/>
      <c r="I109" s="26"/>
      <c r="J109" s="26"/>
      <c r="K109" s="26"/>
      <c r="L109" s="26" t="s">
        <v>15</v>
      </c>
      <c r="M109" s="26"/>
      <c r="N109" s="30">
        <v>-3.26</v>
      </c>
      <c r="O109" s="26"/>
      <c r="P109" s="30">
        <v>3.26</v>
      </c>
    </row>
    <row r="110" spans="1:16" x14ac:dyDescent="0.25">
      <c r="A110" s="26"/>
      <c r="B110" s="26"/>
      <c r="C110" s="26"/>
      <c r="D110" s="26"/>
      <c r="E110" s="26"/>
      <c r="F110" s="27"/>
      <c r="G110" s="26"/>
      <c r="H110" s="26"/>
      <c r="I110" s="26"/>
      <c r="J110" s="26"/>
      <c r="K110" s="26"/>
      <c r="L110" s="26" t="s">
        <v>102</v>
      </c>
      <c r="M110" s="26"/>
      <c r="N110" s="30">
        <v>3.26</v>
      </c>
      <c r="O110" s="26"/>
      <c r="P110" s="30">
        <v>-3.26</v>
      </c>
    </row>
    <row r="111" spans="1:16" ht="15.75" thickBot="1" x14ac:dyDescent="0.3">
      <c r="A111" s="26"/>
      <c r="B111" s="26"/>
      <c r="C111" s="26"/>
      <c r="D111" s="26"/>
      <c r="E111" s="26"/>
      <c r="F111" s="27"/>
      <c r="G111" s="26"/>
      <c r="H111" s="26"/>
      <c r="I111" s="26"/>
      <c r="J111" s="26"/>
      <c r="K111" s="26"/>
      <c r="L111" s="26" t="s">
        <v>102</v>
      </c>
      <c r="M111" s="26"/>
      <c r="N111" s="28">
        <v>3.26</v>
      </c>
      <c r="O111" s="26"/>
      <c r="P111" s="28">
        <v>-3.26</v>
      </c>
    </row>
    <row r="112" spans="1:16" x14ac:dyDescent="0.25">
      <c r="A112" s="17" t="s">
        <v>132</v>
      </c>
      <c r="B112" s="17"/>
      <c r="C112" s="17"/>
      <c r="D112" s="17"/>
      <c r="E112" s="17"/>
      <c r="F112" s="29"/>
      <c r="G112" s="17"/>
      <c r="H112" s="17"/>
      <c r="I112" s="17"/>
      <c r="J112" s="17"/>
      <c r="K112" s="17"/>
      <c r="L112" s="17"/>
      <c r="M112" s="17"/>
      <c r="N112" s="2">
        <f>ROUND(SUM(N104:N111),5)</f>
        <v>-208.06</v>
      </c>
      <c r="O112" s="17"/>
      <c r="P112" s="2">
        <f>ROUND(SUM(P104:P111),5)</f>
        <v>208.06</v>
      </c>
    </row>
    <row r="113" spans="1:16" x14ac:dyDescent="0.25">
      <c r="A113" s="1" t="s">
        <v>131</v>
      </c>
      <c r="B113" s="1"/>
      <c r="C113" s="1"/>
      <c r="D113" s="1"/>
      <c r="E113" s="1"/>
      <c r="F113" s="21"/>
      <c r="G113" s="1"/>
      <c r="H113" s="1"/>
      <c r="I113" s="1"/>
      <c r="J113" s="1"/>
      <c r="K113" s="1"/>
      <c r="L113" s="1"/>
      <c r="M113" s="1"/>
      <c r="N113" s="22"/>
      <c r="O113" s="1"/>
      <c r="P113" s="22"/>
    </row>
    <row r="114" spans="1:16" x14ac:dyDescent="0.25">
      <c r="A114" s="20"/>
      <c r="B114" s="23" t="s">
        <v>137</v>
      </c>
      <c r="C114" s="23"/>
      <c r="D114" s="23" t="s">
        <v>150</v>
      </c>
      <c r="E114" s="23"/>
      <c r="F114" s="24">
        <v>43862</v>
      </c>
      <c r="G114" s="23"/>
      <c r="H114" s="23" t="s">
        <v>179</v>
      </c>
      <c r="I114" s="23"/>
      <c r="J114" s="23"/>
      <c r="K114" s="23"/>
      <c r="L114" s="23" t="s">
        <v>59</v>
      </c>
      <c r="M114" s="23"/>
      <c r="N114" s="25"/>
      <c r="O114" s="23"/>
      <c r="P114" s="25">
        <v>-208.06</v>
      </c>
    </row>
    <row r="115" spans="1:16" x14ac:dyDescent="0.25">
      <c r="A115" s="1" t="s">
        <v>131</v>
      </c>
      <c r="B115" s="1"/>
      <c r="C115" s="1"/>
      <c r="D115" s="1"/>
      <c r="E115" s="1"/>
      <c r="F115" s="21"/>
      <c r="G115" s="1"/>
      <c r="H115" s="1"/>
      <c r="I115" s="1"/>
      <c r="J115" s="1"/>
      <c r="K115" s="1"/>
      <c r="L115" s="1"/>
      <c r="M115" s="1"/>
      <c r="N115" s="22"/>
      <c r="O115" s="1"/>
      <c r="P115" s="22"/>
    </row>
    <row r="116" spans="1:16" x14ac:dyDescent="0.25">
      <c r="A116" s="26"/>
      <c r="B116" s="26"/>
      <c r="C116" s="26"/>
      <c r="D116" s="26"/>
      <c r="E116" s="26"/>
      <c r="F116" s="27"/>
      <c r="G116" s="26"/>
      <c r="H116" s="26"/>
      <c r="I116" s="26"/>
      <c r="J116" s="26"/>
      <c r="K116" s="26"/>
      <c r="L116" s="26" t="s">
        <v>13</v>
      </c>
      <c r="M116" s="26"/>
      <c r="N116" s="30">
        <v>-225.28</v>
      </c>
      <c r="O116" s="26"/>
      <c r="P116" s="30">
        <v>225.28</v>
      </c>
    </row>
    <row r="117" spans="1:16" x14ac:dyDescent="0.25">
      <c r="A117" s="26"/>
      <c r="B117" s="26"/>
      <c r="C117" s="26"/>
      <c r="D117" s="26"/>
      <c r="E117" s="26"/>
      <c r="F117" s="27"/>
      <c r="G117" s="26"/>
      <c r="H117" s="26"/>
      <c r="I117" s="26"/>
      <c r="J117" s="26"/>
      <c r="K117" s="26"/>
      <c r="L117" s="26" t="s">
        <v>15</v>
      </c>
      <c r="M117" s="26"/>
      <c r="N117" s="30">
        <v>-13.96</v>
      </c>
      <c r="O117" s="26"/>
      <c r="P117" s="30">
        <v>13.96</v>
      </c>
    </row>
    <row r="118" spans="1:16" x14ac:dyDescent="0.25">
      <c r="A118" s="26"/>
      <c r="B118" s="26"/>
      <c r="C118" s="26"/>
      <c r="D118" s="26"/>
      <c r="E118" s="26"/>
      <c r="F118" s="27"/>
      <c r="G118" s="26"/>
      <c r="H118" s="26"/>
      <c r="I118" s="26"/>
      <c r="J118" s="26"/>
      <c r="K118" s="26"/>
      <c r="L118" s="26" t="s">
        <v>102</v>
      </c>
      <c r="M118" s="26"/>
      <c r="N118" s="30">
        <v>13.96</v>
      </c>
      <c r="O118" s="26"/>
      <c r="P118" s="30">
        <v>-13.96</v>
      </c>
    </row>
    <row r="119" spans="1:16" x14ac:dyDescent="0.25">
      <c r="A119" s="26"/>
      <c r="B119" s="26"/>
      <c r="C119" s="26"/>
      <c r="D119" s="26"/>
      <c r="E119" s="26"/>
      <c r="F119" s="27"/>
      <c r="G119" s="26"/>
      <c r="H119" s="26"/>
      <c r="I119" s="26"/>
      <c r="J119" s="26"/>
      <c r="K119" s="26"/>
      <c r="L119" s="26" t="s">
        <v>102</v>
      </c>
      <c r="M119" s="26"/>
      <c r="N119" s="30">
        <v>13.96</v>
      </c>
      <c r="O119" s="26"/>
      <c r="P119" s="30">
        <v>-13.96</v>
      </c>
    </row>
    <row r="120" spans="1:16" x14ac:dyDescent="0.25">
      <c r="A120" s="26"/>
      <c r="B120" s="26"/>
      <c r="C120" s="26"/>
      <c r="D120" s="26"/>
      <c r="E120" s="26"/>
      <c r="F120" s="27"/>
      <c r="G120" s="26"/>
      <c r="H120" s="26"/>
      <c r="I120" s="26"/>
      <c r="J120" s="26"/>
      <c r="K120" s="26"/>
      <c r="L120" s="26" t="s">
        <v>15</v>
      </c>
      <c r="M120" s="26"/>
      <c r="N120" s="30">
        <v>-3.26</v>
      </c>
      <c r="O120" s="26"/>
      <c r="P120" s="30">
        <v>3.26</v>
      </c>
    </row>
    <row r="121" spans="1:16" x14ac:dyDescent="0.25">
      <c r="A121" s="26"/>
      <c r="B121" s="26"/>
      <c r="C121" s="26"/>
      <c r="D121" s="26"/>
      <c r="E121" s="26"/>
      <c r="F121" s="27"/>
      <c r="G121" s="26"/>
      <c r="H121" s="26"/>
      <c r="I121" s="26"/>
      <c r="J121" s="26"/>
      <c r="K121" s="26"/>
      <c r="L121" s="26" t="s">
        <v>102</v>
      </c>
      <c r="M121" s="26"/>
      <c r="N121" s="30">
        <v>3.26</v>
      </c>
      <c r="O121" s="26"/>
      <c r="P121" s="30">
        <v>-3.26</v>
      </c>
    </row>
    <row r="122" spans="1:16" ht="15.75" thickBot="1" x14ac:dyDescent="0.3">
      <c r="A122" s="26"/>
      <c r="B122" s="26"/>
      <c r="C122" s="26"/>
      <c r="D122" s="26"/>
      <c r="E122" s="26"/>
      <c r="F122" s="27"/>
      <c r="G122" s="26"/>
      <c r="H122" s="26"/>
      <c r="I122" s="26"/>
      <c r="J122" s="26"/>
      <c r="K122" s="26"/>
      <c r="L122" s="26" t="s">
        <v>102</v>
      </c>
      <c r="M122" s="26"/>
      <c r="N122" s="28">
        <v>3.26</v>
      </c>
      <c r="O122" s="26"/>
      <c r="P122" s="28">
        <v>-3.26</v>
      </c>
    </row>
    <row r="123" spans="1:16" x14ac:dyDescent="0.25">
      <c r="A123" s="17" t="s">
        <v>132</v>
      </c>
      <c r="B123" s="17"/>
      <c r="C123" s="17"/>
      <c r="D123" s="17"/>
      <c r="E123" s="17"/>
      <c r="F123" s="29"/>
      <c r="G123" s="17"/>
      <c r="H123" s="17"/>
      <c r="I123" s="17"/>
      <c r="J123" s="17"/>
      <c r="K123" s="17"/>
      <c r="L123" s="17"/>
      <c r="M123" s="17"/>
      <c r="N123" s="2">
        <f>ROUND(SUM(N115:N122),5)</f>
        <v>-208.06</v>
      </c>
      <c r="O123" s="17"/>
      <c r="P123" s="2">
        <f>ROUND(SUM(P115:P122),5)</f>
        <v>208.06</v>
      </c>
    </row>
    <row r="124" spans="1:16" x14ac:dyDescent="0.25">
      <c r="A124" s="1" t="s">
        <v>131</v>
      </c>
      <c r="B124" s="1"/>
      <c r="C124" s="1"/>
      <c r="D124" s="1"/>
      <c r="E124" s="1"/>
      <c r="F124" s="21"/>
      <c r="G124" s="1"/>
      <c r="H124" s="1"/>
      <c r="I124" s="1"/>
      <c r="J124" s="1"/>
      <c r="K124" s="1"/>
      <c r="L124" s="1"/>
      <c r="M124" s="1"/>
      <c r="N124" s="22"/>
      <c r="O124" s="1"/>
      <c r="P124" s="22"/>
    </row>
    <row r="125" spans="1:16" x14ac:dyDescent="0.25">
      <c r="A125" s="20"/>
      <c r="B125" s="23" t="s">
        <v>137</v>
      </c>
      <c r="C125" s="23"/>
      <c r="D125" s="23" t="s">
        <v>151</v>
      </c>
      <c r="E125" s="23"/>
      <c r="F125" s="24">
        <v>43862</v>
      </c>
      <c r="G125" s="23"/>
      <c r="H125" s="23" t="s">
        <v>180</v>
      </c>
      <c r="I125" s="23"/>
      <c r="J125" s="23"/>
      <c r="K125" s="23"/>
      <c r="L125" s="23" t="s">
        <v>59</v>
      </c>
      <c r="M125" s="23"/>
      <c r="N125" s="25"/>
      <c r="O125" s="23"/>
      <c r="P125" s="25">
        <v>-416.07</v>
      </c>
    </row>
    <row r="126" spans="1:16" x14ac:dyDescent="0.25">
      <c r="A126" s="1" t="s">
        <v>131</v>
      </c>
      <c r="B126" s="1"/>
      <c r="C126" s="1"/>
      <c r="D126" s="1"/>
      <c r="E126" s="1"/>
      <c r="F126" s="21"/>
      <c r="G126" s="1"/>
      <c r="H126" s="1"/>
      <c r="I126" s="1"/>
      <c r="J126" s="1"/>
      <c r="K126" s="1"/>
      <c r="L126" s="1"/>
      <c r="M126" s="1"/>
      <c r="N126" s="22"/>
      <c r="O126" s="1"/>
      <c r="P126" s="22"/>
    </row>
    <row r="127" spans="1:16" x14ac:dyDescent="0.25">
      <c r="A127" s="26"/>
      <c r="B127" s="26"/>
      <c r="C127" s="26"/>
      <c r="D127" s="26"/>
      <c r="E127" s="26"/>
      <c r="F127" s="27"/>
      <c r="G127" s="26"/>
      <c r="H127" s="26"/>
      <c r="I127" s="26"/>
      <c r="J127" s="26"/>
      <c r="K127" s="26"/>
      <c r="L127" s="26" t="s">
        <v>13</v>
      </c>
      <c r="M127" s="26"/>
      <c r="N127" s="30">
        <v>-450.55</v>
      </c>
      <c r="O127" s="26"/>
      <c r="P127" s="30">
        <v>450.55</v>
      </c>
    </row>
    <row r="128" spans="1:16" x14ac:dyDescent="0.25">
      <c r="A128" s="26"/>
      <c r="B128" s="26"/>
      <c r="C128" s="26"/>
      <c r="D128" s="26"/>
      <c r="E128" s="26"/>
      <c r="F128" s="27"/>
      <c r="G128" s="26"/>
      <c r="H128" s="26"/>
      <c r="I128" s="26"/>
      <c r="J128" s="26"/>
      <c r="K128" s="26"/>
      <c r="L128" s="26" t="s">
        <v>15</v>
      </c>
      <c r="M128" s="26"/>
      <c r="N128" s="30">
        <v>-27.94</v>
      </c>
      <c r="O128" s="26"/>
      <c r="P128" s="30">
        <v>27.94</v>
      </c>
    </row>
    <row r="129" spans="1:16" x14ac:dyDescent="0.25">
      <c r="A129" s="26"/>
      <c r="B129" s="26"/>
      <c r="C129" s="26"/>
      <c r="D129" s="26"/>
      <c r="E129" s="26"/>
      <c r="F129" s="27"/>
      <c r="G129" s="26"/>
      <c r="H129" s="26"/>
      <c r="I129" s="26"/>
      <c r="J129" s="26"/>
      <c r="K129" s="26"/>
      <c r="L129" s="26" t="s">
        <v>102</v>
      </c>
      <c r="M129" s="26"/>
      <c r="N129" s="30">
        <v>27.94</v>
      </c>
      <c r="O129" s="26"/>
      <c r="P129" s="30">
        <v>-27.94</v>
      </c>
    </row>
    <row r="130" spans="1:16" x14ac:dyDescent="0.25">
      <c r="A130" s="26"/>
      <c r="B130" s="26"/>
      <c r="C130" s="26"/>
      <c r="D130" s="26"/>
      <c r="E130" s="26"/>
      <c r="F130" s="27"/>
      <c r="G130" s="26"/>
      <c r="H130" s="26"/>
      <c r="I130" s="26"/>
      <c r="J130" s="26"/>
      <c r="K130" s="26"/>
      <c r="L130" s="26" t="s">
        <v>102</v>
      </c>
      <c r="M130" s="26"/>
      <c r="N130" s="30">
        <v>27.94</v>
      </c>
      <c r="O130" s="26"/>
      <c r="P130" s="30">
        <v>-27.94</v>
      </c>
    </row>
    <row r="131" spans="1:16" x14ac:dyDescent="0.25">
      <c r="A131" s="26"/>
      <c r="B131" s="26"/>
      <c r="C131" s="26"/>
      <c r="D131" s="26"/>
      <c r="E131" s="26"/>
      <c r="F131" s="27"/>
      <c r="G131" s="26"/>
      <c r="H131" s="26"/>
      <c r="I131" s="26"/>
      <c r="J131" s="26"/>
      <c r="K131" s="26"/>
      <c r="L131" s="26" t="s">
        <v>15</v>
      </c>
      <c r="M131" s="26"/>
      <c r="N131" s="30">
        <v>-6.54</v>
      </c>
      <c r="O131" s="26"/>
      <c r="P131" s="30">
        <v>6.54</v>
      </c>
    </row>
    <row r="132" spans="1:16" x14ac:dyDescent="0.25">
      <c r="A132" s="26"/>
      <c r="B132" s="26"/>
      <c r="C132" s="26"/>
      <c r="D132" s="26"/>
      <c r="E132" s="26"/>
      <c r="F132" s="27"/>
      <c r="G132" s="26"/>
      <c r="H132" s="26"/>
      <c r="I132" s="26"/>
      <c r="J132" s="26"/>
      <c r="K132" s="26"/>
      <c r="L132" s="26" t="s">
        <v>102</v>
      </c>
      <c r="M132" s="26"/>
      <c r="N132" s="30">
        <v>6.54</v>
      </c>
      <c r="O132" s="26"/>
      <c r="P132" s="30">
        <v>-6.54</v>
      </c>
    </row>
    <row r="133" spans="1:16" ht="15.75" thickBot="1" x14ac:dyDescent="0.3">
      <c r="A133" s="26"/>
      <c r="B133" s="26"/>
      <c r="C133" s="26"/>
      <c r="D133" s="26"/>
      <c r="E133" s="26"/>
      <c r="F133" s="27"/>
      <c r="G133" s="26"/>
      <c r="H133" s="26"/>
      <c r="I133" s="26"/>
      <c r="J133" s="26"/>
      <c r="K133" s="26"/>
      <c r="L133" s="26" t="s">
        <v>102</v>
      </c>
      <c r="M133" s="26"/>
      <c r="N133" s="28">
        <v>6.54</v>
      </c>
      <c r="O133" s="26"/>
      <c r="P133" s="28">
        <v>-6.54</v>
      </c>
    </row>
    <row r="134" spans="1:16" x14ac:dyDescent="0.25">
      <c r="A134" s="17" t="s">
        <v>132</v>
      </c>
      <c r="B134" s="17"/>
      <c r="C134" s="17"/>
      <c r="D134" s="17"/>
      <c r="E134" s="17"/>
      <c r="F134" s="29"/>
      <c r="G134" s="17"/>
      <c r="H134" s="17"/>
      <c r="I134" s="17"/>
      <c r="J134" s="17"/>
      <c r="K134" s="17"/>
      <c r="L134" s="17"/>
      <c r="M134" s="17"/>
      <c r="N134" s="2">
        <f>ROUND(SUM(N126:N133),5)</f>
        <v>-416.07</v>
      </c>
      <c r="O134" s="17"/>
      <c r="P134" s="2">
        <f>ROUND(SUM(P126:P133),5)</f>
        <v>416.07</v>
      </c>
    </row>
    <row r="135" spans="1:16" x14ac:dyDescent="0.25">
      <c r="A135" s="1" t="s">
        <v>131</v>
      </c>
      <c r="B135" s="1"/>
      <c r="C135" s="1"/>
      <c r="D135" s="1"/>
      <c r="E135" s="1"/>
      <c r="F135" s="21"/>
      <c r="G135" s="1"/>
      <c r="H135" s="1"/>
      <c r="I135" s="1"/>
      <c r="J135" s="1"/>
      <c r="K135" s="1"/>
      <c r="L135" s="1"/>
      <c r="M135" s="1"/>
      <c r="N135" s="22"/>
      <c r="O135" s="1"/>
      <c r="P135" s="22"/>
    </row>
    <row r="136" spans="1:16" x14ac:dyDescent="0.25">
      <c r="A136" s="20"/>
      <c r="B136" s="23" t="s">
        <v>134</v>
      </c>
      <c r="C136" s="23"/>
      <c r="D136" s="23" t="s">
        <v>152</v>
      </c>
      <c r="E136" s="23"/>
      <c r="F136" s="24">
        <v>43862</v>
      </c>
      <c r="G136" s="23"/>
      <c r="H136" s="23" t="s">
        <v>181</v>
      </c>
      <c r="I136" s="23"/>
      <c r="J136" s="23"/>
      <c r="K136" s="23"/>
      <c r="L136" s="23" t="s">
        <v>59</v>
      </c>
      <c r="M136" s="23"/>
      <c r="N136" s="25"/>
      <c r="O136" s="23"/>
      <c r="P136" s="25">
        <v>-10</v>
      </c>
    </row>
    <row r="137" spans="1:16" x14ac:dyDescent="0.25">
      <c r="A137" s="1" t="s">
        <v>131</v>
      </c>
      <c r="B137" s="1"/>
      <c r="C137" s="1"/>
      <c r="D137" s="1"/>
      <c r="E137" s="1"/>
      <c r="F137" s="21"/>
      <c r="G137" s="1"/>
      <c r="H137" s="1"/>
      <c r="I137" s="1"/>
      <c r="J137" s="1"/>
      <c r="K137" s="1"/>
      <c r="L137" s="1"/>
      <c r="M137" s="1"/>
      <c r="N137" s="22"/>
      <c r="O137" s="1"/>
      <c r="P137" s="22"/>
    </row>
    <row r="138" spans="1:16" ht="15.75" thickBot="1" x14ac:dyDescent="0.3">
      <c r="A138" s="20"/>
      <c r="B138" s="26" t="s">
        <v>135</v>
      </c>
      <c r="C138" s="26"/>
      <c r="D138" s="26"/>
      <c r="E138" s="26"/>
      <c r="F138" s="27">
        <v>43862</v>
      </c>
      <c r="G138" s="26"/>
      <c r="H138" s="26"/>
      <c r="I138" s="26"/>
      <c r="J138" s="26"/>
      <c r="K138" s="26"/>
      <c r="L138" s="26" t="s">
        <v>31</v>
      </c>
      <c r="M138" s="26"/>
      <c r="N138" s="28">
        <v>-10</v>
      </c>
      <c r="O138" s="26"/>
      <c r="P138" s="28">
        <v>10</v>
      </c>
    </row>
    <row r="139" spans="1:16" x14ac:dyDescent="0.25">
      <c r="A139" s="17" t="s">
        <v>132</v>
      </c>
      <c r="B139" s="17"/>
      <c r="C139" s="17"/>
      <c r="D139" s="17"/>
      <c r="E139" s="17"/>
      <c r="F139" s="29"/>
      <c r="G139" s="17"/>
      <c r="H139" s="17"/>
      <c r="I139" s="17"/>
      <c r="J139" s="17"/>
      <c r="K139" s="17"/>
      <c r="L139" s="17"/>
      <c r="M139" s="17"/>
      <c r="N139" s="2">
        <f>ROUND(SUM(N137:N138),5)</f>
        <v>-10</v>
      </c>
      <c r="O139" s="17"/>
      <c r="P139" s="2">
        <f>ROUND(SUM(P137:P138),5)</f>
        <v>10</v>
      </c>
    </row>
    <row r="140" spans="1:16" x14ac:dyDescent="0.25">
      <c r="A140" s="1" t="s">
        <v>131</v>
      </c>
      <c r="B140" s="1"/>
      <c r="C140" s="1"/>
      <c r="D140" s="1"/>
      <c r="E140" s="1"/>
      <c r="F140" s="21"/>
      <c r="G140" s="1"/>
      <c r="H140" s="1"/>
      <c r="I140" s="1"/>
      <c r="J140" s="1"/>
      <c r="K140" s="1"/>
      <c r="L140" s="1"/>
      <c r="M140" s="1"/>
      <c r="N140" s="22"/>
      <c r="O140" s="1"/>
      <c r="P140" s="22"/>
    </row>
    <row r="141" spans="1:16" x14ac:dyDescent="0.25">
      <c r="A141" s="20"/>
      <c r="B141" s="23" t="s">
        <v>134</v>
      </c>
      <c r="C141" s="23"/>
      <c r="D141" s="23" t="s">
        <v>153</v>
      </c>
      <c r="E141" s="23"/>
      <c r="F141" s="24">
        <v>43862</v>
      </c>
      <c r="G141" s="23"/>
      <c r="H141" s="23" t="s">
        <v>166</v>
      </c>
      <c r="I141" s="23"/>
      <c r="J141" s="23"/>
      <c r="K141" s="23"/>
      <c r="L141" s="23" t="s">
        <v>59</v>
      </c>
      <c r="M141" s="23"/>
      <c r="N141" s="25"/>
      <c r="O141" s="23"/>
      <c r="P141" s="25">
        <v>-109.34</v>
      </c>
    </row>
    <row r="142" spans="1:16" x14ac:dyDescent="0.25">
      <c r="A142" s="1" t="s">
        <v>131</v>
      </c>
      <c r="B142" s="1"/>
      <c r="C142" s="1"/>
      <c r="D142" s="1"/>
      <c r="E142" s="1"/>
      <c r="F142" s="21"/>
      <c r="G142" s="1"/>
      <c r="H142" s="1"/>
      <c r="I142" s="1"/>
      <c r="J142" s="1"/>
      <c r="K142" s="1"/>
      <c r="L142" s="1"/>
      <c r="M142" s="1"/>
      <c r="N142" s="22"/>
      <c r="O142" s="1"/>
      <c r="P142" s="22"/>
    </row>
    <row r="143" spans="1:16" ht="15.75" thickBot="1" x14ac:dyDescent="0.3">
      <c r="A143" s="20"/>
      <c r="B143" s="26" t="s">
        <v>135</v>
      </c>
      <c r="C143" s="26"/>
      <c r="D143" s="26"/>
      <c r="E143" s="26"/>
      <c r="F143" s="27">
        <v>43862</v>
      </c>
      <c r="G143" s="26"/>
      <c r="H143" s="26"/>
      <c r="I143" s="26"/>
      <c r="J143" s="26"/>
      <c r="K143" s="26"/>
      <c r="L143" s="26" t="s">
        <v>28</v>
      </c>
      <c r="M143" s="26"/>
      <c r="N143" s="28">
        <v>-109.34</v>
      </c>
      <c r="O143" s="26"/>
      <c r="P143" s="28">
        <v>109.34</v>
      </c>
    </row>
    <row r="144" spans="1:16" x14ac:dyDescent="0.25">
      <c r="A144" s="17" t="s">
        <v>132</v>
      </c>
      <c r="B144" s="17"/>
      <c r="C144" s="17"/>
      <c r="D144" s="17"/>
      <c r="E144" s="17"/>
      <c r="F144" s="29"/>
      <c r="G144" s="17"/>
      <c r="H144" s="17"/>
      <c r="I144" s="17"/>
      <c r="J144" s="17"/>
      <c r="K144" s="17"/>
      <c r="L144" s="17"/>
      <c r="M144" s="17"/>
      <c r="N144" s="2">
        <f>ROUND(SUM(N142:N143),5)</f>
        <v>-109.34</v>
      </c>
      <c r="O144" s="17"/>
      <c r="P144" s="2">
        <f>ROUND(SUM(P142:P143),5)</f>
        <v>109.34</v>
      </c>
    </row>
    <row r="145" spans="1:16" x14ac:dyDescent="0.25">
      <c r="A145" s="1" t="s">
        <v>131</v>
      </c>
      <c r="B145" s="1"/>
      <c r="C145" s="1"/>
      <c r="D145" s="1"/>
      <c r="E145" s="1"/>
      <c r="F145" s="21"/>
      <c r="G145" s="1"/>
      <c r="H145" s="1"/>
      <c r="I145" s="1"/>
      <c r="J145" s="1"/>
      <c r="K145" s="1"/>
      <c r="L145" s="1"/>
      <c r="M145" s="1"/>
      <c r="N145" s="22"/>
      <c r="O145" s="1"/>
      <c r="P145" s="22"/>
    </row>
    <row r="146" spans="1:16" x14ac:dyDescent="0.25">
      <c r="A146" s="20"/>
      <c r="B146" s="23" t="s">
        <v>134</v>
      </c>
      <c r="C146" s="23"/>
      <c r="D146" s="23" t="s">
        <v>154</v>
      </c>
      <c r="E146" s="23"/>
      <c r="F146" s="24">
        <v>43862</v>
      </c>
      <c r="G146" s="23"/>
      <c r="H146" s="23" t="s">
        <v>182</v>
      </c>
      <c r="I146" s="23"/>
      <c r="J146" s="23"/>
      <c r="K146" s="23"/>
      <c r="L146" s="23" t="s">
        <v>59</v>
      </c>
      <c r="M146" s="23"/>
      <c r="N146" s="25"/>
      <c r="O146" s="23"/>
      <c r="P146" s="25">
        <v>-167</v>
      </c>
    </row>
    <row r="147" spans="1:16" x14ac:dyDescent="0.25">
      <c r="A147" s="1" t="s">
        <v>131</v>
      </c>
      <c r="B147" s="1"/>
      <c r="C147" s="1"/>
      <c r="D147" s="1"/>
      <c r="E147" s="1"/>
      <c r="F147" s="21"/>
      <c r="G147" s="1"/>
      <c r="H147" s="1"/>
      <c r="I147" s="1"/>
      <c r="J147" s="1"/>
      <c r="K147" s="1"/>
      <c r="L147" s="1"/>
      <c r="M147" s="1"/>
      <c r="N147" s="22"/>
      <c r="O147" s="1"/>
      <c r="P147" s="22"/>
    </row>
    <row r="148" spans="1:16" ht="15.75" thickBot="1" x14ac:dyDescent="0.3">
      <c r="A148" s="20"/>
      <c r="B148" s="26" t="s">
        <v>135</v>
      </c>
      <c r="C148" s="26"/>
      <c r="D148" s="26" t="s">
        <v>155</v>
      </c>
      <c r="E148" s="26"/>
      <c r="F148" s="27">
        <v>43862</v>
      </c>
      <c r="G148" s="26"/>
      <c r="H148" s="26"/>
      <c r="I148" s="26"/>
      <c r="J148" s="26"/>
      <c r="K148" s="26"/>
      <c r="L148" s="26" t="s">
        <v>22</v>
      </c>
      <c r="M148" s="26"/>
      <c r="N148" s="28">
        <v>-167</v>
      </c>
      <c r="O148" s="26"/>
      <c r="P148" s="28">
        <v>167</v>
      </c>
    </row>
    <row r="149" spans="1:16" x14ac:dyDescent="0.25">
      <c r="A149" s="17" t="s">
        <v>132</v>
      </c>
      <c r="B149" s="17"/>
      <c r="C149" s="17"/>
      <c r="D149" s="17"/>
      <c r="E149" s="17"/>
      <c r="F149" s="29"/>
      <c r="G149" s="17"/>
      <c r="H149" s="17"/>
      <c r="I149" s="17"/>
      <c r="J149" s="17"/>
      <c r="K149" s="17"/>
      <c r="L149" s="17"/>
      <c r="M149" s="17"/>
      <c r="N149" s="2">
        <f>ROUND(SUM(N147:N148),5)</f>
        <v>-167</v>
      </c>
      <c r="O149" s="17"/>
      <c r="P149" s="2">
        <f>ROUND(SUM(P147:P148),5)</f>
        <v>167</v>
      </c>
    </row>
    <row r="150" spans="1:16" x14ac:dyDescent="0.25">
      <c r="A150" s="1" t="s">
        <v>131</v>
      </c>
      <c r="B150" s="1"/>
      <c r="C150" s="1"/>
      <c r="D150" s="1"/>
      <c r="E150" s="1"/>
      <c r="F150" s="21"/>
      <c r="G150" s="1"/>
      <c r="H150" s="1"/>
      <c r="I150" s="1"/>
      <c r="J150" s="1"/>
      <c r="K150" s="1"/>
      <c r="L150" s="1"/>
      <c r="M150" s="1"/>
      <c r="N150" s="22"/>
      <c r="O150" s="1"/>
      <c r="P150" s="22"/>
    </row>
    <row r="151" spans="1:16" x14ac:dyDescent="0.25">
      <c r="A151" s="20"/>
      <c r="B151" s="23" t="s">
        <v>134</v>
      </c>
      <c r="C151" s="23"/>
      <c r="D151" s="23" t="s">
        <v>156</v>
      </c>
      <c r="E151" s="23"/>
      <c r="F151" s="24">
        <v>43866</v>
      </c>
      <c r="G151" s="23"/>
      <c r="H151" s="23" t="s">
        <v>183</v>
      </c>
      <c r="I151" s="23"/>
      <c r="J151" s="23"/>
      <c r="K151" s="23"/>
      <c r="L151" s="23" t="s">
        <v>59</v>
      </c>
      <c r="M151" s="23"/>
      <c r="N151" s="25"/>
      <c r="O151" s="23"/>
      <c r="P151" s="25">
        <v>-1440</v>
      </c>
    </row>
    <row r="152" spans="1:16" x14ac:dyDescent="0.25">
      <c r="A152" s="1" t="s">
        <v>131</v>
      </c>
      <c r="B152" s="1"/>
      <c r="C152" s="1"/>
      <c r="D152" s="1"/>
      <c r="E152" s="1"/>
      <c r="F152" s="21"/>
      <c r="G152" s="1"/>
      <c r="H152" s="1"/>
      <c r="I152" s="1"/>
      <c r="J152" s="1"/>
      <c r="K152" s="1"/>
      <c r="L152" s="1"/>
      <c r="M152" s="1"/>
      <c r="N152" s="22"/>
      <c r="O152" s="1"/>
      <c r="P152" s="22"/>
    </row>
    <row r="153" spans="1:16" ht="15.75" thickBot="1" x14ac:dyDescent="0.3">
      <c r="A153" s="20"/>
      <c r="B153" s="26" t="s">
        <v>135</v>
      </c>
      <c r="C153" s="26"/>
      <c r="D153" s="26"/>
      <c r="E153" s="26"/>
      <c r="F153" s="27">
        <v>43866</v>
      </c>
      <c r="G153" s="26"/>
      <c r="H153" s="26"/>
      <c r="I153" s="26"/>
      <c r="J153" s="26"/>
      <c r="K153" s="26"/>
      <c r="L153" s="26" t="s">
        <v>10</v>
      </c>
      <c r="M153" s="26"/>
      <c r="N153" s="28">
        <v>-1440</v>
      </c>
      <c r="O153" s="26"/>
      <c r="P153" s="28">
        <v>1440</v>
      </c>
    </row>
    <row r="154" spans="1:16" x14ac:dyDescent="0.25">
      <c r="A154" s="17" t="s">
        <v>132</v>
      </c>
      <c r="B154" s="17"/>
      <c r="C154" s="17"/>
      <c r="D154" s="17"/>
      <c r="E154" s="17"/>
      <c r="F154" s="29"/>
      <c r="G154" s="17"/>
      <c r="H154" s="17"/>
      <c r="I154" s="17"/>
      <c r="J154" s="17"/>
      <c r="K154" s="17"/>
      <c r="L154" s="17"/>
      <c r="M154" s="17"/>
      <c r="N154" s="2">
        <f>ROUND(SUM(N152:N153),5)</f>
        <v>-1440</v>
      </c>
      <c r="O154" s="17"/>
      <c r="P154" s="2">
        <f>ROUND(SUM(P152:P153),5)</f>
        <v>1440</v>
      </c>
    </row>
    <row r="155" spans="1:16" x14ac:dyDescent="0.25">
      <c r="A155" s="1" t="s">
        <v>131</v>
      </c>
      <c r="B155" s="1"/>
      <c r="C155" s="1"/>
      <c r="D155" s="1"/>
      <c r="E155" s="1"/>
      <c r="F155" s="21"/>
      <c r="G155" s="1"/>
      <c r="H155" s="1"/>
      <c r="I155" s="1"/>
      <c r="J155" s="1"/>
      <c r="K155" s="1"/>
      <c r="L155" s="1"/>
      <c r="M155" s="1"/>
      <c r="N155" s="22"/>
      <c r="O155" s="1"/>
      <c r="P155" s="22"/>
    </row>
    <row r="156" spans="1:16" x14ac:dyDescent="0.25">
      <c r="A156" s="20"/>
      <c r="B156" s="23" t="s">
        <v>133</v>
      </c>
      <c r="C156" s="23"/>
      <c r="D156" s="23" t="s">
        <v>157</v>
      </c>
      <c r="E156" s="23"/>
      <c r="F156" s="24">
        <v>43866</v>
      </c>
      <c r="G156" s="23"/>
      <c r="H156" s="23" t="s">
        <v>184</v>
      </c>
      <c r="I156" s="23"/>
      <c r="J156" s="23"/>
      <c r="K156" s="23"/>
      <c r="L156" s="23" t="s">
        <v>59</v>
      </c>
      <c r="M156" s="23"/>
      <c r="N156" s="25"/>
      <c r="O156" s="23"/>
      <c r="P156" s="25">
        <v>-25</v>
      </c>
    </row>
    <row r="157" spans="1:16" x14ac:dyDescent="0.25">
      <c r="A157" s="1" t="s">
        <v>131</v>
      </c>
      <c r="B157" s="1"/>
      <c r="C157" s="1"/>
      <c r="D157" s="1"/>
      <c r="E157" s="1"/>
      <c r="F157" s="21"/>
      <c r="G157" s="1"/>
      <c r="H157" s="1"/>
      <c r="I157" s="1"/>
      <c r="J157" s="1"/>
      <c r="K157" s="1"/>
      <c r="L157" s="1"/>
      <c r="M157" s="1"/>
      <c r="N157" s="22"/>
      <c r="O157" s="1"/>
      <c r="P157" s="22"/>
    </row>
    <row r="158" spans="1:16" ht="15.75" thickBot="1" x14ac:dyDescent="0.3">
      <c r="A158" s="20"/>
      <c r="B158" s="26"/>
      <c r="C158" s="26"/>
      <c r="D158" s="26"/>
      <c r="E158" s="26"/>
      <c r="F158" s="27"/>
      <c r="G158" s="26"/>
      <c r="H158" s="26"/>
      <c r="I158" s="26"/>
      <c r="J158" s="26"/>
      <c r="K158" s="26"/>
      <c r="L158" s="26" t="s">
        <v>16</v>
      </c>
      <c r="M158" s="26"/>
      <c r="N158" s="28">
        <v>-25</v>
      </c>
      <c r="O158" s="26"/>
      <c r="P158" s="28">
        <v>25</v>
      </c>
    </row>
    <row r="159" spans="1:16" x14ac:dyDescent="0.25">
      <c r="A159" s="17" t="s">
        <v>132</v>
      </c>
      <c r="B159" s="17"/>
      <c r="C159" s="17"/>
      <c r="D159" s="17"/>
      <c r="E159" s="17"/>
      <c r="F159" s="29"/>
      <c r="G159" s="17"/>
      <c r="H159" s="17"/>
      <c r="I159" s="17"/>
      <c r="J159" s="17"/>
      <c r="K159" s="17"/>
      <c r="L159" s="17"/>
      <c r="M159" s="17"/>
      <c r="N159" s="2">
        <f>ROUND(SUM(N157:N158),5)</f>
        <v>-25</v>
      </c>
      <c r="O159" s="17"/>
      <c r="P159" s="2">
        <f>ROUND(SUM(P157:P158),5)</f>
        <v>25</v>
      </c>
    </row>
    <row r="160" spans="1:16" x14ac:dyDescent="0.25">
      <c r="A160" s="1" t="s">
        <v>131</v>
      </c>
      <c r="B160" s="1"/>
      <c r="C160" s="1"/>
      <c r="D160" s="1"/>
      <c r="E160" s="1"/>
      <c r="F160" s="21"/>
      <c r="G160" s="1"/>
      <c r="H160" s="1"/>
      <c r="I160" s="1"/>
      <c r="J160" s="1"/>
      <c r="K160" s="1"/>
      <c r="L160" s="1"/>
      <c r="M160" s="1"/>
      <c r="N160" s="22"/>
      <c r="O160" s="1"/>
      <c r="P160" s="22"/>
    </row>
    <row r="161" spans="1:16" x14ac:dyDescent="0.25">
      <c r="A161" s="20"/>
      <c r="B161" s="23" t="s">
        <v>133</v>
      </c>
      <c r="C161" s="23"/>
      <c r="D161" s="23" t="s">
        <v>158</v>
      </c>
      <c r="E161" s="23"/>
      <c r="F161" s="24">
        <v>43866</v>
      </c>
      <c r="G161" s="23"/>
      <c r="H161" s="23" t="s">
        <v>185</v>
      </c>
      <c r="I161" s="23"/>
      <c r="J161" s="23"/>
      <c r="K161" s="23"/>
      <c r="L161" s="23" t="s">
        <v>59</v>
      </c>
      <c r="M161" s="23"/>
      <c r="N161" s="25"/>
      <c r="O161" s="23"/>
      <c r="P161" s="25">
        <v>-53.94</v>
      </c>
    </row>
    <row r="162" spans="1:16" x14ac:dyDescent="0.25">
      <c r="A162" s="1" t="s">
        <v>131</v>
      </c>
      <c r="B162" s="1"/>
      <c r="C162" s="1"/>
      <c r="D162" s="1"/>
      <c r="E162" s="1"/>
      <c r="F162" s="21"/>
      <c r="G162" s="1"/>
      <c r="H162" s="1"/>
      <c r="I162" s="1"/>
      <c r="J162" s="1"/>
      <c r="K162" s="1"/>
      <c r="L162" s="1"/>
      <c r="M162" s="1"/>
      <c r="N162" s="22"/>
      <c r="O162" s="1"/>
      <c r="P162" s="22"/>
    </row>
    <row r="163" spans="1:16" ht="15.75" thickBot="1" x14ac:dyDescent="0.3">
      <c r="A163" s="20"/>
      <c r="B163" s="26"/>
      <c r="C163" s="26"/>
      <c r="D163" s="26"/>
      <c r="E163" s="26"/>
      <c r="F163" s="27"/>
      <c r="G163" s="26"/>
      <c r="H163" s="26"/>
      <c r="I163" s="26"/>
      <c r="J163" s="26"/>
      <c r="K163" s="26"/>
      <c r="L163" s="26" t="s">
        <v>14</v>
      </c>
      <c r="M163" s="26"/>
      <c r="N163" s="28">
        <v>-53.94</v>
      </c>
      <c r="O163" s="26"/>
      <c r="P163" s="28">
        <v>53.94</v>
      </c>
    </row>
    <row r="164" spans="1:16" x14ac:dyDescent="0.25">
      <c r="A164" s="17" t="s">
        <v>132</v>
      </c>
      <c r="B164" s="17"/>
      <c r="C164" s="17"/>
      <c r="D164" s="17"/>
      <c r="E164" s="17"/>
      <c r="F164" s="29"/>
      <c r="G164" s="17"/>
      <c r="H164" s="17"/>
      <c r="I164" s="17"/>
      <c r="J164" s="17"/>
      <c r="K164" s="17"/>
      <c r="L164" s="17"/>
      <c r="M164" s="17"/>
      <c r="N164" s="2">
        <f>ROUND(SUM(N162:N163),5)</f>
        <v>-53.94</v>
      </c>
      <c r="O164" s="17"/>
      <c r="P164" s="2">
        <f>ROUND(SUM(P162:P163),5)</f>
        <v>53.94</v>
      </c>
    </row>
    <row r="165" spans="1:16" x14ac:dyDescent="0.25">
      <c r="A165" s="1" t="s">
        <v>131</v>
      </c>
      <c r="B165" s="1"/>
      <c r="C165" s="1"/>
      <c r="D165" s="1"/>
      <c r="E165" s="1"/>
      <c r="F165" s="21"/>
      <c r="G165" s="1"/>
      <c r="H165" s="1"/>
      <c r="I165" s="1"/>
      <c r="J165" s="1"/>
      <c r="K165" s="1"/>
      <c r="L165" s="1"/>
      <c r="M165" s="1"/>
      <c r="N165" s="22"/>
      <c r="O165" s="1"/>
      <c r="P165" s="22"/>
    </row>
    <row r="166" spans="1:16" x14ac:dyDescent="0.25">
      <c r="A166" s="20"/>
      <c r="B166" s="23" t="s">
        <v>133</v>
      </c>
      <c r="C166" s="23"/>
      <c r="D166" s="23" t="s">
        <v>159</v>
      </c>
      <c r="E166" s="23"/>
      <c r="F166" s="24">
        <v>43866</v>
      </c>
      <c r="G166" s="23"/>
      <c r="H166" s="23" t="s">
        <v>184</v>
      </c>
      <c r="I166" s="23"/>
      <c r="J166" s="23"/>
      <c r="K166" s="23"/>
      <c r="L166" s="23" t="s">
        <v>59</v>
      </c>
      <c r="M166" s="23"/>
      <c r="N166" s="25"/>
      <c r="O166" s="23"/>
      <c r="P166" s="25">
        <v>-625</v>
      </c>
    </row>
    <row r="167" spans="1:16" x14ac:dyDescent="0.25">
      <c r="A167" s="1" t="s">
        <v>131</v>
      </c>
      <c r="B167" s="1"/>
      <c r="C167" s="1"/>
      <c r="D167" s="1"/>
      <c r="E167" s="1"/>
      <c r="F167" s="21"/>
      <c r="G167" s="1"/>
      <c r="H167" s="1"/>
      <c r="I167" s="1"/>
      <c r="J167" s="1"/>
      <c r="K167" s="1"/>
      <c r="L167" s="1"/>
      <c r="M167" s="1"/>
      <c r="N167" s="22"/>
      <c r="O167" s="1"/>
      <c r="P167" s="22"/>
    </row>
    <row r="168" spans="1:16" ht="15.75" thickBot="1" x14ac:dyDescent="0.3">
      <c r="A168" s="20"/>
      <c r="B168" s="26"/>
      <c r="C168" s="26"/>
      <c r="D168" s="26"/>
      <c r="E168" s="26"/>
      <c r="F168" s="27"/>
      <c r="G168" s="26"/>
      <c r="H168" s="26"/>
      <c r="I168" s="26"/>
      <c r="J168" s="26"/>
      <c r="K168" s="26"/>
      <c r="L168" s="26" t="s">
        <v>17</v>
      </c>
      <c r="M168" s="26"/>
      <c r="N168" s="28">
        <v>-625</v>
      </c>
      <c r="O168" s="26"/>
      <c r="P168" s="28">
        <v>625</v>
      </c>
    </row>
    <row r="169" spans="1:16" x14ac:dyDescent="0.25">
      <c r="A169" s="17" t="s">
        <v>132</v>
      </c>
      <c r="B169" s="17"/>
      <c r="C169" s="17"/>
      <c r="D169" s="17"/>
      <c r="E169" s="17"/>
      <c r="F169" s="29"/>
      <c r="G169" s="17"/>
      <c r="H169" s="17"/>
      <c r="I169" s="17"/>
      <c r="J169" s="17"/>
      <c r="K169" s="17"/>
      <c r="L169" s="17"/>
      <c r="M169" s="17"/>
      <c r="N169" s="2">
        <f>ROUND(SUM(N167:N168),5)</f>
        <v>-625</v>
      </c>
      <c r="O169" s="17"/>
      <c r="P169" s="2">
        <f>ROUND(SUM(P167:P168),5)</f>
        <v>625</v>
      </c>
    </row>
    <row r="170" spans="1:16" x14ac:dyDescent="0.25">
      <c r="A170" s="1" t="s">
        <v>131</v>
      </c>
      <c r="B170" s="1"/>
      <c r="C170" s="1"/>
      <c r="D170" s="1"/>
      <c r="E170" s="1"/>
      <c r="F170" s="21"/>
      <c r="G170" s="1"/>
      <c r="H170" s="1"/>
      <c r="I170" s="1"/>
      <c r="J170" s="1"/>
      <c r="K170" s="1"/>
      <c r="L170" s="1"/>
      <c r="M170" s="1"/>
      <c r="N170" s="22"/>
      <c r="O170" s="1"/>
      <c r="P170" s="22"/>
    </row>
    <row r="171" spans="1:16" x14ac:dyDescent="0.25">
      <c r="A171" s="20"/>
      <c r="B171" s="23" t="s">
        <v>137</v>
      </c>
      <c r="C171" s="23"/>
      <c r="D171" s="23" t="s">
        <v>160</v>
      </c>
      <c r="E171" s="23"/>
      <c r="F171" s="24">
        <v>43862</v>
      </c>
      <c r="G171" s="23"/>
      <c r="H171" s="23" t="s">
        <v>184</v>
      </c>
      <c r="I171" s="23"/>
      <c r="J171" s="23"/>
      <c r="K171" s="23"/>
      <c r="L171" s="23" t="s">
        <v>59</v>
      </c>
      <c r="M171" s="23"/>
      <c r="N171" s="25"/>
      <c r="O171" s="23"/>
      <c r="P171" s="25">
        <v>-1086.79</v>
      </c>
    </row>
    <row r="172" spans="1:16" x14ac:dyDescent="0.25">
      <c r="A172" s="1" t="s">
        <v>131</v>
      </c>
      <c r="B172" s="1"/>
      <c r="C172" s="1"/>
      <c r="D172" s="1"/>
      <c r="E172" s="1"/>
      <c r="F172" s="21"/>
      <c r="G172" s="1"/>
      <c r="H172" s="1"/>
      <c r="I172" s="1"/>
      <c r="J172" s="1"/>
      <c r="K172" s="1"/>
      <c r="L172" s="1"/>
      <c r="M172" s="1"/>
      <c r="N172" s="22"/>
      <c r="O172" s="1"/>
      <c r="P172" s="22"/>
    </row>
    <row r="173" spans="1:16" x14ac:dyDescent="0.25">
      <c r="A173" s="26"/>
      <c r="B173" s="26"/>
      <c r="C173" s="26"/>
      <c r="D173" s="26"/>
      <c r="E173" s="26"/>
      <c r="F173" s="27"/>
      <c r="G173" s="26"/>
      <c r="H173" s="26"/>
      <c r="I173" s="26"/>
      <c r="J173" s="26"/>
      <c r="K173" s="26"/>
      <c r="L173" s="26" t="s">
        <v>17</v>
      </c>
      <c r="M173" s="26"/>
      <c r="N173" s="30">
        <v>-625</v>
      </c>
      <c r="O173" s="26"/>
      <c r="P173" s="30">
        <v>625</v>
      </c>
    </row>
    <row r="174" spans="1:16" x14ac:dyDescent="0.25">
      <c r="A174" s="26"/>
      <c r="B174" s="26"/>
      <c r="C174" s="26"/>
      <c r="D174" s="26"/>
      <c r="E174" s="26"/>
      <c r="F174" s="27"/>
      <c r="G174" s="26"/>
      <c r="H174" s="26"/>
      <c r="I174" s="26"/>
      <c r="J174" s="26"/>
      <c r="K174" s="26"/>
      <c r="L174" s="26" t="s">
        <v>18</v>
      </c>
      <c r="M174" s="26"/>
      <c r="N174" s="30">
        <v>-38.630000000000003</v>
      </c>
      <c r="O174" s="26"/>
      <c r="P174" s="30">
        <v>38.630000000000003</v>
      </c>
    </row>
    <row r="175" spans="1:16" x14ac:dyDescent="0.25">
      <c r="A175" s="26"/>
      <c r="B175" s="26"/>
      <c r="C175" s="26"/>
      <c r="D175" s="26"/>
      <c r="E175" s="26"/>
      <c r="F175" s="27"/>
      <c r="G175" s="26"/>
      <c r="H175" s="26"/>
      <c r="I175" s="26"/>
      <c r="J175" s="26"/>
      <c r="K175" s="26"/>
      <c r="L175" s="26" t="s">
        <v>18</v>
      </c>
      <c r="M175" s="26"/>
      <c r="N175" s="30">
        <v>-1248.8800000000001</v>
      </c>
      <c r="O175" s="26"/>
      <c r="P175" s="30">
        <v>1248.8800000000001</v>
      </c>
    </row>
    <row r="176" spans="1:16" x14ac:dyDescent="0.25">
      <c r="A176" s="26"/>
      <c r="B176" s="26"/>
      <c r="C176" s="26"/>
      <c r="D176" s="26"/>
      <c r="E176" s="26"/>
      <c r="F176" s="27"/>
      <c r="G176" s="26"/>
      <c r="H176" s="26"/>
      <c r="I176" s="26"/>
      <c r="J176" s="26"/>
      <c r="K176" s="26"/>
      <c r="L176" s="26" t="s">
        <v>18</v>
      </c>
      <c r="M176" s="26"/>
      <c r="N176" s="30">
        <v>-77.25</v>
      </c>
      <c r="O176" s="26"/>
      <c r="P176" s="30">
        <v>77.25</v>
      </c>
    </row>
    <row r="177" spans="1:16" x14ac:dyDescent="0.25">
      <c r="A177" s="26"/>
      <c r="B177" s="26"/>
      <c r="C177" s="26"/>
      <c r="D177" s="26"/>
      <c r="E177" s="26"/>
      <c r="F177" s="27"/>
      <c r="G177" s="26"/>
      <c r="H177" s="26"/>
      <c r="I177" s="26"/>
      <c r="J177" s="26"/>
      <c r="K177" s="26"/>
      <c r="L177" s="26" t="s">
        <v>17</v>
      </c>
      <c r="M177" s="26"/>
      <c r="N177" s="30">
        <v>625</v>
      </c>
      <c r="O177" s="26"/>
      <c r="P177" s="30">
        <v>-625</v>
      </c>
    </row>
    <row r="178" spans="1:16" x14ac:dyDescent="0.25">
      <c r="A178" s="26"/>
      <c r="B178" s="26"/>
      <c r="C178" s="26"/>
      <c r="D178" s="26"/>
      <c r="E178" s="26"/>
      <c r="F178" s="27"/>
      <c r="G178" s="26"/>
      <c r="H178" s="26"/>
      <c r="I178" s="26"/>
      <c r="J178" s="26"/>
      <c r="K178" s="26"/>
      <c r="L178" s="26" t="s">
        <v>102</v>
      </c>
      <c r="M178" s="26"/>
      <c r="N178" s="30">
        <v>64</v>
      </c>
      <c r="O178" s="26"/>
      <c r="P178" s="30">
        <v>-64</v>
      </c>
    </row>
    <row r="179" spans="1:16" x14ac:dyDescent="0.25">
      <c r="A179" s="26"/>
      <c r="B179" s="26"/>
      <c r="C179" s="26"/>
      <c r="D179" s="26"/>
      <c r="E179" s="26"/>
      <c r="F179" s="27"/>
      <c r="G179" s="26"/>
      <c r="H179" s="26"/>
      <c r="I179" s="26"/>
      <c r="J179" s="26"/>
      <c r="K179" s="26"/>
      <c r="L179" s="26" t="s">
        <v>15</v>
      </c>
      <c r="M179" s="26"/>
      <c r="N179" s="30">
        <v>-123.37</v>
      </c>
      <c r="O179" s="26"/>
      <c r="P179" s="30">
        <v>123.37</v>
      </c>
    </row>
    <row r="180" spans="1:16" x14ac:dyDescent="0.25">
      <c r="A180" s="26"/>
      <c r="B180" s="26"/>
      <c r="C180" s="26"/>
      <c r="D180" s="26"/>
      <c r="E180" s="26"/>
      <c r="F180" s="27"/>
      <c r="G180" s="26"/>
      <c r="H180" s="26"/>
      <c r="I180" s="26"/>
      <c r="J180" s="26"/>
      <c r="K180" s="26"/>
      <c r="L180" s="26" t="s">
        <v>102</v>
      </c>
      <c r="M180" s="26"/>
      <c r="N180" s="30">
        <v>123.37</v>
      </c>
      <c r="O180" s="26"/>
      <c r="P180" s="30">
        <v>-123.37</v>
      </c>
    </row>
    <row r="181" spans="1:16" x14ac:dyDescent="0.25">
      <c r="A181" s="26"/>
      <c r="B181" s="26"/>
      <c r="C181" s="26"/>
      <c r="D181" s="26"/>
      <c r="E181" s="26"/>
      <c r="F181" s="27"/>
      <c r="G181" s="26"/>
      <c r="H181" s="26"/>
      <c r="I181" s="26"/>
      <c r="J181" s="26"/>
      <c r="K181" s="26"/>
      <c r="L181" s="26" t="s">
        <v>102</v>
      </c>
      <c r="M181" s="26"/>
      <c r="N181" s="30">
        <v>123.37</v>
      </c>
      <c r="O181" s="26"/>
      <c r="P181" s="30">
        <v>-123.37</v>
      </c>
    </row>
    <row r="182" spans="1:16" x14ac:dyDescent="0.25">
      <c r="A182" s="26"/>
      <c r="B182" s="26"/>
      <c r="C182" s="26"/>
      <c r="D182" s="26"/>
      <c r="E182" s="26"/>
      <c r="F182" s="27"/>
      <c r="G182" s="26"/>
      <c r="H182" s="26"/>
      <c r="I182" s="26"/>
      <c r="J182" s="26"/>
      <c r="K182" s="26"/>
      <c r="L182" s="26" t="s">
        <v>15</v>
      </c>
      <c r="M182" s="26"/>
      <c r="N182" s="30">
        <v>-28.85</v>
      </c>
      <c r="O182" s="26"/>
      <c r="P182" s="30">
        <v>28.85</v>
      </c>
    </row>
    <row r="183" spans="1:16" x14ac:dyDescent="0.25">
      <c r="A183" s="26"/>
      <c r="B183" s="26"/>
      <c r="C183" s="26"/>
      <c r="D183" s="26"/>
      <c r="E183" s="26"/>
      <c r="F183" s="27"/>
      <c r="G183" s="26"/>
      <c r="H183" s="26"/>
      <c r="I183" s="26"/>
      <c r="J183" s="26"/>
      <c r="K183" s="26"/>
      <c r="L183" s="26" t="s">
        <v>102</v>
      </c>
      <c r="M183" s="26"/>
      <c r="N183" s="30">
        <v>28.85</v>
      </c>
      <c r="O183" s="26"/>
      <c r="P183" s="30">
        <v>-28.85</v>
      </c>
    </row>
    <row r="184" spans="1:16" x14ac:dyDescent="0.25">
      <c r="A184" s="26"/>
      <c r="B184" s="26"/>
      <c r="C184" s="26"/>
      <c r="D184" s="26"/>
      <c r="E184" s="26"/>
      <c r="F184" s="27"/>
      <c r="G184" s="26"/>
      <c r="H184" s="26"/>
      <c r="I184" s="26"/>
      <c r="J184" s="26"/>
      <c r="K184" s="26"/>
      <c r="L184" s="26" t="s">
        <v>102</v>
      </c>
      <c r="M184" s="26"/>
      <c r="N184" s="30">
        <v>28.85</v>
      </c>
      <c r="O184" s="26"/>
      <c r="P184" s="30">
        <v>-28.85</v>
      </c>
    </row>
    <row r="185" spans="1:16" ht="15.75" thickBot="1" x14ac:dyDescent="0.3">
      <c r="A185" s="26"/>
      <c r="B185" s="26"/>
      <c r="C185" s="26"/>
      <c r="D185" s="26"/>
      <c r="E185" s="26"/>
      <c r="F185" s="27"/>
      <c r="G185" s="26"/>
      <c r="H185" s="26"/>
      <c r="I185" s="26"/>
      <c r="J185" s="26"/>
      <c r="K185" s="26"/>
      <c r="L185" s="26" t="s">
        <v>102</v>
      </c>
      <c r="M185" s="26"/>
      <c r="N185" s="28">
        <v>61.75</v>
      </c>
      <c r="O185" s="26"/>
      <c r="P185" s="28">
        <v>-61.75</v>
      </c>
    </row>
    <row r="186" spans="1:16" x14ac:dyDescent="0.25">
      <c r="A186" s="17" t="s">
        <v>132</v>
      </c>
      <c r="B186" s="17"/>
      <c r="C186" s="17"/>
      <c r="D186" s="17"/>
      <c r="E186" s="17"/>
      <c r="F186" s="29"/>
      <c r="G186" s="17"/>
      <c r="H186" s="17"/>
      <c r="I186" s="17"/>
      <c r="J186" s="17"/>
      <c r="K186" s="17"/>
      <c r="L186" s="17"/>
      <c r="M186" s="17"/>
      <c r="N186" s="2">
        <f>ROUND(SUM(N172:N185),5)</f>
        <v>-1086.79</v>
      </c>
      <c r="O186" s="17"/>
      <c r="P186" s="2">
        <f>ROUND(SUM(P172:P185),5)</f>
        <v>1086.79</v>
      </c>
    </row>
    <row r="187" spans="1:16" x14ac:dyDescent="0.25">
      <c r="A187" s="1" t="s">
        <v>131</v>
      </c>
      <c r="B187" s="1"/>
      <c r="C187" s="1"/>
      <c r="D187" s="1"/>
      <c r="E187" s="1"/>
      <c r="F187" s="21"/>
      <c r="G187" s="1"/>
      <c r="H187" s="1"/>
      <c r="I187" s="1"/>
      <c r="J187" s="1"/>
      <c r="K187" s="1"/>
      <c r="L187" s="1"/>
      <c r="M187" s="1"/>
      <c r="N187" s="22"/>
      <c r="O187" s="1"/>
      <c r="P187" s="22"/>
    </row>
    <row r="188" spans="1:16" x14ac:dyDescent="0.25">
      <c r="A188" s="20"/>
      <c r="B188" s="23" t="s">
        <v>137</v>
      </c>
      <c r="C188" s="23"/>
      <c r="D188" s="23" t="s">
        <v>161</v>
      </c>
      <c r="E188" s="23"/>
      <c r="F188" s="24">
        <v>43866</v>
      </c>
      <c r="G188" s="23"/>
      <c r="H188" s="23" t="s">
        <v>185</v>
      </c>
      <c r="I188" s="23"/>
      <c r="J188" s="23"/>
      <c r="K188" s="23"/>
      <c r="L188" s="23" t="s">
        <v>59</v>
      </c>
      <c r="M188" s="23"/>
      <c r="N188" s="25"/>
      <c r="O188" s="23"/>
      <c r="P188" s="25">
        <v>-803.26</v>
      </c>
    </row>
    <row r="189" spans="1:16" x14ac:dyDescent="0.25">
      <c r="A189" s="1" t="s">
        <v>131</v>
      </c>
      <c r="B189" s="1"/>
      <c r="C189" s="1"/>
      <c r="D189" s="1"/>
      <c r="E189" s="1"/>
      <c r="F189" s="21"/>
      <c r="G189" s="1"/>
      <c r="H189" s="1"/>
      <c r="I189" s="1"/>
      <c r="J189" s="1"/>
      <c r="K189" s="1"/>
      <c r="L189" s="1"/>
      <c r="M189" s="1"/>
      <c r="N189" s="22"/>
      <c r="O189" s="1"/>
      <c r="P189" s="22"/>
    </row>
    <row r="190" spans="1:16" x14ac:dyDescent="0.25">
      <c r="A190" s="26"/>
      <c r="B190" s="26"/>
      <c r="C190" s="26"/>
      <c r="D190" s="26"/>
      <c r="E190" s="26"/>
      <c r="F190" s="27"/>
      <c r="G190" s="26"/>
      <c r="H190" s="26"/>
      <c r="I190" s="26"/>
      <c r="J190" s="26"/>
      <c r="K190" s="26"/>
      <c r="L190" s="26" t="s">
        <v>18</v>
      </c>
      <c r="M190" s="26"/>
      <c r="N190" s="30">
        <v>-930</v>
      </c>
      <c r="O190" s="26"/>
      <c r="P190" s="30">
        <v>930</v>
      </c>
    </row>
    <row r="191" spans="1:16" x14ac:dyDescent="0.25">
      <c r="A191" s="26"/>
      <c r="B191" s="26"/>
      <c r="C191" s="26"/>
      <c r="D191" s="26"/>
      <c r="E191" s="26"/>
      <c r="F191" s="27"/>
      <c r="G191" s="26"/>
      <c r="H191" s="26"/>
      <c r="I191" s="26"/>
      <c r="J191" s="26"/>
      <c r="K191" s="26"/>
      <c r="L191" s="26" t="s">
        <v>18</v>
      </c>
      <c r="M191" s="26"/>
      <c r="N191" s="30">
        <v>-30</v>
      </c>
      <c r="O191" s="26"/>
      <c r="P191" s="30">
        <v>30</v>
      </c>
    </row>
    <row r="192" spans="1:16" x14ac:dyDescent="0.25">
      <c r="A192" s="26"/>
      <c r="B192" s="26"/>
      <c r="C192" s="26"/>
      <c r="D192" s="26"/>
      <c r="E192" s="26"/>
      <c r="F192" s="27"/>
      <c r="G192" s="26"/>
      <c r="H192" s="26"/>
      <c r="I192" s="26"/>
      <c r="J192" s="26"/>
      <c r="K192" s="26"/>
      <c r="L192" s="26" t="s">
        <v>102</v>
      </c>
      <c r="M192" s="26"/>
      <c r="N192" s="30">
        <v>64</v>
      </c>
      <c r="O192" s="26"/>
      <c r="P192" s="30">
        <v>-64</v>
      </c>
    </row>
    <row r="193" spans="1:16" x14ac:dyDescent="0.25">
      <c r="A193" s="26"/>
      <c r="B193" s="26"/>
      <c r="C193" s="26"/>
      <c r="D193" s="26"/>
      <c r="E193" s="26"/>
      <c r="F193" s="27"/>
      <c r="G193" s="26"/>
      <c r="H193" s="26"/>
      <c r="I193" s="26"/>
      <c r="J193" s="26"/>
      <c r="K193" s="26"/>
      <c r="L193" s="26" t="s">
        <v>15</v>
      </c>
      <c r="M193" s="26"/>
      <c r="N193" s="30">
        <v>-59.52</v>
      </c>
      <c r="O193" s="26"/>
      <c r="P193" s="30">
        <v>59.52</v>
      </c>
    </row>
    <row r="194" spans="1:16" x14ac:dyDescent="0.25">
      <c r="A194" s="26"/>
      <c r="B194" s="26"/>
      <c r="C194" s="26"/>
      <c r="D194" s="26"/>
      <c r="E194" s="26"/>
      <c r="F194" s="27"/>
      <c r="G194" s="26"/>
      <c r="H194" s="26"/>
      <c r="I194" s="26"/>
      <c r="J194" s="26"/>
      <c r="K194" s="26"/>
      <c r="L194" s="26" t="s">
        <v>102</v>
      </c>
      <c r="M194" s="26"/>
      <c r="N194" s="30">
        <v>59.52</v>
      </c>
      <c r="O194" s="26"/>
      <c r="P194" s="30">
        <v>-59.52</v>
      </c>
    </row>
    <row r="195" spans="1:16" x14ac:dyDescent="0.25">
      <c r="A195" s="26"/>
      <c r="B195" s="26"/>
      <c r="C195" s="26"/>
      <c r="D195" s="26"/>
      <c r="E195" s="26"/>
      <c r="F195" s="27"/>
      <c r="G195" s="26"/>
      <c r="H195" s="26"/>
      <c r="I195" s="26"/>
      <c r="J195" s="26"/>
      <c r="K195" s="26"/>
      <c r="L195" s="26" t="s">
        <v>102</v>
      </c>
      <c r="M195" s="26"/>
      <c r="N195" s="30">
        <v>59.52</v>
      </c>
      <c r="O195" s="26"/>
      <c r="P195" s="30">
        <v>-59.52</v>
      </c>
    </row>
    <row r="196" spans="1:16" x14ac:dyDescent="0.25">
      <c r="A196" s="26"/>
      <c r="B196" s="26"/>
      <c r="C196" s="26"/>
      <c r="D196" s="26"/>
      <c r="E196" s="26"/>
      <c r="F196" s="27"/>
      <c r="G196" s="26"/>
      <c r="H196" s="26"/>
      <c r="I196" s="26"/>
      <c r="J196" s="26"/>
      <c r="K196" s="26"/>
      <c r="L196" s="26" t="s">
        <v>15</v>
      </c>
      <c r="M196" s="26"/>
      <c r="N196" s="30">
        <v>-13.92</v>
      </c>
      <c r="O196" s="26"/>
      <c r="P196" s="30">
        <v>13.92</v>
      </c>
    </row>
    <row r="197" spans="1:16" x14ac:dyDescent="0.25">
      <c r="A197" s="26"/>
      <c r="B197" s="26"/>
      <c r="C197" s="26"/>
      <c r="D197" s="26"/>
      <c r="E197" s="26"/>
      <c r="F197" s="27"/>
      <c r="G197" s="26"/>
      <c r="H197" s="26"/>
      <c r="I197" s="26"/>
      <c r="J197" s="26"/>
      <c r="K197" s="26"/>
      <c r="L197" s="26" t="s">
        <v>102</v>
      </c>
      <c r="M197" s="26"/>
      <c r="N197" s="30">
        <v>13.92</v>
      </c>
      <c r="O197" s="26"/>
      <c r="P197" s="30">
        <v>-13.92</v>
      </c>
    </row>
    <row r="198" spans="1:16" x14ac:dyDescent="0.25">
      <c r="A198" s="26"/>
      <c r="B198" s="26"/>
      <c r="C198" s="26"/>
      <c r="D198" s="26"/>
      <c r="E198" s="26"/>
      <c r="F198" s="27"/>
      <c r="G198" s="26"/>
      <c r="H198" s="26"/>
      <c r="I198" s="26"/>
      <c r="J198" s="26"/>
      <c r="K198" s="26"/>
      <c r="L198" s="26" t="s">
        <v>102</v>
      </c>
      <c r="M198" s="26"/>
      <c r="N198" s="30">
        <v>13.92</v>
      </c>
      <c r="O198" s="26"/>
      <c r="P198" s="30">
        <v>-13.92</v>
      </c>
    </row>
    <row r="199" spans="1:16" ht="15.75" thickBot="1" x14ac:dyDescent="0.3">
      <c r="A199" s="26"/>
      <c r="B199" s="26"/>
      <c r="C199" s="26"/>
      <c r="D199" s="26"/>
      <c r="E199" s="26"/>
      <c r="F199" s="27"/>
      <c r="G199" s="26"/>
      <c r="H199" s="26"/>
      <c r="I199" s="26"/>
      <c r="J199" s="26"/>
      <c r="K199" s="26"/>
      <c r="L199" s="26" t="s">
        <v>102</v>
      </c>
      <c r="M199" s="26"/>
      <c r="N199" s="28">
        <v>19.3</v>
      </c>
      <c r="O199" s="26"/>
      <c r="P199" s="28">
        <v>-19.3</v>
      </c>
    </row>
    <row r="200" spans="1:16" x14ac:dyDescent="0.25">
      <c r="A200" s="17" t="s">
        <v>132</v>
      </c>
      <c r="B200" s="17"/>
      <c r="C200" s="17"/>
      <c r="D200" s="17"/>
      <c r="E200" s="17"/>
      <c r="F200" s="29"/>
      <c r="G200" s="17"/>
      <c r="H200" s="17"/>
      <c r="I200" s="17"/>
      <c r="J200" s="17"/>
      <c r="K200" s="17"/>
      <c r="L200" s="17"/>
      <c r="M200" s="17"/>
      <c r="N200" s="2">
        <f>ROUND(SUM(N189:N199),5)</f>
        <v>-803.26</v>
      </c>
      <c r="O200" s="17"/>
      <c r="P200" s="2">
        <f>ROUND(SUM(P189:P199),5)</f>
        <v>803.26</v>
      </c>
    </row>
    <row r="201" spans="1:16" x14ac:dyDescent="0.25">
      <c r="A201" s="1" t="s">
        <v>131</v>
      </c>
      <c r="B201" s="1"/>
      <c r="C201" s="1"/>
      <c r="D201" s="1"/>
      <c r="E201" s="1"/>
      <c r="F201" s="21"/>
      <c r="G201" s="1"/>
      <c r="H201" s="1"/>
      <c r="I201" s="1"/>
      <c r="J201" s="1"/>
      <c r="K201" s="1"/>
      <c r="L201" s="1"/>
      <c r="M201" s="1"/>
      <c r="N201" s="22"/>
      <c r="O201" s="1"/>
      <c r="P201" s="22"/>
    </row>
    <row r="202" spans="1:16" x14ac:dyDescent="0.25">
      <c r="A202" s="20"/>
      <c r="B202" s="23" t="s">
        <v>134</v>
      </c>
      <c r="C202" s="23"/>
      <c r="D202" s="23" t="s">
        <v>162</v>
      </c>
      <c r="E202" s="23"/>
      <c r="F202" s="24">
        <v>43889</v>
      </c>
      <c r="G202" s="23"/>
      <c r="H202" s="23" t="s">
        <v>175</v>
      </c>
      <c r="I202" s="23"/>
      <c r="J202" s="23"/>
      <c r="K202" s="23"/>
      <c r="L202" s="23" t="s">
        <v>59</v>
      </c>
      <c r="M202" s="23"/>
      <c r="N202" s="25"/>
      <c r="O202" s="23"/>
      <c r="P202" s="25">
        <v>-1391.71</v>
      </c>
    </row>
    <row r="203" spans="1:16" x14ac:dyDescent="0.25">
      <c r="A203" s="1" t="s">
        <v>131</v>
      </c>
      <c r="B203" s="1"/>
      <c r="C203" s="1"/>
      <c r="D203" s="1"/>
      <c r="E203" s="1"/>
      <c r="F203" s="21"/>
      <c r="G203" s="1"/>
      <c r="H203" s="1"/>
      <c r="I203" s="1"/>
      <c r="J203" s="1"/>
      <c r="K203" s="1"/>
      <c r="L203" s="1"/>
      <c r="M203" s="1"/>
      <c r="N203" s="22"/>
      <c r="O203" s="1"/>
      <c r="P203" s="22"/>
    </row>
    <row r="204" spans="1:16" ht="15.75" thickBot="1" x14ac:dyDescent="0.3">
      <c r="A204" s="20"/>
      <c r="B204" s="26" t="s">
        <v>135</v>
      </c>
      <c r="C204" s="26"/>
      <c r="D204" s="26"/>
      <c r="E204" s="26"/>
      <c r="F204" s="27">
        <v>43891</v>
      </c>
      <c r="G204" s="26"/>
      <c r="H204" s="26"/>
      <c r="I204" s="26"/>
      <c r="J204" s="26"/>
      <c r="K204" s="26"/>
      <c r="L204" s="26" t="s">
        <v>7</v>
      </c>
      <c r="M204" s="26"/>
      <c r="N204" s="28">
        <v>-1391.71</v>
      </c>
      <c r="O204" s="26"/>
      <c r="P204" s="28">
        <v>1391.71</v>
      </c>
    </row>
    <row r="205" spans="1:16" x14ac:dyDescent="0.25">
      <c r="A205" s="17" t="s">
        <v>132</v>
      </c>
      <c r="B205" s="17"/>
      <c r="C205" s="17"/>
      <c r="D205" s="17"/>
      <c r="E205" s="17"/>
      <c r="F205" s="29"/>
      <c r="G205" s="17"/>
      <c r="H205" s="17"/>
      <c r="I205" s="17"/>
      <c r="J205" s="17"/>
      <c r="K205" s="17"/>
      <c r="L205" s="17"/>
      <c r="M205" s="17"/>
      <c r="N205" s="2">
        <f>ROUND(SUM(N203:N204),5)</f>
        <v>-1391.71</v>
      </c>
      <c r="O205" s="17"/>
      <c r="P205" s="2">
        <f>ROUND(SUM(P203:P204),5)</f>
        <v>1391.71</v>
      </c>
    </row>
    <row r="206" spans="1:16" x14ac:dyDescent="0.25">
      <c r="A206" s="1" t="s">
        <v>131</v>
      </c>
      <c r="B206" s="1"/>
      <c r="C206" s="1"/>
      <c r="D206" s="1"/>
      <c r="E206" s="1"/>
      <c r="F206" s="21"/>
      <c r="G206" s="1"/>
      <c r="H206" s="1"/>
      <c r="I206" s="1"/>
      <c r="J206" s="1"/>
      <c r="K206" s="1"/>
      <c r="L206" s="1"/>
      <c r="M206" s="1"/>
      <c r="N206" s="22"/>
      <c r="O206" s="1"/>
      <c r="P206" s="22"/>
    </row>
    <row r="207" spans="1:16" x14ac:dyDescent="0.25">
      <c r="A207" s="20"/>
      <c r="B207" s="23" t="s">
        <v>134</v>
      </c>
      <c r="C207" s="23"/>
      <c r="D207" s="23" t="s">
        <v>163</v>
      </c>
      <c r="E207" s="23"/>
      <c r="F207" s="24">
        <v>43889</v>
      </c>
      <c r="G207" s="23"/>
      <c r="H207" s="23" t="s">
        <v>173</v>
      </c>
      <c r="I207" s="23"/>
      <c r="J207" s="23"/>
      <c r="K207" s="23"/>
      <c r="L207" s="23" t="s">
        <v>59</v>
      </c>
      <c r="M207" s="23"/>
      <c r="N207" s="25"/>
      <c r="O207" s="23"/>
      <c r="P207" s="25">
        <v>-1050</v>
      </c>
    </row>
    <row r="208" spans="1:16" x14ac:dyDescent="0.25">
      <c r="A208" s="1" t="s">
        <v>131</v>
      </c>
      <c r="B208" s="1"/>
      <c r="C208" s="1"/>
      <c r="D208" s="1"/>
      <c r="E208" s="1"/>
      <c r="F208" s="21"/>
      <c r="G208" s="1"/>
      <c r="H208" s="1"/>
      <c r="I208" s="1"/>
      <c r="J208" s="1"/>
      <c r="K208" s="1"/>
      <c r="L208" s="1"/>
      <c r="M208" s="1"/>
      <c r="N208" s="22"/>
      <c r="O208" s="1"/>
      <c r="P208" s="22"/>
    </row>
    <row r="209" spans="1:16" ht="15.75" thickBot="1" x14ac:dyDescent="0.3">
      <c r="A209" s="20"/>
      <c r="B209" s="26" t="s">
        <v>135</v>
      </c>
      <c r="C209" s="26"/>
      <c r="D209" s="26"/>
      <c r="E209" s="26"/>
      <c r="F209" s="27">
        <v>43889</v>
      </c>
      <c r="G209" s="26"/>
      <c r="H209" s="26"/>
      <c r="I209" s="26"/>
      <c r="J209" s="26"/>
      <c r="K209" s="26"/>
      <c r="L209" s="26" t="s">
        <v>23</v>
      </c>
      <c r="M209" s="26"/>
      <c r="N209" s="28">
        <v>-1050</v>
      </c>
      <c r="O209" s="26"/>
      <c r="P209" s="28">
        <v>1050</v>
      </c>
    </row>
    <row r="210" spans="1:16" x14ac:dyDescent="0.25">
      <c r="A210" s="17" t="s">
        <v>132</v>
      </c>
      <c r="B210" s="17"/>
      <c r="C210" s="17"/>
      <c r="D210" s="17"/>
      <c r="E210" s="17"/>
      <c r="F210" s="29"/>
      <c r="G210" s="17"/>
      <c r="H210" s="17"/>
      <c r="I210" s="17"/>
      <c r="J210" s="17"/>
      <c r="K210" s="17"/>
      <c r="L210" s="17"/>
      <c r="M210" s="17"/>
      <c r="N210" s="2">
        <f>ROUND(SUM(N208:N209),5)</f>
        <v>-1050</v>
      </c>
      <c r="O210" s="17"/>
      <c r="P210" s="2">
        <f>ROUND(SUM(P208:P209),5)</f>
        <v>1050</v>
      </c>
    </row>
    <row r="211" spans="1:16" x14ac:dyDescent="0.25">
      <c r="A211" s="1" t="s">
        <v>131</v>
      </c>
      <c r="B211" s="1"/>
      <c r="C211" s="1"/>
      <c r="D211" s="1"/>
      <c r="E211" s="1"/>
      <c r="F211" s="21"/>
      <c r="G211" s="1"/>
      <c r="H211" s="1"/>
      <c r="I211" s="1"/>
      <c r="J211" s="1"/>
      <c r="K211" s="1"/>
      <c r="L211" s="1"/>
      <c r="M211" s="1"/>
      <c r="N211" s="22"/>
      <c r="O211" s="1"/>
      <c r="P211" s="22"/>
    </row>
    <row r="212" spans="1:16" x14ac:dyDescent="0.25">
      <c r="A212" s="20"/>
      <c r="B212" s="23" t="s">
        <v>134</v>
      </c>
      <c r="C212" s="23"/>
      <c r="D212" s="23" t="s">
        <v>164</v>
      </c>
      <c r="E212" s="23"/>
      <c r="F212" s="24">
        <v>43889</v>
      </c>
      <c r="G212" s="23"/>
      <c r="H212" s="23" t="s">
        <v>186</v>
      </c>
      <c r="I212" s="23"/>
      <c r="J212" s="23"/>
      <c r="K212" s="23"/>
      <c r="L212" s="23" t="s">
        <v>59</v>
      </c>
      <c r="M212" s="23"/>
      <c r="N212" s="25"/>
      <c r="O212" s="23"/>
      <c r="P212" s="25">
        <v>-150</v>
      </c>
    </row>
    <row r="213" spans="1:16" x14ac:dyDescent="0.25">
      <c r="A213" s="1" t="s">
        <v>131</v>
      </c>
      <c r="B213" s="1"/>
      <c r="C213" s="1"/>
      <c r="D213" s="1"/>
      <c r="E213" s="1"/>
      <c r="F213" s="21"/>
      <c r="G213" s="1"/>
      <c r="H213" s="1"/>
      <c r="I213" s="1"/>
      <c r="J213" s="1"/>
      <c r="K213" s="1"/>
      <c r="L213" s="1"/>
      <c r="M213" s="1"/>
      <c r="N213" s="22"/>
      <c r="O213" s="1"/>
      <c r="P213" s="22"/>
    </row>
    <row r="214" spans="1:16" ht="15.75" thickBot="1" x14ac:dyDescent="0.3">
      <c r="A214" s="20"/>
      <c r="B214" s="26" t="s">
        <v>135</v>
      </c>
      <c r="C214" s="26"/>
      <c r="D214" s="26"/>
      <c r="E214" s="26"/>
      <c r="F214" s="27">
        <v>43889</v>
      </c>
      <c r="G214" s="26"/>
      <c r="H214" s="26"/>
      <c r="I214" s="26"/>
      <c r="J214" s="26"/>
      <c r="K214" s="26"/>
      <c r="L214" s="26" t="s">
        <v>32</v>
      </c>
      <c r="M214" s="26"/>
      <c r="N214" s="28">
        <v>-150</v>
      </c>
      <c r="O214" s="26"/>
      <c r="P214" s="28">
        <v>150</v>
      </c>
    </row>
    <row r="215" spans="1:16" x14ac:dyDescent="0.25">
      <c r="A215" s="17" t="s">
        <v>132</v>
      </c>
      <c r="B215" s="17"/>
      <c r="C215" s="17"/>
      <c r="D215" s="17"/>
      <c r="E215" s="17"/>
      <c r="F215" s="29"/>
      <c r="G215" s="17"/>
      <c r="H215" s="17"/>
      <c r="I215" s="17"/>
      <c r="J215" s="17"/>
      <c r="K215" s="17"/>
      <c r="L215" s="17"/>
      <c r="M215" s="17"/>
      <c r="N215" s="2">
        <f>ROUND(SUM(N213:N214),5)</f>
        <v>-150</v>
      </c>
      <c r="O215" s="17"/>
      <c r="P215" s="2">
        <f>ROUND(SUM(P213:P214),5)</f>
        <v>150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6:39 PM
&amp;"Arial,Bold"&amp;8 03/02/20
&amp;"Arial,Bold"&amp;8 &amp;C&amp;"Arial,Bold"&amp;12 PIKES BAY SANITARY DISTRICT
&amp;"Arial,Bold"&amp;14 Check Detail
&amp;"Arial,Bold"&amp;10 February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 Bud vs Act</vt:lpstr>
      <vt:lpstr>PNL</vt:lpstr>
      <vt:lpstr>Checks</vt:lpstr>
      <vt:lpstr>'Balance SHeet'!Print_Titles</vt:lpstr>
      <vt:lpstr>Checks!Print_Titles</vt:lpstr>
      <vt:lpstr>PNL!Print_Titles</vt:lpstr>
      <vt:lpstr>'PNL Bud vs Act'!Print_Titles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2020-03-03T00:35:41Z</dcterms:created>
  <dcterms:modified xsi:type="dcterms:W3CDTF">2020-03-03T02:01:43Z</dcterms:modified>
</cp:coreProperties>
</file>