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2.09.2021 Meeting Packet\"/>
    </mc:Choice>
  </mc:AlternateContent>
  <bookViews>
    <workbookView xWindow="0" yWindow="0" windowWidth="20490" windowHeight="8310"/>
  </bookViews>
  <sheets>
    <sheet name="Balance Sheet" sheetId="3" r:id="rId1"/>
    <sheet name="PNL" sheetId="1" r:id="rId2"/>
    <sheet name="PNL Budget vs Actual" sheetId="5" r:id="rId3"/>
    <sheet name="Check Detail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3">'Check Detail'!$A:$A,'Check Detail'!$1:$1</definedName>
    <definedName name="_xlnm.Print_Titles" localSheetId="1">PNL!$A:$F,PNL!$1:$1</definedName>
    <definedName name="_xlnm.Print_Titles" localSheetId="2">'PNL Budget vs Actual'!$A:$F,'PNL Budget vs Actual'!$1:$2</definedName>
    <definedName name="QB_COLUMN_29" localSheetId="0" hidden="1">'Balance Sheet'!$F$1</definedName>
    <definedName name="QB_COLUMN_29" localSheetId="1" hidden="1">PNL!$G$1</definedName>
    <definedName name="QB_COLUMN_59200" localSheetId="2" hidden="1">'PNL Budget vs Actual'!$G$2</definedName>
    <definedName name="QB_COLUMN_63620" localSheetId="2" hidden="1">'PNL Budget vs Actual'!$K$2</definedName>
    <definedName name="QB_COLUMN_64430" localSheetId="2" hidden="1">'PNL Budget vs Actual'!$M$2</definedName>
    <definedName name="QB_COLUMN_76210" localSheetId="2" hidden="1">'PNL 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Sheet'!$15:$15,'Balance Sheet'!$18:$18,'Balance Sheet'!$19:$19,'Balance Sheet'!$20:$20,'Balance Sheet'!$24:$24,'Balance Sheet'!$25:$25,'Balance Sheet'!$26:$26,'Balance Sheet'!$27:$27</definedName>
    <definedName name="QB_DATA_0" localSheetId="1" hidden="1">PNL!$4:$4,PNL!$5:$5,PNL!$8:$8,PNL!$10:$10,PNL!$13:$13,PNL!$14:$14,PNL!$15:$15,PNL!$16:$16,PNL!$17:$17,PNL!$18:$18,PNL!$21:$21,PNL!$23:$23,PNL!$25:$25,PNL!$28:$28,PNL!$31:$31,PNL!$32:$32</definedName>
    <definedName name="QB_DATA_0" localSheetId="2" hidden="1">'PNL Budget vs Actual'!$5:$5,'PNL Budget vs Actual'!$6:$6,'PNL Budget vs Actual'!$7:$7,'PNL Budget vs Actual'!$8:$8,'PNL Budget vs Actual'!$11:$11,'PNL Budget vs Actual'!$12:$12,'PNL Budget vs Actual'!$13:$13,'PNL Budget vs Actual'!$14:$14,'PNL Budget vs Actual'!$15:$15,'PNL Budget vs Actual'!$16:$16,'PNL Budget vs Actual'!$18:$18,'PNL Budget vs Actual'!$21:$21,'PNL Budget vs Actual'!$22:$22,'PNL Budget vs Actual'!$23:$23,'PNL Budget vs Actual'!$24:$24,'PNL Budget vs Actual'!$25:$25</definedName>
    <definedName name="QB_DATA_1" localSheetId="0" hidden="1">'Balance Sheet'!$28:$28,'Balance Sheet'!$29:$29,'Balance Sheet'!$31:$31,'Balance Sheet'!$32:$32,'Balance Sheet'!$34:$34,'Balance Sheet'!$35:$35,'Balance Sheet'!$36:$36,'Balance Sheet'!$39:$39,'Balance Sheet'!$46:$46,'Balance Sheet'!$47:$47,'Balance Sheet'!$48:$48,'Balance Sheet'!$49:$49,'Balance Sheet'!$50:$50,'Balance Sheet'!$51:$51,'Balance Sheet'!$55:$55,'Balance Sheet'!$59:$59</definedName>
    <definedName name="QB_DATA_1" localSheetId="1" hidden="1">PNL!$35:$35,PNL!$42:$42,PNL!$46:$46</definedName>
    <definedName name="QB_DATA_1" localSheetId="2" hidden="1">'PNL Budget vs Actual'!$26:$26,'PNL Budget vs Actual'!$29:$29,'PNL Budget vs Actual'!$30:$30,'PNL Budget vs Actual'!$32:$32,'PNL Budget vs Actual'!$33:$33,'PNL Budget vs Actual'!$35:$35,'PNL Budget vs Actual'!$38:$38,'PNL Budget vs Actual'!$39:$39,'PNL Budget vs Actual'!$42:$42,'PNL Budget vs Actual'!$43:$43,'PNL Budget vs Actual'!$46:$46,'PNL Budget vs Actual'!$47:$47,'PNL Budget vs Actual'!$48:$48,'PNL Budget vs Actual'!$49:$49,'PNL Budget vs Actual'!$52:$52,'PNL Budget vs Actual'!$59:$59</definedName>
    <definedName name="QB_DATA_2" localSheetId="0" hidden="1">'Balance Sheet'!$60:$60,'Balance Sheet'!$61:$61,'Balance Sheet'!$62:$62,'Balance Sheet'!$63:$63,'Balance Sheet'!$64:$64</definedName>
    <definedName name="QB_DATA_2" localSheetId="2" hidden="1">'PNL Budget vs Actual'!$63:$63</definedName>
    <definedName name="QB_FORMULA_0" localSheetId="0" hidden="1">'Balance Sheet'!$F$9,'Balance Sheet'!$F$16,'Balance Sheet'!$F$21,'Balance Sheet'!$F$22,'Balance Sheet'!$F$33,'Balance Sheet'!$F$37,'Balance Sheet'!$F$40,'Balance Sheet'!$F$41,'Balance Sheet'!$F$52,'Balance Sheet'!$F$53,'Balance Sheet'!$F$56,'Balance Sheet'!$F$57,'Balance Sheet'!$F$65,'Balance Sheet'!$F$66</definedName>
    <definedName name="QB_FORMULA_0" localSheetId="1" hidden="1">PNL!$G$6,PNL!$G$11,PNL!$G$19,PNL!$G$24,PNL!$G$26,PNL!$G$29,PNL!$G$33,PNL!$G$36,PNL!$G$37,PNL!$G$38,PNL!$G$43,PNL!$G$44,PNL!$G$47,PNL!$G$48,PNL!$G$49</definedName>
    <definedName name="QB_FORMULA_0" localSheetId="2" hidden="1">'PNL Budget vs Actual'!$K$5,'PNL Budget vs Actual'!$M$5,'PNL Budget vs Actual'!$K$6,'PNL Budget vs Actual'!$M$6,'PNL Budget vs Actual'!$K$7,'PNL Budget vs Actual'!$M$7,'PNL Budget vs Actual'!$K$8,'PNL Budget vs Actual'!$M$8,'PNL Budget vs Actual'!$G$9,'PNL Budget vs Actual'!$I$9,'PNL Budget vs Actual'!$K$9,'PNL Budget vs Actual'!$M$9,'PNL Budget vs Actual'!$K$11,'PNL Budget vs Actual'!$M$11,'PNL Budget vs Actual'!$K$12,'PNL Budget vs Actual'!$M$12</definedName>
    <definedName name="QB_FORMULA_1" localSheetId="2" hidden="1">'PNL Budget vs Actual'!$K$13,'PNL Budget vs Actual'!$M$13,'PNL Budget vs Actual'!$K$14,'PNL Budget vs Actual'!$M$14,'PNL Budget vs Actual'!$K$15,'PNL Budget vs Actual'!$M$15,'PNL Budget vs Actual'!$K$16,'PNL Budget vs Actual'!$M$16,'PNL Budget vs Actual'!$K$18,'PNL Budget vs Actual'!$M$18,'PNL Budget vs Actual'!$G$19,'PNL Budget vs Actual'!$I$19,'PNL Budget vs Actual'!$K$19,'PNL Budget vs Actual'!$M$19,'PNL Budget vs Actual'!$K$21,'PNL Budget vs Actual'!$M$21</definedName>
    <definedName name="QB_FORMULA_2" localSheetId="2" hidden="1">'PNL Budget vs Actual'!$K$22,'PNL Budget vs Actual'!$M$22,'PNL Budget vs Actual'!$K$23,'PNL Budget vs Actual'!$M$23,'PNL Budget vs Actual'!$K$24,'PNL Budget vs Actual'!$M$24,'PNL Budget vs Actual'!$K$25,'PNL Budget vs Actual'!$M$25,'PNL Budget vs Actual'!$K$26,'PNL Budget vs Actual'!$M$26,'PNL Budget vs Actual'!$G$27,'PNL Budget vs Actual'!$I$27,'PNL Budget vs Actual'!$K$27,'PNL Budget vs Actual'!$M$27,'PNL Budget vs Actual'!$K$29,'PNL Budget vs Actual'!$M$29</definedName>
    <definedName name="QB_FORMULA_3" localSheetId="2" hidden="1">'PNL Budget vs Actual'!$K$30,'PNL Budget vs Actual'!$M$30,'PNL Budget vs Actual'!$K$33,'PNL Budget vs Actual'!$M$33,'PNL Budget vs Actual'!$G$34,'PNL Budget vs Actual'!$I$34,'PNL Budget vs Actual'!$K$34,'PNL Budget vs Actual'!$M$34,'PNL Budget vs Actual'!$K$35,'PNL Budget vs Actual'!$M$35,'PNL Budget vs Actual'!$G$36,'PNL Budget vs Actual'!$I$36,'PNL Budget vs Actual'!$K$36,'PNL Budget vs Actual'!$M$36,'PNL Budget vs Actual'!$K$38,'PNL Budget vs Actual'!$M$38</definedName>
    <definedName name="QB_FORMULA_4" localSheetId="2" hidden="1">'PNL Budget vs Actual'!$K$39,'PNL Budget vs Actual'!$M$39,'PNL Budget vs Actual'!$G$40,'PNL Budget vs Actual'!$I$40,'PNL Budget vs Actual'!$K$40,'PNL Budget vs Actual'!$M$40,'PNL Budget vs Actual'!$K$42,'PNL Budget vs Actual'!$M$42,'PNL Budget vs Actual'!$K$43,'PNL Budget vs Actual'!$M$43,'PNL Budget vs Actual'!$G$44,'PNL Budget vs Actual'!$I$44,'PNL Budget vs Actual'!$K$44,'PNL Budget vs Actual'!$M$44,'PNL Budget vs Actual'!$K$46,'PNL Budget vs Actual'!$M$46</definedName>
    <definedName name="QB_FORMULA_5" localSheetId="2" hidden="1">'PNL Budget vs Actual'!$K$47,'PNL Budget vs Actual'!$M$47,'PNL Budget vs Actual'!$K$48,'PNL Budget vs Actual'!$M$48,'PNL Budget vs Actual'!$K$49,'PNL Budget vs Actual'!$M$49,'PNL Budget vs Actual'!$G$50,'PNL Budget vs Actual'!$I$50,'PNL Budget vs Actual'!$K$50,'PNL Budget vs Actual'!$M$50,'PNL Budget vs Actual'!$K$52,'PNL Budget vs Actual'!$M$52,'PNL Budget vs Actual'!$G$53,'PNL Budget vs Actual'!$I$53,'PNL Budget vs Actual'!$K$53,'PNL Budget vs Actual'!$M$53</definedName>
    <definedName name="QB_FORMULA_6" localSheetId="2" hidden="1">'PNL Budget vs Actual'!$G$54,'PNL Budget vs Actual'!$I$54,'PNL Budget vs Actual'!$K$54,'PNL Budget vs Actual'!$M$54,'PNL Budget vs Actual'!$G$55,'PNL Budget vs Actual'!$I$55,'PNL Budget vs Actual'!$K$55,'PNL Budget vs Actual'!$M$55,'PNL Budget vs Actual'!$G$60,'PNL Budget vs Actual'!$G$61,'PNL Budget vs Actual'!$K$63,'PNL Budget vs Actual'!$M$63,'PNL Budget vs Actual'!$G$64,'PNL Budget vs Actual'!$I$64,'PNL Budget vs Actual'!$K$64,'PNL Budget vs Actual'!$M$64</definedName>
    <definedName name="QB_FORMULA_7" localSheetId="2" hidden="1">'PNL Budget vs Actual'!$G$65,'PNL Budget vs Actual'!$I$65,'PNL Budget vs Actual'!$K$65,'PNL Budget vs Actual'!$M$65,'PNL Budget vs Actual'!$G$66,'PNL Budget vs Actual'!$I$66,'PNL Budget vs Actual'!$K$66,'PNL Budget vs Actual'!$M$66</definedName>
    <definedName name="QB_ROW_1" localSheetId="0" hidden="1">'Balance Sheet'!$A$2</definedName>
    <definedName name="QB_ROW_1011" localSheetId="0" hidden="1">'Balance Sheet'!$B$3</definedName>
    <definedName name="QB_ROW_101220" localSheetId="0" hidden="1">'Balance Sheet'!$C$35</definedName>
    <definedName name="QB_ROW_106240" localSheetId="0" hidden="1">'Balance Sheet'!$E$49</definedName>
    <definedName name="QB_ROW_107230" localSheetId="1" hidden="1">PNL!$D$4</definedName>
    <definedName name="QB_ROW_107230" localSheetId="2" hidden="1">'PNL Budget vs Actual'!$D$7</definedName>
    <definedName name="QB_ROW_110230" localSheetId="0" hidden="1">'Balance Sheet'!$D$55</definedName>
    <definedName name="QB_ROW_117220" localSheetId="0" hidden="1">'Balance Sheet'!$C$27</definedName>
    <definedName name="QB_ROW_12031" localSheetId="0" hidden="1">'Balance Sheet'!$D$45</definedName>
    <definedName name="QB_ROW_1220" localSheetId="0" hidden="1">'Balance Sheet'!$C$61</definedName>
    <definedName name="QB_ROW_12331" localSheetId="0" hidden="1">'Balance Sheet'!$D$52</definedName>
    <definedName name="QB_ROW_128240" localSheetId="0" hidden="1">'Balance Sheet'!$E$50</definedName>
    <definedName name="QB_ROW_13021" localSheetId="0" hidden="1">'Balance Sheet'!$C$54</definedName>
    <definedName name="QB_ROW_1311" localSheetId="0" hidden="1">'Balance Sheet'!$B$22</definedName>
    <definedName name="QB_ROW_13321" localSheetId="0" hidden="1">'Balance Sheet'!$C$56</definedName>
    <definedName name="QB_ROW_133230" localSheetId="0" hidden="1">'Balance Sheet'!$D$20</definedName>
    <definedName name="QB_ROW_134220" localSheetId="0" hidden="1">'Balance Sheet'!$C$63</definedName>
    <definedName name="QB_ROW_135220" localSheetId="0" hidden="1">'Balance Sheet'!$C$62</definedName>
    <definedName name="QB_ROW_136220" localSheetId="0" hidden="1">'Balance Sheet'!$C$28</definedName>
    <definedName name="QB_ROW_137220" localSheetId="0" hidden="1">'Balance Sheet'!$C$36</definedName>
    <definedName name="QB_ROW_14011" localSheetId="0" hidden="1">'Balance Sheet'!$B$58</definedName>
    <definedName name="QB_ROW_14311" localSheetId="0" hidden="1">'Balance Sheet'!$B$65</definedName>
    <definedName name="QB_ROW_146320" localSheetId="0" hidden="1">'Balance Sheet'!$C$29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Sheet'!$C$64</definedName>
    <definedName name="QB_ROW_180230" localSheetId="0" hidden="1">'Balance Sheet'!$D$18</definedName>
    <definedName name="QB_ROW_181230" localSheetId="0" hidden="1">'Balance Sheet'!$D$19</definedName>
    <definedName name="QB_ROW_18230" localSheetId="2" hidden="1">'PNL Budget vs Actual'!$D$16</definedName>
    <definedName name="QB_ROW_18301" localSheetId="1" hidden="1">PNL!$A$49</definedName>
    <definedName name="QB_ROW_18301" localSheetId="2" hidden="1">'PNL Budget vs Actual'!$A$66</definedName>
    <definedName name="QB_ROW_183220" localSheetId="0" hidden="1">'Balance Sheet'!$C$39</definedName>
    <definedName name="QB_ROW_19011" localSheetId="1" hidden="1">PNL!$B$2</definedName>
    <definedName name="QB_ROW_19011" localSheetId="2" hidden="1">'PNL Budget vs Actual'!$B$3</definedName>
    <definedName name="QB_ROW_192030" localSheetId="1" hidden="1">PNL!$D$27</definedName>
    <definedName name="QB_ROW_192030" localSheetId="2" hidden="1">'PNL Budget vs Actual'!$D$37</definedName>
    <definedName name="QB_ROW_192330" localSheetId="1" hidden="1">PNL!$D$29</definedName>
    <definedName name="QB_ROW_192330" localSheetId="2" hidden="1">'PNL Budget vs Actual'!$D$40</definedName>
    <definedName name="QB_ROW_19311" localSheetId="1" hidden="1">PNL!$B$38</definedName>
    <definedName name="QB_ROW_19311" localSheetId="2" hidden="1">'PNL Budget vs Actual'!$B$55</definedName>
    <definedName name="QB_ROW_193230" localSheetId="1" hidden="1">PNL!$D$46</definedName>
    <definedName name="QB_ROW_193230" localSheetId="2" hidden="1">'PNL Budget vs Actual'!$D$63</definedName>
    <definedName name="QB_ROW_194030" localSheetId="2" hidden="1">'PNL Budget vs Actual'!$D$51</definedName>
    <definedName name="QB_ROW_194330" localSheetId="2" hidden="1">'PNL Budget vs Actual'!$D$53</definedName>
    <definedName name="QB_ROW_196240" localSheetId="0" hidden="1">'Balance Sheet'!$E$47</definedName>
    <definedName name="QB_ROW_198240" localSheetId="0" hidden="1">'Balance Sheet'!$E$46</definedName>
    <definedName name="QB_ROW_199240" localSheetId="0" hidden="1">'Balance Sheet'!$E$51</definedName>
    <definedName name="QB_ROW_20021" localSheetId="1" hidden="1">PNL!$C$3</definedName>
    <definedName name="QB_ROW_20021" localSheetId="2" hidden="1">'PNL Budget vs Actual'!$C$4</definedName>
    <definedName name="QB_ROW_2021" localSheetId="0" hidden="1">'Balance Sheet'!$C$4</definedName>
    <definedName name="QB_ROW_20321" localSheetId="1" hidden="1">PNL!$C$6</definedName>
    <definedName name="QB_ROW_20321" localSheetId="2" hidden="1">'PNL Budget vs Actual'!$C$9</definedName>
    <definedName name="QB_ROW_207230" localSheetId="1" hidden="1">PNL!$D$8</definedName>
    <definedName name="QB_ROW_207230" localSheetId="2" hidden="1">'PNL Budget vs Actual'!$D$15</definedName>
    <definedName name="QB_ROW_21021" localSheetId="1" hidden="1">PNL!$C$7</definedName>
    <definedName name="QB_ROW_21021" localSheetId="2" hidden="1">'PNL Budget vs Actual'!$C$10</definedName>
    <definedName name="QB_ROW_21321" localSheetId="1" hidden="1">PNL!$C$37</definedName>
    <definedName name="QB_ROW_21321" localSheetId="2" hidden="1">'PNL Budget vs Actual'!$C$54</definedName>
    <definedName name="QB_ROW_216240" localSheetId="1" hidden="1">PNL!$E$13</definedName>
    <definedName name="QB_ROW_216240" localSheetId="2" hidden="1">'PNL Budget vs Actual'!$E$21</definedName>
    <definedName name="QB_ROW_217230" localSheetId="0" hidden="1">'Balance Sheet'!$D$5</definedName>
    <definedName name="QB_ROW_218230" localSheetId="0" hidden="1">'Balance Sheet'!$D$6</definedName>
    <definedName name="QB_ROW_22011" localSheetId="1" hidden="1">PNL!$B$39</definedName>
    <definedName name="QB_ROW_22011" localSheetId="2" hidden="1">'PNL Budget vs Actual'!$B$56</definedName>
    <definedName name="QB_ROW_220220" localSheetId="0" hidden="1">'Balance Sheet'!$C$34</definedName>
    <definedName name="QB_ROW_222240" localSheetId="2" hidden="1">'PNL Budget vs Actual'!$E$47</definedName>
    <definedName name="QB_ROW_22311" localSheetId="1" hidden="1">PNL!$B$48</definedName>
    <definedName name="QB_ROW_22311" localSheetId="2" hidden="1">'PNL Budget vs Actual'!$B$65</definedName>
    <definedName name="QB_ROW_225020" localSheetId="0" hidden="1">'Balance Sheet'!$C$30</definedName>
    <definedName name="QB_ROW_225230" localSheetId="0" hidden="1">'Balance Sheet'!$D$32</definedName>
    <definedName name="QB_ROW_225320" localSheetId="0" hidden="1">'Balance Sheet'!$C$33</definedName>
    <definedName name="QB_ROW_23021" localSheetId="1" hidden="1">PNL!$C$40</definedName>
    <definedName name="QB_ROW_23021" localSheetId="2" hidden="1">'PNL Budget vs Actual'!$C$57</definedName>
    <definedName name="QB_ROW_230230" localSheetId="0" hidden="1">'Balance Sheet'!$D$31</definedName>
    <definedName name="QB_ROW_231240" localSheetId="2" hidden="1">'PNL Budget vs Actual'!$E$38</definedName>
    <definedName name="QB_ROW_2321" localSheetId="0" hidden="1">'Balance Sheet'!$C$9</definedName>
    <definedName name="QB_ROW_23321" localSheetId="1" hidden="1">PNL!$C$44</definedName>
    <definedName name="QB_ROW_23321" localSheetId="2" hidden="1">'PNL Budget vs Actual'!$C$61</definedName>
    <definedName name="QB_ROW_236230" localSheetId="0" hidden="1">'Balance Sheet'!$D$13</definedName>
    <definedName name="QB_ROW_24021" localSheetId="1" hidden="1">PNL!$C$45</definedName>
    <definedName name="QB_ROW_24021" localSheetId="2" hidden="1">'PNL Budget vs Actual'!$C$62</definedName>
    <definedName name="QB_ROW_241030" localSheetId="1" hidden="1">PNL!$D$34</definedName>
    <definedName name="QB_ROW_241030" localSheetId="2" hidden="1">'PNL Budget vs Actual'!$D$45</definedName>
    <definedName name="QB_ROW_241330" localSheetId="1" hidden="1">PNL!$D$36</definedName>
    <definedName name="QB_ROW_241330" localSheetId="2" hidden="1">'PNL Budget vs Actual'!$D$50</definedName>
    <definedName name="QB_ROW_242030" localSheetId="1" hidden="1">PNL!$D$41</definedName>
    <definedName name="QB_ROW_242030" localSheetId="2" hidden="1">'PNL Budget vs Actual'!$D$58</definedName>
    <definedName name="QB_ROW_242330" localSheetId="1" hidden="1">PNL!$D$43</definedName>
    <definedName name="QB_ROW_242330" localSheetId="2" hidden="1">'PNL Budget vs Actual'!$D$60</definedName>
    <definedName name="QB_ROW_24321" localSheetId="1" hidden="1">PNL!$C$47</definedName>
    <definedName name="QB_ROW_24321" localSheetId="2" hidden="1">'PNL Budget vs Actual'!$C$64</definedName>
    <definedName name="QB_ROW_250240" localSheetId="1" hidden="1">PNL!$E$18</definedName>
    <definedName name="QB_ROW_250240" localSheetId="2" hidden="1">'PNL Budget vs Actual'!$E$26</definedName>
    <definedName name="QB_ROW_251240" localSheetId="1" hidden="1">PNL!$E$17</definedName>
    <definedName name="QB_ROW_251240" localSheetId="2" hidden="1">'PNL Budget vs Actual'!$E$25</definedName>
    <definedName name="QB_ROW_252240" localSheetId="1" hidden="1">PNL!$E$14</definedName>
    <definedName name="QB_ROW_252240" localSheetId="2" hidden="1">'PNL Budget vs Actual'!$E$22</definedName>
    <definedName name="QB_ROW_253240" localSheetId="1" hidden="1">PNL!$E$16</definedName>
    <definedName name="QB_ROW_253240" localSheetId="2" hidden="1">'PNL Budget vs Actual'!$E$24</definedName>
    <definedName name="QB_ROW_254030" localSheetId="1" hidden="1">PNL!$D$12</definedName>
    <definedName name="QB_ROW_254030" localSheetId="2" hidden="1">'PNL Budget vs Actual'!$D$20</definedName>
    <definedName name="QB_ROW_254330" localSheetId="1" hidden="1">PNL!$D$19</definedName>
    <definedName name="QB_ROW_254330" localSheetId="2" hidden="1">'PNL Budget vs Actual'!$D$27</definedName>
    <definedName name="QB_ROW_255220" localSheetId="0" hidden="1">'Balance Sheet'!$C$26</definedName>
    <definedName name="QB_ROW_258230" localSheetId="0" hidden="1">'Balance Sheet'!$D$14</definedName>
    <definedName name="QB_ROW_260230" localSheetId="0" hidden="1">'Balance Sheet'!$D$15</definedName>
    <definedName name="QB_ROW_262240" localSheetId="2" hidden="1">'PNL Budget vs Actual'!$E$29</definedName>
    <definedName name="QB_ROW_265240" localSheetId="1" hidden="1">PNL!$E$10</definedName>
    <definedName name="QB_ROW_265240" localSheetId="2" hidden="1">'PNL Budget vs Actual'!$E$18</definedName>
    <definedName name="QB_ROW_268250" localSheetId="1" hidden="1">PNL!$F$23</definedName>
    <definedName name="QB_ROW_268250" localSheetId="2" hidden="1">'PNL Budget vs Actual'!$F$32</definedName>
    <definedName name="QB_ROW_27030" localSheetId="1" hidden="1">PNL!$D$9</definedName>
    <definedName name="QB_ROW_27030" localSheetId="2" hidden="1">'PNL Budget vs Actual'!$D$17</definedName>
    <definedName name="QB_ROW_271220" localSheetId="0" hidden="1">'Balance Sheet'!$C$60</definedName>
    <definedName name="QB_ROW_272220" localSheetId="0" hidden="1">'Balance Sheet'!$C$59</definedName>
    <definedName name="QB_ROW_27330" localSheetId="1" hidden="1">PNL!$D$11</definedName>
    <definedName name="QB_ROW_27330" localSheetId="2" hidden="1">'PNL Budget vs Actual'!$D$19</definedName>
    <definedName name="QB_ROW_274230" localSheetId="2" hidden="1">'PNL Budget vs Actual'!$D$13</definedName>
    <definedName name="QB_ROW_275230" localSheetId="2" hidden="1">'PNL Budget vs Actual'!$D$12</definedName>
    <definedName name="QB_ROW_276230" localSheetId="2" hidden="1">'PNL Budget vs Actual'!$D$11</definedName>
    <definedName name="QB_ROW_277230" localSheetId="2" hidden="1">'PNL Budget vs Actual'!$D$6</definedName>
    <definedName name="QB_ROW_278220" localSheetId="0" hidden="1">'Balance Sheet'!$C$24</definedName>
    <definedName name="QB_ROW_280230" localSheetId="0" hidden="1">'Balance Sheet'!$D$11</definedName>
    <definedName name="QB_ROW_28240" localSheetId="2" hidden="1">'PNL Budget vs Actual'!$E$52</definedName>
    <definedName name="QB_ROW_301" localSheetId="0" hidden="1">'Balance Sheet'!$A$41</definedName>
    <definedName name="QB_ROW_3021" localSheetId="0" hidden="1">'Balance Sheet'!$C$10</definedName>
    <definedName name="QB_ROW_30240" localSheetId="1" hidden="1">PNL!$E$35</definedName>
    <definedName name="QB_ROW_30240" localSheetId="2" hidden="1">'PNL Budget vs Actual'!$E$48</definedName>
    <definedName name="QB_ROW_3230" localSheetId="2" hidden="1">'PNL Budget vs Actual'!$D$5</definedName>
    <definedName name="QB_ROW_3321" localSheetId="0" hidden="1">'Balance Sheet'!$C$16</definedName>
    <definedName name="QB_ROW_39240" localSheetId="2" hidden="1">'PNL Budget vs Actual'!$E$49</definedName>
    <definedName name="QB_ROW_4021" localSheetId="0" hidden="1">'Balance Sheet'!$C$17</definedName>
    <definedName name="QB_ROW_41030" localSheetId="1" hidden="1">PNL!$D$20</definedName>
    <definedName name="QB_ROW_41030" localSheetId="2" hidden="1">'PNL Budget vs Actual'!$D$28</definedName>
    <definedName name="QB_ROW_41330" localSheetId="1" hidden="1">PNL!$D$26</definedName>
    <definedName name="QB_ROW_41330" localSheetId="2" hidden="1">'PNL Budget vs Actual'!$D$36</definedName>
    <definedName name="QB_ROW_42240" localSheetId="1" hidden="1">PNL!$E$21</definedName>
    <definedName name="QB_ROW_42240" localSheetId="2" hidden="1">'PNL Budget vs Actual'!$E$30</definedName>
    <definedName name="QB_ROW_4321" localSheetId="0" hidden="1">'Balance Sheet'!$C$21</definedName>
    <definedName name="QB_ROW_43240" localSheetId="1" hidden="1">PNL!$E$25</definedName>
    <definedName name="QB_ROW_43240" localSheetId="2" hidden="1">'PNL Budget vs Actual'!$E$35</definedName>
    <definedName name="QB_ROW_44230" localSheetId="1" hidden="1">PNL!$D$5</definedName>
    <definedName name="QB_ROW_44230" localSheetId="2" hidden="1">'PNL Budget vs Actual'!$D$8</definedName>
    <definedName name="QB_ROW_5011" localSheetId="0" hidden="1">'Balance Sheet'!$B$23</definedName>
    <definedName name="QB_ROW_50240" localSheetId="1" hidden="1">PNL!$E$28</definedName>
    <definedName name="QB_ROW_50240" localSheetId="2" hidden="1">'PNL Budget vs Actual'!$E$39</definedName>
    <definedName name="QB_ROW_5311" localSheetId="0" hidden="1">'Balance Sheet'!$B$37</definedName>
    <definedName name="QB_ROW_6011" localSheetId="0" hidden="1">'Balance Sheet'!$B$38</definedName>
    <definedName name="QB_ROW_61240" localSheetId="1" hidden="1">PNL!$E$32</definedName>
    <definedName name="QB_ROW_61240" localSheetId="2" hidden="1">'PNL Budget vs Actual'!$E$43</definedName>
    <definedName name="QB_ROW_6240" localSheetId="1" hidden="1">PNL!$E$42</definedName>
    <definedName name="QB_ROW_6240" localSheetId="2" hidden="1">'PNL Budget vs Actual'!$E$59</definedName>
    <definedName name="QB_ROW_63030" localSheetId="1" hidden="1">PNL!$D$30</definedName>
    <definedName name="QB_ROW_63030" localSheetId="2" hidden="1">'PNL Budget vs Actual'!$D$41</definedName>
    <definedName name="QB_ROW_6311" localSheetId="0" hidden="1">'Balance Sheet'!$B$40</definedName>
    <definedName name="QB_ROW_63330" localSheetId="1" hidden="1">PNL!$D$33</definedName>
    <definedName name="QB_ROW_63330" localSheetId="2" hidden="1">'PNL Budget vs Actual'!$D$44</definedName>
    <definedName name="QB_ROW_64240" localSheetId="1" hidden="1">PNL!$E$31</definedName>
    <definedName name="QB_ROW_64240" localSheetId="2" hidden="1">'PNL Budget vs Actual'!$E$42</definedName>
    <definedName name="QB_ROW_67230" localSheetId="0" hidden="1">'Balance Sheet'!$D$12</definedName>
    <definedName name="QB_ROW_7001" localSheetId="0" hidden="1">'Balance Sheet'!$A$42</definedName>
    <definedName name="QB_ROW_72340" localSheetId="1" hidden="1">PNL!$E$15</definedName>
    <definedName name="QB_ROW_72340" localSheetId="2" hidden="1">'PNL Budget vs Actual'!$E$23</definedName>
    <definedName name="QB_ROW_7240" localSheetId="2" hidden="1">'PNL Budget vs Actual'!$E$46</definedName>
    <definedName name="QB_ROW_7301" localSheetId="0" hidden="1">'Balance Sheet'!$A$66</definedName>
    <definedName name="QB_ROW_8011" localSheetId="0" hidden="1">'Balance Sheet'!$B$43</definedName>
    <definedName name="QB_ROW_82040" localSheetId="1" hidden="1">PNL!$E$22</definedName>
    <definedName name="QB_ROW_82040" localSheetId="2" hidden="1">'PNL Budget vs Actual'!$E$31</definedName>
    <definedName name="QB_ROW_82250" localSheetId="2" hidden="1">'PNL Budget vs Actual'!$F$33</definedName>
    <definedName name="QB_ROW_82340" localSheetId="1" hidden="1">PNL!$E$24</definedName>
    <definedName name="QB_ROW_82340" localSheetId="2" hidden="1">'PNL Budget vs Actual'!$E$34</definedName>
    <definedName name="QB_ROW_8311" localSheetId="0" hidden="1">'Balance Sheet'!$B$57</definedName>
    <definedName name="QB_ROW_83240" localSheetId="0" hidden="1">'Balance Sheet'!$E$48</definedName>
    <definedName name="QB_ROW_86230" localSheetId="2" hidden="1">'PNL Budget vs Actual'!$D$14</definedName>
    <definedName name="QB_ROW_9021" localSheetId="0" hidden="1">'Balance Sheet'!$C$44</definedName>
    <definedName name="QB_ROW_9321" localSheetId="0" hidden="1">'Balance Sheet'!$C$53</definedName>
    <definedName name="QB_ROW_98220" localSheetId="0" hidden="1">'Balance Sheet'!$C$25</definedName>
    <definedName name="QBCANSUPPORTUPDATE" localSheetId="0">TRUE</definedName>
    <definedName name="QBCANSUPPORTUPDATE" localSheetId="3">FALSE</definedName>
    <definedName name="QBCANSUPPORTUPDATE" localSheetId="1">TRUE</definedName>
    <definedName name="QBCANSUPPORTUPDATE" localSheetId="2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20210131</definedName>
    <definedName name="QBENDDATE" localSheetId="3">20210131</definedName>
    <definedName name="QBENDDATE" localSheetId="1">20210131</definedName>
    <definedName name="QBENDDATE" localSheetId="2">20210131</definedName>
    <definedName name="QBHEADERSONSCREEN" localSheetId="0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5924</definedName>
    <definedName name="QBMETADATASIZE" localSheetId="3">0</definedName>
    <definedName name="QBMETADATASIZE" localSheetId="1">5924</definedName>
    <definedName name="QBMETADATASIZE" localSheetId="2">5924</definedName>
    <definedName name="QBPRESERVECOLOR" localSheetId="0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3">0</definedName>
    <definedName name="QBREPORTCOLAXIS" localSheetId="1">0</definedName>
    <definedName name="QBREPORTCOLAXIS" localSheetId="2">6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3">FALSE</definedName>
    <definedName name="QBREPORTCOMPARECOL_BUDDIFF" localSheetId="1">FALSE</definedName>
    <definedName name="QBREPORTCOMPARECOL_BUDDIFF" localSheetId="2">TRUE</definedName>
    <definedName name="QBREPORTCOMPARECOL_BUDGET" localSheetId="0">FALSE</definedName>
    <definedName name="QBREPORTCOMPARECOL_BUDGET" localSheetId="3">FALSE</definedName>
    <definedName name="QBREPORTCOMPARECOL_BUDGET" localSheetId="1">FALSE</definedName>
    <definedName name="QBREPORTCOMPARECOL_BUDGET" localSheetId="2">TRUE</definedName>
    <definedName name="QBREPORTCOMPARECOL_BUDPCT" localSheetId="0">FALSE</definedName>
    <definedName name="QBREPORTCOMPARECOL_BUDPCT" localSheetId="3">FALSE</definedName>
    <definedName name="QBREPORTCOMPARECOL_BUDPCT" localSheetId="1">FALSE</definedName>
    <definedName name="QBREPORTCOMPARECOL_BUDPCT" localSheetId="2">TRUE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3">70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3">0</definedName>
    <definedName name="QBREPORTSUBCOLAXIS" localSheetId="1">0</definedName>
    <definedName name="QBREPORTSUBCOLAXIS" localSheetId="2">24</definedName>
    <definedName name="QBREPORTTYPE" localSheetId="0">5</definedName>
    <definedName name="QBREPORTTYPE" localSheetId="3">115</definedName>
    <definedName name="QBREPORTTYPE" localSheetId="1">0</definedName>
    <definedName name="QBREPORTTYPE" localSheetId="2">288</definedName>
    <definedName name="QBROWHEADERS" localSheetId="0">5</definedName>
    <definedName name="QBROWHEADERS" localSheetId="3">1</definedName>
    <definedName name="QBROWHEADERS" localSheetId="1">6</definedName>
    <definedName name="QBROWHEADERS" localSheetId="2">6</definedName>
    <definedName name="QBSTARTDATE" localSheetId="0">20210101</definedName>
    <definedName name="QBSTARTDATE" localSheetId="3">20210101</definedName>
    <definedName name="QBSTARTDATE" localSheetId="1">20210101</definedName>
    <definedName name="QBSTARTDATE" localSheetId="2">20210101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3" i="7" l="1"/>
  <c r="N173" i="7"/>
  <c r="P168" i="7"/>
  <c r="N168" i="7"/>
  <c r="P162" i="7"/>
  <c r="N162" i="7"/>
  <c r="P155" i="7"/>
  <c r="N155" i="7"/>
  <c r="P142" i="7"/>
  <c r="N142" i="7"/>
  <c r="P137" i="7"/>
  <c r="N137" i="7"/>
  <c r="P132" i="7"/>
  <c r="N132" i="7"/>
  <c r="P127" i="7"/>
  <c r="N127" i="7"/>
  <c r="P122" i="7"/>
  <c r="N122" i="7"/>
  <c r="P116" i="7"/>
  <c r="N116" i="7"/>
  <c r="P111" i="7"/>
  <c r="N111" i="7"/>
  <c r="P100" i="7"/>
  <c r="N100" i="7"/>
  <c r="P89" i="7"/>
  <c r="N89" i="7"/>
  <c r="P78" i="7"/>
  <c r="N78" i="7"/>
  <c r="P62" i="7"/>
  <c r="N62" i="7"/>
  <c r="P51" i="7"/>
  <c r="N51" i="7"/>
  <c r="P40" i="7"/>
  <c r="N40" i="7"/>
  <c r="P26" i="7"/>
  <c r="N26" i="7"/>
  <c r="P21" i="7"/>
  <c r="N21" i="7"/>
  <c r="P16" i="7"/>
  <c r="N16" i="7"/>
  <c r="P11" i="7"/>
  <c r="N11" i="7"/>
  <c r="P6" i="7"/>
  <c r="N6" i="7"/>
  <c r="M66" i="5" l="1"/>
  <c r="K66" i="5"/>
  <c r="I66" i="5"/>
  <c r="G66" i="5"/>
  <c r="M65" i="5"/>
  <c r="K65" i="5"/>
  <c r="I65" i="5"/>
  <c r="G65" i="5"/>
  <c r="M64" i="5"/>
  <c r="K64" i="5"/>
  <c r="I64" i="5"/>
  <c r="G64" i="5"/>
  <c r="M63" i="5"/>
  <c r="K63" i="5"/>
  <c r="G61" i="5"/>
  <c r="G60" i="5"/>
  <c r="M55" i="5"/>
  <c r="K55" i="5"/>
  <c r="I55" i="5"/>
  <c r="G55" i="5"/>
  <c r="M54" i="5"/>
  <c r="K54" i="5"/>
  <c r="I54" i="5"/>
  <c r="G54" i="5"/>
  <c r="M53" i="5"/>
  <c r="K53" i="5"/>
  <c r="I53" i="5"/>
  <c r="G53" i="5"/>
  <c r="M52" i="5"/>
  <c r="K52" i="5"/>
  <c r="M50" i="5"/>
  <c r="K50" i="5"/>
  <c r="I50" i="5"/>
  <c r="G50" i="5"/>
  <c r="M49" i="5"/>
  <c r="K49" i="5"/>
  <c r="M48" i="5"/>
  <c r="K48" i="5"/>
  <c r="M47" i="5"/>
  <c r="K47" i="5"/>
  <c r="M46" i="5"/>
  <c r="K46" i="5"/>
  <c r="M44" i="5"/>
  <c r="K44" i="5"/>
  <c r="I44" i="5"/>
  <c r="G44" i="5"/>
  <c r="M43" i="5"/>
  <c r="K43" i="5"/>
  <c r="M42" i="5"/>
  <c r="K42" i="5"/>
  <c r="M40" i="5"/>
  <c r="K40" i="5"/>
  <c r="I40" i="5"/>
  <c r="G40" i="5"/>
  <c r="M39" i="5"/>
  <c r="K39" i="5"/>
  <c r="M38" i="5"/>
  <c r="K38" i="5"/>
  <c r="M36" i="5"/>
  <c r="K36" i="5"/>
  <c r="I36" i="5"/>
  <c r="G36" i="5"/>
  <c r="M35" i="5"/>
  <c r="K35" i="5"/>
  <c r="M34" i="5"/>
  <c r="K34" i="5"/>
  <c r="I34" i="5"/>
  <c r="G34" i="5"/>
  <c r="M33" i="5"/>
  <c r="K33" i="5"/>
  <c r="M30" i="5"/>
  <c r="K30" i="5"/>
  <c r="M29" i="5"/>
  <c r="K29" i="5"/>
  <c r="M27" i="5"/>
  <c r="K27" i="5"/>
  <c r="I27" i="5"/>
  <c r="G27" i="5"/>
  <c r="M26" i="5"/>
  <c r="K26" i="5"/>
  <c r="M25" i="5"/>
  <c r="K25" i="5"/>
  <c r="M24" i="5"/>
  <c r="K24" i="5"/>
  <c r="M23" i="5"/>
  <c r="K23" i="5"/>
  <c r="M22" i="5"/>
  <c r="K22" i="5"/>
  <c r="M21" i="5"/>
  <c r="K21" i="5"/>
  <c r="M19" i="5"/>
  <c r="K19" i="5"/>
  <c r="I19" i="5"/>
  <c r="G19" i="5"/>
  <c r="M18" i="5"/>
  <c r="K18" i="5"/>
  <c r="M16" i="5"/>
  <c r="K16" i="5"/>
  <c r="M15" i="5"/>
  <c r="K15" i="5"/>
  <c r="M14" i="5"/>
  <c r="K14" i="5"/>
  <c r="M13" i="5"/>
  <c r="K13" i="5"/>
  <c r="M12" i="5"/>
  <c r="K12" i="5"/>
  <c r="M11" i="5"/>
  <c r="K11" i="5"/>
  <c r="M9" i="5"/>
  <c r="K9" i="5"/>
  <c r="I9" i="5"/>
  <c r="G9" i="5"/>
  <c r="M8" i="5"/>
  <c r="K8" i="5"/>
  <c r="M7" i="5"/>
  <c r="K7" i="5"/>
  <c r="M6" i="5"/>
  <c r="K6" i="5"/>
  <c r="M5" i="5"/>
  <c r="K5" i="5"/>
  <c r="F66" i="3" l="1"/>
  <c r="F65" i="3"/>
  <c r="F57" i="3"/>
  <c r="F56" i="3"/>
  <c r="F53" i="3"/>
  <c r="F52" i="3"/>
  <c r="F41" i="3"/>
  <c r="F40" i="3"/>
  <c r="F37" i="3"/>
  <c r="F33" i="3"/>
  <c r="F22" i="3"/>
  <c r="F21" i="3"/>
  <c r="F16" i="3"/>
  <c r="F9" i="3"/>
  <c r="G49" i="1" l="1"/>
  <c r="G48" i="1"/>
  <c r="G47" i="1"/>
  <c r="G44" i="1"/>
  <c r="G43" i="1"/>
  <c r="G38" i="1"/>
  <c r="G37" i="1"/>
  <c r="G36" i="1"/>
  <c r="G33" i="1"/>
  <c r="G29" i="1"/>
  <c r="G26" i="1"/>
  <c r="G24" i="1"/>
  <c r="G19" i="1"/>
  <c r="G11" i="1"/>
  <c r="G6" i="1"/>
</calcChain>
</file>

<file path=xl/sharedStrings.xml><?xml version="1.0" encoding="utf-8"?>
<sst xmlns="http://schemas.openxmlformats.org/spreadsheetml/2006/main" count="438" uniqueCount="185">
  <si>
    <t>Jan 21</t>
  </si>
  <si>
    <t>Ordinary Income/Expense</t>
  </si>
  <si>
    <t>Income</t>
  </si>
  <si>
    <t>600 · Tax Levy</t>
  </si>
  <si>
    <t>410 · Monthly REUs User Fees</t>
  </si>
  <si>
    <t>Total Income</t>
  </si>
  <si>
    <t>Expense</t>
  </si>
  <si>
    <t>GBWWTPC Processing Fees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</si>
  <si>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</si>
  <si>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</si>
  <si>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</si>
  <si>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</si>
  <si>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</si>
  <si>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</si>
  <si>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</si>
  <si>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</si>
  <si>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</si>
  <si>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</si>
  <si>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</si>
  <si>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</si>
  <si>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</si>
  <si>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</si>
  <si>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#13 Extensions 2020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</si>
  <si>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</si>
  <si>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</si>
  <si>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</si>
  <si>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</si>
  <si>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</si>
  <si>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</si>
  <si>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</si>
  <si>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</si>
  <si>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</si>
  <si>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</si>
  <si>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</si>
  <si>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Office Supplies</t>
  </si>
  <si>
    <t>Total 580 · Office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</si>
  <si>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</si>
  <si>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</si>
  <si>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</si>
  <si>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</si>
  <si>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</si>
  <si>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</si>
  <si>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</si>
  <si>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</si>
  <si>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</si>
  <si>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</si>
  <si>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</si>
  <si>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</si>
  <si>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</si>
  <si>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Jan 31,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</si>
  <si>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</si>
  <si>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</si>
  <si>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</si>
  <si>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</si>
  <si>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</si>
  <si>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</si>
  <si>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</si>
  <si>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</si>
  <si>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</si>
  <si>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</si>
  <si>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</si>
  <si>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</si>
  <si>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</si>
  <si>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</si>
  <si>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</si>
  <si>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</si>
  <si>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</si>
  <si>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</si>
  <si>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</si>
  <si>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</si>
  <si>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</si>
  <si>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</si>
  <si>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</si>
  <si>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</si>
  <si>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</si>
  <si>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</si>
  <si>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</si>
  <si>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</si>
  <si>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</si>
  <si>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</si>
  <si>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</si>
  <si>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</si>
  <si>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</si>
  <si>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</si>
  <si>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</si>
  <si>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</si>
  <si>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</si>
  <si>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</si>
  <si>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</si>
  <si>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</si>
  <si>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</si>
  <si>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</si>
  <si>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</si>
  <si>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</si>
  <si>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</si>
  <si>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</si>
  <si>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</si>
  <si>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</si>
  <si>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</si>
  <si>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</si>
  <si>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</si>
  <si>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</si>
  <si>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</si>
  <si>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</si>
  <si>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</si>
  <si>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</si>
  <si>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</si>
  <si>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</si>
  <si>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</si>
  <si>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</si>
  <si>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</si>
  <si>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</si>
  <si>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</si>
  <si>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</si>
  <si>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Budget</t>
  </si>
  <si>
    <t>$ Over Budget</t>
  </si>
  <si>
    <t>% of Budget</t>
  </si>
  <si>
    <t>611 · Interest  Income</t>
  </si>
  <si>
    <t>1000 · New User Connection Fee</t>
  </si>
  <si>
    <t>572 · New User Payments to Cash Reser</t>
  </si>
  <si>
    <t>571 · Payment to 104 ERF for Plant</t>
  </si>
  <si>
    <t>570 · CWF Loan Payment</t>
  </si>
  <si>
    <t>Equip Purchase</t>
  </si>
  <si>
    <t>Insurance</t>
  </si>
  <si>
    <t>Utility Location Services</t>
  </si>
  <si>
    <t>Engineering - Other</t>
  </si>
  <si>
    <t>Cheq Road Membership Fee</t>
  </si>
  <si>
    <t>Advertising</t>
  </si>
  <si>
    <t>Office Rent</t>
  </si>
  <si>
    <t>Postage and delivery</t>
  </si>
  <si>
    <t>590 · Other Expenses</t>
  </si>
  <si>
    <t>Misc Exp/Gloves</t>
  </si>
  <si>
    <t>Total 590 · Other Expenses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</si>
  <si>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</si>
  <si>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</si>
  <si>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</si>
  <si>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</si>
  <si>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</si>
  <si>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</si>
  <si>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</si>
  <si>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</si>
  <si>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</si>
  <si>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</si>
  <si>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</si>
  <si>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Paycheck</t>
  </si>
  <si>
    <t>Bill Pmt -Check</t>
  </si>
  <si>
    <t>Bill</t>
  </si>
  <si>
    <t>auto</t>
  </si>
  <si>
    <t>5876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</si>
  <si>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</si>
  <si>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</si>
  <si>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</si>
  <si>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</si>
  <si>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</si>
  <si>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</si>
  <si>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</si>
  <si>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</si>
  <si>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</si>
  <si>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</si>
  <si>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</si>
  <si>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</si>
  <si>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3152</t>
  </si>
  <si>
    <t>5892</t>
  </si>
  <si>
    <t>5893</t>
  </si>
  <si>
    <t>5894</t>
  </si>
  <si>
    <t>1020</t>
  </si>
  <si>
    <t>1019</t>
  </si>
  <si>
    <t>5895</t>
  </si>
  <si>
    <t>GoToMeeting</t>
  </si>
  <si>
    <t>CenturyLink</t>
  </si>
  <si>
    <t>Xcel Energy</t>
  </si>
  <si>
    <t>Rose M Lawyer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</si>
  <si>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</si>
  <si>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</si>
  <si>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</si>
  <si>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</si>
  <si>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</si>
  <si>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</si>
  <si>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Spears,Carlson &amp; Coleman S.C.</t>
  </si>
  <si>
    <t>GBWWTP</t>
  </si>
  <si>
    <t>Ehlers&amp;Pierce CPAs Inc.</t>
  </si>
  <si>
    <t>Duane L. Dehn Ind.</t>
  </si>
  <si>
    <t>Ryan Faragher</t>
  </si>
  <si>
    <t>Lund Engineering</t>
  </si>
  <si>
    <t>Spectrum Charter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</si>
</sst>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6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J22" sqref="J22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49</v>
      </c>
    </row>
    <row r="2" spans="1:6" ht="15.75" thickTop="1" x14ac:dyDescent="0.25">
      <c r="A2" s="1" t="s">
        <v>50</v>
      </c>
      <c r="B2" s="1"/>
      <c r="C2" s="1"/>
      <c r="D2" s="1"/>
      <c r="E2" s="1"/>
      <c r="F2" s="2"/>
    </row>
    <row r="3" spans="1:6" x14ac:dyDescent="0.25">
      <c r="A3" s="1"/>
      <c r="B3" s="1" t="s">
        <v>51</v>
      </c>
      <c r="C3" s="1"/>
      <c r="D3" s="1"/>
      <c r="E3" s="1"/>
      <c r="F3" s="2"/>
    </row>
    <row r="4" spans="1:6" x14ac:dyDescent="0.25">
      <c r="A4" s="1"/>
      <c r="B4" s="1"/>
      <c r="C4" s="1" t="s">
        <v>52</v>
      </c>
      <c r="D4" s="1"/>
      <c r="E4" s="1"/>
      <c r="F4" s="2"/>
    </row>
    <row r="5" spans="1:6" x14ac:dyDescent="0.25">
      <c r="A5" s="1"/>
      <c r="B5" s="1"/>
      <c r="C5" s="1"/>
      <c r="D5" s="1" t="s">
        <v>53</v>
      </c>
      <c r="E5" s="1"/>
      <c r="F5" s="2">
        <v>187919.39</v>
      </c>
    </row>
    <row r="6" spans="1:6" x14ac:dyDescent="0.25">
      <c r="A6" s="1"/>
      <c r="B6" s="1"/>
      <c r="C6" s="1"/>
      <c r="D6" s="1" t="s">
        <v>54</v>
      </c>
      <c r="E6" s="1"/>
      <c r="F6" s="2">
        <v>211350.24</v>
      </c>
    </row>
    <row r="7" spans="1:6" x14ac:dyDescent="0.25">
      <c r="A7" s="1"/>
      <c r="B7" s="1"/>
      <c r="C7" s="1"/>
      <c r="D7" s="1" t="s">
        <v>55</v>
      </c>
      <c r="E7" s="1"/>
      <c r="F7" s="2">
        <v>23800.76</v>
      </c>
    </row>
    <row r="8" spans="1:6" ht="15.75" thickBot="1" x14ac:dyDescent="0.3">
      <c r="A8" s="1"/>
      <c r="B8" s="1"/>
      <c r="C8" s="1"/>
      <c r="D8" s="1" t="s">
        <v>56</v>
      </c>
      <c r="E8" s="1"/>
      <c r="F8" s="3">
        <v>8420.52</v>
      </c>
    </row>
    <row r="9" spans="1:6" x14ac:dyDescent="0.25">
      <c r="A9" s="1"/>
      <c r="B9" s="1"/>
      <c r="C9" s="1" t="s">
        <v>57</v>
      </c>
      <c r="D9" s="1"/>
      <c r="E9" s="1"/>
      <c r="F9" s="2">
        <f>ROUND(SUM(F4:F8),5)</f>
        <v>431490.91</v>
      </c>
    </row>
    <row r="10" spans="1:6" x14ac:dyDescent="0.25">
      <c r="A10" s="1"/>
      <c r="B10" s="1"/>
      <c r="C10" s="1" t="s">
        <v>58</v>
      </c>
      <c r="D10" s="1"/>
      <c r="E10" s="1"/>
      <c r="F10" s="2"/>
    </row>
    <row r="11" spans="1:6" x14ac:dyDescent="0.25">
      <c r="A11" s="1"/>
      <c r="B11" s="1"/>
      <c r="C11" s="1"/>
      <c r="D11" s="1" t="s">
        <v>59</v>
      </c>
      <c r="E11" s="1"/>
      <c r="F11" s="2">
        <v>10462.719999999999</v>
      </c>
    </row>
    <row r="12" spans="1:6" x14ac:dyDescent="0.25">
      <c r="A12" s="1"/>
      <c r="B12" s="1"/>
      <c r="C12" s="1"/>
      <c r="D12" s="1" t="s">
        <v>60</v>
      </c>
      <c r="E12" s="1"/>
      <c r="F12" s="2">
        <v>8339</v>
      </c>
    </row>
    <row r="13" spans="1:6" x14ac:dyDescent="0.25">
      <c r="A13" s="1"/>
      <c r="B13" s="1"/>
      <c r="C13" s="1"/>
      <c r="D13" s="1" t="s">
        <v>61</v>
      </c>
      <c r="E13" s="1"/>
      <c r="F13" s="2">
        <v>-36.270000000000003</v>
      </c>
    </row>
    <row r="14" spans="1:6" x14ac:dyDescent="0.25">
      <c r="A14" s="1"/>
      <c r="B14" s="1"/>
      <c r="C14" s="1"/>
      <c r="D14" s="1" t="s">
        <v>62</v>
      </c>
      <c r="E14" s="1"/>
      <c r="F14" s="2">
        <v>20050.71</v>
      </c>
    </row>
    <row r="15" spans="1:6" ht="15.75" thickBot="1" x14ac:dyDescent="0.3">
      <c r="A15" s="1"/>
      <c r="B15" s="1"/>
      <c r="C15" s="1"/>
      <c r="D15" s="1" t="s">
        <v>63</v>
      </c>
      <c r="E15" s="1"/>
      <c r="F15" s="3">
        <v>17807.939999999999</v>
      </c>
    </row>
    <row r="16" spans="1:6" x14ac:dyDescent="0.25">
      <c r="A16" s="1"/>
      <c r="B16" s="1"/>
      <c r="C16" s="1" t="s">
        <v>64</v>
      </c>
      <c r="D16" s="1"/>
      <c r="E16" s="1"/>
      <c r="F16" s="2">
        <f>ROUND(SUM(F10:F15),5)</f>
        <v>56624.1</v>
      </c>
    </row>
    <row r="17" spans="1:6" x14ac:dyDescent="0.25">
      <c r="A17" s="1"/>
      <c r="B17" s="1"/>
      <c r="C17" s="1" t="s">
        <v>65</v>
      </c>
      <c r="D17" s="1"/>
      <c r="E17" s="1"/>
      <c r="F17" s="2"/>
    </row>
    <row r="18" spans="1:6" x14ac:dyDescent="0.25">
      <c r="A18" s="1"/>
      <c r="B18" s="1"/>
      <c r="C18" s="1"/>
      <c r="D18" s="1" t="s">
        <v>66</v>
      </c>
      <c r="E18" s="1"/>
      <c r="F18" s="2">
        <v>1469.42</v>
      </c>
    </row>
    <row r="19" spans="1:6" x14ac:dyDescent="0.25">
      <c r="A19" s="1"/>
      <c r="B19" s="1"/>
      <c r="C19" s="1"/>
      <c r="D19" s="1" t="s">
        <v>67</v>
      </c>
      <c r="E19" s="1"/>
      <c r="F19" s="2">
        <v>69458</v>
      </c>
    </row>
    <row r="20" spans="1:6" ht="15.75" thickBot="1" x14ac:dyDescent="0.3">
      <c r="A20" s="1"/>
      <c r="B20" s="1"/>
      <c r="C20" s="1"/>
      <c r="D20" s="1" t="s">
        <v>68</v>
      </c>
      <c r="E20" s="1"/>
      <c r="F20" s="4">
        <v>2115.67</v>
      </c>
    </row>
    <row r="21" spans="1:6" ht="15.75" thickBot="1" x14ac:dyDescent="0.3">
      <c r="A21" s="1"/>
      <c r="B21" s="1"/>
      <c r="C21" s="1" t="s">
        <v>69</v>
      </c>
      <c r="D21" s="1"/>
      <c r="E21" s="1"/>
      <c r="F21" s="6">
        <f>ROUND(SUM(F17:F20),5)</f>
        <v>73043.09</v>
      </c>
    </row>
    <row r="22" spans="1:6" x14ac:dyDescent="0.25">
      <c r="A22" s="1"/>
      <c r="B22" s="1" t="s">
        <v>70</v>
      </c>
      <c r="C22" s="1"/>
      <c r="D22" s="1"/>
      <c r="E22" s="1"/>
      <c r="F22" s="2">
        <f>ROUND(F3+F9+F16+F21,5)</f>
        <v>561158.1</v>
      </c>
    </row>
    <row r="23" spans="1:6" x14ac:dyDescent="0.25">
      <c r="A23" s="1"/>
      <c r="B23" s="1" t="s">
        <v>71</v>
      </c>
      <c r="C23" s="1"/>
      <c r="D23" s="1"/>
      <c r="E23" s="1"/>
      <c r="F23" s="2"/>
    </row>
    <row r="24" spans="1:6" x14ac:dyDescent="0.25">
      <c r="A24" s="1"/>
      <c r="B24" s="1"/>
      <c r="C24" s="1" t="s">
        <v>72</v>
      </c>
      <c r="D24" s="1"/>
      <c r="E24" s="1"/>
      <c r="F24" s="2">
        <v>2380</v>
      </c>
    </row>
    <row r="25" spans="1:6" x14ac:dyDescent="0.25">
      <c r="A25" s="1"/>
      <c r="B25" s="1"/>
      <c r="C25" s="1" t="s">
        <v>73</v>
      </c>
      <c r="D25" s="1"/>
      <c r="E25" s="1"/>
      <c r="F25" s="2">
        <v>1897196.49</v>
      </c>
    </row>
    <row r="26" spans="1:6" x14ac:dyDescent="0.25">
      <c r="A26" s="1"/>
      <c r="B26" s="1"/>
      <c r="C26" s="1" t="s">
        <v>74</v>
      </c>
      <c r="D26" s="1"/>
      <c r="E26" s="1"/>
      <c r="F26" s="2">
        <v>29950.97</v>
      </c>
    </row>
    <row r="27" spans="1:6" x14ac:dyDescent="0.25">
      <c r="A27" s="1"/>
      <c r="B27" s="1"/>
      <c r="C27" s="1" t="s">
        <v>75</v>
      </c>
      <c r="D27" s="1"/>
      <c r="E27" s="1"/>
      <c r="F27" s="2">
        <v>1288.99</v>
      </c>
    </row>
    <row r="28" spans="1:6" x14ac:dyDescent="0.25">
      <c r="A28" s="1"/>
      <c r="B28" s="1"/>
      <c r="C28" s="1" t="s">
        <v>76</v>
      </c>
      <c r="D28" s="1"/>
      <c r="E28" s="1"/>
      <c r="F28" s="2">
        <v>210082.21</v>
      </c>
    </row>
    <row r="29" spans="1:6" x14ac:dyDescent="0.25">
      <c r="A29" s="1"/>
      <c r="B29" s="1"/>
      <c r="C29" s="1" t="s">
        <v>77</v>
      </c>
      <c r="D29" s="1"/>
      <c r="E29" s="1"/>
      <c r="F29" s="2">
        <v>640114.91</v>
      </c>
    </row>
    <row r="30" spans="1:6" x14ac:dyDescent="0.25">
      <c r="A30" s="1"/>
      <c r="B30" s="1"/>
      <c r="C30" s="1" t="s">
        <v>78</v>
      </c>
      <c r="D30" s="1"/>
      <c r="E30" s="1"/>
      <c r="F30" s="2"/>
    </row>
    <row r="31" spans="1:6" x14ac:dyDescent="0.25">
      <c r="A31" s="1"/>
      <c r="B31" s="1"/>
      <c r="C31" s="1"/>
      <c r="D31" s="1" t="s">
        <v>79</v>
      </c>
      <c r="E31" s="1"/>
      <c r="F31" s="2">
        <v>14475</v>
      </c>
    </row>
    <row r="32" spans="1:6" ht="15.75" thickBot="1" x14ac:dyDescent="0.3">
      <c r="A32" s="1"/>
      <c r="B32" s="1"/>
      <c r="C32" s="1"/>
      <c r="D32" s="1" t="s">
        <v>80</v>
      </c>
      <c r="E32" s="1"/>
      <c r="F32" s="3">
        <v>52932</v>
      </c>
    </row>
    <row r="33" spans="1:6" x14ac:dyDescent="0.25">
      <c r="A33" s="1"/>
      <c r="B33" s="1"/>
      <c r="C33" s="1" t="s">
        <v>81</v>
      </c>
      <c r="D33" s="1"/>
      <c r="E33" s="1"/>
      <c r="F33" s="2">
        <f>ROUND(SUM(F30:F32),5)</f>
        <v>67407</v>
      </c>
    </row>
    <row r="34" spans="1:6" x14ac:dyDescent="0.25">
      <c r="A34" s="1"/>
      <c r="B34" s="1"/>
      <c r="C34" s="1" t="s">
        <v>82</v>
      </c>
      <c r="D34" s="1"/>
      <c r="E34" s="1"/>
      <c r="F34" s="2">
        <v>5163</v>
      </c>
    </row>
    <row r="35" spans="1:6" x14ac:dyDescent="0.25">
      <c r="A35" s="1"/>
      <c r="B35" s="1"/>
      <c r="C35" s="1" t="s">
        <v>83</v>
      </c>
      <c r="D35" s="1"/>
      <c r="E35" s="1"/>
      <c r="F35" s="2">
        <v>-186721.28</v>
      </c>
    </row>
    <row r="36" spans="1:6" ht="15.75" thickBot="1" x14ac:dyDescent="0.3">
      <c r="A36" s="1"/>
      <c r="B36" s="1"/>
      <c r="C36" s="1" t="s">
        <v>84</v>
      </c>
      <c r="D36" s="1"/>
      <c r="E36" s="1"/>
      <c r="F36" s="3">
        <v>-569703.44999999995</v>
      </c>
    </row>
    <row r="37" spans="1:6" x14ac:dyDescent="0.25">
      <c r="A37" s="1"/>
      <c r="B37" s="1" t="s">
        <v>85</v>
      </c>
      <c r="C37" s="1"/>
      <c r="D37" s="1"/>
      <c r="E37" s="1"/>
      <c r="F37" s="2">
        <f>ROUND(SUM(F23:F29)+SUM(F33:F36),5)</f>
        <v>2097158.84</v>
      </c>
    </row>
    <row r="38" spans="1:6" x14ac:dyDescent="0.25">
      <c r="A38" s="1"/>
      <c r="B38" s="1" t="s">
        <v>86</v>
      </c>
      <c r="C38" s="1"/>
      <c r="D38" s="1"/>
      <c r="E38" s="1"/>
      <c r="F38" s="2"/>
    </row>
    <row r="39" spans="1:6" ht="15.75" thickBot="1" x14ac:dyDescent="0.3">
      <c r="A39" s="1"/>
      <c r="B39" s="1"/>
      <c r="C39" s="1" t="s">
        <v>87</v>
      </c>
      <c r="D39" s="1"/>
      <c r="E39" s="1"/>
      <c r="F39" s="4">
        <v>13886.1</v>
      </c>
    </row>
    <row r="40" spans="1:6" ht="15.75" thickBot="1" x14ac:dyDescent="0.3">
      <c r="A40" s="1"/>
      <c r="B40" s="1" t="s">
        <v>88</v>
      </c>
      <c r="C40" s="1"/>
      <c r="D40" s="1"/>
      <c r="E40" s="1"/>
      <c r="F40" s="5">
        <f>ROUND(SUM(F38:F39),5)</f>
        <v>13886.1</v>
      </c>
    </row>
    <row r="41" spans="1:6" s="9" customFormat="1" ht="12" thickBot="1" x14ac:dyDescent="0.25">
      <c r="A41" s="7" t="s">
        <v>89</v>
      </c>
      <c r="B41" s="7"/>
      <c r="C41" s="7"/>
      <c r="D41" s="7"/>
      <c r="E41" s="7"/>
      <c r="F41" s="8">
        <f>ROUND(F2+F22+F37+F40,5)</f>
        <v>2672203.04</v>
      </c>
    </row>
    <row r="42" spans="1:6" ht="15.75" thickTop="1" x14ac:dyDescent="0.25">
      <c r="A42" s="1" t="s">
        <v>90</v>
      </c>
      <c r="B42" s="1"/>
      <c r="C42" s="1"/>
      <c r="D42" s="1"/>
      <c r="E42" s="1"/>
      <c r="F42" s="2"/>
    </row>
    <row r="43" spans="1:6" x14ac:dyDescent="0.25">
      <c r="A43" s="1"/>
      <c r="B43" s="1" t="s">
        <v>91</v>
      </c>
      <c r="C43" s="1"/>
      <c r="D43" s="1"/>
      <c r="E43" s="1"/>
      <c r="F43" s="2"/>
    </row>
    <row r="44" spans="1:6" x14ac:dyDescent="0.25">
      <c r="A44" s="1"/>
      <c r="B44" s="1"/>
      <c r="C44" s="1" t="s">
        <v>92</v>
      </c>
      <c r="D44" s="1"/>
      <c r="E44" s="1"/>
      <c r="F44" s="2"/>
    </row>
    <row r="45" spans="1:6" x14ac:dyDescent="0.25">
      <c r="A45" s="1"/>
      <c r="B45" s="1"/>
      <c r="C45" s="1"/>
      <c r="D45" s="1" t="s">
        <v>93</v>
      </c>
      <c r="E45" s="1"/>
      <c r="F45" s="2"/>
    </row>
    <row r="46" spans="1:6" x14ac:dyDescent="0.25">
      <c r="A46" s="1"/>
      <c r="B46" s="1"/>
      <c r="C46" s="1"/>
      <c r="D46" s="1"/>
      <c r="E46" s="1" t="s">
        <v>94</v>
      </c>
      <c r="F46" s="2">
        <v>4264.3900000000003</v>
      </c>
    </row>
    <row r="47" spans="1:6" x14ac:dyDescent="0.25">
      <c r="A47" s="1"/>
      <c r="B47" s="1"/>
      <c r="C47" s="1"/>
      <c r="D47" s="1"/>
      <c r="E47" s="1" t="s">
        <v>95</v>
      </c>
      <c r="F47" s="2">
        <v>828.17</v>
      </c>
    </row>
    <row r="48" spans="1:6" x14ac:dyDescent="0.25">
      <c r="A48" s="1"/>
      <c r="B48" s="1"/>
      <c r="C48" s="1"/>
      <c r="D48" s="1"/>
      <c r="E48" s="1" t="s">
        <v>96</v>
      </c>
      <c r="F48" s="2">
        <v>1564.05</v>
      </c>
    </row>
    <row r="49" spans="1:6" x14ac:dyDescent="0.25">
      <c r="A49" s="1"/>
      <c r="B49" s="1"/>
      <c r="C49" s="1"/>
      <c r="D49" s="1"/>
      <c r="E49" s="1" t="s">
        <v>97</v>
      </c>
      <c r="F49" s="2">
        <v>6405.13</v>
      </c>
    </row>
    <row r="50" spans="1:6" x14ac:dyDescent="0.25">
      <c r="A50" s="1"/>
      <c r="B50" s="1"/>
      <c r="C50" s="1"/>
      <c r="D50" s="1"/>
      <c r="E50" s="1" t="s">
        <v>98</v>
      </c>
      <c r="F50" s="2">
        <v>490.01</v>
      </c>
    </row>
    <row r="51" spans="1:6" ht="15.75" thickBot="1" x14ac:dyDescent="0.3">
      <c r="A51" s="1"/>
      <c r="B51" s="1"/>
      <c r="C51" s="1"/>
      <c r="D51" s="1"/>
      <c r="E51" s="1" t="s">
        <v>99</v>
      </c>
      <c r="F51" s="4">
        <v>69458</v>
      </c>
    </row>
    <row r="52" spans="1:6" ht="15.75" thickBot="1" x14ac:dyDescent="0.3">
      <c r="A52" s="1"/>
      <c r="B52" s="1"/>
      <c r="C52" s="1"/>
      <c r="D52" s="1" t="s">
        <v>100</v>
      </c>
      <c r="E52" s="1"/>
      <c r="F52" s="6">
        <f>ROUND(SUM(F45:F51),5)</f>
        <v>83009.75</v>
      </c>
    </row>
    <row r="53" spans="1:6" x14ac:dyDescent="0.25">
      <c r="A53" s="1"/>
      <c r="B53" s="1"/>
      <c r="C53" s="1" t="s">
        <v>101</v>
      </c>
      <c r="D53" s="1"/>
      <c r="E53" s="1"/>
      <c r="F53" s="2">
        <f>ROUND(F44+F52,5)</f>
        <v>83009.75</v>
      </c>
    </row>
    <row r="54" spans="1:6" x14ac:dyDescent="0.25">
      <c r="A54" s="1"/>
      <c r="B54" s="1"/>
      <c r="C54" s="1" t="s">
        <v>102</v>
      </c>
      <c r="D54" s="1"/>
      <c r="E54" s="1"/>
      <c r="F54" s="2"/>
    </row>
    <row r="55" spans="1:6" ht="15.75" thickBot="1" x14ac:dyDescent="0.3">
      <c r="A55" s="1"/>
      <c r="B55" s="1"/>
      <c r="C55" s="1"/>
      <c r="D55" s="1" t="s">
        <v>103</v>
      </c>
      <c r="E55" s="1"/>
      <c r="F55" s="4">
        <v>165725.60999999999</v>
      </c>
    </row>
    <row r="56" spans="1:6" ht="15.75" thickBot="1" x14ac:dyDescent="0.3">
      <c r="A56" s="1"/>
      <c r="B56" s="1"/>
      <c r="C56" s="1" t="s">
        <v>104</v>
      </c>
      <c r="D56" s="1"/>
      <c r="E56" s="1"/>
      <c r="F56" s="6">
        <f>ROUND(SUM(F54:F55),5)</f>
        <v>165725.60999999999</v>
      </c>
    </row>
    <row r="57" spans="1:6" x14ac:dyDescent="0.25">
      <c r="A57" s="1"/>
      <c r="B57" s="1" t="s">
        <v>105</v>
      </c>
      <c r="C57" s="1"/>
      <c r="D57" s="1"/>
      <c r="E57" s="1"/>
      <c r="F57" s="2">
        <f>ROUND(F43+F53+F56,5)</f>
        <v>248735.35999999999</v>
      </c>
    </row>
    <row r="58" spans="1:6" x14ac:dyDescent="0.25">
      <c r="A58" s="1"/>
      <c r="B58" s="1" t="s">
        <v>106</v>
      </c>
      <c r="C58" s="1"/>
      <c r="D58" s="1"/>
      <c r="E58" s="1"/>
      <c r="F58" s="2"/>
    </row>
    <row r="59" spans="1:6" x14ac:dyDescent="0.25">
      <c r="A59" s="1"/>
      <c r="B59" s="1"/>
      <c r="C59" s="1" t="s">
        <v>107</v>
      </c>
      <c r="D59" s="1"/>
      <c r="E59" s="1"/>
      <c r="F59" s="2">
        <v>291467.96999999997</v>
      </c>
    </row>
    <row r="60" spans="1:6" x14ac:dyDescent="0.25">
      <c r="A60" s="1"/>
      <c r="B60" s="1"/>
      <c r="C60" s="1" t="s">
        <v>108</v>
      </c>
      <c r="D60" s="1"/>
      <c r="E60" s="1"/>
      <c r="F60" s="2">
        <v>1925049</v>
      </c>
    </row>
    <row r="61" spans="1:6" x14ac:dyDescent="0.25">
      <c r="A61" s="1"/>
      <c r="B61" s="1"/>
      <c r="C61" s="1" t="s">
        <v>109</v>
      </c>
      <c r="D61" s="1"/>
      <c r="E61" s="1"/>
      <c r="F61" s="2">
        <v>33037.65</v>
      </c>
    </row>
    <row r="62" spans="1:6" x14ac:dyDescent="0.25">
      <c r="A62" s="1"/>
      <c r="B62" s="1"/>
      <c r="C62" s="1" t="s">
        <v>110</v>
      </c>
      <c r="D62" s="1"/>
      <c r="E62" s="1"/>
      <c r="F62" s="2">
        <v>5907</v>
      </c>
    </row>
    <row r="63" spans="1:6" x14ac:dyDescent="0.25">
      <c r="A63" s="1"/>
      <c r="B63" s="1"/>
      <c r="C63" s="1" t="s">
        <v>111</v>
      </c>
      <c r="D63" s="1"/>
      <c r="E63" s="1"/>
      <c r="F63" s="2">
        <v>146523.03</v>
      </c>
    </row>
    <row r="64" spans="1:6" ht="15.75" thickBot="1" x14ac:dyDescent="0.3">
      <c r="A64" s="1"/>
      <c r="B64" s="1"/>
      <c r="C64" s="1" t="s">
        <v>48</v>
      </c>
      <c r="D64" s="1"/>
      <c r="E64" s="1"/>
      <c r="F64" s="4">
        <v>21483.03</v>
      </c>
    </row>
    <row r="65" spans="1:6" ht="15.75" thickBot="1" x14ac:dyDescent="0.3">
      <c r="A65" s="1"/>
      <c r="B65" s="1" t="s">
        <v>112</v>
      </c>
      <c r="C65" s="1"/>
      <c r="D65" s="1"/>
      <c r="E65" s="1"/>
      <c r="F65" s="5">
        <f>ROUND(SUM(F58:F64),5)</f>
        <v>2423467.6800000002</v>
      </c>
    </row>
    <row r="66" spans="1:6" s="9" customFormat="1" ht="12" thickBot="1" x14ac:dyDescent="0.25">
      <c r="A66" s="7" t="s">
        <v>113</v>
      </c>
      <c r="B66" s="7"/>
      <c r="C66" s="7"/>
      <c r="D66" s="7"/>
      <c r="E66" s="7"/>
      <c r="F66" s="8">
        <f>ROUND(F42+F57+F65,5)</f>
        <v>2672203.04</v>
      </c>
    </row>
    <row r="67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11:39 AM
&amp;"Arial,Bold"&amp;8 02/01/21
&amp;"Arial,Bold"&amp;8 Accrual Basis&amp;C&amp;"Arial,Bold"&amp;12 PIKES BAY SANITARY DISTRICT
&amp;"Arial,Bold"&amp;14 Balance Sheet
&amp;"Arial,Bold"&amp;10 As of January 31,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0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3" customWidth="1"/>
    <col min="6" max="6" width="24.7109375" style="13" customWidth="1"/>
    <col min="7" max="7" width="7.8554687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8652.74</v>
      </c>
    </row>
    <row r="5" spans="1:7" ht="15.75" thickBot="1" x14ac:dyDescent="0.3">
      <c r="A5" s="1"/>
      <c r="B5" s="1"/>
      <c r="C5" s="1"/>
      <c r="D5" s="1" t="s">
        <v>4</v>
      </c>
      <c r="E5" s="1"/>
      <c r="F5" s="1"/>
      <c r="G5" s="3">
        <v>24379</v>
      </c>
    </row>
    <row r="6" spans="1:7" x14ac:dyDescent="0.25">
      <c r="A6" s="1"/>
      <c r="B6" s="1"/>
      <c r="C6" s="1" t="s">
        <v>5</v>
      </c>
      <c r="D6" s="1"/>
      <c r="E6" s="1"/>
      <c r="F6" s="1"/>
      <c r="G6" s="2">
        <f>ROUND(SUM(G3:G5),5)</f>
        <v>33031.74</v>
      </c>
    </row>
    <row r="7" spans="1:7" x14ac:dyDescent="0.25">
      <c r="A7" s="1"/>
      <c r="B7" s="1"/>
      <c r="C7" s="1" t="s">
        <v>6</v>
      </c>
      <c r="D7" s="1"/>
      <c r="E7" s="1"/>
      <c r="F7" s="1"/>
      <c r="G7" s="2"/>
    </row>
    <row r="8" spans="1:7" x14ac:dyDescent="0.25">
      <c r="A8" s="1"/>
      <c r="B8" s="1"/>
      <c r="C8" s="1"/>
      <c r="D8" s="1" t="s">
        <v>7</v>
      </c>
      <c r="E8" s="1"/>
      <c r="F8" s="1"/>
      <c r="G8" s="2">
        <v>1391.71</v>
      </c>
    </row>
    <row r="9" spans="1:7" x14ac:dyDescent="0.25">
      <c r="A9" s="1"/>
      <c r="B9" s="1"/>
      <c r="C9" s="1"/>
      <c r="D9" s="1" t="s">
        <v>8</v>
      </c>
      <c r="E9" s="1"/>
      <c r="F9" s="1"/>
      <c r="G9" s="2"/>
    </row>
    <row r="10" spans="1:7" ht="15.75" thickBot="1" x14ac:dyDescent="0.3">
      <c r="A10" s="1"/>
      <c r="B10" s="1"/>
      <c r="C10" s="1"/>
      <c r="D10" s="1"/>
      <c r="E10" s="1" t="s">
        <v>9</v>
      </c>
      <c r="F10" s="1"/>
      <c r="G10" s="3">
        <v>357.44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f>ROUND(SUM(G9:G10),5)</f>
        <v>357.44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1351.67</v>
      </c>
    </row>
    <row r="14" spans="1:7" x14ac:dyDescent="0.25">
      <c r="A14" s="1"/>
      <c r="B14" s="1"/>
      <c r="C14" s="1"/>
      <c r="D14" s="1"/>
      <c r="E14" s="1" t="s">
        <v>13</v>
      </c>
      <c r="F14" s="1"/>
      <c r="G14" s="2">
        <v>53.94</v>
      </c>
    </row>
    <row r="15" spans="1:7" x14ac:dyDescent="0.25">
      <c r="A15" s="1"/>
      <c r="B15" s="1"/>
      <c r="C15" s="1"/>
      <c r="D15" s="1"/>
      <c r="E15" s="1" t="s">
        <v>14</v>
      </c>
      <c r="F15" s="1"/>
      <c r="G15" s="2">
        <v>508.6</v>
      </c>
    </row>
    <row r="16" spans="1:7" x14ac:dyDescent="0.25">
      <c r="A16" s="1"/>
      <c r="B16" s="1"/>
      <c r="C16" s="1"/>
      <c r="D16" s="1"/>
      <c r="E16" s="1" t="s">
        <v>15</v>
      </c>
      <c r="F16" s="1"/>
      <c r="G16" s="2">
        <v>100</v>
      </c>
    </row>
    <row r="17" spans="1:7" x14ac:dyDescent="0.25">
      <c r="A17" s="1"/>
      <c r="B17" s="1"/>
      <c r="C17" s="1"/>
      <c r="D17" s="1"/>
      <c r="E17" s="1" t="s">
        <v>16</v>
      </c>
      <c r="F17" s="1"/>
      <c r="G17" s="2">
        <v>1250</v>
      </c>
    </row>
    <row r="18" spans="1:7" ht="15.75" thickBot="1" x14ac:dyDescent="0.3">
      <c r="A18" s="1"/>
      <c r="B18" s="1"/>
      <c r="C18" s="1"/>
      <c r="D18" s="1"/>
      <c r="E18" s="1" t="s">
        <v>17</v>
      </c>
      <c r="F18" s="1"/>
      <c r="G18" s="3">
        <v>4046.27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>
        <f>ROUND(SUM(G12:G18),5)</f>
        <v>7310.48</v>
      </c>
    </row>
    <row r="20" spans="1:7" x14ac:dyDescent="0.25">
      <c r="A20" s="1"/>
      <c r="B20" s="1"/>
      <c r="C20" s="1"/>
      <c r="D20" s="1" t="s">
        <v>19</v>
      </c>
      <c r="E20" s="1"/>
      <c r="F20" s="1"/>
      <c r="G20" s="2"/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131.25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/>
    </row>
    <row r="23" spans="1:7" ht="15.75" thickBot="1" x14ac:dyDescent="0.3">
      <c r="A23" s="1"/>
      <c r="B23" s="1"/>
      <c r="C23" s="1"/>
      <c r="D23" s="1"/>
      <c r="E23" s="1"/>
      <c r="F23" s="1" t="s">
        <v>22</v>
      </c>
      <c r="G23" s="3">
        <v>700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f>ROUND(SUM(G22:G23),5)</f>
        <v>700</v>
      </c>
    </row>
    <row r="25" spans="1:7" ht="15.75" thickBot="1" x14ac:dyDescent="0.3">
      <c r="A25" s="1"/>
      <c r="B25" s="1"/>
      <c r="C25" s="1"/>
      <c r="D25" s="1"/>
      <c r="E25" s="1" t="s">
        <v>24</v>
      </c>
      <c r="F25" s="1"/>
      <c r="G25" s="3">
        <v>560</v>
      </c>
    </row>
    <row r="26" spans="1:7" x14ac:dyDescent="0.25">
      <c r="A26" s="1"/>
      <c r="B26" s="1"/>
      <c r="C26" s="1"/>
      <c r="D26" s="1" t="s">
        <v>25</v>
      </c>
      <c r="E26" s="1"/>
      <c r="F26" s="1"/>
      <c r="G26" s="2">
        <f>ROUND(SUM(G20:G21)+SUM(G24:G25),5)</f>
        <v>1391.25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/>
    </row>
    <row r="28" spans="1:7" ht="15.75" thickBot="1" x14ac:dyDescent="0.3">
      <c r="A28" s="1"/>
      <c r="B28" s="1"/>
      <c r="C28" s="1"/>
      <c r="D28" s="1"/>
      <c r="E28" s="1" t="s">
        <v>27</v>
      </c>
      <c r="F28" s="1"/>
      <c r="G28" s="3">
        <v>525</v>
      </c>
    </row>
    <row r="29" spans="1:7" x14ac:dyDescent="0.25">
      <c r="A29" s="1"/>
      <c r="B29" s="1"/>
      <c r="C29" s="1"/>
      <c r="D29" s="1" t="s">
        <v>28</v>
      </c>
      <c r="E29" s="1"/>
      <c r="F29" s="1"/>
      <c r="G29" s="2">
        <f>ROUND(SUM(G27:G28),5)</f>
        <v>525</v>
      </c>
    </row>
    <row r="30" spans="1:7" x14ac:dyDescent="0.25">
      <c r="A30" s="1"/>
      <c r="B30" s="1"/>
      <c r="C30" s="1"/>
      <c r="D30" s="1" t="s">
        <v>29</v>
      </c>
      <c r="E30" s="1"/>
      <c r="F30" s="1"/>
      <c r="G30" s="2"/>
    </row>
    <row r="31" spans="1:7" x14ac:dyDescent="0.25">
      <c r="A31" s="1"/>
      <c r="B31" s="1"/>
      <c r="C31" s="1"/>
      <c r="D31" s="1"/>
      <c r="E31" s="1" t="s">
        <v>30</v>
      </c>
      <c r="F31" s="1"/>
      <c r="G31" s="2">
        <v>287.91000000000003</v>
      </c>
    </row>
    <row r="32" spans="1:7" ht="15.75" thickBot="1" x14ac:dyDescent="0.3">
      <c r="A32" s="1"/>
      <c r="B32" s="1"/>
      <c r="C32" s="1"/>
      <c r="D32" s="1"/>
      <c r="E32" s="1" t="s">
        <v>31</v>
      </c>
      <c r="F32" s="1"/>
      <c r="G32" s="3">
        <v>236.66</v>
      </c>
    </row>
    <row r="33" spans="1:7" x14ac:dyDescent="0.25">
      <c r="A33" s="1"/>
      <c r="B33" s="1"/>
      <c r="C33" s="1"/>
      <c r="D33" s="1" t="s">
        <v>32</v>
      </c>
      <c r="E33" s="1"/>
      <c r="F33" s="1"/>
      <c r="G33" s="2">
        <f>ROUND(SUM(G30:G32),5)</f>
        <v>524.57000000000005</v>
      </c>
    </row>
    <row r="34" spans="1:7" x14ac:dyDescent="0.25">
      <c r="A34" s="1"/>
      <c r="B34" s="1"/>
      <c r="C34" s="1"/>
      <c r="D34" s="1" t="s">
        <v>33</v>
      </c>
      <c r="E34" s="1"/>
      <c r="F34" s="1"/>
      <c r="G34" s="2"/>
    </row>
    <row r="35" spans="1:7" ht="15.75" thickBot="1" x14ac:dyDescent="0.3">
      <c r="A35" s="1"/>
      <c r="B35" s="1"/>
      <c r="C35" s="1"/>
      <c r="D35" s="1"/>
      <c r="E35" s="1" t="s">
        <v>34</v>
      </c>
      <c r="F35" s="1"/>
      <c r="G35" s="4">
        <v>14.77</v>
      </c>
    </row>
    <row r="36" spans="1:7" ht="15.75" thickBot="1" x14ac:dyDescent="0.3">
      <c r="A36" s="1"/>
      <c r="B36" s="1"/>
      <c r="C36" s="1"/>
      <c r="D36" s="1" t="s">
        <v>35</v>
      </c>
      <c r="E36" s="1"/>
      <c r="F36" s="1"/>
      <c r="G36" s="5">
        <f>ROUND(SUM(G34:G35),5)</f>
        <v>14.77</v>
      </c>
    </row>
    <row r="37" spans="1:7" ht="15.75" thickBot="1" x14ac:dyDescent="0.3">
      <c r="A37" s="1"/>
      <c r="B37" s="1"/>
      <c r="C37" s="1" t="s">
        <v>36</v>
      </c>
      <c r="D37" s="1"/>
      <c r="E37" s="1"/>
      <c r="F37" s="1"/>
      <c r="G37" s="6">
        <f>ROUND(SUM(G7:G8)+G11+G19+G26+G29+G33+G36,5)</f>
        <v>11515.22</v>
      </c>
    </row>
    <row r="38" spans="1:7" x14ac:dyDescent="0.25">
      <c r="A38" s="1"/>
      <c r="B38" s="1" t="s">
        <v>37</v>
      </c>
      <c r="C38" s="1"/>
      <c r="D38" s="1"/>
      <c r="E38" s="1"/>
      <c r="F38" s="1"/>
      <c r="G38" s="2">
        <f>ROUND(G2+G6-G37,5)</f>
        <v>21516.52</v>
      </c>
    </row>
    <row r="39" spans="1:7" x14ac:dyDescent="0.25">
      <c r="A39" s="1"/>
      <c r="B39" s="1" t="s">
        <v>38</v>
      </c>
      <c r="C39" s="1"/>
      <c r="D39" s="1"/>
      <c r="E39" s="1"/>
      <c r="F39" s="1"/>
      <c r="G39" s="2"/>
    </row>
    <row r="40" spans="1:7" x14ac:dyDescent="0.25">
      <c r="A40" s="1"/>
      <c r="B40" s="1"/>
      <c r="C40" s="1" t="s">
        <v>39</v>
      </c>
      <c r="D40" s="1"/>
      <c r="E40" s="1"/>
      <c r="F40" s="1"/>
      <c r="G40" s="2"/>
    </row>
    <row r="41" spans="1:7" x14ac:dyDescent="0.25">
      <c r="A41" s="1"/>
      <c r="B41" s="1"/>
      <c r="C41" s="1"/>
      <c r="D41" s="1" t="s">
        <v>40</v>
      </c>
      <c r="E41" s="1"/>
      <c r="F41" s="1"/>
      <c r="G41" s="2"/>
    </row>
    <row r="42" spans="1:7" ht="15.75" thickBot="1" x14ac:dyDescent="0.3">
      <c r="A42" s="1"/>
      <c r="B42" s="1"/>
      <c r="C42" s="1"/>
      <c r="D42" s="1"/>
      <c r="E42" s="1" t="s">
        <v>41</v>
      </c>
      <c r="F42" s="1"/>
      <c r="G42" s="4">
        <v>5000</v>
      </c>
    </row>
    <row r="43" spans="1:7" ht="15.75" thickBot="1" x14ac:dyDescent="0.3">
      <c r="A43" s="1"/>
      <c r="B43" s="1"/>
      <c r="C43" s="1"/>
      <c r="D43" s="1" t="s">
        <v>42</v>
      </c>
      <c r="E43" s="1"/>
      <c r="F43" s="1"/>
      <c r="G43" s="6">
        <f>ROUND(SUM(G41:G42),5)</f>
        <v>5000</v>
      </c>
    </row>
    <row r="44" spans="1:7" x14ac:dyDescent="0.25">
      <c r="A44" s="1"/>
      <c r="B44" s="1"/>
      <c r="C44" s="1" t="s">
        <v>43</v>
      </c>
      <c r="D44" s="1"/>
      <c r="E44" s="1"/>
      <c r="F44" s="1"/>
      <c r="G44" s="2">
        <f>ROUND(G40+G43,5)</f>
        <v>5000</v>
      </c>
    </row>
    <row r="45" spans="1:7" x14ac:dyDescent="0.25">
      <c r="A45" s="1"/>
      <c r="B45" s="1"/>
      <c r="C45" s="1" t="s">
        <v>44</v>
      </c>
      <c r="D45" s="1"/>
      <c r="E45" s="1"/>
      <c r="F45" s="1"/>
      <c r="G45" s="2"/>
    </row>
    <row r="46" spans="1:7" ht="15.75" thickBot="1" x14ac:dyDescent="0.3">
      <c r="A46" s="1"/>
      <c r="B46" s="1"/>
      <c r="C46" s="1"/>
      <c r="D46" s="1" t="s">
        <v>45</v>
      </c>
      <c r="E46" s="1"/>
      <c r="F46" s="1"/>
      <c r="G46" s="4">
        <v>5033.49</v>
      </c>
    </row>
    <row r="47" spans="1:7" ht="15.75" thickBot="1" x14ac:dyDescent="0.3">
      <c r="A47" s="1"/>
      <c r="B47" s="1"/>
      <c r="C47" s="1" t="s">
        <v>46</v>
      </c>
      <c r="D47" s="1"/>
      <c r="E47" s="1"/>
      <c r="F47" s="1"/>
      <c r="G47" s="5">
        <f>ROUND(SUM(G45:G46),5)</f>
        <v>5033.49</v>
      </c>
    </row>
    <row r="48" spans="1:7" ht="15.75" thickBot="1" x14ac:dyDescent="0.3">
      <c r="A48" s="1"/>
      <c r="B48" s="1" t="s">
        <v>47</v>
      </c>
      <c r="C48" s="1"/>
      <c r="D48" s="1"/>
      <c r="E48" s="1"/>
      <c r="F48" s="1"/>
      <c r="G48" s="5">
        <f>ROUND(G39+G44-G47,5)</f>
        <v>-33.49</v>
      </c>
    </row>
    <row r="49" spans="1:7" s="9" customFormat="1" ht="12" thickBot="1" x14ac:dyDescent="0.25">
      <c r="A49" s="7" t="s">
        <v>48</v>
      </c>
      <c r="B49" s="7"/>
      <c r="C49" s="7"/>
      <c r="D49" s="7"/>
      <c r="E49" s="7"/>
      <c r="F49" s="7"/>
      <c r="G49" s="8">
        <f>ROUND(G38+G48,5)</f>
        <v>21483.03</v>
      </c>
    </row>
    <row r="50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11:37 AM
&amp;"Arial,Bold"&amp;8 02/01/21
&amp;"Arial,Bold"&amp;8 Accrual Basis&amp;C&amp;"Arial,Bold"&amp;12 PIKES BAY SANITARY DISTRICT
&amp;"Arial,Bold"&amp;14 Profit &amp;&amp; Loss
&amp;"Arial,Bold"&amp;10 January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67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I17" sqref="I17"/>
    </sheetView>
  </sheetViews>
  <sheetFormatPr defaultRowHeight="15" x14ac:dyDescent="0.25"/>
  <cols>
    <col min="1" max="5" width="3" style="13" customWidth="1"/>
    <col min="6" max="6" width="28.7109375" style="13" customWidth="1"/>
    <col min="7" max="7" width="7.8554687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0</v>
      </c>
      <c r="H2" s="25"/>
      <c r="I2" s="24" t="s">
        <v>114</v>
      </c>
      <c r="J2" s="25"/>
      <c r="K2" s="24" t="s">
        <v>115</v>
      </c>
      <c r="L2" s="25"/>
      <c r="M2" s="24" t="s">
        <v>116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117</v>
      </c>
      <c r="E5" s="1"/>
      <c r="F5" s="1"/>
      <c r="G5" s="2">
        <v>0</v>
      </c>
      <c r="H5" s="17"/>
      <c r="I5" s="2">
        <v>2500</v>
      </c>
      <c r="J5" s="17"/>
      <c r="K5" s="2">
        <f>ROUND((G5-I5),5)</f>
        <v>-2500</v>
      </c>
      <c r="L5" s="17"/>
      <c r="M5" s="18">
        <f>ROUND(IF(I5=0, IF(G5=0, 0, 1), G5/I5),5)</f>
        <v>0</v>
      </c>
    </row>
    <row r="6" spans="1:13" x14ac:dyDescent="0.25">
      <c r="A6" s="1"/>
      <c r="B6" s="1"/>
      <c r="C6" s="1"/>
      <c r="D6" s="1" t="s">
        <v>118</v>
      </c>
      <c r="E6" s="1"/>
      <c r="F6" s="1"/>
      <c r="G6" s="2">
        <v>0</v>
      </c>
      <c r="H6" s="17"/>
      <c r="I6" s="2">
        <v>15000</v>
      </c>
      <c r="J6" s="17"/>
      <c r="K6" s="2">
        <f>ROUND((G6-I6),5)</f>
        <v>-15000</v>
      </c>
      <c r="L6" s="17"/>
      <c r="M6" s="18">
        <f>ROUND(IF(I6=0, IF(G6=0, 0, 1), G6/I6),5)</f>
        <v>0</v>
      </c>
    </row>
    <row r="7" spans="1:13" x14ac:dyDescent="0.25">
      <c r="A7" s="1"/>
      <c r="B7" s="1"/>
      <c r="C7" s="1"/>
      <c r="D7" s="1" t="s">
        <v>3</v>
      </c>
      <c r="E7" s="1"/>
      <c r="F7" s="1"/>
      <c r="G7" s="2">
        <v>8652.74</v>
      </c>
      <c r="H7" s="17"/>
      <c r="I7" s="2">
        <v>70454.3</v>
      </c>
      <c r="J7" s="17"/>
      <c r="K7" s="2">
        <f>ROUND((G7-I7),5)</f>
        <v>-61801.56</v>
      </c>
      <c r="L7" s="17"/>
      <c r="M7" s="18">
        <f>ROUND(IF(I7=0, IF(G7=0, 0, 1), G7/I7),5)</f>
        <v>0.12281</v>
      </c>
    </row>
    <row r="8" spans="1:13" ht="15.75" thickBot="1" x14ac:dyDescent="0.3">
      <c r="A8" s="1"/>
      <c r="B8" s="1"/>
      <c r="C8" s="1"/>
      <c r="D8" s="1" t="s">
        <v>4</v>
      </c>
      <c r="E8" s="1"/>
      <c r="F8" s="1"/>
      <c r="G8" s="3">
        <v>24379</v>
      </c>
      <c r="H8" s="17"/>
      <c r="I8" s="3">
        <v>145236</v>
      </c>
      <c r="J8" s="17"/>
      <c r="K8" s="3">
        <f>ROUND((G8-I8),5)</f>
        <v>-120857</v>
      </c>
      <c r="L8" s="17"/>
      <c r="M8" s="19">
        <f>ROUND(IF(I8=0, IF(G8=0, 0, 1), G8/I8),5)</f>
        <v>0.16786000000000001</v>
      </c>
    </row>
    <row r="9" spans="1:13" x14ac:dyDescent="0.25">
      <c r="A9" s="1"/>
      <c r="B9" s="1"/>
      <c r="C9" s="1" t="s">
        <v>5</v>
      </c>
      <c r="D9" s="1"/>
      <c r="E9" s="1"/>
      <c r="F9" s="1"/>
      <c r="G9" s="2">
        <f>ROUND(SUM(G4:G8),5)</f>
        <v>33031.74</v>
      </c>
      <c r="H9" s="17"/>
      <c r="I9" s="2">
        <f>ROUND(SUM(I4:I8),5)</f>
        <v>233190.3</v>
      </c>
      <c r="J9" s="17"/>
      <c r="K9" s="2">
        <f>ROUND((G9-I9),5)</f>
        <v>-200158.56</v>
      </c>
      <c r="L9" s="17"/>
      <c r="M9" s="18">
        <f>ROUND(IF(I9=0, IF(G9=0, 0, 1), G9/I9),5)</f>
        <v>0.14165</v>
      </c>
    </row>
    <row r="10" spans="1:13" x14ac:dyDescent="0.25">
      <c r="A10" s="1"/>
      <c r="B10" s="1"/>
      <c r="C10" s="1" t="s">
        <v>6</v>
      </c>
      <c r="D10" s="1"/>
      <c r="E10" s="1"/>
      <c r="F10" s="1"/>
      <c r="G10" s="2"/>
      <c r="H10" s="17"/>
      <c r="I10" s="2"/>
      <c r="J10" s="17"/>
      <c r="K10" s="2"/>
      <c r="L10" s="17"/>
      <c r="M10" s="18"/>
    </row>
    <row r="11" spans="1:13" x14ac:dyDescent="0.25">
      <c r="A11" s="1"/>
      <c r="B11" s="1"/>
      <c r="C11" s="1"/>
      <c r="D11" s="1" t="s">
        <v>119</v>
      </c>
      <c r="E11" s="1"/>
      <c r="F11" s="1"/>
      <c r="G11" s="2">
        <v>0</v>
      </c>
      <c r="H11" s="17"/>
      <c r="I11" s="2">
        <v>15000</v>
      </c>
      <c r="J11" s="17"/>
      <c r="K11" s="2">
        <f t="shared" ref="K11:K16" si="0">ROUND((G11-I11),5)</f>
        <v>-15000</v>
      </c>
      <c r="L11" s="17"/>
      <c r="M11" s="18">
        <f t="shared" ref="M11:M16" si="1">ROUND(IF(I11=0, IF(G11=0, 0, 1), G11/I11),5)</f>
        <v>0</v>
      </c>
    </row>
    <row r="12" spans="1:13" x14ac:dyDescent="0.25">
      <c r="A12" s="1"/>
      <c r="B12" s="1"/>
      <c r="C12" s="1"/>
      <c r="D12" s="1" t="s">
        <v>120</v>
      </c>
      <c r="E12" s="1"/>
      <c r="F12" s="1"/>
      <c r="G12" s="2">
        <v>0</v>
      </c>
      <c r="H12" s="17"/>
      <c r="I12" s="2">
        <v>12421</v>
      </c>
      <c r="J12" s="17"/>
      <c r="K12" s="2">
        <f t="shared" si="0"/>
        <v>-12421</v>
      </c>
      <c r="L12" s="17"/>
      <c r="M12" s="18">
        <f t="shared" si="1"/>
        <v>0</v>
      </c>
    </row>
    <row r="13" spans="1:13" x14ac:dyDescent="0.25">
      <c r="A13" s="1"/>
      <c r="B13" s="1"/>
      <c r="C13" s="1"/>
      <c r="D13" s="1" t="s">
        <v>121</v>
      </c>
      <c r="E13" s="1"/>
      <c r="F13" s="1"/>
      <c r="G13" s="2">
        <v>0</v>
      </c>
      <c r="H13" s="17"/>
      <c r="I13" s="2">
        <v>44170</v>
      </c>
      <c r="J13" s="17"/>
      <c r="K13" s="2">
        <f t="shared" si="0"/>
        <v>-44170</v>
      </c>
      <c r="L13" s="17"/>
      <c r="M13" s="18">
        <f t="shared" si="1"/>
        <v>0</v>
      </c>
    </row>
    <row r="14" spans="1:13" x14ac:dyDescent="0.25">
      <c r="A14" s="1"/>
      <c r="B14" s="1"/>
      <c r="C14" s="1"/>
      <c r="D14" s="1" t="s">
        <v>122</v>
      </c>
      <c r="E14" s="1"/>
      <c r="F14" s="1"/>
      <c r="G14" s="2">
        <v>0</v>
      </c>
      <c r="H14" s="17"/>
      <c r="I14" s="2">
        <v>3000</v>
      </c>
      <c r="J14" s="17"/>
      <c r="K14" s="2">
        <f t="shared" si="0"/>
        <v>-3000</v>
      </c>
      <c r="L14" s="17"/>
      <c r="M14" s="18">
        <f t="shared" si="1"/>
        <v>0</v>
      </c>
    </row>
    <row r="15" spans="1:13" x14ac:dyDescent="0.25">
      <c r="A15" s="1"/>
      <c r="B15" s="1"/>
      <c r="C15" s="1"/>
      <c r="D15" s="1" t="s">
        <v>7</v>
      </c>
      <c r="E15" s="1"/>
      <c r="F15" s="1"/>
      <c r="G15" s="2">
        <v>1391.71</v>
      </c>
      <c r="H15" s="17"/>
      <c r="I15" s="2">
        <v>26400</v>
      </c>
      <c r="J15" s="17"/>
      <c r="K15" s="2">
        <f t="shared" si="0"/>
        <v>-25008.29</v>
      </c>
      <c r="L15" s="17"/>
      <c r="M15" s="18">
        <f t="shared" si="1"/>
        <v>5.2720000000000003E-2</v>
      </c>
    </row>
    <row r="16" spans="1:13" x14ac:dyDescent="0.25">
      <c r="A16" s="1"/>
      <c r="B16" s="1"/>
      <c r="C16" s="1"/>
      <c r="D16" s="1" t="s">
        <v>123</v>
      </c>
      <c r="E16" s="1"/>
      <c r="F16" s="1"/>
      <c r="G16" s="2">
        <v>0</v>
      </c>
      <c r="H16" s="17"/>
      <c r="I16" s="2">
        <v>4000</v>
      </c>
      <c r="J16" s="17"/>
      <c r="K16" s="2">
        <f t="shared" si="0"/>
        <v>-4000</v>
      </c>
      <c r="L16" s="17"/>
      <c r="M16" s="18">
        <f t="shared" si="1"/>
        <v>0</v>
      </c>
    </row>
    <row r="17" spans="1:13" x14ac:dyDescent="0.25">
      <c r="A17" s="1"/>
      <c r="B17" s="1"/>
      <c r="C17" s="1"/>
      <c r="D17" s="1" t="s">
        <v>8</v>
      </c>
      <c r="E17" s="1"/>
      <c r="F17" s="1"/>
      <c r="G17" s="2"/>
      <c r="H17" s="17"/>
      <c r="I17" s="2"/>
      <c r="J17" s="17"/>
      <c r="K17" s="2"/>
      <c r="L17" s="17"/>
      <c r="M17" s="18"/>
    </row>
    <row r="18" spans="1:13" ht="15.75" thickBot="1" x14ac:dyDescent="0.3">
      <c r="A18" s="1"/>
      <c r="B18" s="1"/>
      <c r="C18" s="1"/>
      <c r="D18" s="1"/>
      <c r="E18" s="1" t="s">
        <v>9</v>
      </c>
      <c r="F18" s="1"/>
      <c r="G18" s="3">
        <v>357.44</v>
      </c>
      <c r="H18" s="17"/>
      <c r="I18" s="3">
        <v>9450</v>
      </c>
      <c r="J18" s="17"/>
      <c r="K18" s="3">
        <f>ROUND((G18-I18),5)</f>
        <v>-9092.56</v>
      </c>
      <c r="L18" s="17"/>
      <c r="M18" s="19">
        <f>ROUND(IF(I18=0, IF(G18=0, 0, 1), G18/I18),5)</f>
        <v>3.7819999999999999E-2</v>
      </c>
    </row>
    <row r="19" spans="1:13" x14ac:dyDescent="0.25">
      <c r="A19" s="1"/>
      <c r="B19" s="1"/>
      <c r="C19" s="1"/>
      <c r="D19" s="1" t="s">
        <v>10</v>
      </c>
      <c r="E19" s="1"/>
      <c r="F19" s="1"/>
      <c r="G19" s="2">
        <f>ROUND(SUM(G17:G18),5)</f>
        <v>357.44</v>
      </c>
      <c r="H19" s="17"/>
      <c r="I19" s="2">
        <f>ROUND(SUM(I17:I18),5)</f>
        <v>9450</v>
      </c>
      <c r="J19" s="17"/>
      <c r="K19" s="2">
        <f>ROUND((G19-I19),5)</f>
        <v>-9092.56</v>
      </c>
      <c r="L19" s="17"/>
      <c r="M19" s="18">
        <f>ROUND(IF(I19=0, IF(G19=0, 0, 1), G19/I19),5)</f>
        <v>3.7819999999999999E-2</v>
      </c>
    </row>
    <row r="20" spans="1:13" x14ac:dyDescent="0.25">
      <c r="A20" s="1"/>
      <c r="B20" s="1"/>
      <c r="C20" s="1"/>
      <c r="D20" s="1" t="s">
        <v>11</v>
      </c>
      <c r="E20" s="1"/>
      <c r="F20" s="1"/>
      <c r="G20" s="2"/>
      <c r="H20" s="17"/>
      <c r="I20" s="2"/>
      <c r="J20" s="17"/>
      <c r="K20" s="2"/>
      <c r="L20" s="17"/>
      <c r="M20" s="18"/>
    </row>
    <row r="21" spans="1:13" x14ac:dyDescent="0.25">
      <c r="A21" s="1"/>
      <c r="B21" s="1"/>
      <c r="C21" s="1"/>
      <c r="D21" s="1"/>
      <c r="E21" s="1" t="s">
        <v>12</v>
      </c>
      <c r="F21" s="1"/>
      <c r="G21" s="2">
        <v>1351.67</v>
      </c>
      <c r="H21" s="17"/>
      <c r="I21" s="2">
        <v>16220</v>
      </c>
      <c r="J21" s="17"/>
      <c r="K21" s="2">
        <f t="shared" ref="K21:K27" si="2">ROUND((G21-I21),5)</f>
        <v>-14868.33</v>
      </c>
      <c r="L21" s="17"/>
      <c r="M21" s="18">
        <f t="shared" ref="M21:M27" si="3">ROUND(IF(I21=0, IF(G21=0, 0, 1), G21/I21),5)</f>
        <v>8.3330000000000001E-2</v>
      </c>
    </row>
    <row r="22" spans="1:13" x14ac:dyDescent="0.25">
      <c r="A22" s="1"/>
      <c r="B22" s="1"/>
      <c r="C22" s="1"/>
      <c r="D22" s="1"/>
      <c r="E22" s="1" t="s">
        <v>13</v>
      </c>
      <c r="F22" s="1"/>
      <c r="G22" s="2">
        <v>53.94</v>
      </c>
      <c r="H22" s="17"/>
      <c r="I22" s="2">
        <v>650</v>
      </c>
      <c r="J22" s="17"/>
      <c r="K22" s="2">
        <f t="shared" si="2"/>
        <v>-596.05999999999995</v>
      </c>
      <c r="L22" s="17"/>
      <c r="M22" s="18">
        <f t="shared" si="3"/>
        <v>8.2979999999999998E-2</v>
      </c>
    </row>
    <row r="23" spans="1:13" x14ac:dyDescent="0.25">
      <c r="A23" s="1"/>
      <c r="B23" s="1"/>
      <c r="C23" s="1"/>
      <c r="D23" s="1"/>
      <c r="E23" s="1" t="s">
        <v>14</v>
      </c>
      <c r="F23" s="1"/>
      <c r="G23" s="2">
        <v>508.6</v>
      </c>
      <c r="H23" s="17"/>
      <c r="I23" s="2">
        <v>6500</v>
      </c>
      <c r="J23" s="17"/>
      <c r="K23" s="2">
        <f t="shared" si="2"/>
        <v>-5991.4</v>
      </c>
      <c r="L23" s="17"/>
      <c r="M23" s="18">
        <f t="shared" si="3"/>
        <v>7.825E-2</v>
      </c>
    </row>
    <row r="24" spans="1:13" x14ac:dyDescent="0.25">
      <c r="A24" s="1"/>
      <c r="B24" s="1"/>
      <c r="C24" s="1"/>
      <c r="D24" s="1"/>
      <c r="E24" s="1" t="s">
        <v>15</v>
      </c>
      <c r="F24" s="1"/>
      <c r="G24" s="2">
        <v>100</v>
      </c>
      <c r="H24" s="17"/>
      <c r="I24" s="2">
        <v>1800</v>
      </c>
      <c r="J24" s="17"/>
      <c r="K24" s="2">
        <f t="shared" si="2"/>
        <v>-1700</v>
      </c>
      <c r="L24" s="17"/>
      <c r="M24" s="18">
        <f t="shared" si="3"/>
        <v>5.5559999999999998E-2</v>
      </c>
    </row>
    <row r="25" spans="1:13" x14ac:dyDescent="0.25">
      <c r="A25" s="1"/>
      <c r="B25" s="1"/>
      <c r="C25" s="1"/>
      <c r="D25" s="1"/>
      <c r="E25" s="1" t="s">
        <v>16</v>
      </c>
      <c r="F25" s="1"/>
      <c r="G25" s="2">
        <v>1250</v>
      </c>
      <c r="H25" s="17"/>
      <c r="I25" s="2">
        <v>15000</v>
      </c>
      <c r="J25" s="17"/>
      <c r="K25" s="2">
        <f t="shared" si="2"/>
        <v>-13750</v>
      </c>
      <c r="L25" s="17"/>
      <c r="M25" s="18">
        <f t="shared" si="3"/>
        <v>8.3330000000000001E-2</v>
      </c>
    </row>
    <row r="26" spans="1:13" ht="15.75" thickBot="1" x14ac:dyDescent="0.3">
      <c r="A26" s="1"/>
      <c r="B26" s="1"/>
      <c r="C26" s="1"/>
      <c r="D26" s="1"/>
      <c r="E26" s="1" t="s">
        <v>17</v>
      </c>
      <c r="F26" s="1"/>
      <c r="G26" s="3">
        <v>4046.27</v>
      </c>
      <c r="H26" s="17"/>
      <c r="I26" s="3">
        <v>38500</v>
      </c>
      <c r="J26" s="17"/>
      <c r="K26" s="3">
        <f t="shared" si="2"/>
        <v>-34453.730000000003</v>
      </c>
      <c r="L26" s="17"/>
      <c r="M26" s="19">
        <f t="shared" si="3"/>
        <v>0.1051</v>
      </c>
    </row>
    <row r="27" spans="1:13" x14ac:dyDescent="0.25">
      <c r="A27" s="1"/>
      <c r="B27" s="1"/>
      <c r="C27" s="1"/>
      <c r="D27" s="1" t="s">
        <v>18</v>
      </c>
      <c r="E27" s="1"/>
      <c r="F27" s="1"/>
      <c r="G27" s="2">
        <f>ROUND(SUM(G20:G26),5)</f>
        <v>7310.48</v>
      </c>
      <c r="H27" s="17"/>
      <c r="I27" s="2">
        <f>ROUND(SUM(I20:I26),5)</f>
        <v>78670</v>
      </c>
      <c r="J27" s="17"/>
      <c r="K27" s="2">
        <f t="shared" si="2"/>
        <v>-71359.520000000004</v>
      </c>
      <c r="L27" s="17"/>
      <c r="M27" s="18">
        <f t="shared" si="3"/>
        <v>9.2929999999999999E-2</v>
      </c>
    </row>
    <row r="28" spans="1:13" x14ac:dyDescent="0.25">
      <c r="A28" s="1"/>
      <c r="B28" s="1"/>
      <c r="C28" s="1"/>
      <c r="D28" s="1" t="s">
        <v>19</v>
      </c>
      <c r="E28" s="1"/>
      <c r="F28" s="1"/>
      <c r="G28" s="2"/>
      <c r="H28" s="17"/>
      <c r="I28" s="2"/>
      <c r="J28" s="17"/>
      <c r="K28" s="2"/>
      <c r="L28" s="17"/>
      <c r="M28" s="18"/>
    </row>
    <row r="29" spans="1:13" x14ac:dyDescent="0.25">
      <c r="A29" s="1"/>
      <c r="B29" s="1"/>
      <c r="C29" s="1"/>
      <c r="D29" s="1"/>
      <c r="E29" s="1" t="s">
        <v>124</v>
      </c>
      <c r="F29" s="1"/>
      <c r="G29" s="2">
        <v>0</v>
      </c>
      <c r="H29" s="17"/>
      <c r="I29" s="2">
        <v>900</v>
      </c>
      <c r="J29" s="17"/>
      <c r="K29" s="2">
        <f>ROUND((G29-I29),5)</f>
        <v>-900</v>
      </c>
      <c r="L29" s="17"/>
      <c r="M29" s="18">
        <f>ROUND(IF(I29=0, IF(G29=0, 0, 1), G29/I29),5)</f>
        <v>0</v>
      </c>
    </row>
    <row r="30" spans="1:13" x14ac:dyDescent="0.25">
      <c r="A30" s="1"/>
      <c r="B30" s="1"/>
      <c r="C30" s="1"/>
      <c r="D30" s="1"/>
      <c r="E30" s="1" t="s">
        <v>20</v>
      </c>
      <c r="F30" s="1"/>
      <c r="G30" s="2">
        <v>131.25</v>
      </c>
      <c r="H30" s="17"/>
      <c r="I30" s="2">
        <v>3000</v>
      </c>
      <c r="J30" s="17"/>
      <c r="K30" s="2">
        <f>ROUND((G30-I30),5)</f>
        <v>-2868.75</v>
      </c>
      <c r="L30" s="17"/>
      <c r="M30" s="18">
        <f>ROUND(IF(I30=0, IF(G30=0, 0, 1), G30/I30),5)</f>
        <v>4.3749999999999997E-2</v>
      </c>
    </row>
    <row r="31" spans="1:13" x14ac:dyDescent="0.25">
      <c r="A31" s="1"/>
      <c r="B31" s="1"/>
      <c r="C31" s="1"/>
      <c r="D31" s="1"/>
      <c r="E31" s="1" t="s">
        <v>21</v>
      </c>
      <c r="F31" s="1"/>
      <c r="G31" s="2"/>
      <c r="H31" s="17"/>
      <c r="I31" s="2"/>
      <c r="J31" s="17"/>
      <c r="K31" s="2"/>
      <c r="L31" s="17"/>
      <c r="M31" s="18"/>
    </row>
    <row r="32" spans="1:13" x14ac:dyDescent="0.25">
      <c r="A32" s="1"/>
      <c r="B32" s="1"/>
      <c r="C32" s="1"/>
      <c r="D32" s="1"/>
      <c r="E32" s="1"/>
      <c r="F32" s="1" t="s">
        <v>22</v>
      </c>
      <c r="G32" s="2">
        <v>700</v>
      </c>
      <c r="H32" s="17"/>
      <c r="I32" s="2"/>
      <c r="J32" s="17"/>
      <c r="K32" s="2"/>
      <c r="L32" s="17"/>
      <c r="M32" s="18"/>
    </row>
    <row r="33" spans="1:13" ht="15.75" thickBot="1" x14ac:dyDescent="0.3">
      <c r="A33" s="1"/>
      <c r="B33" s="1"/>
      <c r="C33" s="1"/>
      <c r="D33" s="1"/>
      <c r="E33" s="1"/>
      <c r="F33" s="1" t="s">
        <v>125</v>
      </c>
      <c r="G33" s="3">
        <v>0</v>
      </c>
      <c r="H33" s="17"/>
      <c r="I33" s="3">
        <v>16500</v>
      </c>
      <c r="J33" s="17"/>
      <c r="K33" s="3">
        <f>ROUND((G33-I33),5)</f>
        <v>-16500</v>
      </c>
      <c r="L33" s="17"/>
      <c r="M33" s="19">
        <f>ROUND(IF(I33=0, IF(G33=0, 0, 1), G33/I33),5)</f>
        <v>0</v>
      </c>
    </row>
    <row r="34" spans="1:13" x14ac:dyDescent="0.25">
      <c r="A34" s="1"/>
      <c r="B34" s="1"/>
      <c r="C34" s="1"/>
      <c r="D34" s="1"/>
      <c r="E34" s="1" t="s">
        <v>23</v>
      </c>
      <c r="F34" s="1"/>
      <c r="G34" s="2">
        <f>ROUND(SUM(G31:G33),5)</f>
        <v>700</v>
      </c>
      <c r="H34" s="17"/>
      <c r="I34" s="2">
        <f>ROUND(SUM(I31:I33),5)</f>
        <v>16500</v>
      </c>
      <c r="J34" s="17"/>
      <c r="K34" s="2">
        <f>ROUND((G34-I34),5)</f>
        <v>-15800</v>
      </c>
      <c r="L34" s="17"/>
      <c r="M34" s="18">
        <f>ROUND(IF(I34=0, IF(G34=0, 0, 1), G34/I34),5)</f>
        <v>4.2419999999999999E-2</v>
      </c>
    </row>
    <row r="35" spans="1:13" ht="15.75" thickBot="1" x14ac:dyDescent="0.3">
      <c r="A35" s="1"/>
      <c r="B35" s="1"/>
      <c r="C35" s="1"/>
      <c r="D35" s="1"/>
      <c r="E35" s="1" t="s">
        <v>24</v>
      </c>
      <c r="F35" s="1"/>
      <c r="G35" s="3">
        <v>560</v>
      </c>
      <c r="H35" s="17"/>
      <c r="I35" s="3">
        <v>6000</v>
      </c>
      <c r="J35" s="17"/>
      <c r="K35" s="3">
        <f>ROUND((G35-I35),5)</f>
        <v>-5440</v>
      </c>
      <c r="L35" s="17"/>
      <c r="M35" s="19">
        <f>ROUND(IF(I35=0, IF(G35=0, 0, 1), G35/I35),5)</f>
        <v>9.3329999999999996E-2</v>
      </c>
    </row>
    <row r="36" spans="1:13" x14ac:dyDescent="0.25">
      <c r="A36" s="1"/>
      <c r="B36" s="1"/>
      <c r="C36" s="1"/>
      <c r="D36" s="1" t="s">
        <v>25</v>
      </c>
      <c r="E36" s="1"/>
      <c r="F36" s="1"/>
      <c r="G36" s="2">
        <f>ROUND(SUM(G28:G30)+SUM(G34:G35),5)</f>
        <v>1391.25</v>
      </c>
      <c r="H36" s="17"/>
      <c r="I36" s="2">
        <f>ROUND(SUM(I28:I30)+SUM(I34:I35),5)</f>
        <v>26400</v>
      </c>
      <c r="J36" s="17"/>
      <c r="K36" s="2">
        <f>ROUND((G36-I36),5)</f>
        <v>-25008.75</v>
      </c>
      <c r="L36" s="17"/>
      <c r="M36" s="18">
        <f>ROUND(IF(I36=0, IF(G36=0, 0, 1), G36/I36),5)</f>
        <v>5.2699999999999997E-2</v>
      </c>
    </row>
    <row r="37" spans="1:13" x14ac:dyDescent="0.25">
      <c r="A37" s="1"/>
      <c r="B37" s="1"/>
      <c r="C37" s="1"/>
      <c r="D37" s="1" t="s">
        <v>26</v>
      </c>
      <c r="E37" s="1"/>
      <c r="F37" s="1"/>
      <c r="G37" s="2"/>
      <c r="H37" s="17"/>
      <c r="I37" s="2"/>
      <c r="J37" s="17"/>
      <c r="K37" s="2"/>
      <c r="L37" s="17"/>
      <c r="M37" s="18"/>
    </row>
    <row r="38" spans="1:13" x14ac:dyDescent="0.25">
      <c r="A38" s="1"/>
      <c r="B38" s="1"/>
      <c r="C38" s="1"/>
      <c r="D38" s="1"/>
      <c r="E38" s="1" t="s">
        <v>126</v>
      </c>
      <c r="F38" s="1"/>
      <c r="G38" s="2">
        <v>0</v>
      </c>
      <c r="H38" s="17"/>
      <c r="I38" s="2">
        <v>125</v>
      </c>
      <c r="J38" s="17"/>
      <c r="K38" s="2">
        <f>ROUND((G38-I38),5)</f>
        <v>-125</v>
      </c>
      <c r="L38" s="17"/>
      <c r="M38" s="18">
        <f>ROUND(IF(I38=0, IF(G38=0, 0, 1), G38/I38),5)</f>
        <v>0</v>
      </c>
    </row>
    <row r="39" spans="1:13" ht="15.75" thickBot="1" x14ac:dyDescent="0.3">
      <c r="A39" s="1"/>
      <c r="B39" s="1"/>
      <c r="C39" s="1"/>
      <c r="D39" s="1"/>
      <c r="E39" s="1" t="s">
        <v>27</v>
      </c>
      <c r="F39" s="1"/>
      <c r="G39" s="3">
        <v>525</v>
      </c>
      <c r="H39" s="17"/>
      <c r="I39" s="3">
        <v>6000</v>
      </c>
      <c r="J39" s="17"/>
      <c r="K39" s="3">
        <f>ROUND((G39-I39),5)</f>
        <v>-5475</v>
      </c>
      <c r="L39" s="17"/>
      <c r="M39" s="19">
        <f>ROUND(IF(I39=0, IF(G39=0, 0, 1), G39/I39),5)</f>
        <v>8.7499999999999994E-2</v>
      </c>
    </row>
    <row r="40" spans="1:13" x14ac:dyDescent="0.25">
      <c r="A40" s="1"/>
      <c r="B40" s="1"/>
      <c r="C40" s="1"/>
      <c r="D40" s="1" t="s">
        <v>28</v>
      </c>
      <c r="E40" s="1"/>
      <c r="F40" s="1"/>
      <c r="G40" s="2">
        <f>ROUND(SUM(G37:G39),5)</f>
        <v>525</v>
      </c>
      <c r="H40" s="17"/>
      <c r="I40" s="2">
        <f>ROUND(SUM(I37:I39),5)</f>
        <v>6125</v>
      </c>
      <c r="J40" s="17"/>
      <c r="K40" s="2">
        <f>ROUND((G40-I40),5)</f>
        <v>-5600</v>
      </c>
      <c r="L40" s="17"/>
      <c r="M40" s="18">
        <f>ROUND(IF(I40=0, IF(G40=0, 0, 1), G40/I40),5)</f>
        <v>8.5709999999999995E-2</v>
      </c>
    </row>
    <row r="41" spans="1:13" x14ac:dyDescent="0.25">
      <c r="A41" s="1"/>
      <c r="B41" s="1"/>
      <c r="C41" s="1"/>
      <c r="D41" s="1" t="s">
        <v>29</v>
      </c>
      <c r="E41" s="1"/>
      <c r="F41" s="1"/>
      <c r="G41" s="2"/>
      <c r="H41" s="17"/>
      <c r="I41" s="2"/>
      <c r="J41" s="17"/>
      <c r="K41" s="2"/>
      <c r="L41" s="17"/>
      <c r="M41" s="18"/>
    </row>
    <row r="42" spans="1:13" x14ac:dyDescent="0.25">
      <c r="A42" s="1"/>
      <c r="B42" s="1"/>
      <c r="C42" s="1"/>
      <c r="D42" s="1"/>
      <c r="E42" s="1" t="s">
        <v>30</v>
      </c>
      <c r="F42" s="1"/>
      <c r="G42" s="2">
        <v>287.91000000000003</v>
      </c>
      <c r="H42" s="17"/>
      <c r="I42" s="2">
        <v>2500</v>
      </c>
      <c r="J42" s="17"/>
      <c r="K42" s="2">
        <f>ROUND((G42-I42),5)</f>
        <v>-2212.09</v>
      </c>
      <c r="L42" s="17"/>
      <c r="M42" s="18">
        <f>ROUND(IF(I42=0, IF(G42=0, 0, 1), G42/I42),5)</f>
        <v>0.11516</v>
      </c>
    </row>
    <row r="43" spans="1:13" ht="15.75" thickBot="1" x14ac:dyDescent="0.3">
      <c r="A43" s="1"/>
      <c r="B43" s="1"/>
      <c r="C43" s="1"/>
      <c r="D43" s="1"/>
      <c r="E43" s="1" t="s">
        <v>31</v>
      </c>
      <c r="F43" s="1"/>
      <c r="G43" s="3">
        <v>236.66</v>
      </c>
      <c r="H43" s="17"/>
      <c r="I43" s="3">
        <v>1700</v>
      </c>
      <c r="J43" s="17"/>
      <c r="K43" s="3">
        <f>ROUND((G43-I43),5)</f>
        <v>-1463.34</v>
      </c>
      <c r="L43" s="17"/>
      <c r="M43" s="19">
        <f>ROUND(IF(I43=0, IF(G43=0, 0, 1), G43/I43),5)</f>
        <v>0.13921</v>
      </c>
    </row>
    <row r="44" spans="1:13" x14ac:dyDescent="0.25">
      <c r="A44" s="1"/>
      <c r="B44" s="1"/>
      <c r="C44" s="1"/>
      <c r="D44" s="1" t="s">
        <v>32</v>
      </c>
      <c r="E44" s="1"/>
      <c r="F44" s="1"/>
      <c r="G44" s="2">
        <f>ROUND(SUM(G41:G43),5)</f>
        <v>524.57000000000005</v>
      </c>
      <c r="H44" s="17"/>
      <c r="I44" s="2">
        <f>ROUND(SUM(I41:I43),5)</f>
        <v>4200</v>
      </c>
      <c r="J44" s="17"/>
      <c r="K44" s="2">
        <f>ROUND((G44-I44),5)</f>
        <v>-3675.43</v>
      </c>
      <c r="L44" s="17"/>
      <c r="M44" s="18">
        <f>ROUND(IF(I44=0, IF(G44=0, 0, 1), G44/I44),5)</f>
        <v>0.1249</v>
      </c>
    </row>
    <row r="45" spans="1:13" x14ac:dyDescent="0.25">
      <c r="A45" s="1"/>
      <c r="B45" s="1"/>
      <c r="C45" s="1"/>
      <c r="D45" s="1" t="s">
        <v>33</v>
      </c>
      <c r="E45" s="1"/>
      <c r="F45" s="1"/>
      <c r="G45" s="2"/>
      <c r="H45" s="17"/>
      <c r="I45" s="2"/>
      <c r="J45" s="17"/>
      <c r="K45" s="2"/>
      <c r="L45" s="17"/>
      <c r="M45" s="18"/>
    </row>
    <row r="46" spans="1:13" x14ac:dyDescent="0.25">
      <c r="A46" s="1"/>
      <c r="B46" s="1"/>
      <c r="C46" s="1"/>
      <c r="D46" s="1"/>
      <c r="E46" s="1" t="s">
        <v>127</v>
      </c>
      <c r="F46" s="1"/>
      <c r="G46" s="2">
        <v>0</v>
      </c>
      <c r="H46" s="17"/>
      <c r="I46" s="2">
        <v>750</v>
      </c>
      <c r="J46" s="17"/>
      <c r="K46" s="2">
        <f>ROUND((G46-I46),5)</f>
        <v>-750</v>
      </c>
      <c r="L46" s="17"/>
      <c r="M46" s="18">
        <f>ROUND(IF(I46=0, IF(G46=0, 0, 1), G46/I46),5)</f>
        <v>0</v>
      </c>
    </row>
    <row r="47" spans="1:13" x14ac:dyDescent="0.25">
      <c r="A47" s="1"/>
      <c r="B47" s="1"/>
      <c r="C47" s="1"/>
      <c r="D47" s="1"/>
      <c r="E47" s="1" t="s">
        <v>128</v>
      </c>
      <c r="F47" s="1"/>
      <c r="G47" s="2">
        <v>0</v>
      </c>
      <c r="H47" s="17"/>
      <c r="I47" s="2">
        <v>600</v>
      </c>
      <c r="J47" s="17"/>
      <c r="K47" s="2">
        <f>ROUND((G47-I47),5)</f>
        <v>-600</v>
      </c>
      <c r="L47" s="17"/>
      <c r="M47" s="18">
        <f>ROUND(IF(I47=0, IF(G47=0, 0, 1), G47/I47),5)</f>
        <v>0</v>
      </c>
    </row>
    <row r="48" spans="1:13" x14ac:dyDescent="0.25">
      <c r="A48" s="1"/>
      <c r="B48" s="1"/>
      <c r="C48" s="1"/>
      <c r="D48" s="1"/>
      <c r="E48" s="1" t="s">
        <v>34</v>
      </c>
      <c r="F48" s="1"/>
      <c r="G48" s="2">
        <v>14.77</v>
      </c>
      <c r="H48" s="17"/>
      <c r="I48" s="2">
        <v>1000</v>
      </c>
      <c r="J48" s="17"/>
      <c r="K48" s="2">
        <f>ROUND((G48-I48),5)</f>
        <v>-985.23</v>
      </c>
      <c r="L48" s="17"/>
      <c r="M48" s="18">
        <f>ROUND(IF(I48=0, IF(G48=0, 0, 1), G48/I48),5)</f>
        <v>1.477E-2</v>
      </c>
    </row>
    <row r="49" spans="1:13" ht="15.75" thickBot="1" x14ac:dyDescent="0.3">
      <c r="A49" s="1"/>
      <c r="B49" s="1"/>
      <c r="C49" s="1"/>
      <c r="D49" s="1"/>
      <c r="E49" s="1" t="s">
        <v>129</v>
      </c>
      <c r="F49" s="1"/>
      <c r="G49" s="3">
        <v>0</v>
      </c>
      <c r="H49" s="17"/>
      <c r="I49" s="3">
        <v>500</v>
      </c>
      <c r="J49" s="17"/>
      <c r="K49" s="3">
        <f>ROUND((G49-I49),5)</f>
        <v>-500</v>
      </c>
      <c r="L49" s="17"/>
      <c r="M49" s="19">
        <f>ROUND(IF(I49=0, IF(G49=0, 0, 1), G49/I49),5)</f>
        <v>0</v>
      </c>
    </row>
    <row r="50" spans="1:13" x14ac:dyDescent="0.25">
      <c r="A50" s="1"/>
      <c r="B50" s="1"/>
      <c r="C50" s="1"/>
      <c r="D50" s="1" t="s">
        <v>35</v>
      </c>
      <c r="E50" s="1"/>
      <c r="F50" s="1"/>
      <c r="G50" s="2">
        <f>ROUND(SUM(G45:G49),5)</f>
        <v>14.77</v>
      </c>
      <c r="H50" s="17"/>
      <c r="I50" s="2">
        <f>ROUND(SUM(I45:I49),5)</f>
        <v>2850</v>
      </c>
      <c r="J50" s="17"/>
      <c r="K50" s="2">
        <f>ROUND((G50-I50),5)</f>
        <v>-2835.23</v>
      </c>
      <c r="L50" s="17"/>
      <c r="M50" s="18">
        <f>ROUND(IF(I50=0, IF(G50=0, 0, 1), G50/I50),5)</f>
        <v>5.1799999999999997E-3</v>
      </c>
    </row>
    <row r="51" spans="1:13" x14ac:dyDescent="0.25">
      <c r="A51" s="1"/>
      <c r="B51" s="1"/>
      <c r="C51" s="1"/>
      <c r="D51" s="1" t="s">
        <v>130</v>
      </c>
      <c r="E51" s="1"/>
      <c r="F51" s="1"/>
      <c r="G51" s="2"/>
      <c r="H51" s="17"/>
      <c r="I51" s="2"/>
      <c r="J51" s="17"/>
      <c r="K51" s="2"/>
      <c r="L51" s="17"/>
      <c r="M51" s="18"/>
    </row>
    <row r="52" spans="1:13" ht="15.75" thickBot="1" x14ac:dyDescent="0.3">
      <c r="A52" s="1"/>
      <c r="B52" s="1"/>
      <c r="C52" s="1"/>
      <c r="D52" s="1"/>
      <c r="E52" s="1" t="s">
        <v>131</v>
      </c>
      <c r="F52" s="1"/>
      <c r="G52" s="4">
        <v>0</v>
      </c>
      <c r="H52" s="17"/>
      <c r="I52" s="4">
        <v>500</v>
      </c>
      <c r="J52" s="17"/>
      <c r="K52" s="4">
        <f>ROUND((G52-I52),5)</f>
        <v>-500</v>
      </c>
      <c r="L52" s="17"/>
      <c r="M52" s="20">
        <f>ROUND(IF(I52=0, IF(G52=0, 0, 1), G52/I52),5)</f>
        <v>0</v>
      </c>
    </row>
    <row r="53" spans="1:13" ht="15.75" thickBot="1" x14ac:dyDescent="0.3">
      <c r="A53" s="1"/>
      <c r="B53" s="1"/>
      <c r="C53" s="1"/>
      <c r="D53" s="1" t="s">
        <v>132</v>
      </c>
      <c r="E53" s="1"/>
      <c r="F53" s="1"/>
      <c r="G53" s="5">
        <f>ROUND(SUM(G51:G52),5)</f>
        <v>0</v>
      </c>
      <c r="H53" s="17"/>
      <c r="I53" s="5">
        <f>ROUND(SUM(I51:I52),5)</f>
        <v>500</v>
      </c>
      <c r="J53" s="17"/>
      <c r="K53" s="5">
        <f>ROUND((G53-I53),5)</f>
        <v>-500</v>
      </c>
      <c r="L53" s="17"/>
      <c r="M53" s="21">
        <f>ROUND(IF(I53=0, IF(G53=0, 0, 1), G53/I53),5)</f>
        <v>0</v>
      </c>
    </row>
    <row r="54" spans="1:13" ht="15.75" thickBot="1" x14ac:dyDescent="0.3">
      <c r="A54" s="1"/>
      <c r="B54" s="1"/>
      <c r="C54" s="1" t="s">
        <v>36</v>
      </c>
      <c r="D54" s="1"/>
      <c r="E54" s="1"/>
      <c r="F54" s="1"/>
      <c r="G54" s="6">
        <f>ROUND(SUM(G10:G16)+G19+G27+G36+G40+G44+G50+G53,5)</f>
        <v>11515.22</v>
      </c>
      <c r="H54" s="17"/>
      <c r="I54" s="6">
        <f>ROUND(SUM(I10:I16)+I19+I27+I36+I40+I44+I50+I53,5)</f>
        <v>233186</v>
      </c>
      <c r="J54" s="17"/>
      <c r="K54" s="6">
        <f>ROUND((G54-I54),5)</f>
        <v>-221670.78</v>
      </c>
      <c r="L54" s="17"/>
      <c r="M54" s="22">
        <f>ROUND(IF(I54=0, IF(G54=0, 0, 1), G54/I54),5)</f>
        <v>4.938E-2</v>
      </c>
    </row>
    <row r="55" spans="1:13" x14ac:dyDescent="0.25">
      <c r="A55" s="1"/>
      <c r="B55" s="1" t="s">
        <v>37</v>
      </c>
      <c r="C55" s="1"/>
      <c r="D55" s="1"/>
      <c r="E55" s="1"/>
      <c r="F55" s="1"/>
      <c r="G55" s="2">
        <f>ROUND(G3+G9-G54,5)</f>
        <v>21516.52</v>
      </c>
      <c r="H55" s="17"/>
      <c r="I55" s="2">
        <f>ROUND(I3+I9-I54,5)</f>
        <v>4.3</v>
      </c>
      <c r="J55" s="17"/>
      <c r="K55" s="2">
        <f>ROUND((G55-I55),5)</f>
        <v>21512.22</v>
      </c>
      <c r="L55" s="17"/>
      <c r="M55" s="18">
        <f>ROUND(IF(I55=0, IF(G55=0, 0, 1), G55/I55),5)</f>
        <v>5003.8418600000005</v>
      </c>
    </row>
    <row r="56" spans="1:13" x14ac:dyDescent="0.25">
      <c r="A56" s="1"/>
      <c r="B56" s="1" t="s">
        <v>38</v>
      </c>
      <c r="C56" s="1"/>
      <c r="D56" s="1"/>
      <c r="E56" s="1"/>
      <c r="F56" s="1"/>
      <c r="G56" s="2"/>
      <c r="H56" s="17"/>
      <c r="I56" s="2"/>
      <c r="J56" s="17"/>
      <c r="K56" s="2"/>
      <c r="L56" s="17"/>
      <c r="M56" s="18"/>
    </row>
    <row r="57" spans="1:13" x14ac:dyDescent="0.25">
      <c r="A57" s="1"/>
      <c r="B57" s="1"/>
      <c r="C57" s="1" t="s">
        <v>39</v>
      </c>
      <c r="D57" s="1"/>
      <c r="E57" s="1"/>
      <c r="F57" s="1"/>
      <c r="G57" s="2"/>
      <c r="H57" s="17"/>
      <c r="I57" s="2"/>
      <c r="J57" s="17"/>
      <c r="K57" s="2"/>
      <c r="L57" s="17"/>
      <c r="M57" s="18"/>
    </row>
    <row r="58" spans="1:13" x14ac:dyDescent="0.25">
      <c r="A58" s="1"/>
      <c r="B58" s="1"/>
      <c r="C58" s="1"/>
      <c r="D58" s="1" t="s">
        <v>40</v>
      </c>
      <c r="E58" s="1"/>
      <c r="F58" s="1"/>
      <c r="G58" s="2"/>
      <c r="H58" s="17"/>
      <c r="I58" s="2"/>
      <c r="J58" s="17"/>
      <c r="K58" s="2"/>
      <c r="L58" s="17"/>
      <c r="M58" s="18"/>
    </row>
    <row r="59" spans="1:13" ht="15.75" thickBot="1" x14ac:dyDescent="0.3">
      <c r="A59" s="1"/>
      <c r="B59" s="1"/>
      <c r="C59" s="1"/>
      <c r="D59" s="1"/>
      <c r="E59" s="1" t="s">
        <v>41</v>
      </c>
      <c r="F59" s="1"/>
      <c r="G59" s="4">
        <v>5000</v>
      </c>
      <c r="H59" s="17"/>
      <c r="I59" s="2"/>
      <c r="J59" s="17"/>
      <c r="K59" s="2"/>
      <c r="L59" s="17"/>
      <c r="M59" s="18"/>
    </row>
    <row r="60" spans="1:13" ht="15.75" thickBot="1" x14ac:dyDescent="0.3">
      <c r="A60" s="1"/>
      <c r="B60" s="1"/>
      <c r="C60" s="1"/>
      <c r="D60" s="1" t="s">
        <v>42</v>
      </c>
      <c r="E60" s="1"/>
      <c r="F60" s="1"/>
      <c r="G60" s="6">
        <f>ROUND(SUM(G58:G59),5)</f>
        <v>5000</v>
      </c>
      <c r="H60" s="17"/>
      <c r="I60" s="2"/>
      <c r="J60" s="17"/>
      <c r="K60" s="2"/>
      <c r="L60" s="17"/>
      <c r="M60" s="18"/>
    </row>
    <row r="61" spans="1:13" x14ac:dyDescent="0.25">
      <c r="A61" s="1"/>
      <c r="B61" s="1"/>
      <c r="C61" s="1" t="s">
        <v>43</v>
      </c>
      <c r="D61" s="1"/>
      <c r="E61" s="1"/>
      <c r="F61" s="1"/>
      <c r="G61" s="2">
        <f>ROUND(G57+G60,5)</f>
        <v>5000</v>
      </c>
      <c r="H61" s="17"/>
      <c r="I61" s="2"/>
      <c r="J61" s="17"/>
      <c r="K61" s="2"/>
      <c r="L61" s="17"/>
      <c r="M61" s="18"/>
    </row>
    <row r="62" spans="1:13" x14ac:dyDescent="0.25">
      <c r="A62" s="1"/>
      <c r="B62" s="1"/>
      <c r="C62" s="1" t="s">
        <v>44</v>
      </c>
      <c r="D62" s="1"/>
      <c r="E62" s="1"/>
      <c r="F62" s="1"/>
      <c r="G62" s="2"/>
      <c r="H62" s="17"/>
      <c r="I62" s="2"/>
      <c r="J62" s="17"/>
      <c r="K62" s="2"/>
      <c r="L62" s="17"/>
      <c r="M62" s="18"/>
    </row>
    <row r="63" spans="1:13" ht="15.75" thickBot="1" x14ac:dyDescent="0.3">
      <c r="A63" s="1"/>
      <c r="B63" s="1"/>
      <c r="C63" s="1"/>
      <c r="D63" s="1" t="s">
        <v>45</v>
      </c>
      <c r="E63" s="1"/>
      <c r="F63" s="1"/>
      <c r="G63" s="4">
        <v>5033.49</v>
      </c>
      <c r="H63" s="17"/>
      <c r="I63" s="4">
        <v>5033.51</v>
      </c>
      <c r="J63" s="17"/>
      <c r="K63" s="4">
        <f>ROUND((G63-I63),5)</f>
        <v>-0.02</v>
      </c>
      <c r="L63" s="17"/>
      <c r="M63" s="20">
        <f>ROUND(IF(I63=0, IF(G63=0, 0, 1), G63/I63),5)</f>
        <v>1</v>
      </c>
    </row>
    <row r="64" spans="1:13" ht="15.75" thickBot="1" x14ac:dyDescent="0.3">
      <c r="A64" s="1"/>
      <c r="B64" s="1"/>
      <c r="C64" s="1" t="s">
        <v>46</v>
      </c>
      <c r="D64" s="1"/>
      <c r="E64" s="1"/>
      <c r="F64" s="1"/>
      <c r="G64" s="5">
        <f>ROUND(SUM(G62:G63),5)</f>
        <v>5033.49</v>
      </c>
      <c r="H64" s="17"/>
      <c r="I64" s="5">
        <f>ROUND(SUM(I62:I63),5)</f>
        <v>5033.51</v>
      </c>
      <c r="J64" s="17"/>
      <c r="K64" s="5">
        <f>ROUND((G64-I64),5)</f>
        <v>-0.02</v>
      </c>
      <c r="L64" s="17"/>
      <c r="M64" s="21">
        <f>ROUND(IF(I64=0, IF(G64=0, 0, 1), G64/I64),5)</f>
        <v>1</v>
      </c>
    </row>
    <row r="65" spans="1:13" ht="15.75" thickBot="1" x14ac:dyDescent="0.3">
      <c r="A65" s="1"/>
      <c r="B65" s="1" t="s">
        <v>47</v>
      </c>
      <c r="C65" s="1"/>
      <c r="D65" s="1"/>
      <c r="E65" s="1"/>
      <c r="F65" s="1"/>
      <c r="G65" s="5">
        <f>ROUND(G56+G61-G64,5)</f>
        <v>-33.49</v>
      </c>
      <c r="H65" s="17"/>
      <c r="I65" s="5">
        <f>ROUND(I56+I61-I64,5)</f>
        <v>-5033.51</v>
      </c>
      <c r="J65" s="17"/>
      <c r="K65" s="5">
        <f>ROUND((G65-I65),5)</f>
        <v>5000.0200000000004</v>
      </c>
      <c r="L65" s="17"/>
      <c r="M65" s="21">
        <f>ROUND(IF(I65=0, IF(G65=0, 0, 1), G65/I65),5)</f>
        <v>6.6499999999999997E-3</v>
      </c>
    </row>
    <row r="66" spans="1:13" s="9" customFormat="1" ht="12" thickBot="1" x14ac:dyDescent="0.25">
      <c r="A66" s="7" t="s">
        <v>48</v>
      </c>
      <c r="B66" s="7"/>
      <c r="C66" s="7"/>
      <c r="D66" s="7"/>
      <c r="E66" s="7"/>
      <c r="F66" s="7"/>
      <c r="G66" s="8">
        <f>ROUND(G55+G65,5)</f>
        <v>21483.03</v>
      </c>
      <c r="H66" s="7"/>
      <c r="I66" s="8">
        <f>ROUND(I55+I65,5)</f>
        <v>-5029.21</v>
      </c>
      <c r="J66" s="7"/>
      <c r="K66" s="8">
        <f>ROUND((G66-I66),5)</f>
        <v>26512.240000000002</v>
      </c>
      <c r="L66" s="7"/>
      <c r="M66" s="23">
        <f>ROUND(IF(I66=0, IF(G66=0, 0, 1), G66/I66),5)</f>
        <v>-4.2716500000000002</v>
      </c>
    </row>
    <row r="67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11:41 AM
&amp;"Arial,Bold"&amp;8 02/01/21
&amp;"Arial,Bold"&amp;8 Accrual Basis&amp;C&amp;"Arial,Bold"&amp;12 PIKES BAY SANITARY DISTRICT
&amp;"Arial,Bold"&amp;14 Profit &amp;&amp; Loss Budget vs. Actual
&amp;"Arial,Bold"&amp;10 January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L18" sqref="L18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4.5703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6.1406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133</v>
      </c>
      <c r="C1" s="25"/>
      <c r="D1" s="11" t="s">
        <v>134</v>
      </c>
      <c r="E1" s="25"/>
      <c r="F1" s="11" t="s">
        <v>135</v>
      </c>
      <c r="G1" s="25"/>
      <c r="H1" s="11" t="s">
        <v>136</v>
      </c>
      <c r="I1" s="25"/>
      <c r="J1" s="11" t="s">
        <v>137</v>
      </c>
      <c r="K1" s="25"/>
      <c r="L1" s="11" t="s">
        <v>138</v>
      </c>
      <c r="M1" s="25"/>
      <c r="N1" s="11" t="s">
        <v>139</v>
      </c>
      <c r="O1" s="25"/>
      <c r="P1" s="11" t="s">
        <v>140</v>
      </c>
    </row>
    <row r="2" spans="1:16" ht="15.75" thickTop="1" x14ac:dyDescent="0.25">
      <c r="A2" s="1" t="s">
        <v>141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143</v>
      </c>
      <c r="C3" s="29"/>
      <c r="D3" s="29"/>
      <c r="E3" s="29"/>
      <c r="F3" s="30">
        <v>44201</v>
      </c>
      <c r="G3" s="29"/>
      <c r="H3" s="29" t="s">
        <v>168</v>
      </c>
      <c r="I3" s="29"/>
      <c r="J3" s="29"/>
      <c r="K3" s="29"/>
      <c r="L3" s="29" t="s">
        <v>55</v>
      </c>
      <c r="M3" s="29"/>
      <c r="N3" s="31"/>
      <c r="O3" s="29"/>
      <c r="P3" s="31">
        <v>-14.77</v>
      </c>
    </row>
    <row r="4" spans="1:16" x14ac:dyDescent="0.25">
      <c r="A4" s="1" t="s">
        <v>141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34</v>
      </c>
      <c r="M5" s="32"/>
      <c r="N5" s="34">
        <v>-14.77</v>
      </c>
      <c r="O5" s="32"/>
      <c r="P5" s="34">
        <v>14.77</v>
      </c>
    </row>
    <row r="6" spans="1:16" x14ac:dyDescent="0.25">
      <c r="A6" s="17" t="s">
        <v>142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-14.77</v>
      </c>
      <c r="O6" s="17"/>
      <c r="P6" s="2">
        <f>ROUND(SUM(P4:P5),5)</f>
        <v>14.77</v>
      </c>
    </row>
    <row r="7" spans="1:16" x14ac:dyDescent="0.25">
      <c r="A7" s="1" t="s">
        <v>141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143</v>
      </c>
      <c r="C8" s="29"/>
      <c r="D8" s="29" t="s">
        <v>147</v>
      </c>
      <c r="E8" s="29"/>
      <c r="F8" s="30">
        <v>44207</v>
      </c>
      <c r="G8" s="29"/>
      <c r="H8" s="29" t="s">
        <v>169</v>
      </c>
      <c r="I8" s="29"/>
      <c r="J8" s="29"/>
      <c r="K8" s="29"/>
      <c r="L8" s="29" t="s">
        <v>55</v>
      </c>
      <c r="M8" s="29"/>
      <c r="N8" s="31"/>
      <c r="O8" s="29"/>
      <c r="P8" s="31">
        <v>-116.78</v>
      </c>
    </row>
    <row r="9" spans="1:16" x14ac:dyDescent="0.25">
      <c r="A9" s="1" t="s">
        <v>141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31</v>
      </c>
      <c r="M10" s="32"/>
      <c r="N10" s="34">
        <v>-116.78</v>
      </c>
      <c r="O10" s="32"/>
      <c r="P10" s="34">
        <v>116.78</v>
      </c>
    </row>
    <row r="11" spans="1:16" x14ac:dyDescent="0.25">
      <c r="A11" s="17" t="s">
        <v>142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-116.78</v>
      </c>
      <c r="O11" s="17"/>
      <c r="P11" s="2">
        <f>ROUND(SUM(P9:P10),5)</f>
        <v>116.78</v>
      </c>
    </row>
    <row r="12" spans="1:16" x14ac:dyDescent="0.25">
      <c r="A12" s="1" t="s">
        <v>141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143</v>
      </c>
      <c r="C13" s="29"/>
      <c r="D13" s="29" t="s">
        <v>147</v>
      </c>
      <c r="E13" s="29"/>
      <c r="F13" s="30">
        <v>44224</v>
      </c>
      <c r="G13" s="29"/>
      <c r="H13" s="29" t="s">
        <v>170</v>
      </c>
      <c r="I13" s="29"/>
      <c r="J13" s="29"/>
      <c r="K13" s="29"/>
      <c r="L13" s="29" t="s">
        <v>55</v>
      </c>
      <c r="M13" s="29"/>
      <c r="N13" s="31"/>
      <c r="O13" s="29"/>
      <c r="P13" s="31">
        <v>-95.97</v>
      </c>
    </row>
    <row r="14" spans="1:16" x14ac:dyDescent="0.25">
      <c r="A14" s="1" t="s">
        <v>141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30</v>
      </c>
      <c r="M15" s="32"/>
      <c r="N15" s="34">
        <v>-95.97</v>
      </c>
      <c r="O15" s="32"/>
      <c r="P15" s="34">
        <v>95.97</v>
      </c>
    </row>
    <row r="16" spans="1:16" x14ac:dyDescent="0.25">
      <c r="A16" s="17" t="s">
        <v>142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-95.97</v>
      </c>
      <c r="O16" s="17"/>
      <c r="P16" s="2">
        <f>ROUND(SUM(P14:P15),5)</f>
        <v>95.97</v>
      </c>
    </row>
    <row r="17" spans="1:16" x14ac:dyDescent="0.25">
      <c r="A17" s="1" t="s">
        <v>141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143</v>
      </c>
      <c r="C18" s="29"/>
      <c r="D18" s="29" t="s">
        <v>147</v>
      </c>
      <c r="E18" s="29"/>
      <c r="F18" s="30">
        <v>44224</v>
      </c>
      <c r="G18" s="29"/>
      <c r="H18" s="29" t="s">
        <v>170</v>
      </c>
      <c r="I18" s="29"/>
      <c r="J18" s="29"/>
      <c r="K18" s="29"/>
      <c r="L18" s="29" t="s">
        <v>55</v>
      </c>
      <c r="M18" s="29"/>
      <c r="N18" s="31"/>
      <c r="O18" s="29"/>
      <c r="P18" s="31">
        <v>-95.97</v>
      </c>
    </row>
    <row r="19" spans="1:16" x14ac:dyDescent="0.25">
      <c r="A19" s="1" t="s">
        <v>141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30</v>
      </c>
      <c r="M20" s="32"/>
      <c r="N20" s="34">
        <v>-95.97</v>
      </c>
      <c r="O20" s="32"/>
      <c r="P20" s="34">
        <v>95.97</v>
      </c>
    </row>
    <row r="21" spans="1:16" x14ac:dyDescent="0.25">
      <c r="A21" s="17" t="s">
        <v>142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-95.97</v>
      </c>
      <c r="O21" s="17"/>
      <c r="P21" s="2">
        <f>ROUND(SUM(P19:P20),5)</f>
        <v>95.97</v>
      </c>
    </row>
    <row r="22" spans="1:16" x14ac:dyDescent="0.25">
      <c r="A22" s="1" t="s">
        <v>141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143</v>
      </c>
      <c r="C23" s="29"/>
      <c r="D23" s="29" t="s">
        <v>147</v>
      </c>
      <c r="E23" s="29"/>
      <c r="F23" s="30">
        <v>44224</v>
      </c>
      <c r="G23" s="29"/>
      <c r="H23" s="29" t="s">
        <v>170</v>
      </c>
      <c r="I23" s="29"/>
      <c r="J23" s="29"/>
      <c r="K23" s="29"/>
      <c r="L23" s="29" t="s">
        <v>55</v>
      </c>
      <c r="M23" s="29"/>
      <c r="N23" s="31"/>
      <c r="O23" s="29"/>
      <c r="P23" s="31">
        <v>-95.97</v>
      </c>
    </row>
    <row r="24" spans="1:16" x14ac:dyDescent="0.25">
      <c r="A24" s="1" t="s">
        <v>141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30</v>
      </c>
      <c r="M25" s="32"/>
      <c r="N25" s="34">
        <v>-95.97</v>
      </c>
      <c r="O25" s="32"/>
      <c r="P25" s="34">
        <v>95.97</v>
      </c>
    </row>
    <row r="26" spans="1:16" x14ac:dyDescent="0.25">
      <c r="A26" s="17" t="s">
        <v>142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-95.97</v>
      </c>
      <c r="O26" s="17"/>
      <c r="P26" s="2">
        <f>ROUND(SUM(P24:P25),5)</f>
        <v>95.97</v>
      </c>
    </row>
    <row r="27" spans="1:16" x14ac:dyDescent="0.25">
      <c r="A27" s="1" t="s">
        <v>141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144</v>
      </c>
      <c r="C28" s="29"/>
      <c r="D28" s="29" t="s">
        <v>148</v>
      </c>
      <c r="E28" s="29"/>
      <c r="F28" s="30">
        <v>44197</v>
      </c>
      <c r="G28" s="29"/>
      <c r="H28" s="29" t="s">
        <v>171</v>
      </c>
      <c r="I28" s="29"/>
      <c r="J28" s="29"/>
      <c r="K28" s="29"/>
      <c r="L28" s="29" t="s">
        <v>55</v>
      </c>
      <c r="M28" s="29"/>
      <c r="N28" s="31"/>
      <c r="O28" s="29"/>
      <c r="P28" s="31">
        <v>-996.31</v>
      </c>
    </row>
    <row r="29" spans="1:16" x14ac:dyDescent="0.25">
      <c r="A29" s="1" t="s">
        <v>141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x14ac:dyDescent="0.25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17</v>
      </c>
      <c r="M30" s="32"/>
      <c r="N30" s="36">
        <v>-627.08000000000004</v>
      </c>
      <c r="O30" s="32"/>
      <c r="P30" s="36">
        <v>627.08000000000004</v>
      </c>
    </row>
    <row r="31" spans="1:16" x14ac:dyDescent="0.25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16</v>
      </c>
      <c r="M31" s="32"/>
      <c r="N31" s="36">
        <v>-625</v>
      </c>
      <c r="O31" s="32"/>
      <c r="P31" s="36">
        <v>625</v>
      </c>
    </row>
    <row r="32" spans="1:16" x14ac:dyDescent="0.25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96</v>
      </c>
      <c r="M32" s="32"/>
      <c r="N32" s="36">
        <v>119</v>
      </c>
      <c r="O32" s="32"/>
      <c r="P32" s="36">
        <v>-119</v>
      </c>
    </row>
    <row r="33" spans="1:16" x14ac:dyDescent="0.25">
      <c r="A33" s="32"/>
      <c r="B33" s="32"/>
      <c r="C33" s="32"/>
      <c r="D33" s="32"/>
      <c r="E33" s="32"/>
      <c r="F33" s="33"/>
      <c r="G33" s="32"/>
      <c r="H33" s="32"/>
      <c r="I33" s="32"/>
      <c r="J33" s="32"/>
      <c r="K33" s="32"/>
      <c r="L33" s="32" t="s">
        <v>14</v>
      </c>
      <c r="M33" s="32"/>
      <c r="N33" s="36">
        <v>-77.63</v>
      </c>
      <c r="O33" s="32"/>
      <c r="P33" s="36">
        <v>77.63</v>
      </c>
    </row>
    <row r="34" spans="1:16" x14ac:dyDescent="0.25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96</v>
      </c>
      <c r="M34" s="32"/>
      <c r="N34" s="36">
        <v>77.63</v>
      </c>
      <c r="O34" s="32"/>
      <c r="P34" s="36">
        <v>-77.63</v>
      </c>
    </row>
    <row r="35" spans="1:16" x14ac:dyDescent="0.25">
      <c r="A35" s="32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96</v>
      </c>
      <c r="M35" s="32"/>
      <c r="N35" s="36">
        <v>77.63</v>
      </c>
      <c r="O35" s="32"/>
      <c r="P35" s="36">
        <v>-77.63</v>
      </c>
    </row>
    <row r="36" spans="1:16" x14ac:dyDescent="0.25">
      <c r="A36" s="3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 t="s">
        <v>14</v>
      </c>
      <c r="M36" s="32"/>
      <c r="N36" s="36">
        <v>-18.16</v>
      </c>
      <c r="O36" s="32"/>
      <c r="P36" s="36">
        <v>18.16</v>
      </c>
    </row>
    <row r="37" spans="1:16" x14ac:dyDescent="0.25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96</v>
      </c>
      <c r="M37" s="32"/>
      <c r="N37" s="36">
        <v>18.16</v>
      </c>
      <c r="O37" s="32"/>
      <c r="P37" s="36">
        <v>-18.16</v>
      </c>
    </row>
    <row r="38" spans="1:16" x14ac:dyDescent="0.25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96</v>
      </c>
      <c r="M38" s="32"/>
      <c r="N38" s="36">
        <v>18.16</v>
      </c>
      <c r="O38" s="32"/>
      <c r="P38" s="36">
        <v>-18.16</v>
      </c>
    </row>
    <row r="39" spans="1:16" ht="15.75" thickBot="1" x14ac:dyDescent="0.3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96</v>
      </c>
      <c r="M39" s="32"/>
      <c r="N39" s="34">
        <v>40.98</v>
      </c>
      <c r="O39" s="32"/>
      <c r="P39" s="34">
        <v>-40.98</v>
      </c>
    </row>
    <row r="40" spans="1:16" x14ac:dyDescent="0.25">
      <c r="A40" s="17" t="s">
        <v>142</v>
      </c>
      <c r="B40" s="17"/>
      <c r="C40" s="17"/>
      <c r="D40" s="17"/>
      <c r="E40" s="17"/>
      <c r="F40" s="35"/>
      <c r="G40" s="17"/>
      <c r="H40" s="17"/>
      <c r="I40" s="17"/>
      <c r="J40" s="17"/>
      <c r="K40" s="17"/>
      <c r="L40" s="17"/>
      <c r="M40" s="17"/>
      <c r="N40" s="2">
        <f>ROUND(SUM(N29:N39),5)</f>
        <v>-996.31</v>
      </c>
      <c r="O40" s="17"/>
      <c r="P40" s="2">
        <f>ROUND(SUM(P29:P39),5)</f>
        <v>996.31</v>
      </c>
    </row>
    <row r="41" spans="1:16" x14ac:dyDescent="0.25">
      <c r="A41" s="1" t="s">
        <v>141</v>
      </c>
      <c r="B41" s="1"/>
      <c r="C41" s="1"/>
      <c r="D41" s="1"/>
      <c r="E41" s="1"/>
      <c r="F41" s="27"/>
      <c r="G41" s="1"/>
      <c r="H41" s="1"/>
      <c r="I41" s="1"/>
      <c r="J41" s="1"/>
      <c r="K41" s="1"/>
      <c r="L41" s="1"/>
      <c r="M41" s="1"/>
      <c r="N41" s="28"/>
      <c r="O41" s="1"/>
      <c r="P41" s="28"/>
    </row>
    <row r="42" spans="1:16" x14ac:dyDescent="0.25">
      <c r="A42" s="26"/>
      <c r="B42" s="29" t="s">
        <v>144</v>
      </c>
      <c r="C42" s="29"/>
      <c r="D42" s="29" t="s">
        <v>149</v>
      </c>
      <c r="E42" s="29"/>
      <c r="F42" s="30">
        <v>44197</v>
      </c>
      <c r="G42" s="29"/>
      <c r="H42" s="29" t="s">
        <v>172</v>
      </c>
      <c r="I42" s="29"/>
      <c r="J42" s="29"/>
      <c r="K42" s="29"/>
      <c r="L42" s="29" t="s">
        <v>55</v>
      </c>
      <c r="M42" s="29"/>
      <c r="N42" s="31"/>
      <c r="O42" s="29"/>
      <c r="P42" s="31">
        <v>-416.09</v>
      </c>
    </row>
    <row r="43" spans="1:16" x14ac:dyDescent="0.25">
      <c r="A43" s="1" t="s">
        <v>141</v>
      </c>
      <c r="B43" s="1"/>
      <c r="C43" s="1"/>
      <c r="D43" s="1"/>
      <c r="E43" s="1"/>
      <c r="F43" s="27"/>
      <c r="G43" s="1"/>
      <c r="H43" s="1"/>
      <c r="I43" s="1"/>
      <c r="J43" s="1"/>
      <c r="K43" s="1"/>
      <c r="L43" s="1"/>
      <c r="M43" s="1"/>
      <c r="N43" s="28"/>
      <c r="O43" s="1"/>
      <c r="P43" s="28"/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12</v>
      </c>
      <c r="M44" s="32"/>
      <c r="N44" s="36">
        <v>-450.55</v>
      </c>
      <c r="O44" s="32"/>
      <c r="P44" s="36">
        <v>450.55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14</v>
      </c>
      <c r="M45" s="32"/>
      <c r="N45" s="36">
        <v>-27.93</v>
      </c>
      <c r="O45" s="32"/>
      <c r="P45" s="36">
        <v>27.93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96</v>
      </c>
      <c r="M46" s="32"/>
      <c r="N46" s="36">
        <v>27.93</v>
      </c>
      <c r="O46" s="32"/>
      <c r="P46" s="36">
        <v>-27.93</v>
      </c>
    </row>
    <row r="47" spans="1:16" x14ac:dyDescent="0.25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96</v>
      </c>
      <c r="M47" s="32"/>
      <c r="N47" s="36">
        <v>27.93</v>
      </c>
      <c r="O47" s="32"/>
      <c r="P47" s="36">
        <v>-27.93</v>
      </c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14</v>
      </c>
      <c r="M48" s="32"/>
      <c r="N48" s="36">
        <v>-6.53</v>
      </c>
      <c r="O48" s="32"/>
      <c r="P48" s="36">
        <v>6.53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96</v>
      </c>
      <c r="M49" s="32"/>
      <c r="N49" s="36">
        <v>6.53</v>
      </c>
      <c r="O49" s="32"/>
      <c r="P49" s="36">
        <v>-6.53</v>
      </c>
    </row>
    <row r="50" spans="1:16" ht="15.75" thickBot="1" x14ac:dyDescent="0.3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96</v>
      </c>
      <c r="M50" s="32"/>
      <c r="N50" s="34">
        <v>6.53</v>
      </c>
      <c r="O50" s="32"/>
      <c r="P50" s="34">
        <v>-6.53</v>
      </c>
    </row>
    <row r="51" spans="1:16" x14ac:dyDescent="0.25">
      <c r="A51" s="17" t="s">
        <v>142</v>
      </c>
      <c r="B51" s="17"/>
      <c r="C51" s="17"/>
      <c r="D51" s="17"/>
      <c r="E51" s="17"/>
      <c r="F51" s="35"/>
      <c r="G51" s="17"/>
      <c r="H51" s="17"/>
      <c r="I51" s="17"/>
      <c r="J51" s="17"/>
      <c r="K51" s="17"/>
      <c r="L51" s="17"/>
      <c r="M51" s="17"/>
      <c r="N51" s="2">
        <f>ROUND(SUM(N43:N50),5)</f>
        <v>-416.09</v>
      </c>
      <c r="O51" s="17"/>
      <c r="P51" s="2">
        <f>ROUND(SUM(P43:P50),5)</f>
        <v>416.09</v>
      </c>
    </row>
    <row r="52" spans="1:16" x14ac:dyDescent="0.25">
      <c r="A52" s="1" t="s">
        <v>141</v>
      </c>
      <c r="B52" s="1"/>
      <c r="C52" s="1"/>
      <c r="D52" s="1"/>
      <c r="E52" s="1"/>
      <c r="F52" s="27"/>
      <c r="G52" s="1"/>
      <c r="H52" s="1"/>
      <c r="I52" s="1"/>
      <c r="J52" s="1"/>
      <c r="K52" s="1"/>
      <c r="L52" s="1"/>
      <c r="M52" s="1"/>
      <c r="N52" s="28"/>
      <c r="O52" s="1"/>
      <c r="P52" s="28"/>
    </row>
    <row r="53" spans="1:16" x14ac:dyDescent="0.25">
      <c r="A53" s="26"/>
      <c r="B53" s="29" t="s">
        <v>144</v>
      </c>
      <c r="C53" s="29"/>
      <c r="D53" s="29" t="s">
        <v>150</v>
      </c>
      <c r="E53" s="29"/>
      <c r="F53" s="30">
        <v>44197</v>
      </c>
      <c r="G53" s="29"/>
      <c r="H53" s="29" t="s">
        <v>173</v>
      </c>
      <c r="I53" s="29"/>
      <c r="J53" s="29"/>
      <c r="K53" s="29"/>
      <c r="L53" s="29" t="s">
        <v>55</v>
      </c>
      <c r="M53" s="29"/>
      <c r="N53" s="31"/>
      <c r="O53" s="29"/>
      <c r="P53" s="31">
        <v>-208.04</v>
      </c>
    </row>
    <row r="54" spans="1:16" x14ac:dyDescent="0.25">
      <c r="A54" s="1" t="s">
        <v>141</v>
      </c>
      <c r="B54" s="1"/>
      <c r="C54" s="1"/>
      <c r="D54" s="1"/>
      <c r="E54" s="1"/>
      <c r="F54" s="27"/>
      <c r="G54" s="1"/>
      <c r="H54" s="1"/>
      <c r="I54" s="1"/>
      <c r="J54" s="1"/>
      <c r="K54" s="1"/>
      <c r="L54" s="1"/>
      <c r="M54" s="1"/>
      <c r="N54" s="28"/>
      <c r="O54" s="1"/>
      <c r="P54" s="28"/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12</v>
      </c>
      <c r="M55" s="32"/>
      <c r="N55" s="36">
        <v>-225.28</v>
      </c>
      <c r="O55" s="32"/>
      <c r="P55" s="36">
        <v>225.28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14</v>
      </c>
      <c r="M56" s="32"/>
      <c r="N56" s="36">
        <v>-13.97</v>
      </c>
      <c r="O56" s="32"/>
      <c r="P56" s="36">
        <v>13.97</v>
      </c>
    </row>
    <row r="57" spans="1:16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96</v>
      </c>
      <c r="M57" s="32"/>
      <c r="N57" s="36">
        <v>13.97</v>
      </c>
      <c r="O57" s="32"/>
      <c r="P57" s="36">
        <v>-13.97</v>
      </c>
    </row>
    <row r="58" spans="1:16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96</v>
      </c>
      <c r="M58" s="32"/>
      <c r="N58" s="36">
        <v>13.97</v>
      </c>
      <c r="O58" s="32"/>
      <c r="P58" s="36">
        <v>-13.97</v>
      </c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14</v>
      </c>
      <c r="M59" s="32"/>
      <c r="N59" s="36">
        <v>-3.27</v>
      </c>
      <c r="O59" s="32"/>
      <c r="P59" s="36">
        <v>3.27</v>
      </c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96</v>
      </c>
      <c r="M60" s="32"/>
      <c r="N60" s="36">
        <v>3.27</v>
      </c>
      <c r="O60" s="32"/>
      <c r="P60" s="36">
        <v>-3.27</v>
      </c>
    </row>
    <row r="61" spans="1:16" ht="15.75" thickBot="1" x14ac:dyDescent="0.3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96</v>
      </c>
      <c r="M61" s="32"/>
      <c r="N61" s="34">
        <v>3.27</v>
      </c>
      <c r="O61" s="32"/>
      <c r="P61" s="34">
        <v>-3.27</v>
      </c>
    </row>
    <row r="62" spans="1:16" x14ac:dyDescent="0.25">
      <c r="A62" s="17" t="s">
        <v>142</v>
      </c>
      <c r="B62" s="17"/>
      <c r="C62" s="17"/>
      <c r="D62" s="17"/>
      <c r="E62" s="17"/>
      <c r="F62" s="35"/>
      <c r="G62" s="17"/>
      <c r="H62" s="17"/>
      <c r="I62" s="17"/>
      <c r="J62" s="17"/>
      <c r="K62" s="17"/>
      <c r="L62" s="17"/>
      <c r="M62" s="17"/>
      <c r="N62" s="2">
        <f>ROUND(SUM(N54:N61),5)</f>
        <v>-208.04</v>
      </c>
      <c r="O62" s="17"/>
      <c r="P62" s="2">
        <f>ROUND(SUM(P54:P61),5)</f>
        <v>208.04</v>
      </c>
    </row>
    <row r="63" spans="1:16" x14ac:dyDescent="0.25">
      <c r="A63" s="1" t="s">
        <v>141</v>
      </c>
      <c r="B63" s="1"/>
      <c r="C63" s="1"/>
      <c r="D63" s="1"/>
      <c r="E63" s="1"/>
      <c r="F63" s="27"/>
      <c r="G63" s="1"/>
      <c r="H63" s="1"/>
      <c r="I63" s="1"/>
      <c r="J63" s="1"/>
      <c r="K63" s="1"/>
      <c r="L63" s="1"/>
      <c r="M63" s="1"/>
      <c r="N63" s="28"/>
      <c r="O63" s="1"/>
      <c r="P63" s="28"/>
    </row>
    <row r="64" spans="1:16" x14ac:dyDescent="0.25">
      <c r="A64" s="26"/>
      <c r="B64" s="29" t="s">
        <v>144</v>
      </c>
      <c r="C64" s="29"/>
      <c r="D64" s="29" t="s">
        <v>151</v>
      </c>
      <c r="E64" s="29"/>
      <c r="F64" s="30">
        <v>44197</v>
      </c>
      <c r="G64" s="29"/>
      <c r="H64" s="29" t="s">
        <v>174</v>
      </c>
      <c r="I64" s="29"/>
      <c r="J64" s="29"/>
      <c r="K64" s="29"/>
      <c r="L64" s="29" t="s">
        <v>55</v>
      </c>
      <c r="M64" s="29"/>
      <c r="N64" s="31"/>
      <c r="O64" s="29"/>
      <c r="P64" s="31">
        <v>-1558.37</v>
      </c>
    </row>
    <row r="65" spans="1:16" x14ac:dyDescent="0.25">
      <c r="A65" s="1" t="s">
        <v>141</v>
      </c>
      <c r="B65" s="1"/>
      <c r="C65" s="1"/>
      <c r="D65" s="1"/>
      <c r="E65" s="1"/>
      <c r="F65" s="27"/>
      <c r="G65" s="1"/>
      <c r="H65" s="1"/>
      <c r="I65" s="1"/>
      <c r="J65" s="1"/>
      <c r="K65" s="1"/>
      <c r="L65" s="1"/>
      <c r="M65" s="1"/>
      <c r="N65" s="28"/>
      <c r="O65" s="1"/>
      <c r="P65" s="28"/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16</v>
      </c>
      <c r="M66" s="32"/>
      <c r="N66" s="36">
        <v>-625</v>
      </c>
      <c r="O66" s="32"/>
      <c r="P66" s="36">
        <v>625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17</v>
      </c>
      <c r="M67" s="32"/>
      <c r="N67" s="36">
        <v>-1281.06</v>
      </c>
      <c r="O67" s="32"/>
      <c r="P67" s="36">
        <v>1281.06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17</v>
      </c>
      <c r="M68" s="32"/>
      <c r="N68" s="36">
        <v>-708.13</v>
      </c>
      <c r="O68" s="32"/>
      <c r="P68" s="36">
        <v>708.13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16</v>
      </c>
      <c r="M69" s="32"/>
      <c r="N69" s="36">
        <v>625</v>
      </c>
      <c r="O69" s="32"/>
      <c r="P69" s="36">
        <v>-625</v>
      </c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96</v>
      </c>
      <c r="M70" s="32"/>
      <c r="N70" s="36">
        <v>124</v>
      </c>
      <c r="O70" s="32"/>
      <c r="P70" s="36">
        <v>-124</v>
      </c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14</v>
      </c>
      <c r="M71" s="32"/>
      <c r="N71" s="36">
        <v>-162.08000000000001</v>
      </c>
      <c r="O71" s="32"/>
      <c r="P71" s="36">
        <v>162.08000000000001</v>
      </c>
    </row>
    <row r="72" spans="1:16" x14ac:dyDescent="0.25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96</v>
      </c>
      <c r="M72" s="32"/>
      <c r="N72" s="36">
        <v>162.08000000000001</v>
      </c>
      <c r="O72" s="32"/>
      <c r="P72" s="36">
        <v>-162.08000000000001</v>
      </c>
    </row>
    <row r="73" spans="1:16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96</v>
      </c>
      <c r="M73" s="32"/>
      <c r="N73" s="36">
        <v>162.08000000000001</v>
      </c>
      <c r="O73" s="32"/>
      <c r="P73" s="36">
        <v>-162.08000000000001</v>
      </c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14</v>
      </c>
      <c r="M74" s="32"/>
      <c r="N74" s="36">
        <v>-37.909999999999997</v>
      </c>
      <c r="O74" s="32"/>
      <c r="P74" s="36">
        <v>37.909999999999997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96</v>
      </c>
      <c r="M75" s="32"/>
      <c r="N75" s="36">
        <v>37.909999999999997</v>
      </c>
      <c r="O75" s="32"/>
      <c r="P75" s="36">
        <v>-37.909999999999997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96</v>
      </c>
      <c r="M76" s="32"/>
      <c r="N76" s="36">
        <v>37.909999999999997</v>
      </c>
      <c r="O76" s="32"/>
      <c r="P76" s="36">
        <v>-37.909999999999997</v>
      </c>
    </row>
    <row r="77" spans="1:16" ht="15.75" thickBot="1" x14ac:dyDescent="0.3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96</v>
      </c>
      <c r="M77" s="32"/>
      <c r="N77" s="34">
        <v>106.83</v>
      </c>
      <c r="O77" s="32"/>
      <c r="P77" s="34">
        <v>-106.83</v>
      </c>
    </row>
    <row r="78" spans="1:16" x14ac:dyDescent="0.25">
      <c r="A78" s="17" t="s">
        <v>142</v>
      </c>
      <c r="B78" s="17"/>
      <c r="C78" s="17"/>
      <c r="D78" s="17"/>
      <c r="E78" s="17"/>
      <c r="F78" s="35"/>
      <c r="G78" s="17"/>
      <c r="H78" s="17"/>
      <c r="I78" s="17"/>
      <c r="J78" s="17"/>
      <c r="K78" s="17"/>
      <c r="L78" s="17"/>
      <c r="M78" s="17"/>
      <c r="N78" s="2">
        <f>ROUND(SUM(N65:N77),5)</f>
        <v>-1558.37</v>
      </c>
      <c r="O78" s="17"/>
      <c r="P78" s="2">
        <f>ROUND(SUM(P65:P77),5)</f>
        <v>1558.37</v>
      </c>
    </row>
    <row r="79" spans="1:16" x14ac:dyDescent="0.25">
      <c r="A79" s="1" t="s">
        <v>141</v>
      </c>
      <c r="B79" s="1"/>
      <c r="C79" s="1"/>
      <c r="D79" s="1"/>
      <c r="E79" s="1"/>
      <c r="F79" s="27"/>
      <c r="G79" s="1"/>
      <c r="H79" s="1"/>
      <c r="I79" s="1"/>
      <c r="J79" s="1"/>
      <c r="K79" s="1"/>
      <c r="L79" s="1"/>
      <c r="M79" s="1"/>
      <c r="N79" s="28"/>
      <c r="O79" s="1"/>
      <c r="P79" s="28"/>
    </row>
    <row r="80" spans="1:16" x14ac:dyDescent="0.25">
      <c r="A80" s="26"/>
      <c r="B80" s="29" t="s">
        <v>144</v>
      </c>
      <c r="C80" s="29"/>
      <c r="D80" s="29" t="s">
        <v>152</v>
      </c>
      <c r="E80" s="29"/>
      <c r="F80" s="30">
        <v>44197</v>
      </c>
      <c r="G80" s="29"/>
      <c r="H80" s="29" t="s">
        <v>175</v>
      </c>
      <c r="I80" s="29"/>
      <c r="J80" s="29"/>
      <c r="K80" s="29"/>
      <c r="L80" s="29" t="s">
        <v>55</v>
      </c>
      <c r="M80" s="29"/>
      <c r="N80" s="31"/>
      <c r="O80" s="29"/>
      <c r="P80" s="31">
        <v>-208.04</v>
      </c>
    </row>
    <row r="81" spans="1:16" x14ac:dyDescent="0.25">
      <c r="A81" s="1" t="s">
        <v>141</v>
      </c>
      <c r="B81" s="1"/>
      <c r="C81" s="1"/>
      <c r="D81" s="1"/>
      <c r="E81" s="1"/>
      <c r="F81" s="27"/>
      <c r="G81" s="1"/>
      <c r="H81" s="1"/>
      <c r="I81" s="1"/>
      <c r="J81" s="1"/>
      <c r="K81" s="1"/>
      <c r="L81" s="1"/>
      <c r="M81" s="1"/>
      <c r="N81" s="28"/>
      <c r="O81" s="1"/>
      <c r="P81" s="28"/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12</v>
      </c>
      <c r="M82" s="32"/>
      <c r="N82" s="36">
        <v>-225.28</v>
      </c>
      <c r="O82" s="32"/>
      <c r="P82" s="36">
        <v>225.28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14</v>
      </c>
      <c r="M83" s="32"/>
      <c r="N83" s="36">
        <v>-13.97</v>
      </c>
      <c r="O83" s="32"/>
      <c r="P83" s="36">
        <v>13.97</v>
      </c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96</v>
      </c>
      <c r="M84" s="32"/>
      <c r="N84" s="36">
        <v>13.97</v>
      </c>
      <c r="O84" s="32"/>
      <c r="P84" s="36">
        <v>-13.97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96</v>
      </c>
      <c r="M85" s="32"/>
      <c r="N85" s="36">
        <v>13.97</v>
      </c>
      <c r="O85" s="32"/>
      <c r="P85" s="36">
        <v>-13.97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14</v>
      </c>
      <c r="M86" s="32"/>
      <c r="N86" s="36">
        <v>-3.27</v>
      </c>
      <c r="O86" s="32"/>
      <c r="P86" s="36">
        <v>3.27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96</v>
      </c>
      <c r="M87" s="32"/>
      <c r="N87" s="36">
        <v>3.27</v>
      </c>
      <c r="O87" s="32"/>
      <c r="P87" s="36">
        <v>-3.27</v>
      </c>
    </row>
    <row r="88" spans="1:16" ht="15.75" thickBot="1" x14ac:dyDescent="0.3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96</v>
      </c>
      <c r="M88" s="32"/>
      <c r="N88" s="34">
        <v>3.27</v>
      </c>
      <c r="O88" s="32"/>
      <c r="P88" s="34">
        <v>-3.27</v>
      </c>
    </row>
    <row r="89" spans="1:16" x14ac:dyDescent="0.25">
      <c r="A89" s="17" t="s">
        <v>142</v>
      </c>
      <c r="B89" s="17"/>
      <c r="C89" s="17"/>
      <c r="D89" s="17"/>
      <c r="E89" s="17"/>
      <c r="F89" s="35"/>
      <c r="G89" s="17"/>
      <c r="H89" s="17"/>
      <c r="I89" s="17"/>
      <c r="J89" s="17"/>
      <c r="K89" s="17"/>
      <c r="L89" s="17"/>
      <c r="M89" s="17"/>
      <c r="N89" s="2">
        <f>ROUND(SUM(N81:N88),5)</f>
        <v>-208.04</v>
      </c>
      <c r="O89" s="17"/>
      <c r="P89" s="2">
        <f>ROUND(SUM(P81:P88),5)</f>
        <v>208.04</v>
      </c>
    </row>
    <row r="90" spans="1:16" x14ac:dyDescent="0.25">
      <c r="A90" s="1" t="s">
        <v>141</v>
      </c>
      <c r="B90" s="1"/>
      <c r="C90" s="1"/>
      <c r="D90" s="1"/>
      <c r="E90" s="1"/>
      <c r="F90" s="27"/>
      <c r="G90" s="1"/>
      <c r="H90" s="1"/>
      <c r="I90" s="1"/>
      <c r="J90" s="1"/>
      <c r="K90" s="1"/>
      <c r="L90" s="1"/>
      <c r="M90" s="1"/>
      <c r="N90" s="28"/>
      <c r="O90" s="1"/>
      <c r="P90" s="28"/>
    </row>
    <row r="91" spans="1:16" x14ac:dyDescent="0.25">
      <c r="A91" s="26"/>
      <c r="B91" s="29" t="s">
        <v>144</v>
      </c>
      <c r="C91" s="29"/>
      <c r="D91" s="29" t="s">
        <v>153</v>
      </c>
      <c r="E91" s="29"/>
      <c r="F91" s="30">
        <v>44197</v>
      </c>
      <c r="G91" s="29"/>
      <c r="H91" s="29" t="s">
        <v>176</v>
      </c>
      <c r="I91" s="29"/>
      <c r="J91" s="29"/>
      <c r="K91" s="29"/>
      <c r="L91" s="29" t="s">
        <v>55</v>
      </c>
      <c r="M91" s="29"/>
      <c r="N91" s="31"/>
      <c r="O91" s="29"/>
      <c r="P91" s="31">
        <v>-208.04</v>
      </c>
    </row>
    <row r="92" spans="1:16" x14ac:dyDescent="0.25">
      <c r="A92" s="1" t="s">
        <v>141</v>
      </c>
      <c r="B92" s="1"/>
      <c r="C92" s="1"/>
      <c r="D92" s="1"/>
      <c r="E92" s="1"/>
      <c r="F92" s="27"/>
      <c r="G92" s="1"/>
      <c r="H92" s="1"/>
      <c r="I92" s="1"/>
      <c r="J92" s="1"/>
      <c r="K92" s="1"/>
      <c r="L92" s="1"/>
      <c r="M92" s="1"/>
      <c r="N92" s="28"/>
      <c r="O92" s="1"/>
      <c r="P92" s="28"/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12</v>
      </c>
      <c r="M93" s="32"/>
      <c r="N93" s="36">
        <v>-225.28</v>
      </c>
      <c r="O93" s="32"/>
      <c r="P93" s="36">
        <v>225.28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14</v>
      </c>
      <c r="M94" s="32"/>
      <c r="N94" s="36">
        <v>-13.97</v>
      </c>
      <c r="O94" s="32"/>
      <c r="P94" s="36">
        <v>13.97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96</v>
      </c>
      <c r="M95" s="32"/>
      <c r="N95" s="36">
        <v>13.97</v>
      </c>
      <c r="O95" s="32"/>
      <c r="P95" s="36">
        <v>-13.97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96</v>
      </c>
      <c r="M96" s="32"/>
      <c r="N96" s="36">
        <v>13.97</v>
      </c>
      <c r="O96" s="32"/>
      <c r="P96" s="36">
        <v>-13.97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14</v>
      </c>
      <c r="M97" s="32"/>
      <c r="N97" s="36">
        <v>-3.27</v>
      </c>
      <c r="O97" s="32"/>
      <c r="P97" s="36">
        <v>3.27</v>
      </c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96</v>
      </c>
      <c r="M98" s="32"/>
      <c r="N98" s="36">
        <v>3.27</v>
      </c>
      <c r="O98" s="32"/>
      <c r="P98" s="36">
        <v>-3.27</v>
      </c>
    </row>
    <row r="99" spans="1:16" ht="15.75" thickBot="1" x14ac:dyDescent="0.3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96</v>
      </c>
      <c r="M99" s="32"/>
      <c r="N99" s="34">
        <v>3.27</v>
      </c>
      <c r="O99" s="32"/>
      <c r="P99" s="34">
        <v>-3.27</v>
      </c>
    </row>
    <row r="100" spans="1:16" x14ac:dyDescent="0.25">
      <c r="A100" s="17" t="s">
        <v>142</v>
      </c>
      <c r="B100" s="17"/>
      <c r="C100" s="17"/>
      <c r="D100" s="17"/>
      <c r="E100" s="17"/>
      <c r="F100" s="35"/>
      <c r="G100" s="17"/>
      <c r="H100" s="17"/>
      <c r="I100" s="17"/>
      <c r="J100" s="17"/>
      <c r="K100" s="17"/>
      <c r="L100" s="17"/>
      <c r="M100" s="17"/>
      <c r="N100" s="2">
        <f>ROUND(SUM(N92:N99),5)</f>
        <v>-208.04</v>
      </c>
      <c r="O100" s="17"/>
      <c r="P100" s="2">
        <f>ROUND(SUM(P92:P99),5)</f>
        <v>208.04</v>
      </c>
    </row>
    <row r="101" spans="1:16" x14ac:dyDescent="0.25">
      <c r="A101" s="1" t="s">
        <v>141</v>
      </c>
      <c r="B101" s="1"/>
      <c r="C101" s="1"/>
      <c r="D101" s="1"/>
      <c r="E101" s="1"/>
      <c r="F101" s="27"/>
      <c r="G101" s="1"/>
      <c r="H101" s="1"/>
      <c r="I101" s="1"/>
      <c r="J101" s="1"/>
      <c r="K101" s="1"/>
      <c r="L101" s="1"/>
      <c r="M101" s="1"/>
      <c r="N101" s="28"/>
      <c r="O101" s="1"/>
      <c r="P101" s="28"/>
    </row>
    <row r="102" spans="1:16" x14ac:dyDescent="0.25">
      <c r="A102" s="26"/>
      <c r="B102" s="29" t="s">
        <v>144</v>
      </c>
      <c r="C102" s="29"/>
      <c r="D102" s="29" t="s">
        <v>154</v>
      </c>
      <c r="E102" s="29"/>
      <c r="F102" s="30">
        <v>44197</v>
      </c>
      <c r="G102" s="29"/>
      <c r="H102" s="29" t="s">
        <v>177</v>
      </c>
      <c r="I102" s="29"/>
      <c r="J102" s="29"/>
      <c r="K102" s="29"/>
      <c r="L102" s="29" t="s">
        <v>55</v>
      </c>
      <c r="M102" s="29"/>
      <c r="N102" s="31"/>
      <c r="O102" s="29"/>
      <c r="P102" s="31">
        <v>-208.04</v>
      </c>
    </row>
    <row r="103" spans="1:16" x14ac:dyDescent="0.25">
      <c r="A103" s="1" t="s">
        <v>141</v>
      </c>
      <c r="B103" s="1"/>
      <c r="C103" s="1"/>
      <c r="D103" s="1"/>
      <c r="E103" s="1"/>
      <c r="F103" s="27"/>
      <c r="G103" s="1"/>
      <c r="H103" s="1"/>
      <c r="I103" s="1"/>
      <c r="J103" s="1"/>
      <c r="K103" s="1"/>
      <c r="L103" s="1"/>
      <c r="M103" s="1"/>
      <c r="N103" s="28"/>
      <c r="O103" s="1"/>
      <c r="P103" s="28"/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12</v>
      </c>
      <c r="M104" s="32"/>
      <c r="N104" s="36">
        <v>-225.28</v>
      </c>
      <c r="O104" s="32"/>
      <c r="P104" s="36">
        <v>225.28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14</v>
      </c>
      <c r="M105" s="32"/>
      <c r="N105" s="36">
        <v>-13.97</v>
      </c>
      <c r="O105" s="32"/>
      <c r="P105" s="36">
        <v>13.97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96</v>
      </c>
      <c r="M106" s="32"/>
      <c r="N106" s="36">
        <v>13.97</v>
      </c>
      <c r="O106" s="32"/>
      <c r="P106" s="36">
        <v>-13.97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96</v>
      </c>
      <c r="M107" s="32"/>
      <c r="N107" s="36">
        <v>13.97</v>
      </c>
      <c r="O107" s="32"/>
      <c r="P107" s="36">
        <v>-13.97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14</v>
      </c>
      <c r="M108" s="32"/>
      <c r="N108" s="36">
        <v>-3.27</v>
      </c>
      <c r="O108" s="32"/>
      <c r="P108" s="36">
        <v>3.27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96</v>
      </c>
      <c r="M109" s="32"/>
      <c r="N109" s="36">
        <v>3.27</v>
      </c>
      <c r="O109" s="32"/>
      <c r="P109" s="36">
        <v>-3.27</v>
      </c>
    </row>
    <row r="110" spans="1:16" ht="15.75" thickBot="1" x14ac:dyDescent="0.3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96</v>
      </c>
      <c r="M110" s="32"/>
      <c r="N110" s="34">
        <v>3.27</v>
      </c>
      <c r="O110" s="32"/>
      <c r="P110" s="34">
        <v>-3.27</v>
      </c>
    </row>
    <row r="111" spans="1:16" x14ac:dyDescent="0.25">
      <c r="A111" s="17" t="s">
        <v>142</v>
      </c>
      <c r="B111" s="17"/>
      <c r="C111" s="17"/>
      <c r="D111" s="17"/>
      <c r="E111" s="17"/>
      <c r="F111" s="35"/>
      <c r="G111" s="17"/>
      <c r="H111" s="17"/>
      <c r="I111" s="17"/>
      <c r="J111" s="17"/>
      <c r="K111" s="17"/>
      <c r="L111" s="17"/>
      <c r="M111" s="17"/>
      <c r="N111" s="2">
        <f>ROUND(SUM(N103:N110),5)</f>
        <v>-208.04</v>
      </c>
      <c r="O111" s="17"/>
      <c r="P111" s="2">
        <f>ROUND(SUM(P103:P110),5)</f>
        <v>208.04</v>
      </c>
    </row>
    <row r="112" spans="1:16" x14ac:dyDescent="0.25">
      <c r="A112" s="1" t="s">
        <v>141</v>
      </c>
      <c r="B112" s="1"/>
      <c r="C112" s="1"/>
      <c r="D112" s="1"/>
      <c r="E112" s="1"/>
      <c r="F112" s="27"/>
      <c r="G112" s="1"/>
      <c r="H112" s="1"/>
      <c r="I112" s="1"/>
      <c r="J112" s="1"/>
      <c r="K112" s="1"/>
      <c r="L112" s="1"/>
      <c r="M112" s="1"/>
      <c r="N112" s="28"/>
      <c r="O112" s="1"/>
      <c r="P112" s="28"/>
    </row>
    <row r="113" spans="1:16" x14ac:dyDescent="0.25">
      <c r="A113" s="26"/>
      <c r="B113" s="29" t="s">
        <v>143</v>
      </c>
      <c r="C113" s="29"/>
      <c r="D113" s="29" t="s">
        <v>155</v>
      </c>
      <c r="E113" s="29"/>
      <c r="F113" s="30">
        <v>44197</v>
      </c>
      <c r="G113" s="29"/>
      <c r="H113" s="29" t="s">
        <v>174</v>
      </c>
      <c r="I113" s="29"/>
      <c r="J113" s="29"/>
      <c r="K113" s="29"/>
      <c r="L113" s="29" t="s">
        <v>55</v>
      </c>
      <c r="M113" s="29"/>
      <c r="N113" s="31"/>
      <c r="O113" s="29"/>
      <c r="P113" s="31">
        <v>-625</v>
      </c>
    </row>
    <row r="114" spans="1:16" x14ac:dyDescent="0.25">
      <c r="A114" s="1" t="s">
        <v>141</v>
      </c>
      <c r="B114" s="1"/>
      <c r="C114" s="1"/>
      <c r="D114" s="1"/>
      <c r="E114" s="1"/>
      <c r="F114" s="27"/>
      <c r="G114" s="1"/>
      <c r="H114" s="1"/>
      <c r="I114" s="1"/>
      <c r="J114" s="1"/>
      <c r="K114" s="1"/>
      <c r="L114" s="1"/>
      <c r="M114" s="1"/>
      <c r="N114" s="28"/>
      <c r="O114" s="1"/>
      <c r="P114" s="28"/>
    </row>
    <row r="115" spans="1:16" ht="15.75" thickBot="1" x14ac:dyDescent="0.3">
      <c r="A115" s="26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16</v>
      </c>
      <c r="M115" s="32"/>
      <c r="N115" s="34">
        <v>-625</v>
      </c>
      <c r="O115" s="32"/>
      <c r="P115" s="34">
        <v>625</v>
      </c>
    </row>
    <row r="116" spans="1:16" x14ac:dyDescent="0.25">
      <c r="A116" s="17" t="s">
        <v>142</v>
      </c>
      <c r="B116" s="17"/>
      <c r="C116" s="17"/>
      <c r="D116" s="17"/>
      <c r="E116" s="17"/>
      <c r="F116" s="35"/>
      <c r="G116" s="17"/>
      <c r="H116" s="17"/>
      <c r="I116" s="17"/>
      <c r="J116" s="17"/>
      <c r="K116" s="17"/>
      <c r="L116" s="17"/>
      <c r="M116" s="17"/>
      <c r="N116" s="2">
        <f>ROUND(SUM(N114:N115),5)</f>
        <v>-625</v>
      </c>
      <c r="O116" s="17"/>
      <c r="P116" s="2">
        <f>ROUND(SUM(P114:P115),5)</f>
        <v>625</v>
      </c>
    </row>
    <row r="117" spans="1:16" x14ac:dyDescent="0.25">
      <c r="A117" s="1" t="s">
        <v>141</v>
      </c>
      <c r="B117" s="1"/>
      <c r="C117" s="1"/>
      <c r="D117" s="1"/>
      <c r="E117" s="1"/>
      <c r="F117" s="27"/>
      <c r="G117" s="1"/>
      <c r="H117" s="1"/>
      <c r="I117" s="1"/>
      <c r="J117" s="1"/>
      <c r="K117" s="1"/>
      <c r="L117" s="1"/>
      <c r="M117" s="1"/>
      <c r="N117" s="28"/>
      <c r="O117" s="1"/>
      <c r="P117" s="28"/>
    </row>
    <row r="118" spans="1:16" x14ac:dyDescent="0.25">
      <c r="A118" s="26"/>
      <c r="B118" s="29" t="s">
        <v>143</v>
      </c>
      <c r="C118" s="29"/>
      <c r="D118" s="29" t="s">
        <v>156</v>
      </c>
      <c r="E118" s="29"/>
      <c r="F118" s="30">
        <v>44197</v>
      </c>
      <c r="G118" s="29"/>
      <c r="H118" s="29" t="s">
        <v>174</v>
      </c>
      <c r="I118" s="29"/>
      <c r="J118" s="29"/>
      <c r="K118" s="29"/>
      <c r="L118" s="29" t="s">
        <v>55</v>
      </c>
      <c r="M118" s="29"/>
      <c r="N118" s="31"/>
      <c r="O118" s="29"/>
      <c r="P118" s="31">
        <v>-242.86</v>
      </c>
    </row>
    <row r="119" spans="1:16" x14ac:dyDescent="0.25">
      <c r="A119" s="1" t="s">
        <v>141</v>
      </c>
      <c r="B119" s="1"/>
      <c r="C119" s="1"/>
      <c r="D119" s="1"/>
      <c r="E119" s="1"/>
      <c r="F119" s="27"/>
      <c r="G119" s="1"/>
      <c r="H119" s="1"/>
      <c r="I119" s="1"/>
      <c r="J119" s="1"/>
      <c r="K119" s="1"/>
      <c r="L119" s="1"/>
      <c r="M119" s="1"/>
      <c r="N119" s="28"/>
      <c r="O119" s="1"/>
      <c r="P119" s="28"/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15</v>
      </c>
      <c r="M120" s="32"/>
      <c r="N120" s="36">
        <v>-50</v>
      </c>
      <c r="O120" s="32"/>
      <c r="P120" s="36">
        <v>50</v>
      </c>
    </row>
    <row r="121" spans="1:16" ht="15.75" thickBot="1" x14ac:dyDescent="0.3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9</v>
      </c>
      <c r="M121" s="32"/>
      <c r="N121" s="34">
        <v>-192.86</v>
      </c>
      <c r="O121" s="32"/>
      <c r="P121" s="34">
        <v>192.86</v>
      </c>
    </row>
    <row r="122" spans="1:16" x14ac:dyDescent="0.25">
      <c r="A122" s="17" t="s">
        <v>142</v>
      </c>
      <c r="B122" s="17"/>
      <c r="C122" s="17"/>
      <c r="D122" s="17"/>
      <c r="E122" s="17"/>
      <c r="F122" s="35"/>
      <c r="G122" s="17"/>
      <c r="H122" s="17"/>
      <c r="I122" s="17"/>
      <c r="J122" s="17"/>
      <c r="K122" s="17"/>
      <c r="L122" s="17"/>
      <c r="M122" s="17"/>
      <c r="N122" s="2">
        <f>ROUND(SUM(N119:N121),5)</f>
        <v>-242.86</v>
      </c>
      <c r="O122" s="17"/>
      <c r="P122" s="2">
        <f>ROUND(SUM(P119:P121),5)</f>
        <v>242.86</v>
      </c>
    </row>
    <row r="123" spans="1:16" x14ac:dyDescent="0.25">
      <c r="A123" s="1" t="s">
        <v>141</v>
      </c>
      <c r="B123" s="1"/>
      <c r="C123" s="1"/>
      <c r="D123" s="1"/>
      <c r="E123" s="1"/>
      <c r="F123" s="27"/>
      <c r="G123" s="1"/>
      <c r="H123" s="1"/>
      <c r="I123" s="1"/>
      <c r="J123" s="1"/>
      <c r="K123" s="1"/>
      <c r="L123" s="1"/>
      <c r="M123" s="1"/>
      <c r="N123" s="28"/>
      <c r="O123" s="1"/>
      <c r="P123" s="28"/>
    </row>
    <row r="124" spans="1:16" x14ac:dyDescent="0.25">
      <c r="A124" s="26"/>
      <c r="B124" s="29" t="s">
        <v>145</v>
      </c>
      <c r="C124" s="29"/>
      <c r="D124" s="29" t="s">
        <v>157</v>
      </c>
      <c r="E124" s="29"/>
      <c r="F124" s="30">
        <v>44197</v>
      </c>
      <c r="G124" s="29"/>
      <c r="H124" s="29" t="s">
        <v>178</v>
      </c>
      <c r="I124" s="29"/>
      <c r="J124" s="29"/>
      <c r="K124" s="29"/>
      <c r="L124" s="29" t="s">
        <v>55</v>
      </c>
      <c r="M124" s="29"/>
      <c r="N124" s="31"/>
      <c r="O124" s="29"/>
      <c r="P124" s="31">
        <v>-560</v>
      </c>
    </row>
    <row r="125" spans="1:16" x14ac:dyDescent="0.25">
      <c r="A125" s="1" t="s">
        <v>141</v>
      </c>
      <c r="B125" s="1"/>
      <c r="C125" s="1"/>
      <c r="D125" s="1"/>
      <c r="E125" s="1"/>
      <c r="F125" s="27"/>
      <c r="G125" s="1"/>
      <c r="H125" s="1"/>
      <c r="I125" s="1"/>
      <c r="J125" s="1"/>
      <c r="K125" s="1"/>
      <c r="L125" s="1"/>
      <c r="M125" s="1"/>
      <c r="N125" s="28"/>
      <c r="O125" s="1"/>
      <c r="P125" s="28"/>
    </row>
    <row r="126" spans="1:16" ht="15.75" thickBot="1" x14ac:dyDescent="0.3">
      <c r="A126" s="26"/>
      <c r="B126" s="32" t="s">
        <v>146</v>
      </c>
      <c r="C126" s="32"/>
      <c r="D126" s="32"/>
      <c r="E126" s="32"/>
      <c r="F126" s="33">
        <v>44197</v>
      </c>
      <c r="G126" s="32"/>
      <c r="H126" s="32"/>
      <c r="I126" s="32"/>
      <c r="J126" s="32"/>
      <c r="K126" s="32"/>
      <c r="L126" s="32" t="s">
        <v>24</v>
      </c>
      <c r="M126" s="32"/>
      <c r="N126" s="34">
        <v>-560</v>
      </c>
      <c r="O126" s="32"/>
      <c r="P126" s="34">
        <v>560</v>
      </c>
    </row>
    <row r="127" spans="1:16" x14ac:dyDescent="0.25">
      <c r="A127" s="17" t="s">
        <v>142</v>
      </c>
      <c r="B127" s="17"/>
      <c r="C127" s="17"/>
      <c r="D127" s="17"/>
      <c r="E127" s="17"/>
      <c r="F127" s="35"/>
      <c r="G127" s="17"/>
      <c r="H127" s="17"/>
      <c r="I127" s="17"/>
      <c r="J127" s="17"/>
      <c r="K127" s="17"/>
      <c r="L127" s="17"/>
      <c r="M127" s="17"/>
      <c r="N127" s="2">
        <f>ROUND(SUM(N125:N126),5)</f>
        <v>-560</v>
      </c>
      <c r="O127" s="17"/>
      <c r="P127" s="2">
        <f>ROUND(SUM(P125:P126),5)</f>
        <v>560</v>
      </c>
    </row>
    <row r="128" spans="1:16" x14ac:dyDescent="0.25">
      <c r="A128" s="1" t="s">
        <v>141</v>
      </c>
      <c r="B128" s="1"/>
      <c r="C128" s="1"/>
      <c r="D128" s="1"/>
      <c r="E128" s="1"/>
      <c r="F128" s="27"/>
      <c r="G128" s="1"/>
      <c r="H128" s="1"/>
      <c r="I128" s="1"/>
      <c r="J128" s="1"/>
      <c r="K128" s="1"/>
      <c r="L128" s="1"/>
      <c r="M128" s="1"/>
      <c r="N128" s="28"/>
      <c r="O128" s="1"/>
      <c r="P128" s="28"/>
    </row>
    <row r="129" spans="1:16" x14ac:dyDescent="0.25">
      <c r="A129" s="26"/>
      <c r="B129" s="29" t="s">
        <v>145</v>
      </c>
      <c r="C129" s="29"/>
      <c r="D129" s="29" t="s">
        <v>158</v>
      </c>
      <c r="E129" s="29"/>
      <c r="F129" s="30">
        <v>44200</v>
      </c>
      <c r="G129" s="29"/>
      <c r="H129" s="29" t="s">
        <v>179</v>
      </c>
      <c r="I129" s="29"/>
      <c r="J129" s="29"/>
      <c r="K129" s="29"/>
      <c r="L129" s="29" t="s">
        <v>55</v>
      </c>
      <c r="M129" s="29"/>
      <c r="N129" s="31"/>
      <c r="O129" s="29"/>
      <c r="P129" s="31">
        <v>-1391.71</v>
      </c>
    </row>
    <row r="130" spans="1:16" x14ac:dyDescent="0.25">
      <c r="A130" s="1" t="s">
        <v>141</v>
      </c>
      <c r="B130" s="1"/>
      <c r="C130" s="1"/>
      <c r="D130" s="1"/>
      <c r="E130" s="1"/>
      <c r="F130" s="27"/>
      <c r="G130" s="1"/>
      <c r="H130" s="1"/>
      <c r="I130" s="1"/>
      <c r="J130" s="1"/>
      <c r="K130" s="1"/>
      <c r="L130" s="1"/>
      <c r="M130" s="1"/>
      <c r="N130" s="28"/>
      <c r="O130" s="1"/>
      <c r="P130" s="28"/>
    </row>
    <row r="131" spans="1:16" ht="15.75" thickBot="1" x14ac:dyDescent="0.3">
      <c r="A131" s="26"/>
      <c r="B131" s="32" t="s">
        <v>146</v>
      </c>
      <c r="C131" s="32"/>
      <c r="D131" s="32"/>
      <c r="E131" s="32"/>
      <c r="F131" s="33">
        <v>44197</v>
      </c>
      <c r="G131" s="32"/>
      <c r="H131" s="32"/>
      <c r="I131" s="32"/>
      <c r="J131" s="32"/>
      <c r="K131" s="32"/>
      <c r="L131" s="32" t="s">
        <v>7</v>
      </c>
      <c r="M131" s="32"/>
      <c r="N131" s="34">
        <v>-1391.71</v>
      </c>
      <c r="O131" s="32"/>
      <c r="P131" s="34">
        <v>1391.71</v>
      </c>
    </row>
    <row r="132" spans="1:16" x14ac:dyDescent="0.25">
      <c r="A132" s="17" t="s">
        <v>142</v>
      </c>
      <c r="B132" s="17"/>
      <c r="C132" s="17"/>
      <c r="D132" s="17"/>
      <c r="E132" s="17"/>
      <c r="F132" s="35"/>
      <c r="G132" s="17"/>
      <c r="H132" s="17"/>
      <c r="I132" s="17"/>
      <c r="J132" s="17"/>
      <c r="K132" s="17"/>
      <c r="L132" s="17"/>
      <c r="M132" s="17"/>
      <c r="N132" s="2">
        <f>ROUND(SUM(N130:N131),5)</f>
        <v>-1391.71</v>
      </c>
      <c r="O132" s="17"/>
      <c r="P132" s="2">
        <f>ROUND(SUM(P130:P131),5)</f>
        <v>1391.71</v>
      </c>
    </row>
    <row r="133" spans="1:16" x14ac:dyDescent="0.25">
      <c r="A133" s="1" t="s">
        <v>141</v>
      </c>
      <c r="B133" s="1"/>
      <c r="C133" s="1"/>
      <c r="D133" s="1"/>
      <c r="E133" s="1"/>
      <c r="F133" s="27"/>
      <c r="G133" s="1"/>
      <c r="H133" s="1"/>
      <c r="I133" s="1"/>
      <c r="J133" s="1"/>
      <c r="K133" s="1"/>
      <c r="L133" s="1"/>
      <c r="M133" s="1"/>
      <c r="N133" s="28"/>
      <c r="O133" s="1"/>
      <c r="P133" s="28"/>
    </row>
    <row r="134" spans="1:16" x14ac:dyDescent="0.25">
      <c r="A134" s="26"/>
      <c r="B134" s="29" t="s">
        <v>145</v>
      </c>
      <c r="C134" s="29"/>
      <c r="D134" s="29" t="s">
        <v>159</v>
      </c>
      <c r="E134" s="29"/>
      <c r="F134" s="30">
        <v>44207</v>
      </c>
      <c r="G134" s="29"/>
      <c r="H134" s="29" t="s">
        <v>180</v>
      </c>
      <c r="I134" s="29"/>
      <c r="J134" s="29"/>
      <c r="K134" s="29"/>
      <c r="L134" s="29" t="s">
        <v>55</v>
      </c>
      <c r="M134" s="29"/>
      <c r="N134" s="31"/>
      <c r="O134" s="29"/>
      <c r="P134" s="31">
        <v>-131.25</v>
      </c>
    </row>
    <row r="135" spans="1:16" x14ac:dyDescent="0.25">
      <c r="A135" s="1" t="s">
        <v>141</v>
      </c>
      <c r="B135" s="1"/>
      <c r="C135" s="1"/>
      <c r="D135" s="1"/>
      <c r="E135" s="1"/>
      <c r="F135" s="27"/>
      <c r="G135" s="1"/>
      <c r="H135" s="1"/>
      <c r="I135" s="1"/>
      <c r="J135" s="1"/>
      <c r="K135" s="1"/>
      <c r="L135" s="1"/>
      <c r="M135" s="1"/>
      <c r="N135" s="28"/>
      <c r="O135" s="1"/>
      <c r="P135" s="28"/>
    </row>
    <row r="136" spans="1:16" ht="15.75" thickBot="1" x14ac:dyDescent="0.3">
      <c r="A136" s="26"/>
      <c r="B136" s="32" t="s">
        <v>146</v>
      </c>
      <c r="C136" s="32"/>
      <c r="D136" s="32"/>
      <c r="E136" s="32"/>
      <c r="F136" s="33">
        <v>44207</v>
      </c>
      <c r="G136" s="32"/>
      <c r="H136" s="32"/>
      <c r="I136" s="32"/>
      <c r="J136" s="32"/>
      <c r="K136" s="32"/>
      <c r="L136" s="32" t="s">
        <v>20</v>
      </c>
      <c r="M136" s="32"/>
      <c r="N136" s="34">
        <v>-131.25</v>
      </c>
      <c r="O136" s="32"/>
      <c r="P136" s="34">
        <v>131.25</v>
      </c>
    </row>
    <row r="137" spans="1:16" x14ac:dyDescent="0.25">
      <c r="A137" s="17" t="s">
        <v>142</v>
      </c>
      <c r="B137" s="17"/>
      <c r="C137" s="17"/>
      <c r="D137" s="17"/>
      <c r="E137" s="17"/>
      <c r="F137" s="35"/>
      <c r="G137" s="17"/>
      <c r="H137" s="17"/>
      <c r="I137" s="17"/>
      <c r="J137" s="17"/>
      <c r="K137" s="17"/>
      <c r="L137" s="17"/>
      <c r="M137" s="17"/>
      <c r="N137" s="2">
        <f>ROUND(SUM(N135:N136),5)</f>
        <v>-131.25</v>
      </c>
      <c r="O137" s="17"/>
      <c r="P137" s="2">
        <f>ROUND(SUM(P135:P136),5)</f>
        <v>131.25</v>
      </c>
    </row>
    <row r="138" spans="1:16" x14ac:dyDescent="0.25">
      <c r="A138" s="1" t="s">
        <v>141</v>
      </c>
      <c r="B138" s="1"/>
      <c r="C138" s="1"/>
      <c r="D138" s="1"/>
      <c r="E138" s="1"/>
      <c r="F138" s="27"/>
      <c r="G138" s="1"/>
      <c r="H138" s="1"/>
      <c r="I138" s="1"/>
      <c r="J138" s="1"/>
      <c r="K138" s="1"/>
      <c r="L138" s="1"/>
      <c r="M138" s="1"/>
      <c r="N138" s="28"/>
      <c r="O138" s="1"/>
      <c r="P138" s="28"/>
    </row>
    <row r="139" spans="1:16" x14ac:dyDescent="0.25">
      <c r="A139" s="26"/>
      <c r="B139" s="29" t="s">
        <v>145</v>
      </c>
      <c r="C139" s="29"/>
      <c r="D139" s="29" t="s">
        <v>160</v>
      </c>
      <c r="E139" s="29"/>
      <c r="F139" s="30">
        <v>44207</v>
      </c>
      <c r="G139" s="29"/>
      <c r="H139" s="29" t="s">
        <v>181</v>
      </c>
      <c r="I139" s="29"/>
      <c r="J139" s="29"/>
      <c r="K139" s="29"/>
      <c r="L139" s="29" t="s">
        <v>55</v>
      </c>
      <c r="M139" s="29"/>
      <c r="N139" s="31"/>
      <c r="O139" s="29"/>
      <c r="P139" s="31">
        <v>-525</v>
      </c>
    </row>
    <row r="140" spans="1:16" x14ac:dyDescent="0.25">
      <c r="A140" s="1" t="s">
        <v>141</v>
      </c>
      <c r="B140" s="1"/>
      <c r="C140" s="1"/>
      <c r="D140" s="1"/>
      <c r="E140" s="1"/>
      <c r="F140" s="27"/>
      <c r="G140" s="1"/>
      <c r="H140" s="1"/>
      <c r="I140" s="1"/>
      <c r="J140" s="1"/>
      <c r="K140" s="1"/>
      <c r="L140" s="1"/>
      <c r="M140" s="1"/>
      <c r="N140" s="28"/>
      <c r="O140" s="1"/>
      <c r="P140" s="28"/>
    </row>
    <row r="141" spans="1:16" ht="15.75" thickBot="1" x14ac:dyDescent="0.3">
      <c r="A141" s="26"/>
      <c r="B141" s="32" t="s">
        <v>146</v>
      </c>
      <c r="C141" s="32"/>
      <c r="D141" s="32" t="s">
        <v>161</v>
      </c>
      <c r="E141" s="32"/>
      <c r="F141" s="33">
        <v>44207</v>
      </c>
      <c r="G141" s="32"/>
      <c r="H141" s="32"/>
      <c r="I141" s="32"/>
      <c r="J141" s="32"/>
      <c r="K141" s="32"/>
      <c r="L141" s="32" t="s">
        <v>27</v>
      </c>
      <c r="M141" s="32"/>
      <c r="N141" s="34">
        <v>-525</v>
      </c>
      <c r="O141" s="32"/>
      <c r="P141" s="34">
        <v>525</v>
      </c>
    </row>
    <row r="142" spans="1:16" x14ac:dyDescent="0.25">
      <c r="A142" s="17" t="s">
        <v>142</v>
      </c>
      <c r="B142" s="17"/>
      <c r="C142" s="17"/>
      <c r="D142" s="17"/>
      <c r="E142" s="17"/>
      <c r="F142" s="35"/>
      <c r="G142" s="17"/>
      <c r="H142" s="17"/>
      <c r="I142" s="17"/>
      <c r="J142" s="17"/>
      <c r="K142" s="17"/>
      <c r="L142" s="17"/>
      <c r="M142" s="17"/>
      <c r="N142" s="2">
        <f>ROUND(SUM(N140:N141),5)</f>
        <v>-525</v>
      </c>
      <c r="O142" s="17"/>
      <c r="P142" s="2">
        <f>ROUND(SUM(P140:P141),5)</f>
        <v>525</v>
      </c>
    </row>
    <row r="143" spans="1:16" x14ac:dyDescent="0.25">
      <c r="A143" s="1" t="s">
        <v>141</v>
      </c>
      <c r="B143" s="1"/>
      <c r="C143" s="1"/>
      <c r="D143" s="1"/>
      <c r="E143" s="1"/>
      <c r="F143" s="27"/>
      <c r="G143" s="1"/>
      <c r="H143" s="1"/>
      <c r="I143" s="1"/>
      <c r="J143" s="1"/>
      <c r="K143" s="1"/>
      <c r="L143" s="1"/>
      <c r="M143" s="1"/>
      <c r="N143" s="28"/>
      <c r="O143" s="1"/>
      <c r="P143" s="28"/>
    </row>
    <row r="144" spans="1:16" x14ac:dyDescent="0.25">
      <c r="A144" s="26"/>
      <c r="B144" s="29" t="s">
        <v>144</v>
      </c>
      <c r="C144" s="29"/>
      <c r="D144" s="29" t="s">
        <v>162</v>
      </c>
      <c r="E144" s="29"/>
      <c r="F144" s="30">
        <v>44197</v>
      </c>
      <c r="G144" s="29"/>
      <c r="H144" s="29" t="s">
        <v>182</v>
      </c>
      <c r="I144" s="29"/>
      <c r="J144" s="29"/>
      <c r="K144" s="29"/>
      <c r="L144" s="29" t="s">
        <v>55</v>
      </c>
      <c r="M144" s="29"/>
      <c r="N144" s="31"/>
      <c r="O144" s="29"/>
      <c r="P144" s="31">
        <v>-1164.56</v>
      </c>
    </row>
    <row r="145" spans="1:16" x14ac:dyDescent="0.25">
      <c r="A145" s="1" t="s">
        <v>141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  <c r="O145" s="1"/>
      <c r="P145" s="28"/>
    </row>
    <row r="146" spans="1:16" x14ac:dyDescent="0.25">
      <c r="A146" s="32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17</v>
      </c>
      <c r="M146" s="32"/>
      <c r="N146" s="36">
        <v>-1430</v>
      </c>
      <c r="O146" s="32"/>
      <c r="P146" s="36">
        <v>1430</v>
      </c>
    </row>
    <row r="147" spans="1:16" x14ac:dyDescent="0.25">
      <c r="A147" s="32"/>
      <c r="B147" s="32"/>
      <c r="C147" s="32"/>
      <c r="D147" s="32"/>
      <c r="E147" s="32"/>
      <c r="F147" s="33"/>
      <c r="G147" s="32"/>
      <c r="H147" s="32"/>
      <c r="I147" s="32"/>
      <c r="J147" s="32"/>
      <c r="K147" s="32"/>
      <c r="L147" s="32" t="s">
        <v>96</v>
      </c>
      <c r="M147" s="32"/>
      <c r="N147" s="36">
        <v>116</v>
      </c>
      <c r="O147" s="32"/>
      <c r="P147" s="36">
        <v>-116</v>
      </c>
    </row>
    <row r="148" spans="1:16" x14ac:dyDescent="0.25">
      <c r="A148" s="32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14</v>
      </c>
      <c r="M148" s="32"/>
      <c r="N148" s="36">
        <v>-88.66</v>
      </c>
      <c r="O148" s="32"/>
      <c r="P148" s="36">
        <v>88.66</v>
      </c>
    </row>
    <row r="149" spans="1:16" x14ac:dyDescent="0.25">
      <c r="A149" s="32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96</v>
      </c>
      <c r="M149" s="32"/>
      <c r="N149" s="36">
        <v>88.66</v>
      </c>
      <c r="O149" s="32"/>
      <c r="P149" s="36">
        <v>-88.66</v>
      </c>
    </row>
    <row r="150" spans="1:16" x14ac:dyDescent="0.25">
      <c r="A150" s="32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96</v>
      </c>
      <c r="M150" s="32"/>
      <c r="N150" s="36">
        <v>88.66</v>
      </c>
      <c r="O150" s="32"/>
      <c r="P150" s="36">
        <v>-88.66</v>
      </c>
    </row>
    <row r="151" spans="1:16" x14ac:dyDescent="0.25">
      <c r="A151" s="32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14</v>
      </c>
      <c r="M151" s="32"/>
      <c r="N151" s="36">
        <v>-20.74</v>
      </c>
      <c r="O151" s="32"/>
      <c r="P151" s="36">
        <v>20.74</v>
      </c>
    </row>
    <row r="152" spans="1:16" x14ac:dyDescent="0.25">
      <c r="A152" s="32"/>
      <c r="B152" s="32"/>
      <c r="C152" s="32"/>
      <c r="D152" s="32"/>
      <c r="E152" s="32"/>
      <c r="F152" s="33"/>
      <c r="G152" s="32"/>
      <c r="H152" s="32"/>
      <c r="I152" s="32"/>
      <c r="J152" s="32"/>
      <c r="K152" s="32"/>
      <c r="L152" s="32" t="s">
        <v>96</v>
      </c>
      <c r="M152" s="32"/>
      <c r="N152" s="36">
        <v>20.74</v>
      </c>
      <c r="O152" s="32"/>
      <c r="P152" s="36">
        <v>-20.74</v>
      </c>
    </row>
    <row r="153" spans="1:16" x14ac:dyDescent="0.25">
      <c r="A153" s="32"/>
      <c r="B153" s="32"/>
      <c r="C153" s="32"/>
      <c r="D153" s="32"/>
      <c r="E153" s="32"/>
      <c r="F153" s="33"/>
      <c r="G153" s="32"/>
      <c r="H153" s="32"/>
      <c r="I153" s="32"/>
      <c r="J153" s="32"/>
      <c r="K153" s="32"/>
      <c r="L153" s="32" t="s">
        <v>96</v>
      </c>
      <c r="M153" s="32"/>
      <c r="N153" s="36">
        <v>20.74</v>
      </c>
      <c r="O153" s="32"/>
      <c r="P153" s="36">
        <v>-20.74</v>
      </c>
    </row>
    <row r="154" spans="1:16" ht="15.75" thickBot="1" x14ac:dyDescent="0.3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96</v>
      </c>
      <c r="M154" s="32"/>
      <c r="N154" s="34">
        <v>40.04</v>
      </c>
      <c r="O154" s="32"/>
      <c r="P154" s="34">
        <v>-40.04</v>
      </c>
    </row>
    <row r="155" spans="1:16" x14ac:dyDescent="0.25">
      <c r="A155" s="17" t="s">
        <v>142</v>
      </c>
      <c r="B155" s="17"/>
      <c r="C155" s="17"/>
      <c r="D155" s="17"/>
      <c r="E155" s="17"/>
      <c r="F155" s="35"/>
      <c r="G155" s="17"/>
      <c r="H155" s="17"/>
      <c r="I155" s="17"/>
      <c r="J155" s="17"/>
      <c r="K155" s="17"/>
      <c r="L155" s="17"/>
      <c r="M155" s="17"/>
      <c r="N155" s="2">
        <f>ROUND(SUM(N145:N154),5)</f>
        <v>-1164.56</v>
      </c>
      <c r="O155" s="17"/>
      <c r="P155" s="2">
        <f>ROUND(SUM(P145:P154),5)</f>
        <v>1164.56</v>
      </c>
    </row>
    <row r="156" spans="1:16" x14ac:dyDescent="0.25">
      <c r="A156" s="1" t="s">
        <v>141</v>
      </c>
      <c r="B156" s="1"/>
      <c r="C156" s="1"/>
      <c r="D156" s="1"/>
      <c r="E156" s="1"/>
      <c r="F156" s="27"/>
      <c r="G156" s="1"/>
      <c r="H156" s="1"/>
      <c r="I156" s="1"/>
      <c r="J156" s="1"/>
      <c r="K156" s="1"/>
      <c r="L156" s="1"/>
      <c r="M156" s="1"/>
      <c r="N156" s="28"/>
      <c r="O156" s="1"/>
      <c r="P156" s="28"/>
    </row>
    <row r="157" spans="1:16" x14ac:dyDescent="0.25">
      <c r="A157" s="26"/>
      <c r="B157" s="29" t="s">
        <v>143</v>
      </c>
      <c r="C157" s="29"/>
      <c r="D157" s="29" t="s">
        <v>163</v>
      </c>
      <c r="E157" s="29"/>
      <c r="F157" s="30">
        <v>44197</v>
      </c>
      <c r="G157" s="29"/>
      <c r="H157" s="29" t="s">
        <v>182</v>
      </c>
      <c r="I157" s="29"/>
      <c r="J157" s="29"/>
      <c r="K157" s="29"/>
      <c r="L157" s="29" t="s">
        <v>55</v>
      </c>
      <c r="M157" s="29"/>
      <c r="N157" s="31"/>
      <c r="O157" s="29"/>
      <c r="P157" s="31">
        <v>-268.52</v>
      </c>
    </row>
    <row r="158" spans="1:16" x14ac:dyDescent="0.25">
      <c r="A158" s="1" t="s">
        <v>141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1"/>
      <c r="M158" s="1"/>
      <c r="N158" s="28"/>
      <c r="O158" s="1"/>
      <c r="P158" s="28"/>
    </row>
    <row r="159" spans="1:16" x14ac:dyDescent="0.25">
      <c r="A159" s="32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13</v>
      </c>
      <c r="M159" s="32"/>
      <c r="N159" s="36">
        <v>-53.94</v>
      </c>
      <c r="O159" s="32"/>
      <c r="P159" s="36">
        <v>53.94</v>
      </c>
    </row>
    <row r="160" spans="1:16" x14ac:dyDescent="0.25">
      <c r="A160" s="32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9</v>
      </c>
      <c r="M160" s="32"/>
      <c r="N160" s="36">
        <v>-164.58</v>
      </c>
      <c r="O160" s="32"/>
      <c r="P160" s="36">
        <v>164.58</v>
      </c>
    </row>
    <row r="161" spans="1:16" ht="15.75" thickBot="1" x14ac:dyDescent="0.3">
      <c r="A161" s="32"/>
      <c r="B161" s="32"/>
      <c r="C161" s="32"/>
      <c r="D161" s="32"/>
      <c r="E161" s="32"/>
      <c r="F161" s="33"/>
      <c r="G161" s="32"/>
      <c r="H161" s="32"/>
      <c r="I161" s="32"/>
      <c r="J161" s="32"/>
      <c r="K161" s="32"/>
      <c r="L161" s="32" t="s">
        <v>15</v>
      </c>
      <c r="M161" s="32"/>
      <c r="N161" s="34">
        <v>-50</v>
      </c>
      <c r="O161" s="32"/>
      <c r="P161" s="34">
        <v>50</v>
      </c>
    </row>
    <row r="162" spans="1:16" x14ac:dyDescent="0.25">
      <c r="A162" s="17" t="s">
        <v>142</v>
      </c>
      <c r="B162" s="17"/>
      <c r="C162" s="17"/>
      <c r="D162" s="17"/>
      <c r="E162" s="17"/>
      <c r="F162" s="35"/>
      <c r="G162" s="17"/>
      <c r="H162" s="17"/>
      <c r="I162" s="17"/>
      <c r="J162" s="17"/>
      <c r="K162" s="17"/>
      <c r="L162" s="17"/>
      <c r="M162" s="17"/>
      <c r="N162" s="2">
        <f>ROUND(SUM(N158:N161),5)</f>
        <v>-268.52</v>
      </c>
      <c r="O162" s="17"/>
      <c r="P162" s="2">
        <f>ROUND(SUM(P158:P161),5)</f>
        <v>268.52</v>
      </c>
    </row>
    <row r="163" spans="1:16" x14ac:dyDescent="0.25">
      <c r="A163" s="1" t="s">
        <v>141</v>
      </c>
      <c r="B163" s="1"/>
      <c r="C163" s="1"/>
      <c r="D163" s="1"/>
      <c r="E163" s="1"/>
      <c r="F163" s="27"/>
      <c r="G163" s="1"/>
      <c r="H163" s="1"/>
      <c r="I163" s="1"/>
      <c r="J163" s="1"/>
      <c r="K163" s="1"/>
      <c r="L163" s="1"/>
      <c r="M163" s="1"/>
      <c r="N163" s="28"/>
      <c r="O163" s="1"/>
      <c r="P163" s="28"/>
    </row>
    <row r="164" spans="1:16" x14ac:dyDescent="0.25">
      <c r="A164" s="26"/>
      <c r="B164" s="29" t="s">
        <v>145</v>
      </c>
      <c r="C164" s="29"/>
      <c r="D164" s="29" t="s">
        <v>164</v>
      </c>
      <c r="E164" s="29"/>
      <c r="F164" s="30">
        <v>44217</v>
      </c>
      <c r="G164" s="29"/>
      <c r="H164" s="29" t="s">
        <v>183</v>
      </c>
      <c r="I164" s="29"/>
      <c r="J164" s="29"/>
      <c r="K164" s="29"/>
      <c r="L164" s="29" t="s">
        <v>55</v>
      </c>
      <c r="M164" s="29"/>
      <c r="N164" s="31"/>
      <c r="O164" s="29"/>
      <c r="P164" s="31">
        <v>-700</v>
      </c>
    </row>
    <row r="165" spans="1:16" x14ac:dyDescent="0.25">
      <c r="A165" s="1" t="s">
        <v>141</v>
      </c>
      <c r="B165" s="1"/>
      <c r="C165" s="1"/>
      <c r="D165" s="1"/>
      <c r="E165" s="1"/>
      <c r="F165" s="27"/>
      <c r="G165" s="1"/>
      <c r="H165" s="1"/>
      <c r="I165" s="1"/>
      <c r="J165" s="1"/>
      <c r="K165" s="1"/>
      <c r="L165" s="1"/>
      <c r="M165" s="1"/>
      <c r="N165" s="28"/>
      <c r="O165" s="1"/>
      <c r="P165" s="28"/>
    </row>
    <row r="166" spans="1:16" x14ac:dyDescent="0.25">
      <c r="A166" s="32"/>
      <c r="B166" s="32" t="s">
        <v>146</v>
      </c>
      <c r="C166" s="32"/>
      <c r="D166" s="32" t="s">
        <v>165</v>
      </c>
      <c r="E166" s="32"/>
      <c r="F166" s="33">
        <v>44209</v>
      </c>
      <c r="G166" s="32"/>
      <c r="H166" s="32"/>
      <c r="I166" s="32"/>
      <c r="J166" s="32"/>
      <c r="K166" s="32"/>
      <c r="L166" s="32" t="s">
        <v>22</v>
      </c>
      <c r="M166" s="32"/>
      <c r="N166" s="36">
        <v>-250</v>
      </c>
      <c r="O166" s="32"/>
      <c r="P166" s="36">
        <v>250</v>
      </c>
    </row>
    <row r="167" spans="1:16" ht="15.75" thickBot="1" x14ac:dyDescent="0.3">
      <c r="A167" s="32"/>
      <c r="B167" s="32" t="s">
        <v>146</v>
      </c>
      <c r="C167" s="32"/>
      <c r="D167" s="32" t="s">
        <v>166</v>
      </c>
      <c r="E167" s="32"/>
      <c r="F167" s="33">
        <v>44217</v>
      </c>
      <c r="G167" s="32"/>
      <c r="H167" s="32"/>
      <c r="I167" s="32"/>
      <c r="J167" s="32"/>
      <c r="K167" s="32"/>
      <c r="L167" s="32" t="s">
        <v>22</v>
      </c>
      <c r="M167" s="32"/>
      <c r="N167" s="34">
        <v>-450</v>
      </c>
      <c r="O167" s="32"/>
      <c r="P167" s="34">
        <v>450</v>
      </c>
    </row>
    <row r="168" spans="1:16" x14ac:dyDescent="0.25">
      <c r="A168" s="17" t="s">
        <v>142</v>
      </c>
      <c r="B168" s="17"/>
      <c r="C168" s="17"/>
      <c r="D168" s="17"/>
      <c r="E168" s="17"/>
      <c r="F168" s="35"/>
      <c r="G168" s="17"/>
      <c r="H168" s="17"/>
      <c r="I168" s="17"/>
      <c r="J168" s="17"/>
      <c r="K168" s="17"/>
      <c r="L168" s="17"/>
      <c r="M168" s="17"/>
      <c r="N168" s="2">
        <f>ROUND(SUM(N165:N167),5)</f>
        <v>-700</v>
      </c>
      <c r="O168" s="17"/>
      <c r="P168" s="2">
        <f>ROUND(SUM(P165:P167),5)</f>
        <v>700</v>
      </c>
    </row>
    <row r="169" spans="1:16" x14ac:dyDescent="0.25">
      <c r="A169" s="1" t="s">
        <v>141</v>
      </c>
      <c r="B169" s="1"/>
      <c r="C169" s="1"/>
      <c r="D169" s="1"/>
      <c r="E169" s="1"/>
      <c r="F169" s="27"/>
      <c r="G169" s="1"/>
      <c r="H169" s="1"/>
      <c r="I169" s="1"/>
      <c r="J169" s="1"/>
      <c r="K169" s="1"/>
      <c r="L169" s="1"/>
      <c r="M169" s="1"/>
      <c r="N169" s="28"/>
      <c r="O169" s="1"/>
      <c r="P169" s="28"/>
    </row>
    <row r="170" spans="1:16" x14ac:dyDescent="0.25">
      <c r="A170" s="26"/>
      <c r="B170" s="29" t="s">
        <v>145</v>
      </c>
      <c r="C170" s="29"/>
      <c r="D170" s="29" t="s">
        <v>167</v>
      </c>
      <c r="E170" s="29"/>
      <c r="F170" s="30">
        <v>44209</v>
      </c>
      <c r="G170" s="29"/>
      <c r="H170" s="29" t="s">
        <v>184</v>
      </c>
      <c r="I170" s="29"/>
      <c r="J170" s="29"/>
      <c r="K170" s="29"/>
      <c r="L170" s="29" t="s">
        <v>55</v>
      </c>
      <c r="M170" s="29"/>
      <c r="N170" s="31"/>
      <c r="O170" s="29"/>
      <c r="P170" s="31">
        <v>-119.88</v>
      </c>
    </row>
    <row r="171" spans="1:16" x14ac:dyDescent="0.25">
      <c r="A171" s="1" t="s">
        <v>141</v>
      </c>
      <c r="B171" s="1"/>
      <c r="C171" s="1"/>
      <c r="D171" s="1"/>
      <c r="E171" s="1"/>
      <c r="F171" s="27"/>
      <c r="G171" s="1"/>
      <c r="H171" s="1"/>
      <c r="I171" s="1"/>
      <c r="J171" s="1"/>
      <c r="K171" s="1"/>
      <c r="L171" s="1"/>
      <c r="M171" s="1"/>
      <c r="N171" s="28"/>
      <c r="O171" s="1"/>
      <c r="P171" s="28"/>
    </row>
    <row r="172" spans="1:16" ht="15.75" thickBot="1" x14ac:dyDescent="0.3">
      <c r="A172" s="26"/>
      <c r="B172" s="32" t="s">
        <v>146</v>
      </c>
      <c r="C172" s="32"/>
      <c r="D172" s="32"/>
      <c r="E172" s="32"/>
      <c r="F172" s="33">
        <v>44209</v>
      </c>
      <c r="G172" s="32"/>
      <c r="H172" s="32"/>
      <c r="I172" s="32"/>
      <c r="J172" s="32"/>
      <c r="K172" s="32"/>
      <c r="L172" s="32" t="s">
        <v>31</v>
      </c>
      <c r="M172" s="32"/>
      <c r="N172" s="34">
        <v>-119.88</v>
      </c>
      <c r="O172" s="32"/>
      <c r="P172" s="34">
        <v>119.88</v>
      </c>
    </row>
    <row r="173" spans="1:16" x14ac:dyDescent="0.25">
      <c r="A173" s="17" t="s">
        <v>142</v>
      </c>
      <c r="B173" s="17"/>
      <c r="C173" s="17"/>
      <c r="D173" s="17"/>
      <c r="E173" s="17"/>
      <c r="F173" s="35"/>
      <c r="G173" s="17"/>
      <c r="H173" s="17"/>
      <c r="I173" s="17"/>
      <c r="J173" s="17"/>
      <c r="K173" s="17"/>
      <c r="L173" s="17"/>
      <c r="M173" s="17"/>
      <c r="N173" s="2">
        <f>ROUND(SUM(N171:N172),5)</f>
        <v>-119.88</v>
      </c>
      <c r="O173" s="17"/>
      <c r="P173" s="2">
        <f>ROUND(SUM(P171:P172),5)</f>
        <v>119.88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11:42 AM
&amp;"Arial,Bold"&amp;8 02/01/21
&amp;"Arial,Bold"&amp;8 &amp;C&amp;"Arial,Bold"&amp;12 PIKES BAY SANITARY DISTRICT
&amp;"Arial,Bold"&amp;14 Check Detail
&amp;"Arial,Bold"&amp;10 January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</vt:lpstr>
      <vt:lpstr>PNL Budget vs Actual</vt:lpstr>
      <vt:lpstr>Check Detail</vt:lpstr>
      <vt:lpstr>'Balance Sheet'!Print_Titles</vt:lpstr>
      <vt:lpstr>'Check Detail'!Print_Titles</vt:lpstr>
      <vt:lpstr>PNL!Print_Titles</vt:lpstr>
      <vt:lpstr>'PNL Budget vs Actual'!Print_Titles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2021-02-01T17:37:32Z</dcterms:created>
  <dcterms:modified xsi:type="dcterms:W3CDTF">2021-02-01T17:43:16Z</dcterms:modified>
</cp:coreProperties>
</file>