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1.bin" ContentType="application/vnd.ms-office.activeX"/>
  <Override PartName="/xl/activeX/activeX2.bin" ContentType="application/vnd.ms-office.activeX"/>
  <Override PartName="/xl/activeX/activeX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7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02.06.23 Meeting Packet\"/>
    </mc:Choice>
  </mc:AlternateContent>
  <xr:revisionPtr revIDLastSave="0" documentId="11_005E5D7B6A6941495025A7817D08998704957A1E" xr6:coauthVersionLast="47" xr6:coauthVersionMax="47" xr10:uidLastSave="{00000000-0000-0000-0000-000000000000}"/>
  <bookViews>
    <workbookView xWindow="0" yWindow="0" windowWidth="15330" windowHeight="6105" firstSheet="3" activeTab="3" xr2:uid="{00000000-000D-0000-FFFF-FFFF00000000}"/>
  </bookViews>
  <sheets>
    <sheet name="QuickBooks Desktop Export Tips" sheetId="7" r:id="rId1"/>
    <sheet name="Balance Sheet" sheetId="3" r:id="rId2"/>
    <sheet name="Jan 2023 PNL" sheetId="1" r:id="rId3"/>
    <sheet name="Budget vs Actual" sheetId="6" r:id="rId4"/>
    <sheet name="Checks" sheetId="5" r:id="rId5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'Balance Sheet'!$A:$E,'Balance Sheet'!$1:$1</definedName>
    <definedName name="_xlnm.Print_Titles" localSheetId="3">'Budget vs Actual'!$A:$F,'Budget vs Actual'!$1:$2</definedName>
    <definedName name="_xlnm.Print_Titles" localSheetId="4">Checks!$A:$A,Checks!$1:$1</definedName>
    <definedName name="_xlnm.Print_Titles" localSheetId="2">'Jan 2023 PNL'!$A:$F,'Jan 2023 PNL'!$1:$1</definedName>
    <definedName name="QB_COLUMN_29" localSheetId="1" hidden="1">'Balance Sheet'!$F$1</definedName>
    <definedName name="QB_COLUMN_29" localSheetId="2" hidden="1">'Jan 2023 PNL'!$G$1</definedName>
    <definedName name="QB_COLUMN_59200" localSheetId="3" hidden="1">'Budget vs Actual'!$G$2</definedName>
    <definedName name="QB_COLUMN_63620" localSheetId="3" hidden="1">'Budget vs Actual'!$K$2</definedName>
    <definedName name="QB_COLUMN_64430" localSheetId="3" hidden="1">'Budget vs Actual'!$M$2</definedName>
    <definedName name="QB_COLUMN_76210" localSheetId="3" hidden="1">'Budget vs Actual'!$I$2</definedName>
    <definedName name="QB_DATA_0" localSheetId="1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Sheet'!$22:$22,'Balance Sheet'!$26:$26,'Balance Sheet'!$27:$27</definedName>
    <definedName name="QB_DATA_0" localSheetId="3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Actual'!$17:$17,'Budget vs Actual'!$19:$19,'Budget vs Actual'!$20:$20,'Budget vs Actual'!$23:$23,'Budget vs Actual'!$26:$26,'Budget vs Actual'!$27:$27</definedName>
    <definedName name="QB_DATA_0" localSheetId="2" hidden="1">'Jan 2023 PNL'!$4:$4,'Jan 2023 PNL'!$7:$7,'Jan 2023 PNL'!$8:$8,'Jan 2023 PNL'!$9:$9,'Jan 2023 PNL'!$11:$11,'Jan 2023 PNL'!$12:$12,'Jan 2023 PNL'!$15:$15,'Jan 2023 PNL'!$18:$18,'Jan 2023 PNL'!$19:$19,'Jan 2023 PNL'!$20:$20,'Jan 2023 PNL'!$21:$21,'Jan 2023 PNL'!$22:$22,'Jan 2023 PNL'!$23:$23,'Jan 2023 PNL'!$26:$26,'Jan 2023 PNL'!$28:$28,'Jan 2023 PNL'!$29:$29</definedName>
    <definedName name="QB_DATA_1" localSheetId="1" hidden="1">'Balance Sheet'!$28:$28,'Balance Sheet'!$29:$29,'Balance Sheet'!$30:$30,'Balance Sheet'!$31:$31,'Balance Sheet'!$32:$32,'Balance Sheet'!$33:$33,'Balance Sheet'!$34:$34,'Balance Sheet'!$36:$36,'Balance Sheet'!$37:$37,'Balance Sheet'!$39:$39,'Balance Sheet'!$40:$40,'Balance Sheet'!$41:$41,'Balance Sheet'!$44:$44,'Balance Sheet'!$51:$51,'Balance Sheet'!$54:$54,'Balance Sheet'!$55:$55</definedName>
    <definedName name="QB_DATA_1" localSheetId="3" hidden="1">'Budget vs Actual'!$28:$28,'Budget vs Actual'!$29:$29,'Budget vs Actual'!$30:$30,'Budget vs Actual'!$31:$31,'Budget vs Actual'!$34:$34,'Budget vs Actual'!$35:$35,'Budget vs Actual'!$36:$36,'Budget vs Actual'!$38:$38,'Budget vs Actual'!$39:$39,'Budget vs Actual'!$40:$40,'Budget vs Actual'!$41:$41,'Budget vs Actual'!$44:$44,'Budget vs Actual'!$45:$45,'Budget vs Actual'!$49:$49,'Budget vs Actual'!$50:$50,'Budget vs Actual'!$53:$53</definedName>
    <definedName name="QB_DATA_1" localSheetId="2" hidden="1">'Jan 2023 PNL'!$33:$33,'Jan 2023 PNL'!$34:$34,'Jan 2023 PNL'!$37:$37,'Jan 2023 PNL'!$38:$38,'Jan 2023 PNL'!$41:$41,'Jan 2023 PNL'!$47:$47</definedName>
    <definedName name="QB_DATA_2" localSheetId="1" hidden="1">'Balance Sheet'!$56:$56,'Balance Sheet'!$57:$57,'Balance Sheet'!$58:$58,'Balance Sheet'!$59:$59,'Balance Sheet'!$60:$60,'Balance Sheet'!$64:$64,'Balance Sheet'!$65:$65,'Balance Sheet'!$69:$69,'Balance Sheet'!$70:$70,'Balance Sheet'!$71:$71,'Balance Sheet'!$72:$72,'Balance Sheet'!$73:$73,'Balance Sheet'!$74:$74</definedName>
    <definedName name="QB_DATA_2" localSheetId="3" hidden="1">'Budget vs Actual'!$54:$54,'Budget vs Actual'!$57:$57,'Budget vs Actual'!$58:$58,'Budget vs Actual'!$59:$59,'Budget vs Actual'!$60:$60,'Budget vs Actual'!$62:$62,'Budget vs Actual'!$63:$63,'Budget vs Actual'!$65:$65,'Budget vs Actual'!$68:$68,'Budget vs Actual'!$69:$69,'Budget vs Actual'!$75:$75</definedName>
    <definedName name="QB_FORMULA_0" localSheetId="1" hidden="1">'Balance Sheet'!$F$9,'Balance Sheet'!$F$15,'Balance Sheet'!$F$23,'Balance Sheet'!$F$24,'Balance Sheet'!$F$38,'Balance Sheet'!$F$42,'Balance Sheet'!$F$45,'Balance Sheet'!$F$46,'Balance Sheet'!$F$52,'Balance Sheet'!$F$61,'Balance Sheet'!$F$62,'Balance Sheet'!$F$66,'Balance Sheet'!$F$67,'Balance Sheet'!$F$75,'Balance Sheet'!$F$76</definedName>
    <definedName name="QB_FORMULA_0" localSheetId="3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Actual'!$K$13,'Budget vs Actual'!$M$13</definedName>
    <definedName name="QB_FORMULA_0" localSheetId="2" hidden="1">'Jan 2023 PNL'!$G$5,'Jan 2023 PNL'!$G$13,'Jan 2023 PNL'!$G$16,'Jan 2023 PNL'!$G$24,'Jan 2023 PNL'!$G$30,'Jan 2023 PNL'!$G$31,'Jan 2023 PNL'!$G$35,'Jan 2023 PNL'!$G$39,'Jan 2023 PNL'!$G$42,'Jan 2023 PNL'!$G$43,'Jan 2023 PNL'!$G$44,'Jan 2023 PNL'!$G$48,'Jan 2023 PNL'!$G$49,'Jan 2023 PNL'!$G$50</definedName>
    <definedName name="QB_FORMULA_1" localSheetId="3" hidden="1">'Budget vs Actual'!$K$14,'Budget vs Actual'!$M$14,'Budget vs Actual'!$K$15,'Budget vs Actual'!$M$15,'Budget vs Actual'!$K$16,'Budget vs Actual'!$M$16,'Budget vs Actual'!$K$17,'Budget vs Actual'!$M$17,'Budget vs Actual'!$K$19,'Budget vs Actual'!$M$19,'Budget vs Actual'!$K$20,'Budget vs Actual'!$M$20,'Budget vs Actual'!$G$21,'Budget vs Actual'!$I$21,'Budget vs Actual'!$K$21,'Budget vs Actual'!$M$21</definedName>
    <definedName name="QB_FORMULA_2" localSheetId="3" hidden="1">'Budget vs Actual'!$G$24,'Budget vs Actual'!$K$26,'Budget vs Actual'!$M$26,'Budget vs Actual'!$K$27,'Budget vs Actual'!$M$27,'Budget vs Actual'!$K$28,'Budget vs Actual'!$M$28,'Budget vs Actual'!$K$29,'Budget vs Actual'!$M$29,'Budget vs Actual'!$K$30,'Budget vs Actual'!$M$30,'Budget vs Actual'!$K$31,'Budget vs Actual'!$M$31,'Budget vs Actual'!$G$32,'Budget vs Actual'!$I$32,'Budget vs Actual'!$K$32</definedName>
    <definedName name="QB_FORMULA_3" localSheetId="3" hidden="1">'Budget vs Actual'!$M$32,'Budget vs Actual'!$K$34,'Budget vs Actual'!$M$34,'Budget vs Actual'!$K$35,'Budget vs Actual'!$M$35,'Budget vs Actual'!$K$36,'Budget vs Actual'!$M$36,'Budget vs Actual'!$K$38,'Budget vs Actual'!$M$38,'Budget vs Actual'!$K$39,'Budget vs Actual'!$M$39,'Budget vs Actual'!$K$40,'Budget vs Actual'!$M$40,'Budget vs Actual'!$K$41,'Budget vs Actual'!$M$41,'Budget vs Actual'!$G$42</definedName>
    <definedName name="QB_FORMULA_4" localSheetId="3" hidden="1">'Budget vs Actual'!$I$42,'Budget vs Actual'!$K$42,'Budget vs Actual'!$M$42,'Budget vs Actual'!$K$44,'Budget vs Actual'!$M$44,'Budget vs Actual'!$K$45,'Budget vs Actual'!$M$45,'Budget vs Actual'!$G$46,'Budget vs Actual'!$I$46,'Budget vs Actual'!$K$46,'Budget vs Actual'!$M$46,'Budget vs Actual'!$G$47,'Budget vs Actual'!$I$47,'Budget vs Actual'!$K$47,'Budget vs Actual'!$M$47,'Budget vs Actual'!$K$49</definedName>
    <definedName name="QB_FORMULA_5" localSheetId="3" hidden="1">'Budget vs Actual'!$M$49,'Budget vs Actual'!$K$50,'Budget vs Actual'!$M$50,'Budget vs Actual'!$G$51,'Budget vs Actual'!$I$51,'Budget vs Actual'!$K$51,'Budget vs Actual'!$M$51,'Budget vs Actual'!$K$53,'Budget vs Actual'!$M$53,'Budget vs Actual'!$K$54,'Budget vs Actual'!$M$54,'Budget vs Actual'!$G$55,'Budget vs Actual'!$I$55,'Budget vs Actual'!$K$55,'Budget vs Actual'!$M$55,'Budget vs Actual'!$K$57</definedName>
    <definedName name="QB_FORMULA_6" localSheetId="3" hidden="1">'Budget vs Actual'!$M$57,'Budget vs Actual'!$K$58,'Budget vs Actual'!$M$58,'Budget vs Actual'!$K$59,'Budget vs Actual'!$M$59,'Budget vs Actual'!$K$60,'Budget vs Actual'!$M$60,'Budget vs Actual'!$K$62,'Budget vs Actual'!$M$62,'Budget vs Actual'!$K$63,'Budget vs Actual'!$M$63,'Budget vs Actual'!$G$64,'Budget vs Actual'!$I$64,'Budget vs Actual'!$K$64,'Budget vs Actual'!$M$64,'Budget vs Actual'!$K$65</definedName>
    <definedName name="QB_FORMULA_7" localSheetId="3" hidden="1">'Budget vs Actual'!$M$65,'Budget vs Actual'!$G$66,'Budget vs Actual'!$I$66,'Budget vs Actual'!$K$66,'Budget vs Actual'!$M$66,'Budget vs Actual'!$K$68,'Budget vs Actual'!$M$68,'Budget vs Actual'!$K$69,'Budget vs Actual'!$M$69,'Budget vs Actual'!$G$70,'Budget vs Actual'!$I$70,'Budget vs Actual'!$K$70,'Budget vs Actual'!$M$70,'Budget vs Actual'!$G$71,'Budget vs Actual'!$I$71,'Budget vs Actual'!$K$71</definedName>
    <definedName name="QB_FORMULA_8" localSheetId="3" hidden="1">'Budget vs Actual'!$M$71,'Budget vs Actual'!$G$72,'Budget vs Actual'!$I$72,'Budget vs Actual'!$K$72,'Budget vs Actual'!$M$72,'Budget vs Actual'!$K$75,'Budget vs Actual'!$M$75,'Budget vs Actual'!$G$76,'Budget vs Actual'!$I$76,'Budget vs Actual'!$K$76,'Budget vs Actual'!$M$76,'Budget vs Actual'!$G$77,'Budget vs Actual'!$I$77,'Budget vs Actual'!$K$77,'Budget vs Actual'!$M$77,'Budget vs Actual'!$G$78</definedName>
    <definedName name="QB_FORMULA_9" localSheetId="3" hidden="1">'Budget vs Actual'!$I$78,'Budget vs Actual'!$K$78,'Budget vs Actual'!$M$78</definedName>
    <definedName name="QB_ROW_1" localSheetId="1" hidden="1">'Balance Sheet'!$A$2</definedName>
    <definedName name="QB_ROW_10031" localSheetId="1" hidden="1">'Balance Sheet'!$D$50</definedName>
    <definedName name="QB_ROW_1011" localSheetId="1" hidden="1">'Balance Sheet'!$B$3</definedName>
    <definedName name="QB_ROW_101220" localSheetId="1" hidden="1">'Balance Sheet'!$C$40</definedName>
    <definedName name="QB_ROW_10331" localSheetId="1" hidden="1">'Balance Sheet'!$D$52</definedName>
    <definedName name="QB_ROW_106240" localSheetId="1" hidden="1">'Balance Sheet'!$E$58</definedName>
    <definedName name="QB_ROW_107230" localSheetId="3" hidden="1">'Budget vs Actual'!$D$8</definedName>
    <definedName name="QB_ROW_110230" localSheetId="1" hidden="1">'Balance Sheet'!$D$65</definedName>
    <definedName name="QB_ROW_117220" localSheetId="1" hidden="1">'Balance Sheet'!$C$32</definedName>
    <definedName name="QB_ROW_12031" localSheetId="1" hidden="1">'Balance Sheet'!$D$53</definedName>
    <definedName name="QB_ROW_1220" localSheetId="1" hidden="1">'Balance Sheet'!$C$71</definedName>
    <definedName name="QB_ROW_12331" localSheetId="1" hidden="1">'Balance Sheet'!$D$61</definedName>
    <definedName name="QB_ROW_128240" localSheetId="1" hidden="1">'Balance Sheet'!$E$59</definedName>
    <definedName name="QB_ROW_13021" localSheetId="1" hidden="1">'Balance Sheet'!$C$63</definedName>
    <definedName name="QB_ROW_1311" localSheetId="1" hidden="1">'Balance Sheet'!$B$24</definedName>
    <definedName name="QB_ROW_13321" localSheetId="1" hidden="1">'Balance Sheet'!$C$66</definedName>
    <definedName name="QB_ROW_133230" localSheetId="1" hidden="1">'Balance Sheet'!$D$22</definedName>
    <definedName name="QB_ROW_134220" localSheetId="1" hidden="1">'Balance Sheet'!$C$73</definedName>
    <definedName name="QB_ROW_135220" localSheetId="1" hidden="1">'Balance Sheet'!$C$72</definedName>
    <definedName name="QB_ROW_136220" localSheetId="1" hidden="1">'Balance Sheet'!$C$33</definedName>
    <definedName name="QB_ROW_137220" localSheetId="1" hidden="1">'Balance Sheet'!$C$41</definedName>
    <definedName name="QB_ROW_14011" localSheetId="1" hidden="1">'Balance Sheet'!$B$68</definedName>
    <definedName name="QB_ROW_142240" localSheetId="3" hidden="1">'Budget vs Actual'!$E$36</definedName>
    <definedName name="QB_ROW_14311" localSheetId="1" hidden="1">'Balance Sheet'!$B$75</definedName>
    <definedName name="QB_ROW_146320" localSheetId="1" hidden="1">'Balance Sheet'!$C$34</definedName>
    <definedName name="QB_ROW_152330" localSheetId="1" hidden="1">'Balance Sheet'!$D$7</definedName>
    <definedName name="QB_ROW_154230" localSheetId="1" hidden="1">'Balance Sheet'!$D$8</definedName>
    <definedName name="QB_ROW_16240" localSheetId="3" hidden="1">'Budget vs Actual'!$E$58</definedName>
    <definedName name="QB_ROW_17221" localSheetId="1" hidden="1">'Balance Sheet'!$C$74</definedName>
    <definedName name="QB_ROW_180230" localSheetId="1" hidden="1">'Balance Sheet'!$D$18</definedName>
    <definedName name="QB_ROW_181230" localSheetId="1" hidden="1">'Balance Sheet'!$D$20</definedName>
    <definedName name="QB_ROW_18230" localSheetId="3" hidden="1">'Budget vs Actual'!$D$17</definedName>
    <definedName name="QB_ROW_18230" localSheetId="2" hidden="1">'Jan 2023 PNL'!$D$9</definedName>
    <definedName name="QB_ROW_18301" localSheetId="3" hidden="1">'Budget vs Actual'!$A$78</definedName>
    <definedName name="QB_ROW_18301" localSheetId="2" hidden="1">'Jan 2023 PNL'!$A$50</definedName>
    <definedName name="QB_ROW_183220" localSheetId="1" hidden="1">'Balance Sheet'!$C$44</definedName>
    <definedName name="QB_ROW_19011" localSheetId="3" hidden="1">'Budget vs Actual'!$B$3</definedName>
    <definedName name="QB_ROW_19011" localSheetId="2" hidden="1">'Jan 2023 PNL'!$B$2</definedName>
    <definedName name="QB_ROW_192030" localSheetId="3" hidden="1">'Budget vs Actual'!$D$48</definedName>
    <definedName name="QB_ROW_192330" localSheetId="3" hidden="1">'Budget vs Actual'!$D$51</definedName>
    <definedName name="QB_ROW_19311" localSheetId="3" hidden="1">'Budget vs Actual'!$B$72</definedName>
    <definedName name="QB_ROW_19311" localSheetId="2" hidden="1">'Jan 2023 PNL'!$B$44</definedName>
    <definedName name="QB_ROW_193230" localSheetId="3" hidden="1">'Budget vs Actual'!$D$75</definedName>
    <definedName name="QB_ROW_193230" localSheetId="2" hidden="1">'Jan 2023 PNL'!$D$47</definedName>
    <definedName name="QB_ROW_194030" localSheetId="3" hidden="1">'Budget vs Actual'!$D$67</definedName>
    <definedName name="QB_ROW_194030" localSheetId="2" hidden="1">'Jan 2023 PNL'!$D$40</definedName>
    <definedName name="QB_ROW_194330" localSheetId="3" hidden="1">'Budget vs Actual'!$D$70</definedName>
    <definedName name="QB_ROW_194330" localSheetId="2" hidden="1">'Jan 2023 PNL'!$D$42</definedName>
    <definedName name="QB_ROW_196240" localSheetId="1" hidden="1">'Balance Sheet'!$E$55</definedName>
    <definedName name="QB_ROW_198240" localSheetId="1" hidden="1">'Balance Sheet'!$E$54</definedName>
    <definedName name="QB_ROW_199240" localSheetId="1" hidden="1">'Balance Sheet'!$E$60</definedName>
    <definedName name="QB_ROW_20021" localSheetId="3" hidden="1">'Budget vs Actual'!$C$4</definedName>
    <definedName name="QB_ROW_20021" localSheetId="2" hidden="1">'Jan 2023 PNL'!$C$3</definedName>
    <definedName name="QB_ROW_2021" localSheetId="1" hidden="1">'Balance Sheet'!$C$4</definedName>
    <definedName name="QB_ROW_20321" localSheetId="3" hidden="1">'Budget vs Actual'!$C$10</definedName>
    <definedName name="QB_ROW_20321" localSheetId="2" hidden="1">'Jan 2023 PNL'!$C$5</definedName>
    <definedName name="QB_ROW_207230" localSheetId="3" hidden="1">'Budget vs Actual'!$D$16</definedName>
    <definedName name="QB_ROW_207230" localSheetId="2" hidden="1">'Jan 2023 PNL'!$D$8</definedName>
    <definedName name="QB_ROW_209240" localSheetId="1" hidden="1">'Balance Sheet'!$E$56</definedName>
    <definedName name="QB_ROW_21021" localSheetId="3" hidden="1">'Budget vs Actual'!$C$11</definedName>
    <definedName name="QB_ROW_21021" localSheetId="2" hidden="1">'Jan 2023 PNL'!$C$6</definedName>
    <definedName name="QB_ROW_21321" localSheetId="3" hidden="1">'Budget vs Actual'!$C$71</definedName>
    <definedName name="QB_ROW_21321" localSheetId="2" hidden="1">'Jan 2023 PNL'!$C$43</definedName>
    <definedName name="QB_ROW_216240" localSheetId="3" hidden="1">'Budget vs Actual'!$E$26</definedName>
    <definedName name="QB_ROW_216240" localSheetId="2" hidden="1">'Jan 2023 PNL'!$E$18</definedName>
    <definedName name="QB_ROW_217230" localSheetId="1" hidden="1">'Balance Sheet'!$D$5</definedName>
    <definedName name="QB_ROW_218230" localSheetId="1" hidden="1">'Balance Sheet'!$D$6</definedName>
    <definedName name="QB_ROW_219230" localSheetId="1" hidden="1">'Balance Sheet'!$D$19</definedName>
    <definedName name="QB_ROW_22011" localSheetId="3" hidden="1">'Budget vs Actual'!$B$73</definedName>
    <definedName name="QB_ROW_22011" localSheetId="2" hidden="1">'Jan 2023 PNL'!$B$45</definedName>
    <definedName name="QB_ROW_220220" localSheetId="1" hidden="1">'Balance Sheet'!$C$39</definedName>
    <definedName name="QB_ROW_222240" localSheetId="3" hidden="1">'Budget vs Actual'!$E$60</definedName>
    <definedName name="QB_ROW_222240" localSheetId="2" hidden="1">'Jan 2023 PNL'!$E$38</definedName>
    <definedName name="QB_ROW_22230" localSheetId="3" hidden="1">'Budget vs Actual'!$D$14</definedName>
    <definedName name="QB_ROW_22311" localSheetId="3" hidden="1">'Budget vs Actual'!$B$77</definedName>
    <definedName name="QB_ROW_22311" localSheetId="2" hidden="1">'Jan 2023 PNL'!$B$49</definedName>
    <definedName name="QB_ROW_225020" localSheetId="1" hidden="1">'Balance Sheet'!$C$35</definedName>
    <definedName name="QB_ROW_225230" localSheetId="1" hidden="1">'Balance Sheet'!$D$37</definedName>
    <definedName name="QB_ROW_225320" localSheetId="1" hidden="1">'Balance Sheet'!$C$38</definedName>
    <definedName name="QB_ROW_230230" localSheetId="1" hidden="1">'Balance Sheet'!$D$36</definedName>
    <definedName name="QB_ROW_231240" localSheetId="3" hidden="1">'Budget vs Actual'!$E$49</definedName>
    <definedName name="QB_ROW_2321" localSheetId="1" hidden="1">'Balance Sheet'!$C$9</definedName>
    <definedName name="QB_ROW_2340" localSheetId="3" hidden="1">'Budget vs Actual'!$E$59</definedName>
    <definedName name="QB_ROW_237030" localSheetId="3" hidden="1">'Budget vs Actual'!$D$22</definedName>
    <definedName name="QB_ROW_237030" localSheetId="2" hidden="1">'Jan 2023 PNL'!$D$14</definedName>
    <definedName name="QB_ROW_237330" localSheetId="3" hidden="1">'Budget vs Actual'!$D$24</definedName>
    <definedName name="QB_ROW_237330" localSheetId="2" hidden="1">'Jan 2023 PNL'!$D$16</definedName>
    <definedName name="QB_ROW_24021" localSheetId="3" hidden="1">'Budget vs Actual'!$C$74</definedName>
    <definedName name="QB_ROW_24021" localSheetId="2" hidden="1">'Jan 2023 PNL'!$C$46</definedName>
    <definedName name="QB_ROW_241030" localSheetId="3" hidden="1">'Budget vs Actual'!$D$56</definedName>
    <definedName name="QB_ROW_241030" localSheetId="2" hidden="1">'Jan 2023 PNL'!$D$36</definedName>
    <definedName name="QB_ROW_241330" localSheetId="3" hidden="1">'Budget vs Actual'!$D$66</definedName>
    <definedName name="QB_ROW_241330" localSheetId="2" hidden="1">'Jan 2023 PNL'!$D$39</definedName>
    <definedName name="QB_ROW_24321" localSheetId="3" hidden="1">'Budget vs Actual'!$C$76</definedName>
    <definedName name="QB_ROW_24321" localSheetId="2" hidden="1">'Jan 2023 PNL'!$C$48</definedName>
    <definedName name="QB_ROW_250240" localSheetId="3" hidden="1">'Budget vs Actual'!$E$31</definedName>
    <definedName name="QB_ROW_250240" localSheetId="2" hidden="1">'Jan 2023 PNL'!$E$23</definedName>
    <definedName name="QB_ROW_251240" localSheetId="3" hidden="1">'Budget vs Actual'!$E$30</definedName>
    <definedName name="QB_ROW_251240" localSheetId="2" hidden="1">'Jan 2023 PNL'!$E$22</definedName>
    <definedName name="QB_ROW_252240" localSheetId="3" hidden="1">'Budget vs Actual'!$E$27</definedName>
    <definedName name="QB_ROW_252240" localSheetId="2" hidden="1">'Jan 2023 PNL'!$E$19</definedName>
    <definedName name="QB_ROW_253240" localSheetId="3" hidden="1">'Budget vs Actual'!$E$29</definedName>
    <definedName name="QB_ROW_253240" localSheetId="2" hidden="1">'Jan 2023 PNL'!$E$21</definedName>
    <definedName name="QB_ROW_254030" localSheetId="3" hidden="1">'Budget vs Actual'!$D$25</definedName>
    <definedName name="QB_ROW_254030" localSheetId="2" hidden="1">'Jan 2023 PNL'!$D$17</definedName>
    <definedName name="QB_ROW_254330" localSheetId="3" hidden="1">'Budget vs Actual'!$D$32</definedName>
    <definedName name="QB_ROW_254330" localSheetId="2" hidden="1">'Jan 2023 PNL'!$D$24</definedName>
    <definedName name="QB_ROW_255220" localSheetId="1" hidden="1">'Balance Sheet'!$C$31</definedName>
    <definedName name="QB_ROW_257230" localSheetId="3" hidden="1">'Budget vs Actual'!$D$5</definedName>
    <definedName name="QB_ROW_258230" localSheetId="1" hidden="1">'Balance Sheet'!$D$13</definedName>
    <definedName name="QB_ROW_260230" localSheetId="1" hidden="1">'Balance Sheet'!$D$14</definedName>
    <definedName name="QB_ROW_262240" localSheetId="3" hidden="1">'Budget vs Actual'!$E$34</definedName>
    <definedName name="QB_ROW_265240" localSheetId="3" hidden="1">'Budget vs Actual'!$E$20</definedName>
    <definedName name="QB_ROW_265240" localSheetId="2" hidden="1">'Jan 2023 PNL'!$E$12</definedName>
    <definedName name="QB_ROW_267250" localSheetId="3" hidden="1">'Budget vs Actual'!$F$41</definedName>
    <definedName name="QB_ROW_267250" localSheetId="2" hidden="1">'Jan 2023 PNL'!$F$29</definedName>
    <definedName name="QB_ROW_268250" localSheetId="3" hidden="1">'Budget vs Actual'!$F$40</definedName>
    <definedName name="QB_ROW_269250" localSheetId="3" hidden="1">'Budget vs Actual'!$F$39</definedName>
    <definedName name="QB_ROW_27030" localSheetId="3" hidden="1">'Budget vs Actual'!$D$18</definedName>
    <definedName name="QB_ROW_27030" localSheetId="2" hidden="1">'Jan 2023 PNL'!$D$10</definedName>
    <definedName name="QB_ROW_271220" localSheetId="1" hidden="1">'Balance Sheet'!$C$70</definedName>
    <definedName name="QB_ROW_272220" localSheetId="1" hidden="1">'Balance Sheet'!$C$69</definedName>
    <definedName name="QB_ROW_27330" localSheetId="3" hidden="1">'Budget vs Actual'!$D$21</definedName>
    <definedName name="QB_ROW_27330" localSheetId="2" hidden="1">'Jan 2023 PNL'!$D$13</definedName>
    <definedName name="QB_ROW_274230" localSheetId="3" hidden="1">'Budget vs Actual'!$D$15</definedName>
    <definedName name="QB_ROW_277230" localSheetId="3" hidden="1">'Budget vs Actual'!$D$7</definedName>
    <definedName name="QB_ROW_278220" localSheetId="1" hidden="1">'Balance Sheet'!$C$29</definedName>
    <definedName name="QB_ROW_280230" localSheetId="1" hidden="1">'Balance Sheet'!$D$11</definedName>
    <definedName name="QB_ROW_281230" localSheetId="1" hidden="1">'Balance Sheet'!$D$17</definedName>
    <definedName name="QB_ROW_282220" localSheetId="1" hidden="1">'Balance Sheet'!$C$28</definedName>
    <definedName name="QB_ROW_28240" localSheetId="3" hidden="1">'Budget vs Actual'!$E$68</definedName>
    <definedName name="QB_ROW_28240" localSheetId="2" hidden="1">'Jan 2023 PNL'!$E$41</definedName>
    <definedName name="QB_ROW_283250" localSheetId="3" hidden="1">'Budget vs Actual'!$F$44</definedName>
    <definedName name="QB_ROW_284230" localSheetId="1" hidden="1">'Balance Sheet'!$D$64</definedName>
    <definedName name="QB_ROW_285250" localSheetId="3" hidden="1">'Budget vs Actual'!$F$38</definedName>
    <definedName name="QB_ROW_285250" localSheetId="2" hidden="1">'Jan 2023 PNL'!$F$28</definedName>
    <definedName name="QB_ROW_288220" localSheetId="1" hidden="1">'Balance Sheet'!$C$27</definedName>
    <definedName name="QB_ROW_289220" localSheetId="1" hidden="1">'Balance Sheet'!$C$26</definedName>
    <definedName name="QB_ROW_290250" localSheetId="3" hidden="1">'Budget vs Actual'!$F$62</definedName>
    <definedName name="QB_ROW_291230" localSheetId="3" hidden="1">'Budget vs Actual'!$D$13</definedName>
    <definedName name="QB_ROW_293240" localSheetId="3" hidden="1">'Budget vs Actual'!$E$19</definedName>
    <definedName name="QB_ROW_293240" localSheetId="2" hidden="1">'Jan 2023 PNL'!$E$11</definedName>
    <definedName name="QB_ROW_294230" localSheetId="3" hidden="1">'Budget vs Actual'!$D$12</definedName>
    <definedName name="QB_ROW_294230" localSheetId="2" hidden="1">'Jan 2023 PNL'!$D$7</definedName>
    <definedName name="QB_ROW_30040" localSheetId="3" hidden="1">'Budget vs Actual'!$E$61</definedName>
    <definedName name="QB_ROW_301" localSheetId="1" hidden="1">'Balance Sheet'!$A$46</definedName>
    <definedName name="QB_ROW_3021" localSheetId="1" hidden="1">'Balance Sheet'!$C$10</definedName>
    <definedName name="QB_ROW_30250" localSheetId="3" hidden="1">'Budget vs Actual'!$F$63</definedName>
    <definedName name="QB_ROW_30340" localSheetId="3" hidden="1">'Budget vs Actual'!$E$64</definedName>
    <definedName name="QB_ROW_31340" localSheetId="3" hidden="1">'Budget vs Actual'!$E$23</definedName>
    <definedName name="QB_ROW_31340" localSheetId="2" hidden="1">'Jan 2023 PNL'!$E$15</definedName>
    <definedName name="QB_ROW_3230" localSheetId="3" hidden="1">'Budget vs Actual'!$D$6</definedName>
    <definedName name="QB_ROW_3321" localSheetId="1" hidden="1">'Balance Sheet'!$C$15</definedName>
    <definedName name="QB_ROW_39240" localSheetId="3" hidden="1">'Budget vs Actual'!$E$65</definedName>
    <definedName name="QB_ROW_4021" localSheetId="1" hidden="1">'Balance Sheet'!$C$16</definedName>
    <definedName name="QB_ROW_41030" localSheetId="3" hidden="1">'Budget vs Actual'!$D$33</definedName>
    <definedName name="QB_ROW_41030" localSheetId="2" hidden="1">'Jan 2023 PNL'!$D$25</definedName>
    <definedName name="QB_ROW_41330" localSheetId="3" hidden="1">'Budget vs Actual'!$D$47</definedName>
    <definedName name="QB_ROW_41330" localSheetId="2" hidden="1">'Jan 2023 PNL'!$D$31</definedName>
    <definedName name="QB_ROW_42240" localSheetId="3" hidden="1">'Budget vs Actual'!$E$35</definedName>
    <definedName name="QB_ROW_42240" localSheetId="2" hidden="1">'Jan 2023 PNL'!$E$26</definedName>
    <definedName name="QB_ROW_43040" localSheetId="3" hidden="1">'Budget vs Actual'!$E$43</definedName>
    <definedName name="QB_ROW_4321" localSheetId="1" hidden="1">'Balance Sheet'!$C$23</definedName>
    <definedName name="QB_ROW_43250" localSheetId="3" hidden="1">'Budget vs Actual'!$F$45</definedName>
    <definedName name="QB_ROW_43340" localSheetId="3" hidden="1">'Budget vs Actual'!$E$46</definedName>
    <definedName name="QB_ROW_44230" localSheetId="3" hidden="1">'Budget vs Actual'!$D$9</definedName>
    <definedName name="QB_ROW_44230" localSheetId="2" hidden="1">'Jan 2023 PNL'!$D$4</definedName>
    <definedName name="QB_ROW_5011" localSheetId="1" hidden="1">'Balance Sheet'!$B$25</definedName>
    <definedName name="QB_ROW_50240" localSheetId="3" hidden="1">'Budget vs Actual'!$E$50</definedName>
    <definedName name="QB_ROW_52340" localSheetId="3" hidden="1">'Budget vs Actual'!$E$69</definedName>
    <definedName name="QB_ROW_5311" localSheetId="1" hidden="1">'Balance Sheet'!$B$42</definedName>
    <definedName name="QB_ROW_6011" localSheetId="1" hidden="1">'Balance Sheet'!$B$43</definedName>
    <definedName name="QB_ROW_61240" localSheetId="3" hidden="1">'Budget vs Actual'!$E$54</definedName>
    <definedName name="QB_ROW_61240" localSheetId="2" hidden="1">'Jan 2023 PNL'!$E$34</definedName>
    <definedName name="QB_ROW_63030" localSheetId="3" hidden="1">'Budget vs Actual'!$D$52</definedName>
    <definedName name="QB_ROW_63030" localSheetId="2" hidden="1">'Jan 2023 PNL'!$D$32</definedName>
    <definedName name="QB_ROW_6311" localSheetId="1" hidden="1">'Balance Sheet'!$B$45</definedName>
    <definedName name="QB_ROW_63330" localSheetId="3" hidden="1">'Budget vs Actual'!$D$55</definedName>
    <definedName name="QB_ROW_63330" localSheetId="2" hidden="1">'Jan 2023 PNL'!$D$35</definedName>
    <definedName name="QB_ROW_64240" localSheetId="3" hidden="1">'Budget vs Actual'!$E$53</definedName>
    <definedName name="QB_ROW_64240" localSheetId="2" hidden="1">'Jan 2023 PNL'!$E$33</definedName>
    <definedName name="QB_ROW_67230" localSheetId="1" hidden="1">'Balance Sheet'!$D$12</definedName>
    <definedName name="QB_ROW_68240" localSheetId="1" hidden="1">'Balance Sheet'!$E$51</definedName>
    <definedName name="QB_ROW_7001" localSheetId="1" hidden="1">'Balance Sheet'!$A$47</definedName>
    <definedName name="QB_ROW_72340" localSheetId="3" hidden="1">'Budget vs Actual'!$E$28</definedName>
    <definedName name="QB_ROW_72340" localSheetId="2" hidden="1">'Jan 2023 PNL'!$E$20</definedName>
    <definedName name="QB_ROW_7240" localSheetId="3" hidden="1">'Budget vs Actual'!$E$57</definedName>
    <definedName name="QB_ROW_7240" localSheetId="2" hidden="1">'Jan 2023 PNL'!$E$37</definedName>
    <definedName name="QB_ROW_7301" localSheetId="1" hidden="1">'Balance Sheet'!$A$76</definedName>
    <definedName name="QB_ROW_74230" localSheetId="1" hidden="1">'Balance Sheet'!$D$21</definedName>
    <definedName name="QB_ROW_8011" localSheetId="1" hidden="1">'Balance Sheet'!$B$48</definedName>
    <definedName name="QB_ROW_82040" localSheetId="3" hidden="1">'Budget vs Actual'!$E$37</definedName>
    <definedName name="QB_ROW_82040" localSheetId="2" hidden="1">'Jan 2023 PNL'!$E$27</definedName>
    <definedName name="QB_ROW_82340" localSheetId="3" hidden="1">'Budget vs Actual'!$E$42</definedName>
    <definedName name="QB_ROW_82340" localSheetId="2" hidden="1">'Jan 2023 PNL'!$E$30</definedName>
    <definedName name="QB_ROW_8311" localSheetId="1" hidden="1">'Balance Sheet'!$B$67</definedName>
    <definedName name="QB_ROW_83240" localSheetId="1" hidden="1">'Balance Sheet'!$E$57</definedName>
    <definedName name="QB_ROW_9021" localSheetId="1" hidden="1">'Balance Sheet'!$C$49</definedName>
    <definedName name="QB_ROW_9321" localSheetId="1" hidden="1">'Balance Sheet'!$C$62</definedName>
    <definedName name="QB_ROW_98220" localSheetId="1" hidden="1">'Balance Sheet'!$C$30</definedName>
    <definedName name="QBCANSUPPORTUPDATE" localSheetId="1">TRUE</definedName>
    <definedName name="QBCANSUPPORTUPDATE" localSheetId="3">TRUE</definedName>
    <definedName name="QBCANSUPPORTUPDATE" localSheetId="4">FALSE</definedName>
    <definedName name="QBCANSUPPORTUPDATE" localSheetId="2">TRUE</definedName>
    <definedName name="QBCOMPANYFILENAME" localSheetId="1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4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1">20230131</definedName>
    <definedName name="QBENDDATE" localSheetId="3">20230131</definedName>
    <definedName name="QBENDDATE" localSheetId="4">20230131</definedName>
    <definedName name="QBENDDATE" localSheetId="2">20230131</definedName>
    <definedName name="QBHEADERSONSCREEN" localSheetId="1">FALSE</definedName>
    <definedName name="QBHEADERSONSCREEN" localSheetId="3">FALSE</definedName>
    <definedName name="QBHEADERSONSCREEN" localSheetId="4">FALSE</definedName>
    <definedName name="QBHEADERSONSCREEN" localSheetId="2">FALSE</definedName>
    <definedName name="QBMETADATASIZE" localSheetId="1">5924</definedName>
    <definedName name="QBMETADATASIZE" localSheetId="3">5924</definedName>
    <definedName name="QBMETADATASIZE" localSheetId="4">0</definedName>
    <definedName name="QBMETADATASIZE" localSheetId="2">5924</definedName>
    <definedName name="QBPRESERVECOLOR" localSheetId="1">TRUE</definedName>
    <definedName name="QBPRESERVECOLOR" localSheetId="3">TRUE</definedName>
    <definedName name="QBPRESERVECOLOR" localSheetId="4">TRUE</definedName>
    <definedName name="QBPRESERVECOLOR" localSheetId="2">TRUE</definedName>
    <definedName name="QBPRESERVEFONT" localSheetId="1">TRUE</definedName>
    <definedName name="QBPRESERVEFONT" localSheetId="3">TRUE</definedName>
    <definedName name="QBPRESERVEFONT" localSheetId="4">TRUE</definedName>
    <definedName name="QBPRESERVEFONT" localSheetId="2">TRUE</definedName>
    <definedName name="QBPRESERVEROWHEIGHT" localSheetId="1">TRUE</definedName>
    <definedName name="QBPRESERVEROWHEIGHT" localSheetId="3">TRUE</definedName>
    <definedName name="QBPRESERVEROWHEIGHT" localSheetId="4">TRUE</definedName>
    <definedName name="QBPRESERVEROWHEIGHT" localSheetId="2">TRUE</definedName>
    <definedName name="QBPRESERVESPACE" localSheetId="1">TRUE</definedName>
    <definedName name="QBPRESERVESPACE" localSheetId="3">TRUE</definedName>
    <definedName name="QBPRESERVESPACE" localSheetId="4">TRUE</definedName>
    <definedName name="QBPRESERVESPACE" localSheetId="2">TRUE</definedName>
    <definedName name="QBREPORTCOLAXIS" localSheetId="1">0</definedName>
    <definedName name="QBREPORTCOLAXIS" localSheetId="3">6</definedName>
    <definedName name="QBREPORTCOLAXIS" localSheetId="4">0</definedName>
    <definedName name="QBREPORTCOLAXIS" localSheetId="2">0</definedName>
    <definedName name="QBREPORTCOMPANYID" localSheetId="1">"023fc636988644559ad9c4e30ae45b1f"</definedName>
    <definedName name="QBREPORTCOMPANYID" localSheetId="3">"023fc636988644559ad9c4e30ae45b1f"</definedName>
    <definedName name="QBREPORTCOMPANYID" localSheetId="4">"023fc636988644559ad9c4e30ae45b1f"</definedName>
    <definedName name="QBREPORTCOMPANYID" localSheetId="2">"023fc636988644559ad9c4e30ae45b1f"</definedName>
    <definedName name="QBREPORTCOMPARECOL_ANNUALBUDGET" localSheetId="1">FALSE</definedName>
    <definedName name="QBREPORTCOMPARECOL_ANNUALBUDGET" localSheetId="3">FALSE</definedName>
    <definedName name="QBREPORTCOMPARECOL_ANNUALBUDGET" localSheetId="4">FALSE</definedName>
    <definedName name="QBREPORTCOMPARECOL_ANNUALBUDGET" localSheetId="2">FALSE</definedName>
    <definedName name="QBREPORTCOMPARECOL_AVGCOGS" localSheetId="1">FALSE</definedName>
    <definedName name="QBREPORTCOMPARECOL_AVGCOGS" localSheetId="3">FALSE</definedName>
    <definedName name="QBREPORTCOMPARECOL_AVGCOGS" localSheetId="4">FALSE</definedName>
    <definedName name="QBREPORTCOMPARECOL_AVGCOGS" localSheetId="2">FALSE</definedName>
    <definedName name="QBREPORTCOMPARECOL_AVGPRICE" localSheetId="1">FALSE</definedName>
    <definedName name="QBREPORTCOMPARECOL_AVGPRICE" localSheetId="3">FALSE</definedName>
    <definedName name="QBREPORTCOMPARECOL_AVGPRICE" localSheetId="4">FALSE</definedName>
    <definedName name="QBREPORTCOMPARECOL_AVGPRICE" localSheetId="2">FALSE</definedName>
    <definedName name="QBREPORTCOMPARECOL_BUDDIFF" localSheetId="1">FALSE</definedName>
    <definedName name="QBREPORTCOMPARECOL_BUDDIFF" localSheetId="3">TRUE</definedName>
    <definedName name="QBREPORTCOMPARECOL_BUDDIFF" localSheetId="4">FALSE</definedName>
    <definedName name="QBREPORTCOMPARECOL_BUDDIFF" localSheetId="2">FALSE</definedName>
    <definedName name="QBREPORTCOMPARECOL_BUDGET" localSheetId="1">FALSE</definedName>
    <definedName name="QBREPORTCOMPARECOL_BUDGET" localSheetId="3">TRUE</definedName>
    <definedName name="QBREPORTCOMPARECOL_BUDGET" localSheetId="4">FALSE</definedName>
    <definedName name="QBREPORTCOMPARECOL_BUDGET" localSheetId="2">FALSE</definedName>
    <definedName name="QBREPORTCOMPARECOL_BUDPCT" localSheetId="1">FALSE</definedName>
    <definedName name="QBREPORTCOMPARECOL_BUDPCT" localSheetId="3">TRUE</definedName>
    <definedName name="QBREPORTCOMPARECOL_BUDPCT" localSheetId="4">FALSE</definedName>
    <definedName name="QBREPORTCOMPARECOL_BUDPCT" localSheetId="2">FALSE</definedName>
    <definedName name="QBREPORTCOMPARECOL_COGS" localSheetId="1">FALSE</definedName>
    <definedName name="QBREPORTCOMPARECOL_COGS" localSheetId="3">FALSE</definedName>
    <definedName name="QBREPORTCOMPARECOL_COGS" localSheetId="4">FALSE</definedName>
    <definedName name="QBREPORTCOMPARECOL_COGS" localSheetId="2">FALSE</definedName>
    <definedName name="QBREPORTCOMPARECOL_EXCLUDEAMOUNT" localSheetId="1">FALSE</definedName>
    <definedName name="QBREPORTCOMPARECOL_EXCLUDEAMOUNT" localSheetId="3">FALSE</definedName>
    <definedName name="QBREPORTCOMPARECOL_EXCLUDEAMOUNT" localSheetId="4">FALSE</definedName>
    <definedName name="QBREPORTCOMPARECOL_EXCLUDEAMOUNT" localSheetId="2">FALSE</definedName>
    <definedName name="QBREPORTCOMPARECOL_EXCLUDECURPERIOD" localSheetId="1">FALSE</definedName>
    <definedName name="QBREPORTCOMPARECOL_EXCLUDECURPERIOD" localSheetId="3">FALSE</definedName>
    <definedName name="QBREPORTCOMPARECOL_EXCLUDECURPERIOD" localSheetId="4">FALSE</definedName>
    <definedName name="QBREPORTCOMPARECOL_EXCLUDECURPERIOD" localSheetId="2">FALSE</definedName>
    <definedName name="QBREPORTCOMPARECOL_FORECAST" localSheetId="1">FALSE</definedName>
    <definedName name="QBREPORTCOMPARECOL_FORECAST" localSheetId="3">FALSE</definedName>
    <definedName name="QBREPORTCOMPARECOL_FORECAST" localSheetId="4">FALSE</definedName>
    <definedName name="QBREPORTCOMPARECOL_FORECAST" localSheetId="2">FALSE</definedName>
    <definedName name="QBREPORTCOMPARECOL_GROSSMARGIN" localSheetId="1">FALSE</definedName>
    <definedName name="QBREPORTCOMPARECOL_GROSSMARGIN" localSheetId="3">FALSE</definedName>
    <definedName name="QBREPORTCOMPARECOL_GROSSMARGIN" localSheetId="4">FALSE</definedName>
    <definedName name="QBREPORTCOMPARECOL_GROSSMARGIN" localSheetId="2">FALSE</definedName>
    <definedName name="QBREPORTCOMPARECOL_GROSSMARGINPCT" localSheetId="1">FALSE</definedName>
    <definedName name="QBREPORTCOMPARECOL_GROSSMARGINPCT" localSheetId="3">FALSE</definedName>
    <definedName name="QBREPORTCOMPARECOL_GROSSMARGINPCT" localSheetId="4">FALSE</definedName>
    <definedName name="QBREPORTCOMPARECOL_GROSSMARGINPCT" localSheetId="2">FALSE</definedName>
    <definedName name="QBREPORTCOMPARECOL_HOURS" localSheetId="1">FALSE</definedName>
    <definedName name="QBREPORTCOMPARECOL_HOURS" localSheetId="3">FALSE</definedName>
    <definedName name="QBREPORTCOMPARECOL_HOURS" localSheetId="4">FALSE</definedName>
    <definedName name="QBREPORTCOMPARECOL_HOURS" localSheetId="2">FALSE</definedName>
    <definedName name="QBREPORTCOMPARECOL_PCTCOL" localSheetId="1">FALSE</definedName>
    <definedName name="QBREPORTCOMPARECOL_PCTCOL" localSheetId="3">FALSE</definedName>
    <definedName name="QBREPORTCOMPARECOL_PCTCOL" localSheetId="4">FALSE</definedName>
    <definedName name="QBREPORTCOMPARECOL_PCTCOL" localSheetId="2">FALSE</definedName>
    <definedName name="QBREPORTCOMPARECOL_PCTEXPENSE" localSheetId="1">FALSE</definedName>
    <definedName name="QBREPORTCOMPARECOL_PCTEXPENSE" localSheetId="3">FALSE</definedName>
    <definedName name="QBREPORTCOMPARECOL_PCTEXPENSE" localSheetId="4">FALSE</definedName>
    <definedName name="QBREPORTCOMPARECOL_PCTEXPENSE" localSheetId="2">FALSE</definedName>
    <definedName name="QBREPORTCOMPARECOL_PCTINCOME" localSheetId="1">FALSE</definedName>
    <definedName name="QBREPORTCOMPARECOL_PCTINCOME" localSheetId="3">FALSE</definedName>
    <definedName name="QBREPORTCOMPARECOL_PCTINCOME" localSheetId="4">FALSE</definedName>
    <definedName name="QBREPORTCOMPARECOL_PCTINCOME" localSheetId="2">FALSE</definedName>
    <definedName name="QBREPORTCOMPARECOL_PCTOFSALES" localSheetId="1">FALSE</definedName>
    <definedName name="QBREPORTCOMPARECOL_PCTOFSALES" localSheetId="3">FALSE</definedName>
    <definedName name="QBREPORTCOMPARECOL_PCTOFSALES" localSheetId="4">FALSE</definedName>
    <definedName name="QBREPORTCOMPARECOL_PCTOFSALES" localSheetId="2">FALSE</definedName>
    <definedName name="QBREPORTCOMPARECOL_PCTROW" localSheetId="1">FALSE</definedName>
    <definedName name="QBREPORTCOMPARECOL_PCTROW" localSheetId="3">FALSE</definedName>
    <definedName name="QBREPORTCOMPARECOL_PCTROW" localSheetId="4">FALSE</definedName>
    <definedName name="QBREPORTCOMPARECOL_PCTROW" localSheetId="2">FALSE</definedName>
    <definedName name="QBREPORTCOMPARECOL_PPDIFF" localSheetId="1">FALSE</definedName>
    <definedName name="QBREPORTCOMPARECOL_PPDIFF" localSheetId="3">FALSE</definedName>
    <definedName name="QBREPORTCOMPARECOL_PPDIFF" localSheetId="4">FALSE</definedName>
    <definedName name="QBREPORTCOMPARECOL_PPDIFF" localSheetId="2">FALSE</definedName>
    <definedName name="QBREPORTCOMPARECOL_PPPCT" localSheetId="1">FALSE</definedName>
    <definedName name="QBREPORTCOMPARECOL_PPPCT" localSheetId="3">FALSE</definedName>
    <definedName name="QBREPORTCOMPARECOL_PPPCT" localSheetId="4">FALSE</definedName>
    <definedName name="QBREPORTCOMPARECOL_PPPCT" localSheetId="2">FALSE</definedName>
    <definedName name="QBREPORTCOMPARECOL_PREVPERIOD" localSheetId="1">FALSE</definedName>
    <definedName name="QBREPORTCOMPARECOL_PREVPERIOD" localSheetId="3">FALSE</definedName>
    <definedName name="QBREPORTCOMPARECOL_PREVPERIOD" localSheetId="4">FALSE</definedName>
    <definedName name="QBREPORTCOMPARECOL_PREVPERIOD" localSheetId="2">FALSE</definedName>
    <definedName name="QBREPORTCOMPARECOL_PREVYEAR" localSheetId="1">FALSE</definedName>
    <definedName name="QBREPORTCOMPARECOL_PREVYEAR" localSheetId="3">FALSE</definedName>
    <definedName name="QBREPORTCOMPARECOL_PREVYEAR" localSheetId="4">FALSE</definedName>
    <definedName name="QBREPORTCOMPARECOL_PREVYEAR" localSheetId="2">FALSE</definedName>
    <definedName name="QBREPORTCOMPARECOL_PYDIFF" localSheetId="1">FALSE</definedName>
    <definedName name="QBREPORTCOMPARECOL_PYDIFF" localSheetId="3">FALSE</definedName>
    <definedName name="QBREPORTCOMPARECOL_PYDIFF" localSheetId="4">FALSE</definedName>
    <definedName name="QBREPORTCOMPARECOL_PYDIFF" localSheetId="2">FALSE</definedName>
    <definedName name="QBREPORTCOMPARECOL_PYPCT" localSheetId="1">FALSE</definedName>
    <definedName name="QBREPORTCOMPARECOL_PYPCT" localSheetId="3">FALSE</definedName>
    <definedName name="QBREPORTCOMPARECOL_PYPCT" localSheetId="4">FALSE</definedName>
    <definedName name="QBREPORTCOMPARECOL_PYPCT" localSheetId="2">FALSE</definedName>
    <definedName name="QBREPORTCOMPARECOL_QTY" localSheetId="1">FALSE</definedName>
    <definedName name="QBREPORTCOMPARECOL_QTY" localSheetId="3">FALSE</definedName>
    <definedName name="QBREPORTCOMPARECOL_QTY" localSheetId="4">FALSE</definedName>
    <definedName name="QBREPORTCOMPARECOL_QTY" localSheetId="2">FALSE</definedName>
    <definedName name="QBREPORTCOMPARECOL_RATE" localSheetId="1">FALSE</definedName>
    <definedName name="QBREPORTCOMPARECOL_RATE" localSheetId="3">FALSE</definedName>
    <definedName name="QBREPORTCOMPARECOL_RATE" localSheetId="4">FALSE</definedName>
    <definedName name="QBREPORTCOMPARECOL_RATE" localSheetId="2">FALSE</definedName>
    <definedName name="QBREPORTCOMPARECOL_TRIPBILLEDMILES" localSheetId="1">FALSE</definedName>
    <definedName name="QBREPORTCOMPARECOL_TRIPBILLEDMILES" localSheetId="3">FALSE</definedName>
    <definedName name="QBREPORTCOMPARECOL_TRIPBILLEDMILES" localSheetId="4">FALSE</definedName>
    <definedName name="QBREPORTCOMPARECOL_TRIPBILLEDMILES" localSheetId="2">FALSE</definedName>
    <definedName name="QBREPORTCOMPARECOL_TRIPBILLINGAMOUNT" localSheetId="1">FALSE</definedName>
    <definedName name="QBREPORTCOMPARECOL_TRIPBILLINGAMOUNT" localSheetId="3">FALSE</definedName>
    <definedName name="QBREPORTCOMPARECOL_TRIPBILLINGAMOUNT" localSheetId="4">FALSE</definedName>
    <definedName name="QBREPORTCOMPARECOL_TRIPBILLINGAMOUNT" localSheetId="2">FALSE</definedName>
    <definedName name="QBREPORTCOMPARECOL_TRIPMILES" localSheetId="1">FALSE</definedName>
    <definedName name="QBREPORTCOMPARECOL_TRIPMILES" localSheetId="3">FALSE</definedName>
    <definedName name="QBREPORTCOMPARECOL_TRIPMILES" localSheetId="4">FALSE</definedName>
    <definedName name="QBREPORTCOMPARECOL_TRIPMILES" localSheetId="2">FALSE</definedName>
    <definedName name="QBREPORTCOMPARECOL_TRIPNOTBILLABLEMILES" localSheetId="1">FALSE</definedName>
    <definedName name="QBREPORTCOMPARECOL_TRIPNOTBILLABLEMILES" localSheetId="3">FALSE</definedName>
    <definedName name="QBREPORTCOMPARECOL_TRIPNOTBILLABLEMILES" localSheetId="4">FALSE</definedName>
    <definedName name="QBREPORTCOMPARECOL_TRIPNOTBILLABLEMILES" localSheetId="2">FALSE</definedName>
    <definedName name="QBREPORTCOMPARECOL_TRIPTAXDEDUCTIBLEAMOUNT" localSheetId="1">FALSE</definedName>
    <definedName name="QBREPORTCOMPARECOL_TRIPTAXDEDUCTIBLEAMOUNT" localSheetId="3">FALSE</definedName>
    <definedName name="QBREPORTCOMPARECOL_TRIPTAXDEDUCTIBLEAMOUNT" localSheetId="4">FALSE</definedName>
    <definedName name="QBREPORTCOMPARECOL_TRIPTAXDEDUCTIBLEAMOUNT" localSheetId="2">FALSE</definedName>
    <definedName name="QBREPORTCOMPARECOL_TRIPUNBILLEDMILES" localSheetId="1">FALSE</definedName>
    <definedName name="QBREPORTCOMPARECOL_TRIPUNBILLEDMILES" localSheetId="3">FALSE</definedName>
    <definedName name="QBREPORTCOMPARECOL_TRIPUNBILLEDMILES" localSheetId="4">FALSE</definedName>
    <definedName name="QBREPORTCOMPARECOL_TRIPUNBILLEDMILES" localSheetId="2">FALSE</definedName>
    <definedName name="QBREPORTCOMPARECOL_YTD" localSheetId="1">FALSE</definedName>
    <definedName name="QBREPORTCOMPARECOL_YTD" localSheetId="3">FALSE</definedName>
    <definedName name="QBREPORTCOMPARECOL_YTD" localSheetId="4">FALSE</definedName>
    <definedName name="QBREPORTCOMPARECOL_YTD" localSheetId="2">FALSE</definedName>
    <definedName name="QBREPORTCOMPARECOL_YTDBUDGET" localSheetId="1">FALSE</definedName>
    <definedName name="QBREPORTCOMPARECOL_YTDBUDGET" localSheetId="3">FALSE</definedName>
    <definedName name="QBREPORTCOMPARECOL_YTDBUDGET" localSheetId="4">FALSE</definedName>
    <definedName name="QBREPORTCOMPARECOL_YTDBUDGET" localSheetId="2">FALSE</definedName>
    <definedName name="QBREPORTCOMPARECOL_YTDPCT" localSheetId="1">FALSE</definedName>
    <definedName name="QBREPORTCOMPARECOL_YTDPCT" localSheetId="3">FALSE</definedName>
    <definedName name="QBREPORTCOMPARECOL_YTDPCT" localSheetId="4">FALSE</definedName>
    <definedName name="QBREPORTCOMPARECOL_YTDPCT" localSheetId="2">FALSE</definedName>
    <definedName name="QBREPORTROWAXIS" localSheetId="1">9</definedName>
    <definedName name="QBREPORTROWAXIS" localSheetId="3">11</definedName>
    <definedName name="QBREPORTROWAXIS" localSheetId="4">70</definedName>
    <definedName name="QBREPORTROWAXIS" localSheetId="2">11</definedName>
    <definedName name="QBREPORTSUBCOLAXIS" localSheetId="1">0</definedName>
    <definedName name="QBREPORTSUBCOLAXIS" localSheetId="3">24</definedName>
    <definedName name="QBREPORTSUBCOLAXIS" localSheetId="4">0</definedName>
    <definedName name="QBREPORTSUBCOLAXIS" localSheetId="2">0</definedName>
    <definedName name="QBREPORTTYPE" localSheetId="1">5</definedName>
    <definedName name="QBREPORTTYPE" localSheetId="3">288</definedName>
    <definedName name="QBREPORTTYPE" localSheetId="4">115</definedName>
    <definedName name="QBREPORTTYPE" localSheetId="2">0</definedName>
    <definedName name="QBROWHEADERS" localSheetId="1">5</definedName>
    <definedName name="QBROWHEADERS" localSheetId="3">6</definedName>
    <definedName name="QBROWHEADERS" localSheetId="4">1</definedName>
    <definedName name="QBROWHEADERS" localSheetId="2">6</definedName>
    <definedName name="QBSTARTDATE" localSheetId="1">20230101</definedName>
    <definedName name="QBSTARTDATE" localSheetId="3">20230101</definedName>
    <definedName name="QBSTARTDATE" localSheetId="4">20230101</definedName>
    <definedName name="QBSTARTDATE" localSheetId="2">20230101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6" l="1"/>
  <c r="G76" i="6"/>
  <c r="M75" i="6"/>
  <c r="K75" i="6"/>
  <c r="I70" i="6"/>
  <c r="G70" i="6"/>
  <c r="K70" i="6" s="1"/>
  <c r="M69" i="6"/>
  <c r="K69" i="6"/>
  <c r="M68" i="6"/>
  <c r="K68" i="6"/>
  <c r="M65" i="6"/>
  <c r="K65" i="6"/>
  <c r="I64" i="6"/>
  <c r="G64" i="6"/>
  <c r="M63" i="6"/>
  <c r="K63" i="6"/>
  <c r="M62" i="6"/>
  <c r="K62" i="6"/>
  <c r="M60" i="6"/>
  <c r="K60" i="6"/>
  <c r="M59" i="6"/>
  <c r="K59" i="6"/>
  <c r="M58" i="6"/>
  <c r="K58" i="6"/>
  <c r="M57" i="6"/>
  <c r="K57" i="6"/>
  <c r="I55" i="6"/>
  <c r="G55" i="6"/>
  <c r="K55" i="6" s="1"/>
  <c r="M54" i="6"/>
  <c r="K54" i="6"/>
  <c r="M53" i="6"/>
  <c r="K53" i="6"/>
  <c r="I51" i="6"/>
  <c r="G51" i="6"/>
  <c r="K51" i="6" s="1"/>
  <c r="M50" i="6"/>
  <c r="K50" i="6"/>
  <c r="M49" i="6"/>
  <c r="K49" i="6"/>
  <c r="I46" i="6"/>
  <c r="G46" i="6"/>
  <c r="K46" i="6" s="1"/>
  <c r="M45" i="6"/>
  <c r="K45" i="6"/>
  <c r="M44" i="6"/>
  <c r="K44" i="6"/>
  <c r="I42" i="6"/>
  <c r="G42" i="6"/>
  <c r="M41" i="6"/>
  <c r="K41" i="6"/>
  <c r="M40" i="6"/>
  <c r="K40" i="6"/>
  <c r="M39" i="6"/>
  <c r="K39" i="6"/>
  <c r="M38" i="6"/>
  <c r="K38" i="6"/>
  <c r="M36" i="6"/>
  <c r="K36" i="6"/>
  <c r="M35" i="6"/>
  <c r="K35" i="6"/>
  <c r="M34" i="6"/>
  <c r="K34" i="6"/>
  <c r="I32" i="6"/>
  <c r="G32" i="6"/>
  <c r="K32" i="6" s="1"/>
  <c r="M31" i="6"/>
  <c r="K31" i="6"/>
  <c r="M30" i="6"/>
  <c r="K30" i="6"/>
  <c r="M29" i="6"/>
  <c r="K29" i="6"/>
  <c r="M28" i="6"/>
  <c r="K28" i="6"/>
  <c r="M27" i="6"/>
  <c r="K27" i="6"/>
  <c r="M26" i="6"/>
  <c r="K26" i="6"/>
  <c r="G24" i="6"/>
  <c r="I21" i="6"/>
  <c r="G21" i="6"/>
  <c r="M20" i="6"/>
  <c r="K20" i="6"/>
  <c r="M19" i="6"/>
  <c r="K19" i="6"/>
  <c r="M17" i="6"/>
  <c r="K17" i="6"/>
  <c r="M16" i="6"/>
  <c r="K16" i="6"/>
  <c r="M15" i="6"/>
  <c r="K15" i="6"/>
  <c r="M14" i="6"/>
  <c r="K14" i="6"/>
  <c r="M13" i="6"/>
  <c r="K13" i="6"/>
  <c r="I10" i="6"/>
  <c r="G10" i="6"/>
  <c r="M9" i="6"/>
  <c r="K9" i="6"/>
  <c r="M8" i="6"/>
  <c r="K8" i="6"/>
  <c r="M7" i="6"/>
  <c r="K7" i="6"/>
  <c r="M6" i="6"/>
  <c r="K6" i="6"/>
  <c r="M5" i="6"/>
  <c r="K5" i="6"/>
  <c r="K10" i="6" l="1"/>
  <c r="M10" i="6"/>
  <c r="K21" i="6"/>
  <c r="M21" i="6"/>
  <c r="M32" i="6"/>
  <c r="G47" i="6"/>
  <c r="K42" i="6"/>
  <c r="I47" i="6"/>
  <c r="M42" i="6"/>
  <c r="M46" i="6"/>
  <c r="M51" i="6"/>
  <c r="M55" i="6"/>
  <c r="G66" i="6"/>
  <c r="K64" i="6"/>
  <c r="I66" i="6"/>
  <c r="M66" i="6" s="1"/>
  <c r="M64" i="6"/>
  <c r="M70" i="6"/>
  <c r="G77" i="6"/>
  <c r="K76" i="6"/>
  <c r="I77" i="6"/>
  <c r="M77" i="6" s="1"/>
  <c r="M76" i="6"/>
  <c r="P206" i="5"/>
  <c r="N206" i="5"/>
  <c r="P201" i="5"/>
  <c r="N201" i="5"/>
  <c r="P196" i="5"/>
  <c r="N196" i="5"/>
  <c r="P190" i="5"/>
  <c r="N190" i="5"/>
  <c r="P184" i="5"/>
  <c r="N184" i="5"/>
  <c r="P178" i="5"/>
  <c r="N178" i="5"/>
  <c r="P173" i="5"/>
  <c r="N173" i="5"/>
  <c r="P168" i="5"/>
  <c r="N168" i="5"/>
  <c r="P154" i="5"/>
  <c r="N154" i="5"/>
  <c r="P138" i="5"/>
  <c r="N138" i="5"/>
  <c r="P132" i="5"/>
  <c r="N132" i="5"/>
  <c r="P127" i="5"/>
  <c r="N127" i="5"/>
  <c r="P121" i="5"/>
  <c r="N121" i="5"/>
  <c r="P116" i="5"/>
  <c r="N116" i="5"/>
  <c r="P111" i="5"/>
  <c r="N111" i="5"/>
  <c r="P100" i="5"/>
  <c r="N100" i="5"/>
  <c r="P85" i="5"/>
  <c r="N85" i="5"/>
  <c r="P73" i="5"/>
  <c r="N73" i="5"/>
  <c r="P61" i="5"/>
  <c r="N61" i="5"/>
  <c r="P48" i="5"/>
  <c r="N48" i="5"/>
  <c r="P36" i="5"/>
  <c r="N36" i="5"/>
  <c r="P31" i="5"/>
  <c r="N31" i="5"/>
  <c r="P26" i="5"/>
  <c r="N26" i="5"/>
  <c r="P21" i="5"/>
  <c r="N21" i="5"/>
  <c r="P16" i="5"/>
  <c r="N16" i="5"/>
  <c r="P11" i="5"/>
  <c r="N11" i="5"/>
  <c r="P6" i="5"/>
  <c r="N6" i="5"/>
  <c r="K77" i="6" l="1"/>
  <c r="K66" i="6"/>
  <c r="M47" i="6"/>
  <c r="I71" i="6"/>
  <c r="K47" i="6"/>
  <c r="G71" i="6"/>
  <c r="F75" i="3"/>
  <c r="F66" i="3"/>
  <c r="F61" i="3"/>
  <c r="F52" i="3"/>
  <c r="F62" i="3" s="1"/>
  <c r="F67" i="3" s="1"/>
  <c r="F76" i="3" s="1"/>
  <c r="F45" i="3"/>
  <c r="F38" i="3"/>
  <c r="F42" i="3" s="1"/>
  <c r="F23" i="3"/>
  <c r="F15" i="3"/>
  <c r="F9" i="3"/>
  <c r="F24" i="3" s="1"/>
  <c r="F46" i="3" s="1"/>
  <c r="K71" i="6" l="1"/>
  <c r="G72" i="6"/>
  <c r="M71" i="6"/>
  <c r="I72" i="6"/>
  <c r="G48" i="1"/>
  <c r="G49" i="1" s="1"/>
  <c r="G42" i="1"/>
  <c r="G39" i="1"/>
  <c r="G35" i="1"/>
  <c r="G30" i="1"/>
  <c r="G31" i="1" s="1"/>
  <c r="G24" i="1"/>
  <c r="G16" i="1"/>
  <c r="G13" i="1"/>
  <c r="G43" i="1" s="1"/>
  <c r="G5" i="1"/>
  <c r="G44" i="1" s="1"/>
  <c r="G50" i="1" s="1"/>
  <c r="I78" i="6" l="1"/>
  <c r="M72" i="6"/>
  <c r="G78" i="6"/>
  <c r="K78" i="6" s="1"/>
  <c r="K72" i="6"/>
  <c r="M78" i="6" l="1"/>
</calcChain>
</file>

<file path=xl/sharedStrings.xml><?xml version="1.0" encoding="utf-8"?>
<sst xmlns="http://schemas.openxmlformats.org/spreadsheetml/2006/main" count="502" uniqueCount="210">
  <si>
    <t>Jan 31,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</si>
  <si>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</si>
  <si>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</si>
  <si>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</si>
  <si>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</si>
  <si>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</si>
  <si>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</si>
  <si>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</si>
  <si>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</si>
  <si>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</si>
  <si>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</si>
  <si>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</si>
  <si>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</si>
  <si>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</si>
  <si>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</si>
  <si>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</si>
  <si>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</si>
  <si>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</si>
  <si>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</si>
  <si>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</si>
  <si>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</si>
  <si>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</si>
  <si>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</si>
  <si>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</si>
  <si>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</si>
  <si>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</si>
  <si>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</si>
  <si>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</si>
  <si>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</si>
  <si>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</si>
  <si>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</si>
  <si>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</si>
  <si>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</si>
  <si>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</si>
  <si>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</si>
  <si>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</si>
  <si>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</si>
  <si>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</si>
  <si>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</si>
  <si>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</si>
  <si>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</si>
  <si>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</si>
  <si>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</si>
  <si>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</si>
  <si>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</si>
  <si>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</si>
  <si>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</si>
  <si>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</si>
  <si>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</si>
  <si>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</si>
  <si>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</si>
  <si>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</si>
  <si>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</si>
  <si>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</si>
  <si>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</si>
  <si>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</si>
  <si>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</si>
  <si>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</si>
  <si>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</si>
  <si>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</si>
  <si>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</si>
  <si>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</si>
  <si>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</si>
  <si>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</si>
  <si>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</si>
  <si>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</si>
  <si>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</si>
  <si>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</si>
  <si>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</si>
  <si>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</si>
  <si>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</si>
  <si>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</si>
  <si>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</si>
  <si>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Net Income</t>
  </si>
  <si>
    <t>Total Equity</t>
  </si>
  <si>
    <t>TOTAL LIABILITIES &amp; EQUITY</t>
  </si>
  <si>
    <t>Jan 23</t>
  </si>
  <si>
    <t>Ordinary Income/Expense</t>
  </si>
  <si>
    <t>Income</t>
  </si>
  <si>
    <t>410 · Monthly REUs User Fees</t>
  </si>
  <si>
    <t>Total Income</t>
  </si>
  <si>
    <t>Expense</t>
  </si>
  <si>
    <t>Lower Lift Station Line Project</t>
  </si>
  <si>
    <t>GBWWTPC Processing Fees</t>
  </si>
  <si>
    <t>Insurance</t>
  </si>
  <si>
    <t>Maintenance</t>
  </si>
  <si>
    <t>Storage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</si>
  <si>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</si>
  <si>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</si>
  <si>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</si>
  <si>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</si>
  <si>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</si>
  <si>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</si>
  <si>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</si>
  <si>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</si>
  <si>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</si>
  <si>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</si>
  <si>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</si>
  <si>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</si>
  <si>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</si>
  <si>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</si>
  <si>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</si>
  <si>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Engineering</t>
  </si>
  <si>
    <t>WO #6 LLS Project</t>
  </si>
  <si>
    <t>WO #15  General Engineering</t>
  </si>
  <si>
    <t>Total Engineering</t>
  </si>
  <si>
    <t>Total Professional Fees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</si>
  <si>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</si>
  <si>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</si>
  <si>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</si>
  <si>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</si>
  <si>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</si>
  <si>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</si>
  <si>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Office Rent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</si>
  <si>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</si>
  <si>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</si>
  <si>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</si>
  <si>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</si>
  <si>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</si>
  <si>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</si>
  <si>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</si>
  <si>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</si>
  <si>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</si>
  <si>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</si>
  <si>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</si>
  <si>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Budget</t>
  </si>
  <si>
    <t>$ Over Budget</t>
  </si>
  <si>
    <t>% of Budget</t>
  </si>
  <si>
    <t>601 · Irregular Tax Payments</t>
  </si>
  <si>
    <t>611 · Interest  Income</t>
  </si>
  <si>
    <t>1000 · New User Connection Fee</t>
  </si>
  <si>
    <t>600 · Tax Levy</t>
  </si>
  <si>
    <t>573 · Repayment to Cash Reserve</t>
  </si>
  <si>
    <t>700 · Interest Expense to CWF Loans</t>
  </si>
  <si>
    <t>570 · CWF Loan Payment</t>
  </si>
  <si>
    <t>Utility Location Services</t>
  </si>
  <si>
    <t>Appraisals and Surveys</t>
  </si>
  <si>
    <t>WO #14 Apple Hill</t>
  </si>
  <si>
    <t>WO #13 Extensions 2020</t>
  </si>
  <si>
    <t>Legal</t>
  </si>
  <si>
    <t>Legal- Apple Hill</t>
  </si>
  <si>
    <t>Legal - Other</t>
  </si>
  <si>
    <t>Total Legal</t>
  </si>
  <si>
    <t>530 · Grounds Maintenance</t>
  </si>
  <si>
    <t>Cheq Road Membership Fee</t>
  </si>
  <si>
    <t>Snow Plowing/Mowing</t>
  </si>
  <si>
    <t>Total 530 · Grounds Maintenance</t>
  </si>
  <si>
    <t>Dues/Web Site etc</t>
  </si>
  <si>
    <t>Fees</t>
  </si>
  <si>
    <t>Office Supplies</t>
  </si>
  <si>
    <t>Intuit Subscription &amp; Fees</t>
  </si>
  <si>
    <t>Office Supplies - Other</t>
  </si>
  <si>
    <t>Total Office Supplies</t>
  </si>
  <si>
    <t>Postage and delivery</t>
  </si>
  <si>
    <t>Travel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</si>
  <si>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</si>
  <si>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</si>
  <si>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</si>
  <si>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</si>
  <si>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</si>
  <si>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</si>
  <si>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</si>
  <si>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</si>
  <si>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</si>
  <si>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Liability Check</t>
  </si>
  <si>
    <t>QuickBooks Payroll Service</t>
  </si>
  <si>
    <t>TOTAL</t>
  </si>
  <si>
    <t>Check</t>
  </si>
  <si>
    <t>eft</t>
  </si>
  <si>
    <t>brightspeed</t>
  </si>
  <si>
    <t>Omer Nelson</t>
  </si>
  <si>
    <t>Xcel Energy</t>
  </si>
  <si>
    <t>Paycheck</t>
  </si>
  <si>
    <t>DD1058</t>
  </si>
  <si>
    <t>Carol Fahrenkrog</t>
  </si>
  <si>
    <t>DD1059</t>
  </si>
  <si>
    <t>Dennis Clark</t>
  </si>
  <si>
    <t>DD1060</t>
  </si>
  <si>
    <t>Levi Leafblad {commissioner}</t>
  </si>
  <si>
    <t>DD1061</t>
  </si>
  <si>
    <t>Pam Brindley</t>
  </si>
  <si>
    <t>DD1062</t>
  </si>
  <si>
    <t>Rose M Lawyer</t>
  </si>
  <si>
    <t>6287</t>
  </si>
  <si>
    <t>Andrew J Long</t>
  </si>
  <si>
    <t>6295</t>
  </si>
  <si>
    <t>Duane L. Dehn Ind.</t>
  </si>
  <si>
    <t>6296</t>
  </si>
  <si>
    <t>6297</t>
  </si>
  <si>
    <t>Ryan Faragher</t>
  </si>
  <si>
    <t>6298</t>
  </si>
  <si>
    <t>Duane L. Dehn</t>
  </si>
  <si>
    <t>6299</t>
  </si>
  <si>
    <t>6300</t>
  </si>
  <si>
    <t>6301</t>
  </si>
  <si>
    <t>6303</t>
  </si>
  <si>
    <t>Ehlers&amp;Pierce CPAs Inc.</t>
  </si>
  <si>
    <t>6304</t>
  </si>
  <si>
    <t>Ritola, Inc.</t>
  </si>
  <si>
    <t>6305</t>
  </si>
  <si>
    <t>Spectrum Insurance</t>
  </si>
  <si>
    <t>6306</t>
  </si>
  <si>
    <t>APG Media of WI</t>
  </si>
  <si>
    <t>6307</t>
  </si>
  <si>
    <t>Lund Engineering</t>
  </si>
  <si>
    <t>Bill Pmt -Check</t>
  </si>
  <si>
    <t>6310</t>
  </si>
  <si>
    <t>Bill</t>
  </si>
  <si>
    <t>6311</t>
  </si>
  <si>
    <t>GBWWTP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</si>
</sst>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mm/dd/yyyy"/>
    <numFmt numFmtId="166" formatCode="#,##0.0#%;\-#,##0.0#%"/>
  </numFmts>
  <fonts count="9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165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2" xfId="0" applyNumberFormat="1" applyFont="1" applyBorder="1"/>
    <xf numFmtId="49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3" xfId="0" applyNumberFormat="1" applyFont="1" applyBorder="1"/>
    <xf numFmtId="166" fontId="2" fillId="0" borderId="4" xfId="0" applyNumberFormat="1" applyFont="1" applyBorder="1"/>
    <xf numFmtId="166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Fill="1" applyBorder="1"/>
    <xf numFmtId="0" fontId="8" fillId="0" borderId="0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zoomScale="84" zoomScaleNormal="84" workbookViewId="0"/>
  </sheetViews>
  <sheetFormatPr defaultColWidth="8.85546875" defaultRowHeight="15"/>
  <cols>
    <col min="1" max="1" width="3" style="37" customWidth="1"/>
    <col min="2" max="2" width="4.140625" style="37" customWidth="1"/>
    <col min="3" max="3" width="54" style="37" customWidth="1"/>
    <col min="4" max="4" width="3.7109375" style="37" customWidth="1"/>
    <col min="5" max="5" width="90.28515625" style="37" customWidth="1"/>
    <col min="6" max="7" width="8.85546875" style="37"/>
    <col min="8" max="8" width="15.42578125" style="37" customWidth="1"/>
    <col min="9" max="9" width="5.140625" style="37" customWidth="1"/>
    <col min="10" max="11" width="8.85546875" style="37"/>
    <col min="12" max="12" width="3" style="37" customWidth="1"/>
    <col min="13" max="15" width="8.85546875" style="37"/>
    <col min="16" max="16" width="7" style="37" customWidth="1"/>
    <col min="17" max="256" width="8.85546875" style="37"/>
    <col min="257" max="257" width="3" style="37" customWidth="1"/>
    <col min="258" max="258" width="4.140625" style="37" customWidth="1"/>
    <col min="259" max="259" width="54" style="37" customWidth="1"/>
    <col min="260" max="260" width="3.7109375" style="37" customWidth="1"/>
    <col min="261" max="261" width="90.28515625" style="37" customWidth="1"/>
    <col min="262" max="263" width="8.85546875" style="37"/>
    <col min="264" max="264" width="15.42578125" style="37" customWidth="1"/>
    <col min="265" max="265" width="5.140625" style="37" customWidth="1"/>
    <col min="266" max="267" width="8.85546875" style="37"/>
    <col min="268" max="268" width="3" style="37" customWidth="1"/>
    <col min="269" max="271" width="8.85546875" style="37"/>
    <col min="272" max="272" width="7" style="37" customWidth="1"/>
    <col min="273" max="512" width="8.85546875" style="37"/>
    <col min="513" max="513" width="3" style="37" customWidth="1"/>
    <col min="514" max="514" width="4.140625" style="37" customWidth="1"/>
    <col min="515" max="515" width="54" style="37" customWidth="1"/>
    <col min="516" max="516" width="3.7109375" style="37" customWidth="1"/>
    <col min="517" max="517" width="90.28515625" style="37" customWidth="1"/>
    <col min="518" max="519" width="8.85546875" style="37"/>
    <col min="520" max="520" width="15.42578125" style="37" customWidth="1"/>
    <col min="521" max="521" width="5.140625" style="37" customWidth="1"/>
    <col min="522" max="523" width="8.85546875" style="37"/>
    <col min="524" max="524" width="3" style="37" customWidth="1"/>
    <col min="525" max="527" width="8.85546875" style="37"/>
    <col min="528" max="528" width="7" style="37" customWidth="1"/>
    <col min="529" max="768" width="8.85546875" style="37"/>
    <col min="769" max="769" width="3" style="37" customWidth="1"/>
    <col min="770" max="770" width="4.140625" style="37" customWidth="1"/>
    <col min="771" max="771" width="54" style="37" customWidth="1"/>
    <col min="772" max="772" width="3.7109375" style="37" customWidth="1"/>
    <col min="773" max="773" width="90.28515625" style="37" customWidth="1"/>
    <col min="774" max="775" width="8.85546875" style="37"/>
    <col min="776" max="776" width="15.42578125" style="37" customWidth="1"/>
    <col min="777" max="777" width="5.140625" style="37" customWidth="1"/>
    <col min="778" max="779" width="8.85546875" style="37"/>
    <col min="780" max="780" width="3" style="37" customWidth="1"/>
    <col min="781" max="783" width="8.85546875" style="37"/>
    <col min="784" max="784" width="7" style="37" customWidth="1"/>
    <col min="785" max="1024" width="8.85546875" style="37"/>
    <col min="1025" max="1025" width="3" style="37" customWidth="1"/>
    <col min="1026" max="1026" width="4.140625" style="37" customWidth="1"/>
    <col min="1027" max="1027" width="54" style="37" customWidth="1"/>
    <col min="1028" max="1028" width="3.7109375" style="37" customWidth="1"/>
    <col min="1029" max="1029" width="90.28515625" style="37" customWidth="1"/>
    <col min="1030" max="1031" width="8.85546875" style="37"/>
    <col min="1032" max="1032" width="15.42578125" style="37" customWidth="1"/>
    <col min="1033" max="1033" width="5.140625" style="37" customWidth="1"/>
    <col min="1034" max="1035" width="8.85546875" style="37"/>
    <col min="1036" max="1036" width="3" style="37" customWidth="1"/>
    <col min="1037" max="1039" width="8.85546875" style="37"/>
    <col min="1040" max="1040" width="7" style="37" customWidth="1"/>
    <col min="1041" max="1280" width="8.85546875" style="37"/>
    <col min="1281" max="1281" width="3" style="37" customWidth="1"/>
    <col min="1282" max="1282" width="4.140625" style="37" customWidth="1"/>
    <col min="1283" max="1283" width="54" style="37" customWidth="1"/>
    <col min="1284" max="1284" width="3.7109375" style="37" customWidth="1"/>
    <col min="1285" max="1285" width="90.28515625" style="37" customWidth="1"/>
    <col min="1286" max="1287" width="8.85546875" style="37"/>
    <col min="1288" max="1288" width="15.42578125" style="37" customWidth="1"/>
    <col min="1289" max="1289" width="5.140625" style="37" customWidth="1"/>
    <col min="1290" max="1291" width="8.85546875" style="37"/>
    <col min="1292" max="1292" width="3" style="37" customWidth="1"/>
    <col min="1293" max="1295" width="8.85546875" style="37"/>
    <col min="1296" max="1296" width="7" style="37" customWidth="1"/>
    <col min="1297" max="1536" width="8.85546875" style="37"/>
    <col min="1537" max="1537" width="3" style="37" customWidth="1"/>
    <col min="1538" max="1538" width="4.140625" style="37" customWidth="1"/>
    <col min="1539" max="1539" width="54" style="37" customWidth="1"/>
    <col min="1540" max="1540" width="3.7109375" style="37" customWidth="1"/>
    <col min="1541" max="1541" width="90.28515625" style="37" customWidth="1"/>
    <col min="1542" max="1543" width="8.85546875" style="37"/>
    <col min="1544" max="1544" width="15.42578125" style="37" customWidth="1"/>
    <col min="1545" max="1545" width="5.140625" style="37" customWidth="1"/>
    <col min="1546" max="1547" width="8.85546875" style="37"/>
    <col min="1548" max="1548" width="3" style="37" customWidth="1"/>
    <col min="1549" max="1551" width="8.85546875" style="37"/>
    <col min="1552" max="1552" width="7" style="37" customWidth="1"/>
    <col min="1553" max="1792" width="8.85546875" style="37"/>
    <col min="1793" max="1793" width="3" style="37" customWidth="1"/>
    <col min="1794" max="1794" width="4.140625" style="37" customWidth="1"/>
    <col min="1795" max="1795" width="54" style="37" customWidth="1"/>
    <col min="1796" max="1796" width="3.7109375" style="37" customWidth="1"/>
    <col min="1797" max="1797" width="90.28515625" style="37" customWidth="1"/>
    <col min="1798" max="1799" width="8.85546875" style="37"/>
    <col min="1800" max="1800" width="15.42578125" style="37" customWidth="1"/>
    <col min="1801" max="1801" width="5.140625" style="37" customWidth="1"/>
    <col min="1802" max="1803" width="8.85546875" style="37"/>
    <col min="1804" max="1804" width="3" style="37" customWidth="1"/>
    <col min="1805" max="1807" width="8.85546875" style="37"/>
    <col min="1808" max="1808" width="7" style="37" customWidth="1"/>
    <col min="1809" max="2048" width="8.85546875" style="37"/>
    <col min="2049" max="2049" width="3" style="37" customWidth="1"/>
    <col min="2050" max="2050" width="4.140625" style="37" customWidth="1"/>
    <col min="2051" max="2051" width="54" style="37" customWidth="1"/>
    <col min="2052" max="2052" width="3.7109375" style="37" customWidth="1"/>
    <col min="2053" max="2053" width="90.28515625" style="37" customWidth="1"/>
    <col min="2054" max="2055" width="8.85546875" style="37"/>
    <col min="2056" max="2056" width="15.42578125" style="37" customWidth="1"/>
    <col min="2057" max="2057" width="5.140625" style="37" customWidth="1"/>
    <col min="2058" max="2059" width="8.85546875" style="37"/>
    <col min="2060" max="2060" width="3" style="37" customWidth="1"/>
    <col min="2061" max="2063" width="8.85546875" style="37"/>
    <col min="2064" max="2064" width="7" style="37" customWidth="1"/>
    <col min="2065" max="2304" width="8.85546875" style="37"/>
    <col min="2305" max="2305" width="3" style="37" customWidth="1"/>
    <col min="2306" max="2306" width="4.140625" style="37" customWidth="1"/>
    <col min="2307" max="2307" width="54" style="37" customWidth="1"/>
    <col min="2308" max="2308" width="3.7109375" style="37" customWidth="1"/>
    <col min="2309" max="2309" width="90.28515625" style="37" customWidth="1"/>
    <col min="2310" max="2311" width="8.85546875" style="37"/>
    <col min="2312" max="2312" width="15.42578125" style="37" customWidth="1"/>
    <col min="2313" max="2313" width="5.140625" style="37" customWidth="1"/>
    <col min="2314" max="2315" width="8.85546875" style="37"/>
    <col min="2316" max="2316" width="3" style="37" customWidth="1"/>
    <col min="2317" max="2319" width="8.85546875" style="37"/>
    <col min="2320" max="2320" width="7" style="37" customWidth="1"/>
    <col min="2321" max="2560" width="8.85546875" style="37"/>
    <col min="2561" max="2561" width="3" style="37" customWidth="1"/>
    <col min="2562" max="2562" width="4.140625" style="37" customWidth="1"/>
    <col min="2563" max="2563" width="54" style="37" customWidth="1"/>
    <col min="2564" max="2564" width="3.7109375" style="37" customWidth="1"/>
    <col min="2565" max="2565" width="90.28515625" style="37" customWidth="1"/>
    <col min="2566" max="2567" width="8.85546875" style="37"/>
    <col min="2568" max="2568" width="15.42578125" style="37" customWidth="1"/>
    <col min="2569" max="2569" width="5.140625" style="37" customWidth="1"/>
    <col min="2570" max="2571" width="8.85546875" style="37"/>
    <col min="2572" max="2572" width="3" style="37" customWidth="1"/>
    <col min="2573" max="2575" width="8.85546875" style="37"/>
    <col min="2576" max="2576" width="7" style="37" customWidth="1"/>
    <col min="2577" max="2816" width="8.85546875" style="37"/>
    <col min="2817" max="2817" width="3" style="37" customWidth="1"/>
    <col min="2818" max="2818" width="4.140625" style="37" customWidth="1"/>
    <col min="2819" max="2819" width="54" style="37" customWidth="1"/>
    <col min="2820" max="2820" width="3.7109375" style="37" customWidth="1"/>
    <col min="2821" max="2821" width="90.28515625" style="37" customWidth="1"/>
    <col min="2822" max="2823" width="8.85546875" style="37"/>
    <col min="2824" max="2824" width="15.42578125" style="37" customWidth="1"/>
    <col min="2825" max="2825" width="5.140625" style="37" customWidth="1"/>
    <col min="2826" max="2827" width="8.85546875" style="37"/>
    <col min="2828" max="2828" width="3" style="37" customWidth="1"/>
    <col min="2829" max="2831" width="8.85546875" style="37"/>
    <col min="2832" max="2832" width="7" style="37" customWidth="1"/>
    <col min="2833" max="3072" width="8.85546875" style="37"/>
    <col min="3073" max="3073" width="3" style="37" customWidth="1"/>
    <col min="3074" max="3074" width="4.140625" style="37" customWidth="1"/>
    <col min="3075" max="3075" width="54" style="37" customWidth="1"/>
    <col min="3076" max="3076" width="3.7109375" style="37" customWidth="1"/>
    <col min="3077" max="3077" width="90.28515625" style="37" customWidth="1"/>
    <col min="3078" max="3079" width="8.85546875" style="37"/>
    <col min="3080" max="3080" width="15.42578125" style="37" customWidth="1"/>
    <col min="3081" max="3081" width="5.140625" style="37" customWidth="1"/>
    <col min="3082" max="3083" width="8.85546875" style="37"/>
    <col min="3084" max="3084" width="3" style="37" customWidth="1"/>
    <col min="3085" max="3087" width="8.85546875" style="37"/>
    <col min="3088" max="3088" width="7" style="37" customWidth="1"/>
    <col min="3089" max="3328" width="8.85546875" style="37"/>
    <col min="3329" max="3329" width="3" style="37" customWidth="1"/>
    <col min="3330" max="3330" width="4.140625" style="37" customWidth="1"/>
    <col min="3331" max="3331" width="54" style="37" customWidth="1"/>
    <col min="3332" max="3332" width="3.7109375" style="37" customWidth="1"/>
    <col min="3333" max="3333" width="90.28515625" style="37" customWidth="1"/>
    <col min="3334" max="3335" width="8.85546875" style="37"/>
    <col min="3336" max="3336" width="15.42578125" style="37" customWidth="1"/>
    <col min="3337" max="3337" width="5.140625" style="37" customWidth="1"/>
    <col min="3338" max="3339" width="8.85546875" style="37"/>
    <col min="3340" max="3340" width="3" style="37" customWidth="1"/>
    <col min="3341" max="3343" width="8.85546875" style="37"/>
    <col min="3344" max="3344" width="7" style="37" customWidth="1"/>
    <col min="3345" max="3584" width="8.85546875" style="37"/>
    <col min="3585" max="3585" width="3" style="37" customWidth="1"/>
    <col min="3586" max="3586" width="4.140625" style="37" customWidth="1"/>
    <col min="3587" max="3587" width="54" style="37" customWidth="1"/>
    <col min="3588" max="3588" width="3.7109375" style="37" customWidth="1"/>
    <col min="3589" max="3589" width="90.28515625" style="37" customWidth="1"/>
    <col min="3590" max="3591" width="8.85546875" style="37"/>
    <col min="3592" max="3592" width="15.42578125" style="37" customWidth="1"/>
    <col min="3593" max="3593" width="5.140625" style="37" customWidth="1"/>
    <col min="3594" max="3595" width="8.85546875" style="37"/>
    <col min="3596" max="3596" width="3" style="37" customWidth="1"/>
    <col min="3597" max="3599" width="8.85546875" style="37"/>
    <col min="3600" max="3600" width="7" style="37" customWidth="1"/>
    <col min="3601" max="3840" width="8.85546875" style="37"/>
    <col min="3841" max="3841" width="3" style="37" customWidth="1"/>
    <col min="3842" max="3842" width="4.140625" style="37" customWidth="1"/>
    <col min="3843" max="3843" width="54" style="37" customWidth="1"/>
    <col min="3844" max="3844" width="3.7109375" style="37" customWidth="1"/>
    <col min="3845" max="3845" width="90.28515625" style="37" customWidth="1"/>
    <col min="3846" max="3847" width="8.85546875" style="37"/>
    <col min="3848" max="3848" width="15.42578125" style="37" customWidth="1"/>
    <col min="3849" max="3849" width="5.140625" style="37" customWidth="1"/>
    <col min="3850" max="3851" width="8.85546875" style="37"/>
    <col min="3852" max="3852" width="3" style="37" customWidth="1"/>
    <col min="3853" max="3855" width="8.85546875" style="37"/>
    <col min="3856" max="3856" width="7" style="37" customWidth="1"/>
    <col min="3857" max="4096" width="8.85546875" style="37"/>
    <col min="4097" max="4097" width="3" style="37" customWidth="1"/>
    <col min="4098" max="4098" width="4.140625" style="37" customWidth="1"/>
    <col min="4099" max="4099" width="54" style="37" customWidth="1"/>
    <col min="4100" max="4100" width="3.7109375" style="37" customWidth="1"/>
    <col min="4101" max="4101" width="90.28515625" style="37" customWidth="1"/>
    <col min="4102" max="4103" width="8.85546875" style="37"/>
    <col min="4104" max="4104" width="15.42578125" style="37" customWidth="1"/>
    <col min="4105" max="4105" width="5.140625" style="37" customWidth="1"/>
    <col min="4106" max="4107" width="8.85546875" style="37"/>
    <col min="4108" max="4108" width="3" style="37" customWidth="1"/>
    <col min="4109" max="4111" width="8.85546875" style="37"/>
    <col min="4112" max="4112" width="7" style="37" customWidth="1"/>
    <col min="4113" max="4352" width="8.85546875" style="37"/>
    <col min="4353" max="4353" width="3" style="37" customWidth="1"/>
    <col min="4354" max="4354" width="4.140625" style="37" customWidth="1"/>
    <col min="4355" max="4355" width="54" style="37" customWidth="1"/>
    <col min="4356" max="4356" width="3.7109375" style="37" customWidth="1"/>
    <col min="4357" max="4357" width="90.28515625" style="37" customWidth="1"/>
    <col min="4358" max="4359" width="8.85546875" style="37"/>
    <col min="4360" max="4360" width="15.42578125" style="37" customWidth="1"/>
    <col min="4361" max="4361" width="5.140625" style="37" customWidth="1"/>
    <col min="4362" max="4363" width="8.85546875" style="37"/>
    <col min="4364" max="4364" width="3" style="37" customWidth="1"/>
    <col min="4365" max="4367" width="8.85546875" style="37"/>
    <col min="4368" max="4368" width="7" style="37" customWidth="1"/>
    <col min="4369" max="4608" width="8.85546875" style="37"/>
    <col min="4609" max="4609" width="3" style="37" customWidth="1"/>
    <col min="4610" max="4610" width="4.140625" style="37" customWidth="1"/>
    <col min="4611" max="4611" width="54" style="37" customWidth="1"/>
    <col min="4612" max="4612" width="3.7109375" style="37" customWidth="1"/>
    <col min="4613" max="4613" width="90.28515625" style="37" customWidth="1"/>
    <col min="4614" max="4615" width="8.85546875" style="37"/>
    <col min="4616" max="4616" width="15.42578125" style="37" customWidth="1"/>
    <col min="4617" max="4617" width="5.140625" style="37" customWidth="1"/>
    <col min="4618" max="4619" width="8.85546875" style="37"/>
    <col min="4620" max="4620" width="3" style="37" customWidth="1"/>
    <col min="4621" max="4623" width="8.85546875" style="37"/>
    <col min="4624" max="4624" width="7" style="37" customWidth="1"/>
    <col min="4625" max="4864" width="8.85546875" style="37"/>
    <col min="4865" max="4865" width="3" style="37" customWidth="1"/>
    <col min="4866" max="4866" width="4.140625" style="37" customWidth="1"/>
    <col min="4867" max="4867" width="54" style="37" customWidth="1"/>
    <col min="4868" max="4868" width="3.7109375" style="37" customWidth="1"/>
    <col min="4869" max="4869" width="90.28515625" style="37" customWidth="1"/>
    <col min="4870" max="4871" width="8.85546875" style="37"/>
    <col min="4872" max="4872" width="15.42578125" style="37" customWidth="1"/>
    <col min="4873" max="4873" width="5.140625" style="37" customWidth="1"/>
    <col min="4874" max="4875" width="8.85546875" style="37"/>
    <col min="4876" max="4876" width="3" style="37" customWidth="1"/>
    <col min="4877" max="4879" width="8.85546875" style="37"/>
    <col min="4880" max="4880" width="7" style="37" customWidth="1"/>
    <col min="4881" max="5120" width="8.85546875" style="37"/>
    <col min="5121" max="5121" width="3" style="37" customWidth="1"/>
    <col min="5122" max="5122" width="4.140625" style="37" customWidth="1"/>
    <col min="5123" max="5123" width="54" style="37" customWidth="1"/>
    <col min="5124" max="5124" width="3.7109375" style="37" customWidth="1"/>
    <col min="5125" max="5125" width="90.28515625" style="37" customWidth="1"/>
    <col min="5126" max="5127" width="8.85546875" style="37"/>
    <col min="5128" max="5128" width="15.42578125" style="37" customWidth="1"/>
    <col min="5129" max="5129" width="5.140625" style="37" customWidth="1"/>
    <col min="5130" max="5131" width="8.85546875" style="37"/>
    <col min="5132" max="5132" width="3" style="37" customWidth="1"/>
    <col min="5133" max="5135" width="8.85546875" style="37"/>
    <col min="5136" max="5136" width="7" style="37" customWidth="1"/>
    <col min="5137" max="5376" width="8.85546875" style="37"/>
    <col min="5377" max="5377" width="3" style="37" customWidth="1"/>
    <col min="5378" max="5378" width="4.140625" style="37" customWidth="1"/>
    <col min="5379" max="5379" width="54" style="37" customWidth="1"/>
    <col min="5380" max="5380" width="3.7109375" style="37" customWidth="1"/>
    <col min="5381" max="5381" width="90.28515625" style="37" customWidth="1"/>
    <col min="5382" max="5383" width="8.85546875" style="37"/>
    <col min="5384" max="5384" width="15.42578125" style="37" customWidth="1"/>
    <col min="5385" max="5385" width="5.140625" style="37" customWidth="1"/>
    <col min="5386" max="5387" width="8.85546875" style="37"/>
    <col min="5388" max="5388" width="3" style="37" customWidth="1"/>
    <col min="5389" max="5391" width="8.85546875" style="37"/>
    <col min="5392" max="5392" width="7" style="37" customWidth="1"/>
    <col min="5393" max="5632" width="8.85546875" style="37"/>
    <col min="5633" max="5633" width="3" style="37" customWidth="1"/>
    <col min="5634" max="5634" width="4.140625" style="37" customWidth="1"/>
    <col min="5635" max="5635" width="54" style="37" customWidth="1"/>
    <col min="5636" max="5636" width="3.7109375" style="37" customWidth="1"/>
    <col min="5637" max="5637" width="90.28515625" style="37" customWidth="1"/>
    <col min="5638" max="5639" width="8.85546875" style="37"/>
    <col min="5640" max="5640" width="15.42578125" style="37" customWidth="1"/>
    <col min="5641" max="5641" width="5.140625" style="37" customWidth="1"/>
    <col min="5642" max="5643" width="8.85546875" style="37"/>
    <col min="5644" max="5644" width="3" style="37" customWidth="1"/>
    <col min="5645" max="5647" width="8.85546875" style="37"/>
    <col min="5648" max="5648" width="7" style="37" customWidth="1"/>
    <col min="5649" max="5888" width="8.85546875" style="37"/>
    <col min="5889" max="5889" width="3" style="37" customWidth="1"/>
    <col min="5890" max="5890" width="4.140625" style="37" customWidth="1"/>
    <col min="5891" max="5891" width="54" style="37" customWidth="1"/>
    <col min="5892" max="5892" width="3.7109375" style="37" customWidth="1"/>
    <col min="5893" max="5893" width="90.28515625" style="37" customWidth="1"/>
    <col min="5894" max="5895" width="8.85546875" style="37"/>
    <col min="5896" max="5896" width="15.42578125" style="37" customWidth="1"/>
    <col min="5897" max="5897" width="5.140625" style="37" customWidth="1"/>
    <col min="5898" max="5899" width="8.85546875" style="37"/>
    <col min="5900" max="5900" width="3" style="37" customWidth="1"/>
    <col min="5901" max="5903" width="8.85546875" style="37"/>
    <col min="5904" max="5904" width="7" style="37" customWidth="1"/>
    <col min="5905" max="6144" width="8.85546875" style="37"/>
    <col min="6145" max="6145" width="3" style="37" customWidth="1"/>
    <col min="6146" max="6146" width="4.140625" style="37" customWidth="1"/>
    <col min="6147" max="6147" width="54" style="37" customWidth="1"/>
    <col min="6148" max="6148" width="3.7109375" style="37" customWidth="1"/>
    <col min="6149" max="6149" width="90.28515625" style="37" customWidth="1"/>
    <col min="6150" max="6151" width="8.85546875" style="37"/>
    <col min="6152" max="6152" width="15.42578125" style="37" customWidth="1"/>
    <col min="6153" max="6153" width="5.140625" style="37" customWidth="1"/>
    <col min="6154" max="6155" width="8.85546875" style="37"/>
    <col min="6156" max="6156" width="3" style="37" customWidth="1"/>
    <col min="6157" max="6159" width="8.85546875" style="37"/>
    <col min="6160" max="6160" width="7" style="37" customWidth="1"/>
    <col min="6161" max="6400" width="8.85546875" style="37"/>
    <col min="6401" max="6401" width="3" style="37" customWidth="1"/>
    <col min="6402" max="6402" width="4.140625" style="37" customWidth="1"/>
    <col min="6403" max="6403" width="54" style="37" customWidth="1"/>
    <col min="6404" max="6404" width="3.7109375" style="37" customWidth="1"/>
    <col min="6405" max="6405" width="90.28515625" style="37" customWidth="1"/>
    <col min="6406" max="6407" width="8.85546875" style="37"/>
    <col min="6408" max="6408" width="15.42578125" style="37" customWidth="1"/>
    <col min="6409" max="6409" width="5.140625" style="37" customWidth="1"/>
    <col min="6410" max="6411" width="8.85546875" style="37"/>
    <col min="6412" max="6412" width="3" style="37" customWidth="1"/>
    <col min="6413" max="6415" width="8.85546875" style="37"/>
    <col min="6416" max="6416" width="7" style="37" customWidth="1"/>
    <col min="6417" max="6656" width="8.85546875" style="37"/>
    <col min="6657" max="6657" width="3" style="37" customWidth="1"/>
    <col min="6658" max="6658" width="4.140625" style="37" customWidth="1"/>
    <col min="6659" max="6659" width="54" style="37" customWidth="1"/>
    <col min="6660" max="6660" width="3.7109375" style="37" customWidth="1"/>
    <col min="6661" max="6661" width="90.28515625" style="37" customWidth="1"/>
    <col min="6662" max="6663" width="8.85546875" style="37"/>
    <col min="6664" max="6664" width="15.42578125" style="37" customWidth="1"/>
    <col min="6665" max="6665" width="5.140625" style="37" customWidth="1"/>
    <col min="6666" max="6667" width="8.85546875" style="37"/>
    <col min="6668" max="6668" width="3" style="37" customWidth="1"/>
    <col min="6669" max="6671" width="8.85546875" style="37"/>
    <col min="6672" max="6672" width="7" style="37" customWidth="1"/>
    <col min="6673" max="6912" width="8.85546875" style="37"/>
    <col min="6913" max="6913" width="3" style="37" customWidth="1"/>
    <col min="6914" max="6914" width="4.140625" style="37" customWidth="1"/>
    <col min="6915" max="6915" width="54" style="37" customWidth="1"/>
    <col min="6916" max="6916" width="3.7109375" style="37" customWidth="1"/>
    <col min="6917" max="6917" width="90.28515625" style="37" customWidth="1"/>
    <col min="6918" max="6919" width="8.85546875" style="37"/>
    <col min="6920" max="6920" width="15.42578125" style="37" customWidth="1"/>
    <col min="6921" max="6921" width="5.140625" style="37" customWidth="1"/>
    <col min="6922" max="6923" width="8.85546875" style="37"/>
    <col min="6924" max="6924" width="3" style="37" customWidth="1"/>
    <col min="6925" max="6927" width="8.85546875" style="37"/>
    <col min="6928" max="6928" width="7" style="37" customWidth="1"/>
    <col min="6929" max="7168" width="8.85546875" style="37"/>
    <col min="7169" max="7169" width="3" style="37" customWidth="1"/>
    <col min="7170" max="7170" width="4.140625" style="37" customWidth="1"/>
    <col min="7171" max="7171" width="54" style="37" customWidth="1"/>
    <col min="7172" max="7172" width="3.7109375" style="37" customWidth="1"/>
    <col min="7173" max="7173" width="90.28515625" style="37" customWidth="1"/>
    <col min="7174" max="7175" width="8.85546875" style="37"/>
    <col min="7176" max="7176" width="15.42578125" style="37" customWidth="1"/>
    <col min="7177" max="7177" width="5.140625" style="37" customWidth="1"/>
    <col min="7178" max="7179" width="8.85546875" style="37"/>
    <col min="7180" max="7180" width="3" style="37" customWidth="1"/>
    <col min="7181" max="7183" width="8.85546875" style="37"/>
    <col min="7184" max="7184" width="7" style="37" customWidth="1"/>
    <col min="7185" max="7424" width="8.85546875" style="37"/>
    <col min="7425" max="7425" width="3" style="37" customWidth="1"/>
    <col min="7426" max="7426" width="4.140625" style="37" customWidth="1"/>
    <col min="7427" max="7427" width="54" style="37" customWidth="1"/>
    <col min="7428" max="7428" width="3.7109375" style="37" customWidth="1"/>
    <col min="7429" max="7429" width="90.28515625" style="37" customWidth="1"/>
    <col min="7430" max="7431" width="8.85546875" style="37"/>
    <col min="7432" max="7432" width="15.42578125" style="37" customWidth="1"/>
    <col min="7433" max="7433" width="5.140625" style="37" customWidth="1"/>
    <col min="7434" max="7435" width="8.85546875" style="37"/>
    <col min="7436" max="7436" width="3" style="37" customWidth="1"/>
    <col min="7437" max="7439" width="8.85546875" style="37"/>
    <col min="7440" max="7440" width="7" style="37" customWidth="1"/>
    <col min="7441" max="7680" width="8.85546875" style="37"/>
    <col min="7681" max="7681" width="3" style="37" customWidth="1"/>
    <col min="7682" max="7682" width="4.140625" style="37" customWidth="1"/>
    <col min="7683" max="7683" width="54" style="37" customWidth="1"/>
    <col min="7684" max="7684" width="3.7109375" style="37" customWidth="1"/>
    <col min="7685" max="7685" width="90.28515625" style="37" customWidth="1"/>
    <col min="7686" max="7687" width="8.85546875" style="37"/>
    <col min="7688" max="7688" width="15.42578125" style="37" customWidth="1"/>
    <col min="7689" max="7689" width="5.140625" style="37" customWidth="1"/>
    <col min="7690" max="7691" width="8.85546875" style="37"/>
    <col min="7692" max="7692" width="3" style="37" customWidth="1"/>
    <col min="7693" max="7695" width="8.85546875" style="37"/>
    <col min="7696" max="7696" width="7" style="37" customWidth="1"/>
    <col min="7697" max="7936" width="8.85546875" style="37"/>
    <col min="7937" max="7937" width="3" style="37" customWidth="1"/>
    <col min="7938" max="7938" width="4.140625" style="37" customWidth="1"/>
    <col min="7939" max="7939" width="54" style="37" customWidth="1"/>
    <col min="7940" max="7940" width="3.7109375" style="37" customWidth="1"/>
    <col min="7941" max="7941" width="90.28515625" style="37" customWidth="1"/>
    <col min="7942" max="7943" width="8.85546875" style="37"/>
    <col min="7944" max="7944" width="15.42578125" style="37" customWidth="1"/>
    <col min="7945" max="7945" width="5.140625" style="37" customWidth="1"/>
    <col min="7946" max="7947" width="8.85546875" style="37"/>
    <col min="7948" max="7948" width="3" style="37" customWidth="1"/>
    <col min="7949" max="7951" width="8.85546875" style="37"/>
    <col min="7952" max="7952" width="7" style="37" customWidth="1"/>
    <col min="7953" max="8192" width="8.85546875" style="37"/>
    <col min="8193" max="8193" width="3" style="37" customWidth="1"/>
    <col min="8194" max="8194" width="4.140625" style="37" customWidth="1"/>
    <col min="8195" max="8195" width="54" style="37" customWidth="1"/>
    <col min="8196" max="8196" width="3.7109375" style="37" customWidth="1"/>
    <col min="8197" max="8197" width="90.28515625" style="37" customWidth="1"/>
    <col min="8198" max="8199" width="8.85546875" style="37"/>
    <col min="8200" max="8200" width="15.42578125" style="37" customWidth="1"/>
    <col min="8201" max="8201" width="5.140625" style="37" customWidth="1"/>
    <col min="8202" max="8203" width="8.85546875" style="37"/>
    <col min="8204" max="8204" width="3" style="37" customWidth="1"/>
    <col min="8205" max="8207" width="8.85546875" style="37"/>
    <col min="8208" max="8208" width="7" style="37" customWidth="1"/>
    <col min="8209" max="8448" width="8.85546875" style="37"/>
    <col min="8449" max="8449" width="3" style="37" customWidth="1"/>
    <col min="8450" max="8450" width="4.140625" style="37" customWidth="1"/>
    <col min="8451" max="8451" width="54" style="37" customWidth="1"/>
    <col min="8452" max="8452" width="3.7109375" style="37" customWidth="1"/>
    <col min="8453" max="8453" width="90.28515625" style="37" customWidth="1"/>
    <col min="8454" max="8455" width="8.85546875" style="37"/>
    <col min="8456" max="8456" width="15.42578125" style="37" customWidth="1"/>
    <col min="8457" max="8457" width="5.140625" style="37" customWidth="1"/>
    <col min="8458" max="8459" width="8.85546875" style="37"/>
    <col min="8460" max="8460" width="3" style="37" customWidth="1"/>
    <col min="8461" max="8463" width="8.85546875" style="37"/>
    <col min="8464" max="8464" width="7" style="37" customWidth="1"/>
    <col min="8465" max="8704" width="8.85546875" style="37"/>
    <col min="8705" max="8705" width="3" style="37" customWidth="1"/>
    <col min="8706" max="8706" width="4.140625" style="37" customWidth="1"/>
    <col min="8707" max="8707" width="54" style="37" customWidth="1"/>
    <col min="8708" max="8708" width="3.7109375" style="37" customWidth="1"/>
    <col min="8709" max="8709" width="90.28515625" style="37" customWidth="1"/>
    <col min="8710" max="8711" width="8.85546875" style="37"/>
    <col min="8712" max="8712" width="15.42578125" style="37" customWidth="1"/>
    <col min="8713" max="8713" width="5.140625" style="37" customWidth="1"/>
    <col min="8714" max="8715" width="8.85546875" style="37"/>
    <col min="8716" max="8716" width="3" style="37" customWidth="1"/>
    <col min="8717" max="8719" width="8.85546875" style="37"/>
    <col min="8720" max="8720" width="7" style="37" customWidth="1"/>
    <col min="8721" max="8960" width="8.85546875" style="37"/>
    <col min="8961" max="8961" width="3" style="37" customWidth="1"/>
    <col min="8962" max="8962" width="4.140625" style="37" customWidth="1"/>
    <col min="8963" max="8963" width="54" style="37" customWidth="1"/>
    <col min="8964" max="8964" width="3.7109375" style="37" customWidth="1"/>
    <col min="8965" max="8965" width="90.28515625" style="37" customWidth="1"/>
    <col min="8966" max="8967" width="8.85546875" style="37"/>
    <col min="8968" max="8968" width="15.42578125" style="37" customWidth="1"/>
    <col min="8969" max="8969" width="5.140625" style="37" customWidth="1"/>
    <col min="8970" max="8971" width="8.85546875" style="37"/>
    <col min="8972" max="8972" width="3" style="37" customWidth="1"/>
    <col min="8973" max="8975" width="8.85546875" style="37"/>
    <col min="8976" max="8976" width="7" style="37" customWidth="1"/>
    <col min="8977" max="9216" width="8.85546875" style="37"/>
    <col min="9217" max="9217" width="3" style="37" customWidth="1"/>
    <col min="9218" max="9218" width="4.140625" style="37" customWidth="1"/>
    <col min="9219" max="9219" width="54" style="37" customWidth="1"/>
    <col min="9220" max="9220" width="3.7109375" style="37" customWidth="1"/>
    <col min="9221" max="9221" width="90.28515625" style="37" customWidth="1"/>
    <col min="9222" max="9223" width="8.85546875" style="37"/>
    <col min="9224" max="9224" width="15.42578125" style="37" customWidth="1"/>
    <col min="9225" max="9225" width="5.140625" style="37" customWidth="1"/>
    <col min="9226" max="9227" width="8.85546875" style="37"/>
    <col min="9228" max="9228" width="3" style="37" customWidth="1"/>
    <col min="9229" max="9231" width="8.85546875" style="37"/>
    <col min="9232" max="9232" width="7" style="37" customWidth="1"/>
    <col min="9233" max="9472" width="8.85546875" style="37"/>
    <col min="9473" max="9473" width="3" style="37" customWidth="1"/>
    <col min="9474" max="9474" width="4.140625" style="37" customWidth="1"/>
    <col min="9475" max="9475" width="54" style="37" customWidth="1"/>
    <col min="9476" max="9476" width="3.7109375" style="37" customWidth="1"/>
    <col min="9477" max="9477" width="90.28515625" style="37" customWidth="1"/>
    <col min="9478" max="9479" width="8.85546875" style="37"/>
    <col min="9480" max="9480" width="15.42578125" style="37" customWidth="1"/>
    <col min="9481" max="9481" width="5.140625" style="37" customWidth="1"/>
    <col min="9482" max="9483" width="8.85546875" style="37"/>
    <col min="9484" max="9484" width="3" style="37" customWidth="1"/>
    <col min="9485" max="9487" width="8.85546875" style="37"/>
    <col min="9488" max="9488" width="7" style="37" customWidth="1"/>
    <col min="9489" max="9728" width="8.85546875" style="37"/>
    <col min="9729" max="9729" width="3" style="37" customWidth="1"/>
    <col min="9730" max="9730" width="4.140625" style="37" customWidth="1"/>
    <col min="9731" max="9731" width="54" style="37" customWidth="1"/>
    <col min="9732" max="9732" width="3.7109375" style="37" customWidth="1"/>
    <col min="9733" max="9733" width="90.28515625" style="37" customWidth="1"/>
    <col min="9734" max="9735" width="8.85546875" style="37"/>
    <col min="9736" max="9736" width="15.42578125" style="37" customWidth="1"/>
    <col min="9737" max="9737" width="5.140625" style="37" customWidth="1"/>
    <col min="9738" max="9739" width="8.85546875" style="37"/>
    <col min="9740" max="9740" width="3" style="37" customWidth="1"/>
    <col min="9741" max="9743" width="8.85546875" style="37"/>
    <col min="9744" max="9744" width="7" style="37" customWidth="1"/>
    <col min="9745" max="9984" width="8.85546875" style="37"/>
    <col min="9985" max="9985" width="3" style="37" customWidth="1"/>
    <col min="9986" max="9986" width="4.140625" style="37" customWidth="1"/>
    <col min="9987" max="9987" width="54" style="37" customWidth="1"/>
    <col min="9988" max="9988" width="3.7109375" style="37" customWidth="1"/>
    <col min="9989" max="9989" width="90.28515625" style="37" customWidth="1"/>
    <col min="9990" max="9991" width="8.85546875" style="37"/>
    <col min="9992" max="9992" width="15.42578125" style="37" customWidth="1"/>
    <col min="9993" max="9993" width="5.140625" style="37" customWidth="1"/>
    <col min="9994" max="9995" width="8.85546875" style="37"/>
    <col min="9996" max="9996" width="3" style="37" customWidth="1"/>
    <col min="9997" max="9999" width="8.85546875" style="37"/>
    <col min="10000" max="10000" width="7" style="37" customWidth="1"/>
    <col min="10001" max="10240" width="8.85546875" style="37"/>
    <col min="10241" max="10241" width="3" style="37" customWidth="1"/>
    <col min="10242" max="10242" width="4.140625" style="37" customWidth="1"/>
    <col min="10243" max="10243" width="54" style="37" customWidth="1"/>
    <col min="10244" max="10244" width="3.7109375" style="37" customWidth="1"/>
    <col min="10245" max="10245" width="90.28515625" style="37" customWidth="1"/>
    <col min="10246" max="10247" width="8.85546875" style="37"/>
    <col min="10248" max="10248" width="15.42578125" style="37" customWidth="1"/>
    <col min="10249" max="10249" width="5.140625" style="37" customWidth="1"/>
    <col min="10250" max="10251" width="8.85546875" style="37"/>
    <col min="10252" max="10252" width="3" style="37" customWidth="1"/>
    <col min="10253" max="10255" width="8.85546875" style="37"/>
    <col min="10256" max="10256" width="7" style="37" customWidth="1"/>
    <col min="10257" max="10496" width="8.85546875" style="37"/>
    <col min="10497" max="10497" width="3" style="37" customWidth="1"/>
    <col min="10498" max="10498" width="4.140625" style="37" customWidth="1"/>
    <col min="10499" max="10499" width="54" style="37" customWidth="1"/>
    <col min="10500" max="10500" width="3.7109375" style="37" customWidth="1"/>
    <col min="10501" max="10501" width="90.28515625" style="37" customWidth="1"/>
    <col min="10502" max="10503" width="8.85546875" style="37"/>
    <col min="10504" max="10504" width="15.42578125" style="37" customWidth="1"/>
    <col min="10505" max="10505" width="5.140625" style="37" customWidth="1"/>
    <col min="10506" max="10507" width="8.85546875" style="37"/>
    <col min="10508" max="10508" width="3" style="37" customWidth="1"/>
    <col min="10509" max="10511" width="8.85546875" style="37"/>
    <col min="10512" max="10512" width="7" style="37" customWidth="1"/>
    <col min="10513" max="10752" width="8.85546875" style="37"/>
    <col min="10753" max="10753" width="3" style="37" customWidth="1"/>
    <col min="10754" max="10754" width="4.140625" style="37" customWidth="1"/>
    <col min="10755" max="10755" width="54" style="37" customWidth="1"/>
    <col min="10756" max="10756" width="3.7109375" style="37" customWidth="1"/>
    <col min="10757" max="10757" width="90.28515625" style="37" customWidth="1"/>
    <col min="10758" max="10759" width="8.85546875" style="37"/>
    <col min="10760" max="10760" width="15.42578125" style="37" customWidth="1"/>
    <col min="10761" max="10761" width="5.140625" style="37" customWidth="1"/>
    <col min="10762" max="10763" width="8.85546875" style="37"/>
    <col min="10764" max="10764" width="3" style="37" customWidth="1"/>
    <col min="10765" max="10767" width="8.85546875" style="37"/>
    <col min="10768" max="10768" width="7" style="37" customWidth="1"/>
    <col min="10769" max="11008" width="8.85546875" style="37"/>
    <col min="11009" max="11009" width="3" style="37" customWidth="1"/>
    <col min="11010" max="11010" width="4.140625" style="37" customWidth="1"/>
    <col min="11011" max="11011" width="54" style="37" customWidth="1"/>
    <col min="11012" max="11012" width="3.7109375" style="37" customWidth="1"/>
    <col min="11013" max="11013" width="90.28515625" style="37" customWidth="1"/>
    <col min="11014" max="11015" width="8.85546875" style="37"/>
    <col min="11016" max="11016" width="15.42578125" style="37" customWidth="1"/>
    <col min="11017" max="11017" width="5.140625" style="37" customWidth="1"/>
    <col min="11018" max="11019" width="8.85546875" style="37"/>
    <col min="11020" max="11020" width="3" style="37" customWidth="1"/>
    <col min="11021" max="11023" width="8.85546875" style="37"/>
    <col min="11024" max="11024" width="7" style="37" customWidth="1"/>
    <col min="11025" max="11264" width="8.85546875" style="37"/>
    <col min="11265" max="11265" width="3" style="37" customWidth="1"/>
    <col min="11266" max="11266" width="4.140625" style="37" customWidth="1"/>
    <col min="11267" max="11267" width="54" style="37" customWidth="1"/>
    <col min="11268" max="11268" width="3.7109375" style="37" customWidth="1"/>
    <col min="11269" max="11269" width="90.28515625" style="37" customWidth="1"/>
    <col min="11270" max="11271" width="8.85546875" style="37"/>
    <col min="11272" max="11272" width="15.42578125" style="37" customWidth="1"/>
    <col min="11273" max="11273" width="5.140625" style="37" customWidth="1"/>
    <col min="11274" max="11275" width="8.85546875" style="37"/>
    <col min="11276" max="11276" width="3" style="37" customWidth="1"/>
    <col min="11277" max="11279" width="8.85546875" style="37"/>
    <col min="11280" max="11280" width="7" style="37" customWidth="1"/>
    <col min="11281" max="11520" width="8.85546875" style="37"/>
    <col min="11521" max="11521" width="3" style="37" customWidth="1"/>
    <col min="11522" max="11522" width="4.140625" style="37" customWidth="1"/>
    <col min="11523" max="11523" width="54" style="37" customWidth="1"/>
    <col min="11524" max="11524" width="3.7109375" style="37" customWidth="1"/>
    <col min="11525" max="11525" width="90.28515625" style="37" customWidth="1"/>
    <col min="11526" max="11527" width="8.85546875" style="37"/>
    <col min="11528" max="11528" width="15.42578125" style="37" customWidth="1"/>
    <col min="11529" max="11529" width="5.140625" style="37" customWidth="1"/>
    <col min="11530" max="11531" width="8.85546875" style="37"/>
    <col min="11532" max="11532" width="3" style="37" customWidth="1"/>
    <col min="11533" max="11535" width="8.85546875" style="37"/>
    <col min="11536" max="11536" width="7" style="37" customWidth="1"/>
    <col min="11537" max="11776" width="8.85546875" style="37"/>
    <col min="11777" max="11777" width="3" style="37" customWidth="1"/>
    <col min="11778" max="11778" width="4.140625" style="37" customWidth="1"/>
    <col min="11779" max="11779" width="54" style="37" customWidth="1"/>
    <col min="11780" max="11780" width="3.7109375" style="37" customWidth="1"/>
    <col min="11781" max="11781" width="90.28515625" style="37" customWidth="1"/>
    <col min="11782" max="11783" width="8.85546875" style="37"/>
    <col min="11784" max="11784" width="15.42578125" style="37" customWidth="1"/>
    <col min="11785" max="11785" width="5.140625" style="37" customWidth="1"/>
    <col min="11786" max="11787" width="8.85546875" style="37"/>
    <col min="11788" max="11788" width="3" style="37" customWidth="1"/>
    <col min="11789" max="11791" width="8.85546875" style="37"/>
    <col min="11792" max="11792" width="7" style="37" customWidth="1"/>
    <col min="11793" max="12032" width="8.85546875" style="37"/>
    <col min="12033" max="12033" width="3" style="37" customWidth="1"/>
    <col min="12034" max="12034" width="4.140625" style="37" customWidth="1"/>
    <col min="12035" max="12035" width="54" style="37" customWidth="1"/>
    <col min="12036" max="12036" width="3.7109375" style="37" customWidth="1"/>
    <col min="12037" max="12037" width="90.28515625" style="37" customWidth="1"/>
    <col min="12038" max="12039" width="8.85546875" style="37"/>
    <col min="12040" max="12040" width="15.42578125" style="37" customWidth="1"/>
    <col min="12041" max="12041" width="5.140625" style="37" customWidth="1"/>
    <col min="12042" max="12043" width="8.85546875" style="37"/>
    <col min="12044" max="12044" width="3" style="37" customWidth="1"/>
    <col min="12045" max="12047" width="8.85546875" style="37"/>
    <col min="12048" max="12048" width="7" style="37" customWidth="1"/>
    <col min="12049" max="12288" width="8.85546875" style="37"/>
    <col min="12289" max="12289" width="3" style="37" customWidth="1"/>
    <col min="12290" max="12290" width="4.140625" style="37" customWidth="1"/>
    <col min="12291" max="12291" width="54" style="37" customWidth="1"/>
    <col min="12292" max="12292" width="3.7109375" style="37" customWidth="1"/>
    <col min="12293" max="12293" width="90.28515625" style="37" customWidth="1"/>
    <col min="12294" max="12295" width="8.85546875" style="37"/>
    <col min="12296" max="12296" width="15.42578125" style="37" customWidth="1"/>
    <col min="12297" max="12297" width="5.140625" style="37" customWidth="1"/>
    <col min="12298" max="12299" width="8.85546875" style="37"/>
    <col min="12300" max="12300" width="3" style="37" customWidth="1"/>
    <col min="12301" max="12303" width="8.85546875" style="37"/>
    <col min="12304" max="12304" width="7" style="37" customWidth="1"/>
    <col min="12305" max="12544" width="8.85546875" style="37"/>
    <col min="12545" max="12545" width="3" style="37" customWidth="1"/>
    <col min="12546" max="12546" width="4.140625" style="37" customWidth="1"/>
    <col min="12547" max="12547" width="54" style="37" customWidth="1"/>
    <col min="12548" max="12548" width="3.7109375" style="37" customWidth="1"/>
    <col min="12549" max="12549" width="90.28515625" style="37" customWidth="1"/>
    <col min="12550" max="12551" width="8.85546875" style="37"/>
    <col min="12552" max="12552" width="15.42578125" style="37" customWidth="1"/>
    <col min="12553" max="12553" width="5.140625" style="37" customWidth="1"/>
    <col min="12554" max="12555" width="8.85546875" style="37"/>
    <col min="12556" max="12556" width="3" style="37" customWidth="1"/>
    <col min="12557" max="12559" width="8.85546875" style="37"/>
    <col min="12560" max="12560" width="7" style="37" customWidth="1"/>
    <col min="12561" max="12800" width="8.85546875" style="37"/>
    <col min="12801" max="12801" width="3" style="37" customWidth="1"/>
    <col min="12802" max="12802" width="4.140625" style="37" customWidth="1"/>
    <col min="12803" max="12803" width="54" style="37" customWidth="1"/>
    <col min="12804" max="12804" width="3.7109375" style="37" customWidth="1"/>
    <col min="12805" max="12805" width="90.28515625" style="37" customWidth="1"/>
    <col min="12806" max="12807" width="8.85546875" style="37"/>
    <col min="12808" max="12808" width="15.42578125" style="37" customWidth="1"/>
    <col min="12809" max="12809" width="5.140625" style="37" customWidth="1"/>
    <col min="12810" max="12811" width="8.85546875" style="37"/>
    <col min="12812" max="12812" width="3" style="37" customWidth="1"/>
    <col min="12813" max="12815" width="8.85546875" style="37"/>
    <col min="12816" max="12816" width="7" style="37" customWidth="1"/>
    <col min="12817" max="13056" width="8.85546875" style="37"/>
    <col min="13057" max="13057" width="3" style="37" customWidth="1"/>
    <col min="13058" max="13058" width="4.140625" style="37" customWidth="1"/>
    <col min="13059" max="13059" width="54" style="37" customWidth="1"/>
    <col min="13060" max="13060" width="3.7109375" style="37" customWidth="1"/>
    <col min="13061" max="13061" width="90.28515625" style="37" customWidth="1"/>
    <col min="13062" max="13063" width="8.85546875" style="37"/>
    <col min="13064" max="13064" width="15.42578125" style="37" customWidth="1"/>
    <col min="13065" max="13065" width="5.140625" style="37" customWidth="1"/>
    <col min="13066" max="13067" width="8.85546875" style="37"/>
    <col min="13068" max="13068" width="3" style="37" customWidth="1"/>
    <col min="13069" max="13071" width="8.85546875" style="37"/>
    <col min="13072" max="13072" width="7" style="37" customWidth="1"/>
    <col min="13073" max="13312" width="8.85546875" style="37"/>
    <col min="13313" max="13313" width="3" style="37" customWidth="1"/>
    <col min="13314" max="13314" width="4.140625" style="37" customWidth="1"/>
    <col min="13315" max="13315" width="54" style="37" customWidth="1"/>
    <col min="13316" max="13316" width="3.7109375" style="37" customWidth="1"/>
    <col min="13317" max="13317" width="90.28515625" style="37" customWidth="1"/>
    <col min="13318" max="13319" width="8.85546875" style="37"/>
    <col min="13320" max="13320" width="15.42578125" style="37" customWidth="1"/>
    <col min="13321" max="13321" width="5.140625" style="37" customWidth="1"/>
    <col min="13322" max="13323" width="8.85546875" style="37"/>
    <col min="13324" max="13324" width="3" style="37" customWidth="1"/>
    <col min="13325" max="13327" width="8.85546875" style="37"/>
    <col min="13328" max="13328" width="7" style="37" customWidth="1"/>
    <col min="13329" max="13568" width="8.85546875" style="37"/>
    <col min="13569" max="13569" width="3" style="37" customWidth="1"/>
    <col min="13570" max="13570" width="4.140625" style="37" customWidth="1"/>
    <col min="13571" max="13571" width="54" style="37" customWidth="1"/>
    <col min="13572" max="13572" width="3.7109375" style="37" customWidth="1"/>
    <col min="13573" max="13573" width="90.28515625" style="37" customWidth="1"/>
    <col min="13574" max="13575" width="8.85546875" style="37"/>
    <col min="13576" max="13576" width="15.42578125" style="37" customWidth="1"/>
    <col min="13577" max="13577" width="5.140625" style="37" customWidth="1"/>
    <col min="13578" max="13579" width="8.85546875" style="37"/>
    <col min="13580" max="13580" width="3" style="37" customWidth="1"/>
    <col min="13581" max="13583" width="8.85546875" style="37"/>
    <col min="13584" max="13584" width="7" style="37" customWidth="1"/>
    <col min="13585" max="13824" width="8.85546875" style="37"/>
    <col min="13825" max="13825" width="3" style="37" customWidth="1"/>
    <col min="13826" max="13826" width="4.140625" style="37" customWidth="1"/>
    <col min="13827" max="13827" width="54" style="37" customWidth="1"/>
    <col min="13828" max="13828" width="3.7109375" style="37" customWidth="1"/>
    <col min="13829" max="13829" width="90.28515625" style="37" customWidth="1"/>
    <col min="13830" max="13831" width="8.85546875" style="37"/>
    <col min="13832" max="13832" width="15.42578125" style="37" customWidth="1"/>
    <col min="13833" max="13833" width="5.140625" style="37" customWidth="1"/>
    <col min="13834" max="13835" width="8.85546875" style="37"/>
    <col min="13836" max="13836" width="3" style="37" customWidth="1"/>
    <col min="13837" max="13839" width="8.85546875" style="37"/>
    <col min="13840" max="13840" width="7" style="37" customWidth="1"/>
    <col min="13841" max="14080" width="8.85546875" style="37"/>
    <col min="14081" max="14081" width="3" style="37" customWidth="1"/>
    <col min="14082" max="14082" width="4.140625" style="37" customWidth="1"/>
    <col min="14083" max="14083" width="54" style="37" customWidth="1"/>
    <col min="14084" max="14084" width="3.7109375" style="37" customWidth="1"/>
    <col min="14085" max="14085" width="90.28515625" style="37" customWidth="1"/>
    <col min="14086" max="14087" width="8.85546875" style="37"/>
    <col min="14088" max="14088" width="15.42578125" style="37" customWidth="1"/>
    <col min="14089" max="14089" width="5.140625" style="37" customWidth="1"/>
    <col min="14090" max="14091" width="8.85546875" style="37"/>
    <col min="14092" max="14092" width="3" style="37" customWidth="1"/>
    <col min="14093" max="14095" width="8.85546875" style="37"/>
    <col min="14096" max="14096" width="7" style="37" customWidth="1"/>
    <col min="14097" max="14336" width="8.85546875" style="37"/>
    <col min="14337" max="14337" width="3" style="37" customWidth="1"/>
    <col min="14338" max="14338" width="4.140625" style="37" customWidth="1"/>
    <col min="14339" max="14339" width="54" style="37" customWidth="1"/>
    <col min="14340" max="14340" width="3.7109375" style="37" customWidth="1"/>
    <col min="14341" max="14341" width="90.28515625" style="37" customWidth="1"/>
    <col min="14342" max="14343" width="8.85546875" style="37"/>
    <col min="14344" max="14344" width="15.42578125" style="37" customWidth="1"/>
    <col min="14345" max="14345" width="5.140625" style="37" customWidth="1"/>
    <col min="14346" max="14347" width="8.85546875" style="37"/>
    <col min="14348" max="14348" width="3" style="37" customWidth="1"/>
    <col min="14349" max="14351" width="8.85546875" style="37"/>
    <col min="14352" max="14352" width="7" style="37" customWidth="1"/>
    <col min="14353" max="14592" width="8.85546875" style="37"/>
    <col min="14593" max="14593" width="3" style="37" customWidth="1"/>
    <col min="14594" max="14594" width="4.140625" style="37" customWidth="1"/>
    <col min="14595" max="14595" width="54" style="37" customWidth="1"/>
    <col min="14596" max="14596" width="3.7109375" style="37" customWidth="1"/>
    <col min="14597" max="14597" width="90.28515625" style="37" customWidth="1"/>
    <col min="14598" max="14599" width="8.85546875" style="37"/>
    <col min="14600" max="14600" width="15.42578125" style="37" customWidth="1"/>
    <col min="14601" max="14601" width="5.140625" style="37" customWidth="1"/>
    <col min="14602" max="14603" width="8.85546875" style="37"/>
    <col min="14604" max="14604" width="3" style="37" customWidth="1"/>
    <col min="14605" max="14607" width="8.85546875" style="37"/>
    <col min="14608" max="14608" width="7" style="37" customWidth="1"/>
    <col min="14609" max="14848" width="8.85546875" style="37"/>
    <col min="14849" max="14849" width="3" style="37" customWidth="1"/>
    <col min="14850" max="14850" width="4.140625" style="37" customWidth="1"/>
    <col min="14851" max="14851" width="54" style="37" customWidth="1"/>
    <col min="14852" max="14852" width="3.7109375" style="37" customWidth="1"/>
    <col min="14853" max="14853" width="90.28515625" style="37" customWidth="1"/>
    <col min="14854" max="14855" width="8.85546875" style="37"/>
    <col min="14856" max="14856" width="15.42578125" style="37" customWidth="1"/>
    <col min="14857" max="14857" width="5.140625" style="37" customWidth="1"/>
    <col min="14858" max="14859" width="8.85546875" style="37"/>
    <col min="14860" max="14860" width="3" style="37" customWidth="1"/>
    <col min="14861" max="14863" width="8.85546875" style="37"/>
    <col min="14864" max="14864" width="7" style="37" customWidth="1"/>
    <col min="14865" max="15104" width="8.85546875" style="37"/>
    <col min="15105" max="15105" width="3" style="37" customWidth="1"/>
    <col min="15106" max="15106" width="4.140625" style="37" customWidth="1"/>
    <col min="15107" max="15107" width="54" style="37" customWidth="1"/>
    <col min="15108" max="15108" width="3.7109375" style="37" customWidth="1"/>
    <col min="15109" max="15109" width="90.28515625" style="37" customWidth="1"/>
    <col min="15110" max="15111" width="8.85546875" style="37"/>
    <col min="15112" max="15112" width="15.42578125" style="37" customWidth="1"/>
    <col min="15113" max="15113" width="5.140625" style="37" customWidth="1"/>
    <col min="15114" max="15115" width="8.85546875" style="37"/>
    <col min="15116" max="15116" width="3" style="37" customWidth="1"/>
    <col min="15117" max="15119" width="8.85546875" style="37"/>
    <col min="15120" max="15120" width="7" style="37" customWidth="1"/>
    <col min="15121" max="15360" width="8.85546875" style="37"/>
    <col min="15361" max="15361" width="3" style="37" customWidth="1"/>
    <col min="15362" max="15362" width="4.140625" style="37" customWidth="1"/>
    <col min="15363" max="15363" width="54" style="37" customWidth="1"/>
    <col min="15364" max="15364" width="3.7109375" style="37" customWidth="1"/>
    <col min="15365" max="15365" width="90.28515625" style="37" customWidth="1"/>
    <col min="15366" max="15367" width="8.85546875" style="37"/>
    <col min="15368" max="15368" width="15.42578125" style="37" customWidth="1"/>
    <col min="15369" max="15369" width="5.140625" style="37" customWidth="1"/>
    <col min="15370" max="15371" width="8.85546875" style="37"/>
    <col min="15372" max="15372" width="3" style="37" customWidth="1"/>
    <col min="15373" max="15375" width="8.85546875" style="37"/>
    <col min="15376" max="15376" width="7" style="37" customWidth="1"/>
    <col min="15377" max="15616" width="8.85546875" style="37"/>
    <col min="15617" max="15617" width="3" style="37" customWidth="1"/>
    <col min="15618" max="15618" width="4.140625" style="37" customWidth="1"/>
    <col min="15619" max="15619" width="54" style="37" customWidth="1"/>
    <col min="15620" max="15620" width="3.7109375" style="37" customWidth="1"/>
    <col min="15621" max="15621" width="90.28515625" style="37" customWidth="1"/>
    <col min="15622" max="15623" width="8.85546875" style="37"/>
    <col min="15624" max="15624" width="15.42578125" style="37" customWidth="1"/>
    <col min="15625" max="15625" width="5.140625" style="37" customWidth="1"/>
    <col min="15626" max="15627" width="8.85546875" style="37"/>
    <col min="15628" max="15628" width="3" style="37" customWidth="1"/>
    <col min="15629" max="15631" width="8.85546875" style="37"/>
    <col min="15632" max="15632" width="7" style="37" customWidth="1"/>
    <col min="15633" max="15872" width="8.85546875" style="37"/>
    <col min="15873" max="15873" width="3" style="37" customWidth="1"/>
    <col min="15874" max="15874" width="4.140625" style="37" customWidth="1"/>
    <col min="15875" max="15875" width="54" style="37" customWidth="1"/>
    <col min="15876" max="15876" width="3.7109375" style="37" customWidth="1"/>
    <col min="15877" max="15877" width="90.28515625" style="37" customWidth="1"/>
    <col min="15878" max="15879" width="8.85546875" style="37"/>
    <col min="15880" max="15880" width="15.42578125" style="37" customWidth="1"/>
    <col min="15881" max="15881" width="5.140625" style="37" customWidth="1"/>
    <col min="15882" max="15883" width="8.85546875" style="37"/>
    <col min="15884" max="15884" width="3" style="37" customWidth="1"/>
    <col min="15885" max="15887" width="8.85546875" style="37"/>
    <col min="15888" max="15888" width="7" style="37" customWidth="1"/>
    <col min="15889" max="16128" width="8.85546875" style="37"/>
    <col min="16129" max="16129" width="3" style="37" customWidth="1"/>
    <col min="16130" max="16130" width="4.140625" style="37" customWidth="1"/>
    <col min="16131" max="16131" width="54" style="37" customWidth="1"/>
    <col min="16132" max="16132" width="3.7109375" style="37" customWidth="1"/>
    <col min="16133" max="16133" width="90.28515625" style="37" customWidth="1"/>
    <col min="16134" max="16135" width="8.85546875" style="37"/>
    <col min="16136" max="16136" width="15.42578125" style="37" customWidth="1"/>
    <col min="16137" max="16137" width="5.140625" style="37" customWidth="1"/>
    <col min="16138" max="16139" width="8.85546875" style="37"/>
    <col min="16140" max="16140" width="3" style="37" customWidth="1"/>
    <col min="16141" max="16143" width="8.85546875" style="37"/>
    <col min="16144" max="16144" width="7" style="37" customWidth="1"/>
    <col min="16145" max="16384" width="8.85546875" style="37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38" customFormat="1">
      <c r="E30" s="37"/>
      <c r="F30" s="37"/>
      <c r="G30" s="37"/>
      <c r="H30" s="37"/>
    </row>
    <row r="31" spans="5:8" s="38" customFormat="1">
      <c r="E31" s="37"/>
      <c r="F31" s="37"/>
      <c r="G31" s="37"/>
      <c r="H31" s="37"/>
    </row>
    <row r="32" spans="5:8" s="38" customFormat="1"/>
    <row r="40" spans="2:3">
      <c r="B40" s="39"/>
      <c r="C40" s="3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77"/>
  <sheetViews>
    <sheetView workbookViewId="0">
      <pane xSplit="5" ySplit="1" topLeftCell="F2" activePane="bottomRight" state="frozenSplit"/>
      <selection pane="bottomRight" activeCell="H10" sqref="H10"/>
      <selection pane="bottomLeft" activeCell="A2" sqref="A2"/>
      <selection pane="topRight" activeCell="F1" sqref="F1"/>
    </sheetView>
  </sheetViews>
  <sheetFormatPr defaultRowHeight="1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>
      <c r="A1" s="10"/>
      <c r="B1" s="10"/>
      <c r="C1" s="10"/>
      <c r="D1" s="10"/>
      <c r="E1" s="10"/>
      <c r="F1" s="11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213230.89</v>
      </c>
    </row>
    <row r="6" spans="1:6">
      <c r="A6" s="1"/>
      <c r="B6" s="1"/>
      <c r="C6" s="1"/>
      <c r="D6" s="1" t="s">
        <v>5</v>
      </c>
      <c r="E6" s="1"/>
      <c r="F6" s="2">
        <v>151239.03</v>
      </c>
    </row>
    <row r="7" spans="1:6">
      <c r="A7" s="1"/>
      <c r="B7" s="1"/>
      <c r="C7" s="1"/>
      <c r="D7" s="1" t="s">
        <v>6</v>
      </c>
      <c r="E7" s="1"/>
      <c r="F7" s="2">
        <v>11304.43</v>
      </c>
    </row>
    <row r="8" spans="1:6" ht="15.75" thickBot="1">
      <c r="A8" s="1"/>
      <c r="B8" s="1"/>
      <c r="C8" s="1"/>
      <c r="D8" s="1" t="s">
        <v>7</v>
      </c>
      <c r="E8" s="1"/>
      <c r="F8" s="3">
        <v>2076.29</v>
      </c>
    </row>
    <row r="9" spans="1:6">
      <c r="A9" s="1"/>
      <c r="B9" s="1"/>
      <c r="C9" s="1" t="s">
        <v>8</v>
      </c>
      <c r="D9" s="1"/>
      <c r="E9" s="1"/>
      <c r="F9" s="2">
        <f>ROUND(SUM(F4:F8),5)</f>
        <v>377850.64</v>
      </c>
    </row>
    <row r="10" spans="1:6">
      <c r="A10" s="1"/>
      <c r="B10" s="1"/>
      <c r="C10" s="1" t="s">
        <v>9</v>
      </c>
      <c r="D10" s="1"/>
      <c r="E10" s="1"/>
      <c r="F10" s="2"/>
    </row>
    <row r="11" spans="1:6">
      <c r="A11" s="1"/>
      <c r="B11" s="1"/>
      <c r="C11" s="1"/>
      <c r="D11" s="1" t="s">
        <v>10</v>
      </c>
      <c r="E11" s="1"/>
      <c r="F11" s="2">
        <v>9743.82</v>
      </c>
    </row>
    <row r="12" spans="1:6">
      <c r="A12" s="1"/>
      <c r="B12" s="1"/>
      <c r="C12" s="1"/>
      <c r="D12" s="1" t="s">
        <v>11</v>
      </c>
      <c r="E12" s="1"/>
      <c r="F12" s="2">
        <v>23078.12</v>
      </c>
    </row>
    <row r="13" spans="1:6">
      <c r="A13" s="1"/>
      <c r="B13" s="1"/>
      <c r="C13" s="1"/>
      <c r="D13" s="1" t="s">
        <v>12</v>
      </c>
      <c r="E13" s="1"/>
      <c r="F13" s="2">
        <v>21084</v>
      </c>
    </row>
    <row r="14" spans="1:6" ht="15.75" thickBot="1">
      <c r="A14" s="1"/>
      <c r="B14" s="1"/>
      <c r="C14" s="1"/>
      <c r="D14" s="1" t="s">
        <v>13</v>
      </c>
      <c r="E14" s="1"/>
      <c r="F14" s="3">
        <v>18667.02</v>
      </c>
    </row>
    <row r="15" spans="1:6">
      <c r="A15" s="1"/>
      <c r="B15" s="1"/>
      <c r="C15" s="1" t="s">
        <v>14</v>
      </c>
      <c r="D15" s="1"/>
      <c r="E15" s="1"/>
      <c r="F15" s="2">
        <f>ROUND(SUM(F10:F14),5)</f>
        <v>72572.960000000006</v>
      </c>
    </row>
    <row r="16" spans="1:6">
      <c r="A16" s="1"/>
      <c r="B16" s="1"/>
      <c r="C16" s="1" t="s">
        <v>15</v>
      </c>
      <c r="D16" s="1"/>
      <c r="E16" s="1"/>
      <c r="F16" s="2"/>
    </row>
    <row r="17" spans="1:6">
      <c r="A17" s="1"/>
      <c r="B17" s="1"/>
      <c r="C17" s="1"/>
      <c r="D17" s="1" t="s">
        <v>16</v>
      </c>
      <c r="E17" s="1"/>
      <c r="F17" s="2">
        <v>-15110.76</v>
      </c>
    </row>
    <row r="18" spans="1:6">
      <c r="A18" s="1"/>
      <c r="B18" s="1"/>
      <c r="C18" s="1"/>
      <c r="D18" s="1" t="s">
        <v>17</v>
      </c>
      <c r="E18" s="1"/>
      <c r="F18" s="2">
        <v>670.43</v>
      </c>
    </row>
    <row r="19" spans="1:6">
      <c r="A19" s="1"/>
      <c r="B19" s="1"/>
      <c r="C19" s="1"/>
      <c r="D19" s="1" t="s">
        <v>18</v>
      </c>
      <c r="E19" s="1"/>
      <c r="F19" s="2">
        <v>-960.32</v>
      </c>
    </row>
    <row r="20" spans="1:6">
      <c r="A20" s="1"/>
      <c r="B20" s="1"/>
      <c r="C20" s="1"/>
      <c r="D20" s="1" t="s">
        <v>19</v>
      </c>
      <c r="E20" s="1"/>
      <c r="F20" s="2">
        <v>70454.3</v>
      </c>
    </row>
    <row r="21" spans="1:6">
      <c r="A21" s="1"/>
      <c r="B21" s="1"/>
      <c r="C21" s="1"/>
      <c r="D21" s="1" t="s">
        <v>20</v>
      </c>
      <c r="E21" s="1"/>
      <c r="F21" s="2">
        <v>-1104</v>
      </c>
    </row>
    <row r="22" spans="1:6" ht="15.75" thickBot="1">
      <c r="A22" s="1"/>
      <c r="B22" s="1"/>
      <c r="C22" s="1"/>
      <c r="D22" s="1" t="s">
        <v>21</v>
      </c>
      <c r="E22" s="1"/>
      <c r="F22" s="4">
        <v>3238.4</v>
      </c>
    </row>
    <row r="23" spans="1:6" ht="15.75" thickBot="1">
      <c r="A23" s="1"/>
      <c r="B23" s="1"/>
      <c r="C23" s="1" t="s">
        <v>22</v>
      </c>
      <c r="D23" s="1"/>
      <c r="E23" s="1"/>
      <c r="F23" s="5">
        <f>ROUND(SUM(F16:F22),5)</f>
        <v>57188.05</v>
      </c>
    </row>
    <row r="24" spans="1:6">
      <c r="A24" s="1"/>
      <c r="B24" s="1" t="s">
        <v>23</v>
      </c>
      <c r="C24" s="1"/>
      <c r="D24" s="1"/>
      <c r="E24" s="1"/>
      <c r="F24" s="2">
        <f>ROUND(F3+F9+F15+F23,5)</f>
        <v>507611.65</v>
      </c>
    </row>
    <row r="25" spans="1:6">
      <c r="A25" s="1"/>
      <c r="B25" s="1" t="s">
        <v>24</v>
      </c>
      <c r="C25" s="1"/>
      <c r="D25" s="1"/>
      <c r="E25" s="1"/>
      <c r="F25" s="2"/>
    </row>
    <row r="26" spans="1:6">
      <c r="A26" s="1"/>
      <c r="B26" s="1"/>
      <c r="C26" s="1" t="s">
        <v>25</v>
      </c>
      <c r="D26" s="1"/>
      <c r="E26" s="1"/>
      <c r="F26" s="2">
        <v>30433.79</v>
      </c>
    </row>
    <row r="27" spans="1:6">
      <c r="A27" s="1"/>
      <c r="B27" s="1"/>
      <c r="C27" s="1" t="s">
        <v>26</v>
      </c>
      <c r="D27" s="1"/>
      <c r="E27" s="1"/>
      <c r="F27" s="2">
        <v>28045.7</v>
      </c>
    </row>
    <row r="28" spans="1:6">
      <c r="A28" s="1"/>
      <c r="B28" s="1"/>
      <c r="C28" s="1" t="s">
        <v>27</v>
      </c>
      <c r="D28" s="1"/>
      <c r="E28" s="1"/>
      <c r="F28" s="2">
        <v>100461.5</v>
      </c>
    </row>
    <row r="29" spans="1:6">
      <c r="A29" s="1"/>
      <c r="B29" s="1"/>
      <c r="C29" s="1" t="s">
        <v>28</v>
      </c>
      <c r="D29" s="1"/>
      <c r="E29" s="1"/>
      <c r="F29" s="2">
        <v>10281</v>
      </c>
    </row>
    <row r="30" spans="1:6">
      <c r="A30" s="1"/>
      <c r="B30" s="1"/>
      <c r="C30" s="1" t="s">
        <v>29</v>
      </c>
      <c r="D30" s="1"/>
      <c r="E30" s="1"/>
      <c r="F30" s="2">
        <v>1897196.49</v>
      </c>
    </row>
    <row r="31" spans="1:6">
      <c r="A31" s="1"/>
      <c r="B31" s="1"/>
      <c r="C31" s="1" t="s">
        <v>30</v>
      </c>
      <c r="D31" s="1"/>
      <c r="E31" s="1"/>
      <c r="F31" s="2">
        <v>29950.97</v>
      </c>
    </row>
    <row r="32" spans="1:6">
      <c r="A32" s="1"/>
      <c r="B32" s="1"/>
      <c r="C32" s="1" t="s">
        <v>31</v>
      </c>
      <c r="D32" s="1"/>
      <c r="E32" s="1"/>
      <c r="F32" s="2">
        <v>1288.99</v>
      </c>
    </row>
    <row r="33" spans="1:6">
      <c r="A33" s="1"/>
      <c r="B33" s="1"/>
      <c r="C33" s="1" t="s">
        <v>32</v>
      </c>
      <c r="D33" s="1"/>
      <c r="E33" s="1"/>
      <c r="F33" s="2">
        <v>189490.1</v>
      </c>
    </row>
    <row r="34" spans="1:6">
      <c r="A34" s="1"/>
      <c r="B34" s="1"/>
      <c r="C34" s="1" t="s">
        <v>33</v>
      </c>
      <c r="D34" s="1"/>
      <c r="E34" s="1"/>
      <c r="F34" s="2">
        <v>640114.91</v>
      </c>
    </row>
    <row r="35" spans="1:6">
      <c r="A35" s="1"/>
      <c r="B35" s="1"/>
      <c r="C35" s="1" t="s">
        <v>34</v>
      </c>
      <c r="D35" s="1"/>
      <c r="E35" s="1"/>
      <c r="F35" s="2"/>
    </row>
    <row r="36" spans="1:6">
      <c r="A36" s="1"/>
      <c r="B36" s="1"/>
      <c r="C36" s="1"/>
      <c r="D36" s="1" t="s">
        <v>35</v>
      </c>
      <c r="E36" s="1"/>
      <c r="F36" s="2">
        <v>14475</v>
      </c>
    </row>
    <row r="37" spans="1:6" ht="15.75" thickBot="1">
      <c r="A37" s="1"/>
      <c r="B37" s="1"/>
      <c r="C37" s="1"/>
      <c r="D37" s="1" t="s">
        <v>36</v>
      </c>
      <c r="E37" s="1"/>
      <c r="F37" s="3">
        <v>52932</v>
      </c>
    </row>
    <row r="38" spans="1:6">
      <c r="A38" s="1"/>
      <c r="B38" s="1"/>
      <c r="C38" s="1" t="s">
        <v>37</v>
      </c>
      <c r="D38" s="1"/>
      <c r="E38" s="1"/>
      <c r="F38" s="2">
        <f>ROUND(SUM(F35:F37),5)</f>
        <v>67407</v>
      </c>
    </row>
    <row r="39" spans="1:6">
      <c r="A39" s="1"/>
      <c r="B39" s="1"/>
      <c r="C39" s="1" t="s">
        <v>38</v>
      </c>
      <c r="D39" s="1"/>
      <c r="E39" s="1"/>
      <c r="F39" s="2">
        <v>5163</v>
      </c>
    </row>
    <row r="40" spans="1:6">
      <c r="A40" s="1"/>
      <c r="B40" s="1"/>
      <c r="C40" s="1" t="s">
        <v>39</v>
      </c>
      <c r="D40" s="1"/>
      <c r="E40" s="1"/>
      <c r="F40" s="2">
        <v>-271246.15000000002</v>
      </c>
    </row>
    <row r="41" spans="1:6" ht="15.75" thickBot="1">
      <c r="A41" s="1"/>
      <c r="B41" s="1"/>
      <c r="C41" s="1" t="s">
        <v>40</v>
      </c>
      <c r="D41" s="1"/>
      <c r="E41" s="1"/>
      <c r="F41" s="3">
        <v>-605141.71</v>
      </c>
    </row>
    <row r="42" spans="1:6">
      <c r="A42" s="1"/>
      <c r="B42" s="1" t="s">
        <v>41</v>
      </c>
      <c r="C42" s="1"/>
      <c r="D42" s="1"/>
      <c r="E42" s="1"/>
      <c r="F42" s="2">
        <f>ROUND(SUM(F25:F34)+SUM(F38:F41),5)</f>
        <v>2123445.59</v>
      </c>
    </row>
    <row r="43" spans="1:6">
      <c r="A43" s="1"/>
      <c r="B43" s="1" t="s">
        <v>42</v>
      </c>
      <c r="C43" s="1"/>
      <c r="D43" s="1"/>
      <c r="E43" s="1"/>
      <c r="F43" s="2"/>
    </row>
    <row r="44" spans="1:6" ht="15.75" thickBot="1">
      <c r="A44" s="1"/>
      <c r="B44" s="1"/>
      <c r="C44" s="1" t="s">
        <v>43</v>
      </c>
      <c r="D44" s="1"/>
      <c r="E44" s="1"/>
      <c r="F44" s="4">
        <v>22426.45</v>
      </c>
    </row>
    <row r="45" spans="1:6" ht="15.75" thickBot="1">
      <c r="A45" s="1"/>
      <c r="B45" s="1" t="s">
        <v>44</v>
      </c>
      <c r="C45" s="1"/>
      <c r="D45" s="1"/>
      <c r="E45" s="1"/>
      <c r="F45" s="6">
        <f>ROUND(SUM(F43:F44),5)</f>
        <v>22426.45</v>
      </c>
    </row>
    <row r="46" spans="1:6" s="9" customFormat="1" ht="12" thickBot="1">
      <c r="A46" s="7" t="s">
        <v>45</v>
      </c>
      <c r="B46" s="7"/>
      <c r="C46" s="7"/>
      <c r="D46" s="7"/>
      <c r="E46" s="7"/>
      <c r="F46" s="8">
        <f>ROUND(F2+F24+F42+F45,5)</f>
        <v>2653483.69</v>
      </c>
    </row>
    <row r="47" spans="1:6" ht="15.75" thickTop="1">
      <c r="A47" s="1" t="s">
        <v>46</v>
      </c>
      <c r="B47" s="1"/>
      <c r="C47" s="1"/>
      <c r="D47" s="1"/>
      <c r="E47" s="1"/>
      <c r="F47" s="2"/>
    </row>
    <row r="48" spans="1:6">
      <c r="A48" s="1"/>
      <c r="B48" s="1" t="s">
        <v>47</v>
      </c>
      <c r="C48" s="1"/>
      <c r="D48" s="1"/>
      <c r="E48" s="1"/>
      <c r="F48" s="2"/>
    </row>
    <row r="49" spans="1:6">
      <c r="A49" s="1"/>
      <c r="B49" s="1"/>
      <c r="C49" s="1" t="s">
        <v>48</v>
      </c>
      <c r="D49" s="1"/>
      <c r="E49" s="1"/>
      <c r="F49" s="2"/>
    </row>
    <row r="50" spans="1:6">
      <c r="A50" s="1"/>
      <c r="B50" s="1"/>
      <c r="C50" s="1"/>
      <c r="D50" s="1" t="s">
        <v>49</v>
      </c>
      <c r="E50" s="1"/>
      <c r="F50" s="2"/>
    </row>
    <row r="51" spans="1:6" ht="15.75" thickBot="1">
      <c r="A51" s="1"/>
      <c r="B51" s="1"/>
      <c r="C51" s="1"/>
      <c r="D51" s="1"/>
      <c r="E51" s="1" t="s">
        <v>50</v>
      </c>
      <c r="F51" s="3">
        <v>-2943.53</v>
      </c>
    </row>
    <row r="52" spans="1:6">
      <c r="A52" s="1"/>
      <c r="B52" s="1"/>
      <c r="C52" s="1"/>
      <c r="D52" s="1" t="s">
        <v>51</v>
      </c>
      <c r="E52" s="1"/>
      <c r="F52" s="2">
        <f>ROUND(SUM(F50:F51),5)</f>
        <v>-2943.53</v>
      </c>
    </row>
    <row r="53" spans="1:6">
      <c r="A53" s="1"/>
      <c r="B53" s="1"/>
      <c r="C53" s="1"/>
      <c r="D53" s="1" t="s">
        <v>52</v>
      </c>
      <c r="E53" s="1"/>
      <c r="F53" s="2"/>
    </row>
    <row r="54" spans="1:6">
      <c r="A54" s="1"/>
      <c r="B54" s="1"/>
      <c r="C54" s="1"/>
      <c r="D54" s="1"/>
      <c r="E54" s="1" t="s">
        <v>53</v>
      </c>
      <c r="F54" s="2">
        <v>1707.25</v>
      </c>
    </row>
    <row r="55" spans="1:6">
      <c r="A55" s="1"/>
      <c r="B55" s="1"/>
      <c r="C55" s="1"/>
      <c r="D55" s="1"/>
      <c r="E55" s="1" t="s">
        <v>54</v>
      </c>
      <c r="F55" s="2">
        <v>654.71</v>
      </c>
    </row>
    <row r="56" spans="1:6">
      <c r="A56" s="1"/>
      <c r="B56" s="1"/>
      <c r="C56" s="1"/>
      <c r="D56" s="1"/>
      <c r="E56" s="1" t="s">
        <v>55</v>
      </c>
      <c r="F56" s="2">
        <v>-1879.35</v>
      </c>
    </row>
    <row r="57" spans="1:6">
      <c r="A57" s="1"/>
      <c r="B57" s="1"/>
      <c r="C57" s="1"/>
      <c r="D57" s="1"/>
      <c r="E57" s="1" t="s">
        <v>56</v>
      </c>
      <c r="F57" s="2">
        <v>1429.1</v>
      </c>
    </row>
    <row r="58" spans="1:6">
      <c r="A58" s="1"/>
      <c r="B58" s="1"/>
      <c r="C58" s="1"/>
      <c r="D58" s="1"/>
      <c r="E58" s="1" t="s">
        <v>57</v>
      </c>
      <c r="F58" s="2">
        <v>6647.94</v>
      </c>
    </row>
    <row r="59" spans="1:6">
      <c r="A59" s="1"/>
      <c r="B59" s="1"/>
      <c r="C59" s="1"/>
      <c r="D59" s="1"/>
      <c r="E59" s="1" t="s">
        <v>58</v>
      </c>
      <c r="F59" s="2">
        <v>508.6</v>
      </c>
    </row>
    <row r="60" spans="1:6" ht="15.75" thickBot="1">
      <c r="A60" s="1"/>
      <c r="B60" s="1"/>
      <c r="C60" s="1"/>
      <c r="D60" s="1"/>
      <c r="E60" s="1" t="s">
        <v>59</v>
      </c>
      <c r="F60" s="4">
        <v>82712.3</v>
      </c>
    </row>
    <row r="61" spans="1:6" ht="15.75" thickBot="1">
      <c r="A61" s="1"/>
      <c r="B61" s="1"/>
      <c r="C61" s="1"/>
      <c r="D61" s="1" t="s">
        <v>60</v>
      </c>
      <c r="E61" s="1"/>
      <c r="F61" s="5">
        <f>ROUND(SUM(F53:F60),5)</f>
        <v>91780.55</v>
      </c>
    </row>
    <row r="62" spans="1:6">
      <c r="A62" s="1"/>
      <c r="B62" s="1"/>
      <c r="C62" s="1" t="s">
        <v>61</v>
      </c>
      <c r="D62" s="1"/>
      <c r="E62" s="1"/>
      <c r="F62" s="2">
        <f>ROUND(F49+F52+F61,5)</f>
        <v>88837.02</v>
      </c>
    </row>
    <row r="63" spans="1:6">
      <c r="A63" s="1"/>
      <c r="B63" s="1"/>
      <c r="C63" s="1" t="s">
        <v>62</v>
      </c>
      <c r="D63" s="1"/>
      <c r="E63" s="1"/>
      <c r="F63" s="2"/>
    </row>
    <row r="64" spans="1:6">
      <c r="A64" s="1"/>
      <c r="B64" s="1"/>
      <c r="C64" s="1"/>
      <c r="D64" s="1" t="s">
        <v>63</v>
      </c>
      <c r="E64" s="1"/>
      <c r="F64" s="2">
        <v>102422.07</v>
      </c>
    </row>
    <row r="65" spans="1:6" ht="15.75" thickBot="1">
      <c r="A65" s="1"/>
      <c r="B65" s="1"/>
      <c r="C65" s="1"/>
      <c r="D65" s="1" t="s">
        <v>64</v>
      </c>
      <c r="E65" s="1"/>
      <c r="F65" s="4">
        <v>126018.97</v>
      </c>
    </row>
    <row r="66" spans="1:6" ht="15.75" thickBot="1">
      <c r="A66" s="1"/>
      <c r="B66" s="1"/>
      <c r="C66" s="1" t="s">
        <v>65</v>
      </c>
      <c r="D66" s="1"/>
      <c r="E66" s="1"/>
      <c r="F66" s="5">
        <f>ROUND(SUM(F63:F65),5)</f>
        <v>228441.04</v>
      </c>
    </row>
    <row r="67" spans="1:6">
      <c r="A67" s="1"/>
      <c r="B67" s="1" t="s">
        <v>66</v>
      </c>
      <c r="C67" s="1"/>
      <c r="D67" s="1"/>
      <c r="E67" s="1"/>
      <c r="F67" s="2">
        <f>ROUND(F48+F62+F66,5)</f>
        <v>317278.06</v>
      </c>
    </row>
    <row r="68" spans="1:6">
      <c r="A68" s="1"/>
      <c r="B68" s="1" t="s">
        <v>67</v>
      </c>
      <c r="C68" s="1"/>
      <c r="D68" s="1"/>
      <c r="E68" s="1"/>
      <c r="F68" s="2"/>
    </row>
    <row r="69" spans="1:6">
      <c r="A69" s="1"/>
      <c r="B69" s="1"/>
      <c r="C69" s="1" t="s">
        <v>68</v>
      </c>
      <c r="D69" s="1"/>
      <c r="E69" s="1"/>
      <c r="F69" s="2">
        <v>321022.65999999997</v>
      </c>
    </row>
    <row r="70" spans="1:6">
      <c r="A70" s="1"/>
      <c r="B70" s="1"/>
      <c r="C70" s="1" t="s">
        <v>69</v>
      </c>
      <c r="D70" s="1"/>
      <c r="E70" s="1"/>
      <c r="F70" s="2">
        <v>1928687.79</v>
      </c>
    </row>
    <row r="71" spans="1:6">
      <c r="A71" s="1"/>
      <c r="B71" s="1"/>
      <c r="C71" s="1" t="s">
        <v>70</v>
      </c>
      <c r="D71" s="1"/>
      <c r="E71" s="1"/>
      <c r="F71" s="2">
        <v>-95407.82</v>
      </c>
    </row>
    <row r="72" spans="1:6">
      <c r="A72" s="1"/>
      <c r="B72" s="1"/>
      <c r="C72" s="1" t="s">
        <v>71</v>
      </c>
      <c r="D72" s="1"/>
      <c r="E72" s="1"/>
      <c r="F72" s="2">
        <v>7765.81</v>
      </c>
    </row>
    <row r="73" spans="1:6">
      <c r="A73" s="1"/>
      <c r="B73" s="1"/>
      <c r="C73" s="1" t="s">
        <v>72</v>
      </c>
      <c r="D73" s="1"/>
      <c r="E73" s="1"/>
      <c r="F73" s="2">
        <v>158944.03</v>
      </c>
    </row>
    <row r="74" spans="1:6" ht="15.75" thickBot="1">
      <c r="A74" s="1"/>
      <c r="B74" s="1"/>
      <c r="C74" s="1" t="s">
        <v>73</v>
      </c>
      <c r="D74" s="1"/>
      <c r="E74" s="1"/>
      <c r="F74" s="4">
        <v>15193.16</v>
      </c>
    </row>
    <row r="75" spans="1:6" ht="15.75" thickBot="1">
      <c r="A75" s="1"/>
      <c r="B75" s="1" t="s">
        <v>74</v>
      </c>
      <c r="C75" s="1"/>
      <c r="D75" s="1"/>
      <c r="E75" s="1"/>
      <c r="F75" s="6">
        <f>ROUND(SUM(F68:F74),5)</f>
        <v>2336205.63</v>
      </c>
    </row>
    <row r="76" spans="1:6" s="9" customFormat="1" ht="12" thickBot="1">
      <c r="A76" s="7" t="s">
        <v>75</v>
      </c>
      <c r="B76" s="7"/>
      <c r="C76" s="7"/>
      <c r="D76" s="7"/>
      <c r="E76" s="7"/>
      <c r="F76" s="8">
        <f>ROUND(F47+F67+F75,5)</f>
        <v>2653483.69</v>
      </c>
    </row>
    <row r="77" spans="1:6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6:04 PM
&amp;"Arial,Bold"&amp;8 02/06/23
&amp;"Arial,Bold"&amp;8 Accrual Basis&amp;C&amp;"Arial,Bold"&amp;12 PIKES BAY SANITARY DISTRICT
&amp;"Arial,Bold"&amp;14 Balance Sheet
&amp;"Arial,Bold"&amp;10 As of January 31,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51"/>
  <sheetViews>
    <sheetView workbookViewId="0">
      <pane xSplit="6" ySplit="1" topLeftCell="G2" activePane="bottomRight" state="frozenSplit"/>
      <selection pane="bottomRight" activeCell="E4" sqref="E4"/>
      <selection pane="bottomLeft" activeCell="A2" sqref="A2"/>
      <selection pane="topRight" activeCell="G1" sqref="G1"/>
    </sheetView>
  </sheetViews>
  <sheetFormatPr defaultRowHeight="15"/>
  <cols>
    <col min="1" max="5" width="3" style="13" customWidth="1"/>
    <col min="6" max="6" width="24.7109375" style="13" customWidth="1"/>
    <col min="7" max="7" width="7.85546875" style="14" bestFit="1" customWidth="1"/>
  </cols>
  <sheetData>
    <row r="1" spans="1:7" s="12" customFormat="1" ht="15.75" thickBot="1">
      <c r="A1" s="10"/>
      <c r="B1" s="10"/>
      <c r="C1" s="10"/>
      <c r="D1" s="10"/>
      <c r="E1" s="10"/>
      <c r="F1" s="10"/>
      <c r="G1" s="11" t="s">
        <v>76</v>
      </c>
    </row>
    <row r="2" spans="1:7" ht="15.75" thickTop="1">
      <c r="A2" s="1"/>
      <c r="B2" s="1" t="s">
        <v>77</v>
      </c>
      <c r="C2" s="1"/>
      <c r="D2" s="1"/>
      <c r="E2" s="1"/>
      <c r="F2" s="1"/>
      <c r="G2" s="2"/>
    </row>
    <row r="3" spans="1:7">
      <c r="A3" s="1"/>
      <c r="B3" s="1"/>
      <c r="C3" s="1" t="s">
        <v>78</v>
      </c>
      <c r="D3" s="1"/>
      <c r="E3" s="1"/>
      <c r="F3" s="1"/>
      <c r="G3" s="2"/>
    </row>
    <row r="4" spans="1:7" ht="15.75" thickBot="1">
      <c r="A4" s="1"/>
      <c r="B4" s="1"/>
      <c r="C4" s="1"/>
      <c r="D4" s="1" t="s">
        <v>79</v>
      </c>
      <c r="E4" s="1"/>
      <c r="F4" s="1"/>
      <c r="G4" s="3">
        <v>45888</v>
      </c>
    </row>
    <row r="5" spans="1:7">
      <c r="A5" s="1"/>
      <c r="B5" s="1"/>
      <c r="C5" s="1" t="s">
        <v>80</v>
      </c>
      <c r="D5" s="1"/>
      <c r="E5" s="1"/>
      <c r="F5" s="1"/>
      <c r="G5" s="2">
        <f>ROUND(SUM(G3:G4),5)</f>
        <v>45888</v>
      </c>
    </row>
    <row r="6" spans="1:7">
      <c r="A6" s="1"/>
      <c r="B6" s="1"/>
      <c r="C6" s="1" t="s">
        <v>81</v>
      </c>
      <c r="D6" s="1"/>
      <c r="E6" s="1"/>
      <c r="F6" s="1"/>
      <c r="G6" s="2"/>
    </row>
    <row r="7" spans="1:7">
      <c r="A7" s="1"/>
      <c r="B7" s="1"/>
      <c r="C7" s="1"/>
      <c r="D7" s="1" t="s">
        <v>82</v>
      </c>
      <c r="E7" s="1"/>
      <c r="F7" s="1"/>
      <c r="G7" s="2">
        <v>10631.25</v>
      </c>
    </row>
    <row r="8" spans="1:7">
      <c r="A8" s="1"/>
      <c r="B8" s="1"/>
      <c r="C8" s="1"/>
      <c r="D8" s="1" t="s">
        <v>83</v>
      </c>
      <c r="E8" s="1"/>
      <c r="F8" s="1"/>
      <c r="G8" s="2">
        <v>3117.1</v>
      </c>
    </row>
    <row r="9" spans="1:7">
      <c r="A9" s="1"/>
      <c r="B9" s="1"/>
      <c r="C9" s="1"/>
      <c r="D9" s="1" t="s">
        <v>84</v>
      </c>
      <c r="E9" s="1"/>
      <c r="F9" s="1"/>
      <c r="G9" s="2">
        <v>775.25</v>
      </c>
    </row>
    <row r="10" spans="1:7">
      <c r="A10" s="1"/>
      <c r="B10" s="1"/>
      <c r="C10" s="1"/>
      <c r="D10" s="1" t="s">
        <v>85</v>
      </c>
      <c r="E10" s="1"/>
      <c r="F10" s="1"/>
      <c r="G10" s="2"/>
    </row>
    <row r="11" spans="1:7">
      <c r="A11" s="1"/>
      <c r="B11" s="1"/>
      <c r="C11" s="1"/>
      <c r="D11" s="1"/>
      <c r="E11" s="1" t="s">
        <v>86</v>
      </c>
      <c r="F11" s="1"/>
      <c r="G11" s="2">
        <v>150</v>
      </c>
    </row>
    <row r="12" spans="1:7" ht="15.75" thickBot="1">
      <c r="A12" s="1"/>
      <c r="B12" s="1"/>
      <c r="C12" s="1"/>
      <c r="D12" s="1"/>
      <c r="E12" s="1" t="s">
        <v>87</v>
      </c>
      <c r="F12" s="1"/>
      <c r="G12" s="3">
        <v>-40</v>
      </c>
    </row>
    <row r="13" spans="1:7">
      <c r="A13" s="1"/>
      <c r="B13" s="1"/>
      <c r="C13" s="1"/>
      <c r="D13" s="1" t="s">
        <v>88</v>
      </c>
      <c r="E13" s="1"/>
      <c r="F13" s="1"/>
      <c r="G13" s="2">
        <f>ROUND(SUM(G10:G12),5)</f>
        <v>110</v>
      </c>
    </row>
    <row r="14" spans="1:7">
      <c r="A14" s="1"/>
      <c r="B14" s="1"/>
      <c r="C14" s="1"/>
      <c r="D14" s="1" t="s">
        <v>89</v>
      </c>
      <c r="E14" s="1"/>
      <c r="F14" s="1"/>
      <c r="G14" s="2"/>
    </row>
    <row r="15" spans="1:7" ht="15.75" thickBot="1">
      <c r="A15" s="1"/>
      <c r="B15" s="1"/>
      <c r="C15" s="1"/>
      <c r="D15" s="1"/>
      <c r="E15" s="1" t="s">
        <v>90</v>
      </c>
      <c r="F15" s="1"/>
      <c r="G15" s="3">
        <v>0</v>
      </c>
    </row>
    <row r="16" spans="1:7">
      <c r="A16" s="1"/>
      <c r="B16" s="1"/>
      <c r="C16" s="1"/>
      <c r="D16" s="1" t="s">
        <v>91</v>
      </c>
      <c r="E16" s="1"/>
      <c r="F16" s="1"/>
      <c r="G16" s="2">
        <f>ROUND(SUM(G14:G15),5)</f>
        <v>0</v>
      </c>
    </row>
    <row r="17" spans="1:7">
      <c r="A17" s="1"/>
      <c r="B17" s="1"/>
      <c r="C17" s="1"/>
      <c r="D17" s="1" t="s">
        <v>92</v>
      </c>
      <c r="E17" s="1"/>
      <c r="F17" s="1"/>
      <c r="G17" s="2"/>
    </row>
    <row r="18" spans="1:7">
      <c r="A18" s="1"/>
      <c r="B18" s="1"/>
      <c r="C18" s="1"/>
      <c r="D18" s="1"/>
      <c r="E18" s="1" t="s">
        <v>93</v>
      </c>
      <c r="F18" s="1"/>
      <c r="G18" s="2">
        <v>1351.67</v>
      </c>
    </row>
    <row r="19" spans="1:7">
      <c r="A19" s="1"/>
      <c r="B19" s="1"/>
      <c r="C19" s="1"/>
      <c r="D19" s="1"/>
      <c r="E19" s="1" t="s">
        <v>94</v>
      </c>
      <c r="F19" s="1"/>
      <c r="G19" s="2">
        <v>54.41</v>
      </c>
    </row>
    <row r="20" spans="1:7">
      <c r="A20" s="1"/>
      <c r="B20" s="1"/>
      <c r="C20" s="1"/>
      <c r="D20" s="1"/>
      <c r="E20" s="1" t="s">
        <v>95</v>
      </c>
      <c r="F20" s="1"/>
      <c r="G20" s="2">
        <v>455.45</v>
      </c>
    </row>
    <row r="21" spans="1:7">
      <c r="A21" s="1"/>
      <c r="B21" s="1"/>
      <c r="C21" s="1"/>
      <c r="D21" s="1"/>
      <c r="E21" s="1" t="s">
        <v>96</v>
      </c>
      <c r="F21" s="1"/>
      <c r="G21" s="2">
        <v>150</v>
      </c>
    </row>
    <row r="22" spans="1:7">
      <c r="A22" s="1"/>
      <c r="B22" s="1"/>
      <c r="C22" s="1"/>
      <c r="D22" s="1"/>
      <c r="E22" s="1" t="s">
        <v>97</v>
      </c>
      <c r="F22" s="1"/>
      <c r="G22" s="2">
        <v>1250</v>
      </c>
    </row>
    <row r="23" spans="1:7" ht="15.75" thickBot="1">
      <c r="A23" s="1"/>
      <c r="B23" s="1"/>
      <c r="C23" s="1"/>
      <c r="D23" s="1"/>
      <c r="E23" s="1" t="s">
        <v>98</v>
      </c>
      <c r="F23" s="1"/>
      <c r="G23" s="3">
        <v>3351.75</v>
      </c>
    </row>
    <row r="24" spans="1:7">
      <c r="A24" s="1"/>
      <c r="B24" s="1"/>
      <c r="C24" s="1"/>
      <c r="D24" s="1" t="s">
        <v>99</v>
      </c>
      <c r="E24" s="1"/>
      <c r="F24" s="1"/>
      <c r="G24" s="2">
        <f>ROUND(SUM(G17:G23),5)</f>
        <v>6613.28</v>
      </c>
    </row>
    <row r="25" spans="1:7">
      <c r="A25" s="1"/>
      <c r="B25" s="1"/>
      <c r="C25" s="1"/>
      <c r="D25" s="1" t="s">
        <v>100</v>
      </c>
      <c r="E25" s="1"/>
      <c r="F25" s="1"/>
      <c r="G25" s="2"/>
    </row>
    <row r="26" spans="1:7">
      <c r="A26" s="1"/>
      <c r="B26" s="1"/>
      <c r="C26" s="1"/>
      <c r="D26" s="1"/>
      <c r="E26" s="1" t="s">
        <v>101</v>
      </c>
      <c r="F26" s="1"/>
      <c r="G26" s="2">
        <v>60</v>
      </c>
    </row>
    <row r="27" spans="1:7">
      <c r="A27" s="1"/>
      <c r="B27" s="1"/>
      <c r="C27" s="1"/>
      <c r="D27" s="1"/>
      <c r="E27" s="1" t="s">
        <v>102</v>
      </c>
      <c r="F27" s="1"/>
      <c r="G27" s="2"/>
    </row>
    <row r="28" spans="1:7">
      <c r="A28" s="1"/>
      <c r="B28" s="1"/>
      <c r="C28" s="1"/>
      <c r="D28" s="1"/>
      <c r="E28" s="1"/>
      <c r="F28" s="1" t="s">
        <v>103</v>
      </c>
      <c r="G28" s="2">
        <v>2812.5</v>
      </c>
    </row>
    <row r="29" spans="1:7" ht="15.75" thickBot="1">
      <c r="A29" s="1"/>
      <c r="B29" s="1"/>
      <c r="C29" s="1"/>
      <c r="D29" s="1"/>
      <c r="E29" s="1"/>
      <c r="F29" s="1" t="s">
        <v>104</v>
      </c>
      <c r="G29" s="4">
        <v>625</v>
      </c>
    </row>
    <row r="30" spans="1:7" ht="15.75" thickBot="1">
      <c r="A30" s="1"/>
      <c r="B30" s="1"/>
      <c r="C30" s="1"/>
      <c r="D30" s="1"/>
      <c r="E30" s="1" t="s">
        <v>105</v>
      </c>
      <c r="F30" s="1"/>
      <c r="G30" s="5">
        <f>ROUND(SUM(G27:G29),5)</f>
        <v>3437.5</v>
      </c>
    </row>
    <row r="31" spans="1:7">
      <c r="A31" s="1"/>
      <c r="B31" s="1"/>
      <c r="C31" s="1"/>
      <c r="D31" s="1" t="s">
        <v>106</v>
      </c>
      <c r="E31" s="1"/>
      <c r="F31" s="1"/>
      <c r="G31" s="2">
        <f>ROUND(SUM(G25:G26)+G30,5)</f>
        <v>3497.5</v>
      </c>
    </row>
    <row r="32" spans="1:7">
      <c r="A32" s="1"/>
      <c r="B32" s="1"/>
      <c r="C32" s="1"/>
      <c r="D32" s="1" t="s">
        <v>107</v>
      </c>
      <c r="E32" s="1"/>
      <c r="F32" s="1"/>
      <c r="G32" s="2"/>
    </row>
    <row r="33" spans="1:7">
      <c r="A33" s="1"/>
      <c r="B33" s="1"/>
      <c r="C33" s="1"/>
      <c r="D33" s="1"/>
      <c r="E33" s="1" t="s">
        <v>108</v>
      </c>
      <c r="F33" s="1"/>
      <c r="G33" s="2">
        <v>201.7</v>
      </c>
    </row>
    <row r="34" spans="1:7" ht="15.75" thickBot="1">
      <c r="A34" s="1"/>
      <c r="B34" s="1"/>
      <c r="C34" s="1"/>
      <c r="D34" s="1"/>
      <c r="E34" s="1" t="s">
        <v>109</v>
      </c>
      <c r="F34" s="1"/>
      <c r="G34" s="3">
        <v>133.32</v>
      </c>
    </row>
    <row r="35" spans="1:7">
      <c r="A35" s="1"/>
      <c r="B35" s="1"/>
      <c r="C35" s="1"/>
      <c r="D35" s="1" t="s">
        <v>110</v>
      </c>
      <c r="E35" s="1"/>
      <c r="F35" s="1"/>
      <c r="G35" s="2">
        <f>ROUND(SUM(G32:G34),5)</f>
        <v>335.02</v>
      </c>
    </row>
    <row r="36" spans="1:7">
      <c r="A36" s="1"/>
      <c r="B36" s="1"/>
      <c r="C36" s="1"/>
      <c r="D36" s="1" t="s">
        <v>111</v>
      </c>
      <c r="E36" s="1"/>
      <c r="F36" s="1"/>
      <c r="G36" s="2"/>
    </row>
    <row r="37" spans="1:7">
      <c r="A37" s="1"/>
      <c r="B37" s="1"/>
      <c r="C37" s="1"/>
      <c r="D37" s="1"/>
      <c r="E37" s="1" t="s">
        <v>112</v>
      </c>
      <c r="F37" s="1"/>
      <c r="G37" s="2">
        <v>318.86</v>
      </c>
    </row>
    <row r="38" spans="1:7" ht="15.75" thickBot="1">
      <c r="A38" s="1"/>
      <c r="B38" s="1"/>
      <c r="C38" s="1"/>
      <c r="D38" s="1"/>
      <c r="E38" s="1" t="s">
        <v>113</v>
      </c>
      <c r="F38" s="1"/>
      <c r="G38" s="3">
        <v>150</v>
      </c>
    </row>
    <row r="39" spans="1:7">
      <c r="A39" s="1"/>
      <c r="B39" s="1"/>
      <c r="C39" s="1"/>
      <c r="D39" s="1" t="s">
        <v>114</v>
      </c>
      <c r="E39" s="1"/>
      <c r="F39" s="1"/>
      <c r="G39" s="2">
        <f>ROUND(SUM(G36:G38),5)</f>
        <v>468.86</v>
      </c>
    </row>
    <row r="40" spans="1:7">
      <c r="A40" s="1"/>
      <c r="B40" s="1"/>
      <c r="C40" s="1"/>
      <c r="D40" s="1" t="s">
        <v>115</v>
      </c>
      <c r="E40" s="1"/>
      <c r="F40" s="1"/>
      <c r="G40" s="2"/>
    </row>
    <row r="41" spans="1:7" ht="15.75" thickBot="1">
      <c r="A41" s="1"/>
      <c r="B41" s="1"/>
      <c r="C41" s="1"/>
      <c r="D41" s="1"/>
      <c r="E41" s="1" t="s">
        <v>116</v>
      </c>
      <c r="F41" s="1"/>
      <c r="G41" s="4">
        <v>113.08</v>
      </c>
    </row>
    <row r="42" spans="1:7" ht="15.75" thickBot="1">
      <c r="A42" s="1"/>
      <c r="B42" s="1"/>
      <c r="C42" s="1"/>
      <c r="D42" s="1" t="s">
        <v>117</v>
      </c>
      <c r="E42" s="1"/>
      <c r="F42" s="1"/>
      <c r="G42" s="6">
        <f>ROUND(SUM(G40:G41),5)</f>
        <v>113.08</v>
      </c>
    </row>
    <row r="43" spans="1:7" ht="15.75" thickBot="1">
      <c r="A43" s="1"/>
      <c r="B43" s="1"/>
      <c r="C43" s="1" t="s">
        <v>118</v>
      </c>
      <c r="D43" s="1"/>
      <c r="E43" s="1"/>
      <c r="F43" s="1"/>
      <c r="G43" s="5">
        <f>ROUND(SUM(G6:G9)+G13+G16+G24+G31+G35+G39+G42,5)</f>
        <v>25661.34</v>
      </c>
    </row>
    <row r="44" spans="1:7">
      <c r="A44" s="1"/>
      <c r="B44" s="1" t="s">
        <v>119</v>
      </c>
      <c r="C44" s="1"/>
      <c r="D44" s="1"/>
      <c r="E44" s="1"/>
      <c r="F44" s="1"/>
      <c r="G44" s="2">
        <f>ROUND(G2+G5-G43,5)</f>
        <v>20226.66</v>
      </c>
    </row>
    <row r="45" spans="1:7">
      <c r="A45" s="1"/>
      <c r="B45" s="1" t="s">
        <v>120</v>
      </c>
      <c r="C45" s="1"/>
      <c r="D45" s="1"/>
      <c r="E45" s="1"/>
      <c r="F45" s="1"/>
      <c r="G45" s="2"/>
    </row>
    <row r="46" spans="1:7">
      <c r="A46" s="1"/>
      <c r="B46" s="1"/>
      <c r="C46" s="1" t="s">
        <v>121</v>
      </c>
      <c r="D46" s="1"/>
      <c r="E46" s="1"/>
      <c r="F46" s="1"/>
      <c r="G46" s="2"/>
    </row>
    <row r="47" spans="1:7" ht="15.75" thickBot="1">
      <c r="A47" s="1"/>
      <c r="B47" s="1"/>
      <c r="C47" s="1"/>
      <c r="D47" s="1" t="s">
        <v>122</v>
      </c>
      <c r="E47" s="1"/>
      <c r="F47" s="1"/>
      <c r="G47" s="4">
        <v>5033.5</v>
      </c>
    </row>
    <row r="48" spans="1:7" ht="15.75" thickBot="1">
      <c r="A48" s="1"/>
      <c r="B48" s="1"/>
      <c r="C48" s="1" t="s">
        <v>123</v>
      </c>
      <c r="D48" s="1"/>
      <c r="E48" s="1"/>
      <c r="F48" s="1"/>
      <c r="G48" s="6">
        <f>ROUND(SUM(G46:G47),5)</f>
        <v>5033.5</v>
      </c>
    </row>
    <row r="49" spans="1:7" ht="15.75" thickBot="1">
      <c r="A49" s="1"/>
      <c r="B49" s="1" t="s">
        <v>124</v>
      </c>
      <c r="C49" s="1"/>
      <c r="D49" s="1"/>
      <c r="E49" s="1"/>
      <c r="F49" s="1"/>
      <c r="G49" s="6">
        <f>ROUND(G45-G48,5)</f>
        <v>-5033.5</v>
      </c>
    </row>
    <row r="50" spans="1:7" s="9" customFormat="1" ht="12" thickBot="1">
      <c r="A50" s="7" t="s">
        <v>73</v>
      </c>
      <c r="B50" s="7"/>
      <c r="C50" s="7"/>
      <c r="D50" s="7"/>
      <c r="E50" s="7"/>
      <c r="F50" s="7"/>
      <c r="G50" s="8">
        <f>ROUND(G44+G49,5)</f>
        <v>15193.16</v>
      </c>
    </row>
    <row r="51" spans="1:7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6:02 PM
&amp;"Arial,Bold"&amp;8 02/06/23
&amp;"Arial,Bold"&amp;8 Accrual Basis&amp;C&amp;"Arial,Bold"&amp;12 PIKES BAY SANITARY DISTRICT
&amp;"Arial,Bold"&amp;14 Profit &amp;&amp; Loss
&amp;"Arial,Bold"&amp;10 January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M79"/>
  <sheetViews>
    <sheetView tabSelected="1" workbookViewId="0">
      <pane xSplit="6" ySplit="2" topLeftCell="G3" activePane="bottomRight" state="frozenSplit"/>
      <selection pane="bottomRight" activeCell="F5" sqref="F5"/>
      <selection pane="bottomLeft" activeCell="A3" sqref="A3"/>
      <selection pane="topRight" activeCell="G1" sqref="G1"/>
    </sheetView>
  </sheetViews>
  <sheetFormatPr defaultRowHeight="15"/>
  <cols>
    <col min="1" max="5" width="3" style="13" customWidth="1"/>
    <col min="6" max="6" width="25.7109375" style="13" customWidth="1"/>
    <col min="7" max="7" width="7.85546875" style="14" bestFit="1" customWidth="1"/>
    <col min="8" max="8" width="2.28515625" style="14" customWidth="1"/>
    <col min="9" max="9" width="8.4257812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>
      <c r="A1" s="1"/>
      <c r="B1" s="1"/>
      <c r="C1" s="1"/>
      <c r="D1" s="1"/>
      <c r="E1" s="1"/>
      <c r="F1" s="1"/>
      <c r="G1" s="29"/>
      <c r="H1" s="28"/>
      <c r="I1" s="29"/>
      <c r="J1" s="28"/>
      <c r="K1" s="29"/>
      <c r="L1" s="28"/>
      <c r="M1" s="29"/>
    </row>
    <row r="2" spans="1:13" s="12" customFormat="1" ht="16.5" thickTop="1" thickBot="1">
      <c r="A2" s="10"/>
      <c r="B2" s="10"/>
      <c r="C2" s="10"/>
      <c r="D2" s="10"/>
      <c r="E2" s="10"/>
      <c r="F2" s="10"/>
      <c r="G2" s="36" t="s">
        <v>76</v>
      </c>
      <c r="H2" s="27"/>
      <c r="I2" s="36" t="s">
        <v>125</v>
      </c>
      <c r="J2" s="27"/>
      <c r="K2" s="36" t="s">
        <v>126</v>
      </c>
      <c r="L2" s="27"/>
      <c r="M2" s="36" t="s">
        <v>127</v>
      </c>
    </row>
    <row r="3" spans="1:13" ht="15.75" thickTop="1">
      <c r="A3" s="1"/>
      <c r="B3" s="1" t="s">
        <v>77</v>
      </c>
      <c r="C3" s="1"/>
      <c r="D3" s="1"/>
      <c r="E3" s="1"/>
      <c r="F3" s="1"/>
      <c r="G3" s="2"/>
      <c r="H3" s="24"/>
      <c r="I3" s="2"/>
      <c r="J3" s="24"/>
      <c r="K3" s="2"/>
      <c r="L3" s="24"/>
      <c r="M3" s="30"/>
    </row>
    <row r="4" spans="1:13">
      <c r="A4" s="1"/>
      <c r="B4" s="1"/>
      <c r="C4" s="1" t="s">
        <v>78</v>
      </c>
      <c r="D4" s="1"/>
      <c r="E4" s="1"/>
      <c r="F4" s="1"/>
      <c r="G4" s="2"/>
      <c r="H4" s="24"/>
      <c r="I4" s="2"/>
      <c r="J4" s="24"/>
      <c r="K4" s="2"/>
      <c r="L4" s="24"/>
      <c r="M4" s="30"/>
    </row>
    <row r="5" spans="1:13">
      <c r="A5" s="1"/>
      <c r="B5" s="1"/>
      <c r="C5" s="1"/>
      <c r="D5" s="1" t="s">
        <v>128</v>
      </c>
      <c r="E5" s="1"/>
      <c r="F5" s="1"/>
      <c r="G5" s="2">
        <v>0</v>
      </c>
      <c r="H5" s="24"/>
      <c r="I5" s="2">
        <v>0</v>
      </c>
      <c r="J5" s="24"/>
      <c r="K5" s="2">
        <f>ROUND((G5-I5),5)</f>
        <v>0</v>
      </c>
      <c r="L5" s="24"/>
      <c r="M5" s="30">
        <f>ROUND(IF(I5=0, IF(G5=0, 0, 1), G5/I5),5)</f>
        <v>0</v>
      </c>
    </row>
    <row r="6" spans="1:13">
      <c r="A6" s="1"/>
      <c r="B6" s="1"/>
      <c r="C6" s="1"/>
      <c r="D6" s="1" t="s">
        <v>129</v>
      </c>
      <c r="E6" s="1"/>
      <c r="F6" s="1"/>
      <c r="G6" s="2">
        <v>0</v>
      </c>
      <c r="H6" s="24"/>
      <c r="I6" s="2">
        <v>203.99</v>
      </c>
      <c r="J6" s="24"/>
      <c r="K6" s="2">
        <f>ROUND((G6-I6),5)</f>
        <v>-203.99</v>
      </c>
      <c r="L6" s="24"/>
      <c r="M6" s="30">
        <f>ROUND(IF(I6=0, IF(G6=0, 0, 1), G6/I6),5)</f>
        <v>0</v>
      </c>
    </row>
    <row r="7" spans="1:13">
      <c r="A7" s="1"/>
      <c r="B7" s="1"/>
      <c r="C7" s="1"/>
      <c r="D7" s="1" t="s">
        <v>130</v>
      </c>
      <c r="E7" s="1"/>
      <c r="F7" s="1"/>
      <c r="G7" s="2">
        <v>0</v>
      </c>
      <c r="H7" s="24"/>
      <c r="I7" s="2">
        <v>0</v>
      </c>
      <c r="J7" s="24"/>
      <c r="K7" s="2">
        <f>ROUND((G7-I7),5)</f>
        <v>0</v>
      </c>
      <c r="L7" s="24"/>
      <c r="M7" s="30">
        <f>ROUND(IF(I7=0, IF(G7=0, 0, 1), G7/I7),5)</f>
        <v>0</v>
      </c>
    </row>
    <row r="8" spans="1:13">
      <c r="A8" s="1"/>
      <c r="B8" s="1"/>
      <c r="C8" s="1"/>
      <c r="D8" s="1" t="s">
        <v>131</v>
      </c>
      <c r="E8" s="1"/>
      <c r="F8" s="1"/>
      <c r="G8" s="2">
        <v>0</v>
      </c>
      <c r="H8" s="24"/>
      <c r="I8" s="2">
        <v>5884.87</v>
      </c>
      <c r="J8" s="24"/>
      <c r="K8" s="2">
        <f>ROUND((G8-I8),5)</f>
        <v>-5884.87</v>
      </c>
      <c r="L8" s="24"/>
      <c r="M8" s="30">
        <f>ROUND(IF(I8=0, IF(G8=0, 0, 1), G8/I8),5)</f>
        <v>0</v>
      </c>
    </row>
    <row r="9" spans="1:13" ht="15.75" thickBot="1">
      <c r="A9" s="1"/>
      <c r="B9" s="1"/>
      <c r="C9" s="1"/>
      <c r="D9" s="1" t="s">
        <v>79</v>
      </c>
      <c r="E9" s="1"/>
      <c r="F9" s="1"/>
      <c r="G9" s="3">
        <v>45888</v>
      </c>
      <c r="H9" s="24"/>
      <c r="I9" s="3">
        <v>12816</v>
      </c>
      <c r="J9" s="24"/>
      <c r="K9" s="3">
        <f>ROUND((G9-I9),5)</f>
        <v>33072</v>
      </c>
      <c r="L9" s="24"/>
      <c r="M9" s="31">
        <f>ROUND(IF(I9=0, IF(G9=0, 0, 1), G9/I9),5)</f>
        <v>3.5805199999999999</v>
      </c>
    </row>
    <row r="10" spans="1:13">
      <c r="A10" s="1"/>
      <c r="B10" s="1"/>
      <c r="C10" s="1" t="s">
        <v>80</v>
      </c>
      <c r="D10" s="1"/>
      <c r="E10" s="1"/>
      <c r="F10" s="1"/>
      <c r="G10" s="2">
        <f>ROUND(SUM(G4:G9),5)</f>
        <v>45888</v>
      </c>
      <c r="H10" s="24"/>
      <c r="I10" s="2">
        <f>ROUND(SUM(I4:I9),5)</f>
        <v>18904.86</v>
      </c>
      <c r="J10" s="24"/>
      <c r="K10" s="2">
        <f>ROUND((G10-I10),5)</f>
        <v>26983.14</v>
      </c>
      <c r="L10" s="24"/>
      <c r="M10" s="30">
        <f>ROUND(IF(I10=0, IF(G10=0, 0, 1), G10/I10),5)</f>
        <v>2.4273099999999999</v>
      </c>
    </row>
    <row r="11" spans="1:13">
      <c r="A11" s="1"/>
      <c r="B11" s="1"/>
      <c r="C11" s="1" t="s">
        <v>81</v>
      </c>
      <c r="D11" s="1"/>
      <c r="E11" s="1"/>
      <c r="F11" s="1"/>
      <c r="G11" s="2"/>
      <c r="H11" s="24"/>
      <c r="I11" s="2"/>
      <c r="J11" s="24"/>
      <c r="K11" s="2"/>
      <c r="L11" s="24"/>
      <c r="M11" s="30"/>
    </row>
    <row r="12" spans="1:13">
      <c r="A12" s="1"/>
      <c r="B12" s="1"/>
      <c r="C12" s="1"/>
      <c r="D12" s="1" t="s">
        <v>82</v>
      </c>
      <c r="E12" s="1"/>
      <c r="F12" s="1"/>
      <c r="G12" s="2">
        <v>10631.25</v>
      </c>
      <c r="H12" s="24"/>
      <c r="I12" s="2"/>
      <c r="J12" s="24"/>
      <c r="K12" s="2"/>
      <c r="L12" s="24"/>
      <c r="M12" s="30"/>
    </row>
    <row r="13" spans="1:13">
      <c r="A13" s="1"/>
      <c r="B13" s="1"/>
      <c r="C13" s="1"/>
      <c r="D13" s="1" t="s">
        <v>132</v>
      </c>
      <c r="E13" s="1"/>
      <c r="F13" s="1"/>
      <c r="G13" s="2">
        <v>0</v>
      </c>
      <c r="H13" s="24"/>
      <c r="I13" s="2">
        <v>16000</v>
      </c>
      <c r="J13" s="24"/>
      <c r="K13" s="2">
        <f>ROUND((G13-I13),5)</f>
        <v>-16000</v>
      </c>
      <c r="L13" s="24"/>
      <c r="M13" s="30">
        <f>ROUND(IF(I13=0, IF(G13=0, 0, 1), G13/I13),5)</f>
        <v>0</v>
      </c>
    </row>
    <row r="14" spans="1:13">
      <c r="A14" s="1"/>
      <c r="B14" s="1"/>
      <c r="C14" s="1"/>
      <c r="D14" s="1" t="s">
        <v>133</v>
      </c>
      <c r="E14" s="1"/>
      <c r="F14" s="1"/>
      <c r="G14" s="2">
        <v>0</v>
      </c>
      <c r="H14" s="24"/>
      <c r="I14" s="2">
        <v>0</v>
      </c>
      <c r="J14" s="24"/>
      <c r="K14" s="2">
        <f>ROUND((G14-I14),5)</f>
        <v>0</v>
      </c>
      <c r="L14" s="24"/>
      <c r="M14" s="30">
        <f>ROUND(IF(I14=0, IF(G14=0, 0, 1), G14/I14),5)</f>
        <v>0</v>
      </c>
    </row>
    <row r="15" spans="1:13">
      <c r="A15" s="1"/>
      <c r="B15" s="1"/>
      <c r="C15" s="1"/>
      <c r="D15" s="1" t="s">
        <v>134</v>
      </c>
      <c r="E15" s="1"/>
      <c r="F15" s="1"/>
      <c r="G15" s="2">
        <v>0</v>
      </c>
      <c r="H15" s="24"/>
      <c r="I15" s="2">
        <v>0</v>
      </c>
      <c r="J15" s="24"/>
      <c r="K15" s="2">
        <f>ROUND((G15-I15),5)</f>
        <v>0</v>
      </c>
      <c r="L15" s="24"/>
      <c r="M15" s="30">
        <f>ROUND(IF(I15=0, IF(G15=0, 0, 1), G15/I15),5)</f>
        <v>0</v>
      </c>
    </row>
    <row r="16" spans="1:13">
      <c r="A16" s="1"/>
      <c r="B16" s="1"/>
      <c r="C16" s="1"/>
      <c r="D16" s="1" t="s">
        <v>83</v>
      </c>
      <c r="E16" s="1"/>
      <c r="F16" s="1"/>
      <c r="G16" s="2">
        <v>3117.1</v>
      </c>
      <c r="H16" s="24"/>
      <c r="I16" s="2">
        <v>1392.35</v>
      </c>
      <c r="J16" s="24"/>
      <c r="K16" s="2">
        <f>ROUND((G16-I16),5)</f>
        <v>1724.75</v>
      </c>
      <c r="L16" s="24"/>
      <c r="M16" s="30">
        <f>ROUND(IF(I16=0, IF(G16=0, 0, 1), G16/I16),5)</f>
        <v>2.2387299999999999</v>
      </c>
    </row>
    <row r="17" spans="1:13">
      <c r="A17" s="1"/>
      <c r="B17" s="1"/>
      <c r="C17" s="1"/>
      <c r="D17" s="1" t="s">
        <v>84</v>
      </c>
      <c r="E17" s="1"/>
      <c r="F17" s="1"/>
      <c r="G17" s="2">
        <v>775.25</v>
      </c>
      <c r="H17" s="24"/>
      <c r="I17" s="2">
        <v>0</v>
      </c>
      <c r="J17" s="24"/>
      <c r="K17" s="2">
        <f>ROUND((G17-I17),5)</f>
        <v>775.25</v>
      </c>
      <c r="L17" s="24"/>
      <c r="M17" s="30">
        <f>ROUND(IF(I17=0, IF(G17=0, 0, 1), G17/I17),5)</f>
        <v>1</v>
      </c>
    </row>
    <row r="18" spans="1:13">
      <c r="A18" s="1"/>
      <c r="B18" s="1"/>
      <c r="C18" s="1"/>
      <c r="D18" s="1" t="s">
        <v>85</v>
      </c>
      <c r="E18" s="1"/>
      <c r="F18" s="1"/>
      <c r="G18" s="2"/>
      <c r="H18" s="24"/>
      <c r="I18" s="2"/>
      <c r="J18" s="24"/>
      <c r="K18" s="2"/>
      <c r="L18" s="24"/>
      <c r="M18" s="30"/>
    </row>
    <row r="19" spans="1:13">
      <c r="A19" s="1"/>
      <c r="B19" s="1"/>
      <c r="C19" s="1"/>
      <c r="D19" s="1"/>
      <c r="E19" s="1" t="s">
        <v>86</v>
      </c>
      <c r="F19" s="1"/>
      <c r="G19" s="2">
        <v>150</v>
      </c>
      <c r="H19" s="24"/>
      <c r="I19" s="2">
        <v>150</v>
      </c>
      <c r="J19" s="24"/>
      <c r="K19" s="2">
        <f>ROUND((G19-I19),5)</f>
        <v>0</v>
      </c>
      <c r="L19" s="24"/>
      <c r="M19" s="30">
        <f>ROUND(IF(I19=0, IF(G19=0, 0, 1), G19/I19),5)</f>
        <v>1</v>
      </c>
    </row>
    <row r="20" spans="1:13" ht="15.75" thickBot="1">
      <c r="A20" s="1"/>
      <c r="B20" s="1"/>
      <c r="C20" s="1"/>
      <c r="D20" s="1"/>
      <c r="E20" s="1" t="s">
        <v>87</v>
      </c>
      <c r="F20" s="1"/>
      <c r="G20" s="3">
        <v>-40</v>
      </c>
      <c r="H20" s="24"/>
      <c r="I20" s="3">
        <v>621.63</v>
      </c>
      <c r="J20" s="24"/>
      <c r="K20" s="3">
        <f>ROUND((G20-I20),5)</f>
        <v>-661.63</v>
      </c>
      <c r="L20" s="24"/>
      <c r="M20" s="31">
        <f>ROUND(IF(I20=0, IF(G20=0, 0, 1), G20/I20),5)</f>
        <v>-6.4350000000000004E-2</v>
      </c>
    </row>
    <row r="21" spans="1:13">
      <c r="A21" s="1"/>
      <c r="B21" s="1"/>
      <c r="C21" s="1"/>
      <c r="D21" s="1" t="s">
        <v>88</v>
      </c>
      <c r="E21" s="1"/>
      <c r="F21" s="1"/>
      <c r="G21" s="2">
        <f>ROUND(SUM(G18:G20),5)</f>
        <v>110</v>
      </c>
      <c r="H21" s="24"/>
      <c r="I21" s="2">
        <f>ROUND(SUM(I18:I20),5)</f>
        <v>771.63</v>
      </c>
      <c r="J21" s="24"/>
      <c r="K21" s="2">
        <f>ROUND((G21-I21),5)</f>
        <v>-661.63</v>
      </c>
      <c r="L21" s="24"/>
      <c r="M21" s="30">
        <f>ROUND(IF(I21=0, IF(G21=0, 0, 1), G21/I21),5)</f>
        <v>0.14255999999999999</v>
      </c>
    </row>
    <row r="22" spans="1:13">
      <c r="A22" s="1"/>
      <c r="B22" s="1"/>
      <c r="C22" s="1"/>
      <c r="D22" s="1" t="s">
        <v>89</v>
      </c>
      <c r="E22" s="1"/>
      <c r="F22" s="1"/>
      <c r="G22" s="2"/>
      <c r="H22" s="24"/>
      <c r="I22" s="2"/>
      <c r="J22" s="24"/>
      <c r="K22" s="2"/>
      <c r="L22" s="24"/>
      <c r="M22" s="30"/>
    </row>
    <row r="23" spans="1:13" ht="15.75" thickBot="1">
      <c r="A23" s="1"/>
      <c r="B23" s="1"/>
      <c r="C23" s="1"/>
      <c r="D23" s="1"/>
      <c r="E23" s="1" t="s">
        <v>90</v>
      </c>
      <c r="F23" s="1"/>
      <c r="G23" s="3">
        <v>0</v>
      </c>
      <c r="H23" s="24"/>
      <c r="I23" s="2"/>
      <c r="J23" s="24"/>
      <c r="K23" s="2"/>
      <c r="L23" s="24"/>
      <c r="M23" s="30"/>
    </row>
    <row r="24" spans="1:13">
      <c r="A24" s="1"/>
      <c r="B24" s="1"/>
      <c r="C24" s="1"/>
      <c r="D24" s="1" t="s">
        <v>91</v>
      </c>
      <c r="E24" s="1"/>
      <c r="F24" s="1"/>
      <c r="G24" s="2">
        <f>ROUND(SUM(G22:G23),5)</f>
        <v>0</v>
      </c>
      <c r="H24" s="24"/>
      <c r="I24" s="2"/>
      <c r="J24" s="24"/>
      <c r="K24" s="2"/>
      <c r="L24" s="24"/>
      <c r="M24" s="30"/>
    </row>
    <row r="25" spans="1:13">
      <c r="A25" s="1"/>
      <c r="B25" s="1"/>
      <c r="C25" s="1"/>
      <c r="D25" s="1" t="s">
        <v>92</v>
      </c>
      <c r="E25" s="1"/>
      <c r="F25" s="1"/>
      <c r="G25" s="2"/>
      <c r="H25" s="24"/>
      <c r="I25" s="2"/>
      <c r="J25" s="24"/>
      <c r="K25" s="2"/>
      <c r="L25" s="24"/>
      <c r="M25" s="30"/>
    </row>
    <row r="26" spans="1:13">
      <c r="A26" s="1"/>
      <c r="B26" s="1"/>
      <c r="C26" s="1"/>
      <c r="D26" s="1"/>
      <c r="E26" s="1" t="s">
        <v>93</v>
      </c>
      <c r="F26" s="1"/>
      <c r="G26" s="2">
        <v>1351.67</v>
      </c>
      <c r="H26" s="24"/>
      <c r="I26" s="2">
        <v>1351.63</v>
      </c>
      <c r="J26" s="24"/>
      <c r="K26" s="2">
        <f>ROUND((G26-I26),5)</f>
        <v>0.04</v>
      </c>
      <c r="L26" s="24"/>
      <c r="M26" s="30">
        <f>ROUND(IF(I26=0, IF(G26=0, 0, 1), G26/I26),5)</f>
        <v>1.00003</v>
      </c>
    </row>
    <row r="27" spans="1:13">
      <c r="A27" s="1"/>
      <c r="B27" s="1"/>
      <c r="C27" s="1"/>
      <c r="D27" s="1"/>
      <c r="E27" s="1" t="s">
        <v>94</v>
      </c>
      <c r="F27" s="1"/>
      <c r="G27" s="2">
        <v>54.41</v>
      </c>
      <c r="H27" s="24"/>
      <c r="I27" s="2">
        <v>64.959999999999994</v>
      </c>
      <c r="J27" s="24"/>
      <c r="K27" s="2">
        <f>ROUND((G27-I27),5)</f>
        <v>-10.55</v>
      </c>
      <c r="L27" s="24"/>
      <c r="M27" s="30">
        <f>ROUND(IF(I27=0, IF(G27=0, 0, 1), G27/I27),5)</f>
        <v>0.83758999999999995</v>
      </c>
    </row>
    <row r="28" spans="1:13">
      <c r="A28" s="1"/>
      <c r="B28" s="1"/>
      <c r="C28" s="1"/>
      <c r="D28" s="1"/>
      <c r="E28" s="1" t="s">
        <v>95</v>
      </c>
      <c r="F28" s="1"/>
      <c r="G28" s="2">
        <v>455.45</v>
      </c>
      <c r="H28" s="24"/>
      <c r="I28" s="2">
        <v>470.77</v>
      </c>
      <c r="J28" s="24"/>
      <c r="K28" s="2">
        <f>ROUND((G28-I28),5)</f>
        <v>-15.32</v>
      </c>
      <c r="L28" s="24"/>
      <c r="M28" s="30">
        <f>ROUND(IF(I28=0, IF(G28=0, 0, 1), G28/I28),5)</f>
        <v>0.96745999999999999</v>
      </c>
    </row>
    <row r="29" spans="1:13">
      <c r="A29" s="1"/>
      <c r="B29" s="1"/>
      <c r="C29" s="1"/>
      <c r="D29" s="1"/>
      <c r="E29" s="1" t="s">
        <v>96</v>
      </c>
      <c r="F29" s="1"/>
      <c r="G29" s="2">
        <v>150</v>
      </c>
      <c r="H29" s="24"/>
      <c r="I29" s="2">
        <v>150</v>
      </c>
      <c r="J29" s="24"/>
      <c r="K29" s="2">
        <f>ROUND((G29-I29),5)</f>
        <v>0</v>
      </c>
      <c r="L29" s="24"/>
      <c r="M29" s="30">
        <f>ROUND(IF(I29=0, IF(G29=0, 0, 1), G29/I29),5)</f>
        <v>1</v>
      </c>
    </row>
    <row r="30" spans="1:13">
      <c r="A30" s="1"/>
      <c r="B30" s="1"/>
      <c r="C30" s="1"/>
      <c r="D30" s="1"/>
      <c r="E30" s="1" t="s">
        <v>97</v>
      </c>
      <c r="F30" s="1"/>
      <c r="G30" s="2">
        <v>1250</v>
      </c>
      <c r="H30" s="24"/>
      <c r="I30" s="2">
        <v>1250</v>
      </c>
      <c r="J30" s="24"/>
      <c r="K30" s="2">
        <f>ROUND((G30-I30),5)</f>
        <v>0</v>
      </c>
      <c r="L30" s="24"/>
      <c r="M30" s="30">
        <f>ROUND(IF(I30=0, IF(G30=0, 0, 1), G30/I30),5)</f>
        <v>1</v>
      </c>
    </row>
    <row r="31" spans="1:13" ht="15.75" thickBot="1">
      <c r="A31" s="1"/>
      <c r="B31" s="1"/>
      <c r="C31" s="1"/>
      <c r="D31" s="1"/>
      <c r="E31" s="1" t="s">
        <v>98</v>
      </c>
      <c r="F31" s="1"/>
      <c r="G31" s="3">
        <v>3351.75</v>
      </c>
      <c r="H31" s="24"/>
      <c r="I31" s="3">
        <v>3424.75</v>
      </c>
      <c r="J31" s="24"/>
      <c r="K31" s="3">
        <f>ROUND((G31-I31),5)</f>
        <v>-73</v>
      </c>
      <c r="L31" s="24"/>
      <c r="M31" s="31">
        <f>ROUND(IF(I31=0, IF(G31=0, 0, 1), G31/I31),5)</f>
        <v>0.97867999999999999</v>
      </c>
    </row>
    <row r="32" spans="1:13">
      <c r="A32" s="1"/>
      <c r="B32" s="1"/>
      <c r="C32" s="1"/>
      <c r="D32" s="1" t="s">
        <v>99</v>
      </c>
      <c r="E32" s="1"/>
      <c r="F32" s="1"/>
      <c r="G32" s="2">
        <f>ROUND(SUM(G25:G31),5)</f>
        <v>6613.28</v>
      </c>
      <c r="H32" s="24"/>
      <c r="I32" s="2">
        <f>ROUND(SUM(I25:I31),5)</f>
        <v>6712.11</v>
      </c>
      <c r="J32" s="24"/>
      <c r="K32" s="2">
        <f>ROUND((G32-I32),5)</f>
        <v>-98.83</v>
      </c>
      <c r="L32" s="24"/>
      <c r="M32" s="30">
        <f>ROUND(IF(I32=0, IF(G32=0, 0, 1), G32/I32),5)</f>
        <v>0.98528000000000004</v>
      </c>
    </row>
    <row r="33" spans="1:13">
      <c r="A33" s="1"/>
      <c r="B33" s="1"/>
      <c r="C33" s="1"/>
      <c r="D33" s="1" t="s">
        <v>100</v>
      </c>
      <c r="E33" s="1"/>
      <c r="F33" s="1"/>
      <c r="G33" s="2"/>
      <c r="H33" s="24"/>
      <c r="I33" s="2"/>
      <c r="J33" s="24"/>
      <c r="K33" s="2"/>
      <c r="L33" s="24"/>
      <c r="M33" s="30"/>
    </row>
    <row r="34" spans="1:13">
      <c r="A34" s="1"/>
      <c r="B34" s="1"/>
      <c r="C34" s="1"/>
      <c r="D34" s="1"/>
      <c r="E34" s="1" t="s">
        <v>135</v>
      </c>
      <c r="F34" s="1"/>
      <c r="G34" s="2">
        <v>0</v>
      </c>
      <c r="H34" s="24"/>
      <c r="I34" s="2">
        <v>69.69</v>
      </c>
      <c r="J34" s="24"/>
      <c r="K34" s="2">
        <f>ROUND((G34-I34),5)</f>
        <v>-69.69</v>
      </c>
      <c r="L34" s="24"/>
      <c r="M34" s="30">
        <f>ROUND(IF(I34=0, IF(G34=0, 0, 1), G34/I34),5)</f>
        <v>0</v>
      </c>
    </row>
    <row r="35" spans="1:13">
      <c r="A35" s="1"/>
      <c r="B35" s="1"/>
      <c r="C35" s="1"/>
      <c r="D35" s="1"/>
      <c r="E35" s="1" t="s">
        <v>101</v>
      </c>
      <c r="F35" s="1"/>
      <c r="G35" s="2">
        <v>60</v>
      </c>
      <c r="H35" s="24"/>
      <c r="I35" s="2">
        <v>131.5</v>
      </c>
      <c r="J35" s="24"/>
      <c r="K35" s="2">
        <f>ROUND((G35-I35),5)</f>
        <v>-71.5</v>
      </c>
      <c r="L35" s="24"/>
      <c r="M35" s="30">
        <f>ROUND(IF(I35=0, IF(G35=0, 0, 1), G35/I35),5)</f>
        <v>0.45627000000000001</v>
      </c>
    </row>
    <row r="36" spans="1:13">
      <c r="A36" s="1"/>
      <c r="B36" s="1"/>
      <c r="C36" s="1"/>
      <c r="D36" s="1"/>
      <c r="E36" s="1" t="s">
        <v>136</v>
      </c>
      <c r="F36" s="1"/>
      <c r="G36" s="2">
        <v>0</v>
      </c>
      <c r="H36" s="24"/>
      <c r="I36" s="2">
        <v>0</v>
      </c>
      <c r="J36" s="24"/>
      <c r="K36" s="2">
        <f>ROUND((G36-I36),5)</f>
        <v>0</v>
      </c>
      <c r="L36" s="24"/>
      <c r="M36" s="30">
        <f>ROUND(IF(I36=0, IF(G36=0, 0, 1), G36/I36),5)</f>
        <v>0</v>
      </c>
    </row>
    <row r="37" spans="1:13">
      <c r="A37" s="1"/>
      <c r="B37" s="1"/>
      <c r="C37" s="1"/>
      <c r="D37" s="1"/>
      <c r="E37" s="1" t="s">
        <v>102</v>
      </c>
      <c r="F37" s="1"/>
      <c r="G37" s="2"/>
      <c r="H37" s="24"/>
      <c r="I37" s="2"/>
      <c r="J37" s="24"/>
      <c r="K37" s="2"/>
      <c r="L37" s="24"/>
      <c r="M37" s="30"/>
    </row>
    <row r="38" spans="1:13">
      <c r="A38" s="1"/>
      <c r="B38" s="1"/>
      <c r="C38" s="1"/>
      <c r="D38" s="1"/>
      <c r="E38" s="1"/>
      <c r="F38" s="1" t="s">
        <v>103</v>
      </c>
      <c r="G38" s="2">
        <v>2812.5</v>
      </c>
      <c r="H38" s="24"/>
      <c r="I38" s="2">
        <v>0</v>
      </c>
      <c r="J38" s="24"/>
      <c r="K38" s="2">
        <f>ROUND((G38-I38),5)</f>
        <v>2812.5</v>
      </c>
      <c r="L38" s="24"/>
      <c r="M38" s="30">
        <f>ROUND(IF(I38=0, IF(G38=0, 0, 1), G38/I38),5)</f>
        <v>1</v>
      </c>
    </row>
    <row r="39" spans="1:13">
      <c r="A39" s="1"/>
      <c r="B39" s="1"/>
      <c r="C39" s="1"/>
      <c r="D39" s="1"/>
      <c r="E39" s="1"/>
      <c r="F39" s="1" t="s">
        <v>137</v>
      </c>
      <c r="G39" s="2">
        <v>0</v>
      </c>
      <c r="H39" s="24"/>
      <c r="I39" s="2">
        <v>0</v>
      </c>
      <c r="J39" s="24"/>
      <c r="K39" s="2">
        <f>ROUND((G39-I39),5)</f>
        <v>0</v>
      </c>
      <c r="L39" s="24"/>
      <c r="M39" s="30">
        <f>ROUND(IF(I39=0, IF(G39=0, 0, 1), G39/I39),5)</f>
        <v>0</v>
      </c>
    </row>
    <row r="40" spans="1:13">
      <c r="A40" s="1"/>
      <c r="B40" s="1"/>
      <c r="C40" s="1"/>
      <c r="D40" s="1"/>
      <c r="E40" s="1"/>
      <c r="F40" s="1" t="s">
        <v>138</v>
      </c>
      <c r="G40" s="2">
        <v>0</v>
      </c>
      <c r="H40" s="24"/>
      <c r="I40" s="2">
        <v>0</v>
      </c>
      <c r="J40" s="24"/>
      <c r="K40" s="2">
        <f>ROUND((G40-I40),5)</f>
        <v>0</v>
      </c>
      <c r="L40" s="24"/>
      <c r="M40" s="30">
        <f>ROUND(IF(I40=0, IF(G40=0, 0, 1), G40/I40),5)</f>
        <v>0</v>
      </c>
    </row>
    <row r="41" spans="1:13" ht="15.75" thickBot="1">
      <c r="A41" s="1"/>
      <c r="B41" s="1"/>
      <c r="C41" s="1"/>
      <c r="D41" s="1"/>
      <c r="E41" s="1"/>
      <c r="F41" s="1" t="s">
        <v>104</v>
      </c>
      <c r="G41" s="3">
        <v>625</v>
      </c>
      <c r="H41" s="24"/>
      <c r="I41" s="3">
        <v>1375</v>
      </c>
      <c r="J41" s="24"/>
      <c r="K41" s="3">
        <f>ROUND((G41-I41),5)</f>
        <v>-750</v>
      </c>
      <c r="L41" s="24"/>
      <c r="M41" s="31">
        <f>ROUND(IF(I41=0, IF(G41=0, 0, 1), G41/I41),5)</f>
        <v>0.45455000000000001</v>
      </c>
    </row>
    <row r="42" spans="1:13">
      <c r="A42" s="1"/>
      <c r="B42" s="1"/>
      <c r="C42" s="1"/>
      <c r="D42" s="1"/>
      <c r="E42" s="1" t="s">
        <v>105</v>
      </c>
      <c r="F42" s="1"/>
      <c r="G42" s="2">
        <f>ROUND(SUM(G37:G41),5)</f>
        <v>3437.5</v>
      </c>
      <c r="H42" s="24"/>
      <c r="I42" s="2">
        <f>ROUND(SUM(I37:I41),5)</f>
        <v>1375</v>
      </c>
      <c r="J42" s="24"/>
      <c r="K42" s="2">
        <f>ROUND((G42-I42),5)</f>
        <v>2062.5</v>
      </c>
      <c r="L42" s="24"/>
      <c r="M42" s="30">
        <f>ROUND(IF(I42=0, IF(G42=0, 0, 1), G42/I42),5)</f>
        <v>2.5</v>
      </c>
    </row>
    <row r="43" spans="1:13">
      <c r="A43" s="1"/>
      <c r="B43" s="1"/>
      <c r="C43" s="1"/>
      <c r="D43" s="1"/>
      <c r="E43" s="1" t="s">
        <v>139</v>
      </c>
      <c r="F43" s="1"/>
      <c r="G43" s="2"/>
      <c r="H43" s="24"/>
      <c r="I43" s="2"/>
      <c r="J43" s="24"/>
      <c r="K43" s="2"/>
      <c r="L43" s="24"/>
      <c r="M43" s="30"/>
    </row>
    <row r="44" spans="1:13">
      <c r="A44" s="1"/>
      <c r="B44" s="1"/>
      <c r="C44" s="1"/>
      <c r="D44" s="1"/>
      <c r="E44" s="1"/>
      <c r="F44" s="1" t="s">
        <v>140</v>
      </c>
      <c r="G44" s="2">
        <v>0</v>
      </c>
      <c r="H44" s="24"/>
      <c r="I44" s="2">
        <v>0</v>
      </c>
      <c r="J44" s="24"/>
      <c r="K44" s="2">
        <f>ROUND((G44-I44),5)</f>
        <v>0</v>
      </c>
      <c r="L44" s="24"/>
      <c r="M44" s="30">
        <f>ROUND(IF(I44=0, IF(G44=0, 0, 1), G44/I44),5)</f>
        <v>0</v>
      </c>
    </row>
    <row r="45" spans="1:13" ht="15.75" thickBot="1">
      <c r="A45" s="1"/>
      <c r="B45" s="1"/>
      <c r="C45" s="1"/>
      <c r="D45" s="1"/>
      <c r="E45" s="1"/>
      <c r="F45" s="1" t="s">
        <v>141</v>
      </c>
      <c r="G45" s="4">
        <v>0</v>
      </c>
      <c r="H45" s="24"/>
      <c r="I45" s="4">
        <v>666.63</v>
      </c>
      <c r="J45" s="24"/>
      <c r="K45" s="4">
        <f>ROUND((G45-I45),5)</f>
        <v>-666.63</v>
      </c>
      <c r="L45" s="24"/>
      <c r="M45" s="32">
        <f>ROUND(IF(I45=0, IF(G45=0, 0, 1), G45/I45),5)</f>
        <v>0</v>
      </c>
    </row>
    <row r="46" spans="1:13" ht="15.75" thickBot="1">
      <c r="A46" s="1"/>
      <c r="B46" s="1"/>
      <c r="C46" s="1"/>
      <c r="D46" s="1"/>
      <c r="E46" s="1" t="s">
        <v>142</v>
      </c>
      <c r="F46" s="1"/>
      <c r="G46" s="5">
        <f>ROUND(SUM(G43:G45),5)</f>
        <v>0</v>
      </c>
      <c r="H46" s="24"/>
      <c r="I46" s="5">
        <f>ROUND(SUM(I43:I45),5)</f>
        <v>666.63</v>
      </c>
      <c r="J46" s="24"/>
      <c r="K46" s="5">
        <f>ROUND((G46-I46),5)</f>
        <v>-666.63</v>
      </c>
      <c r="L46" s="24"/>
      <c r="M46" s="33">
        <f>ROUND(IF(I46=0, IF(G46=0, 0, 1), G46/I46),5)</f>
        <v>0</v>
      </c>
    </row>
    <row r="47" spans="1:13">
      <c r="A47" s="1"/>
      <c r="B47" s="1"/>
      <c r="C47" s="1"/>
      <c r="D47" s="1" t="s">
        <v>106</v>
      </c>
      <c r="E47" s="1"/>
      <c r="F47" s="1"/>
      <c r="G47" s="2">
        <f>ROUND(SUM(G33:G36)+G42+G46,5)</f>
        <v>3497.5</v>
      </c>
      <c r="H47" s="24"/>
      <c r="I47" s="2">
        <f>ROUND(SUM(I33:I36)+I42+I46,5)</f>
        <v>2242.8200000000002</v>
      </c>
      <c r="J47" s="24"/>
      <c r="K47" s="2">
        <f>ROUND((G47-I47),5)</f>
        <v>1254.68</v>
      </c>
      <c r="L47" s="24"/>
      <c r="M47" s="30">
        <f>ROUND(IF(I47=0, IF(G47=0, 0, 1), G47/I47),5)</f>
        <v>1.55942</v>
      </c>
    </row>
    <row r="48" spans="1:13">
      <c r="A48" s="1"/>
      <c r="B48" s="1"/>
      <c r="C48" s="1"/>
      <c r="D48" s="1" t="s">
        <v>143</v>
      </c>
      <c r="E48" s="1"/>
      <c r="F48" s="1"/>
      <c r="G48" s="2"/>
      <c r="H48" s="24"/>
      <c r="I48" s="2"/>
      <c r="J48" s="24"/>
      <c r="K48" s="2"/>
      <c r="L48" s="24"/>
      <c r="M48" s="30"/>
    </row>
    <row r="49" spans="1:13">
      <c r="A49" s="1"/>
      <c r="B49" s="1"/>
      <c r="C49" s="1"/>
      <c r="D49" s="1"/>
      <c r="E49" s="1" t="s">
        <v>144</v>
      </c>
      <c r="F49" s="1"/>
      <c r="G49" s="2">
        <v>0</v>
      </c>
      <c r="H49" s="24"/>
      <c r="I49" s="2">
        <v>125</v>
      </c>
      <c r="J49" s="24"/>
      <c r="K49" s="2">
        <f>ROUND((G49-I49),5)</f>
        <v>-125</v>
      </c>
      <c r="L49" s="24"/>
      <c r="M49" s="30">
        <f>ROUND(IF(I49=0, IF(G49=0, 0, 1), G49/I49),5)</f>
        <v>0</v>
      </c>
    </row>
    <row r="50" spans="1:13" ht="15.75" thickBot="1">
      <c r="A50" s="1"/>
      <c r="B50" s="1"/>
      <c r="C50" s="1"/>
      <c r="D50" s="1"/>
      <c r="E50" s="1" t="s">
        <v>145</v>
      </c>
      <c r="F50" s="1"/>
      <c r="G50" s="3">
        <v>0</v>
      </c>
      <c r="H50" s="24"/>
      <c r="I50" s="3">
        <v>568</v>
      </c>
      <c r="J50" s="24"/>
      <c r="K50" s="3">
        <f>ROUND((G50-I50),5)</f>
        <v>-568</v>
      </c>
      <c r="L50" s="24"/>
      <c r="M50" s="31">
        <f>ROUND(IF(I50=0, IF(G50=0, 0, 1), G50/I50),5)</f>
        <v>0</v>
      </c>
    </row>
    <row r="51" spans="1:13">
      <c r="A51" s="1"/>
      <c r="B51" s="1"/>
      <c r="C51" s="1"/>
      <c r="D51" s="1" t="s">
        <v>146</v>
      </c>
      <c r="E51" s="1"/>
      <c r="F51" s="1"/>
      <c r="G51" s="2">
        <f>ROUND(SUM(G48:G50),5)</f>
        <v>0</v>
      </c>
      <c r="H51" s="24"/>
      <c r="I51" s="2">
        <f>ROUND(SUM(I48:I50),5)</f>
        <v>693</v>
      </c>
      <c r="J51" s="24"/>
      <c r="K51" s="2">
        <f>ROUND((G51-I51),5)</f>
        <v>-693</v>
      </c>
      <c r="L51" s="24"/>
      <c r="M51" s="30">
        <f>ROUND(IF(I51=0, IF(G51=0, 0, 1), G51/I51),5)</f>
        <v>0</v>
      </c>
    </row>
    <row r="52" spans="1:13">
      <c r="A52" s="1"/>
      <c r="B52" s="1"/>
      <c r="C52" s="1"/>
      <c r="D52" s="1" t="s">
        <v>107</v>
      </c>
      <c r="E52" s="1"/>
      <c r="F52" s="1"/>
      <c r="G52" s="2"/>
      <c r="H52" s="24"/>
      <c r="I52" s="2"/>
      <c r="J52" s="24"/>
      <c r="K52" s="2"/>
      <c r="L52" s="24"/>
      <c r="M52" s="30"/>
    </row>
    <row r="53" spans="1:13">
      <c r="A53" s="1"/>
      <c r="B53" s="1"/>
      <c r="C53" s="1"/>
      <c r="D53" s="1"/>
      <c r="E53" s="1" t="s">
        <v>108</v>
      </c>
      <c r="F53" s="1"/>
      <c r="G53" s="2">
        <v>201.7</v>
      </c>
      <c r="H53" s="24"/>
      <c r="I53" s="2">
        <v>6.43</v>
      </c>
      <c r="J53" s="24"/>
      <c r="K53" s="2">
        <f>ROUND((G53-I53),5)</f>
        <v>195.27</v>
      </c>
      <c r="L53" s="24"/>
      <c r="M53" s="30">
        <f>ROUND(IF(I53=0, IF(G53=0, 0, 1), G53/I53),5)</f>
        <v>31.368580000000001</v>
      </c>
    </row>
    <row r="54" spans="1:13" ht="15.75" thickBot="1">
      <c r="A54" s="1"/>
      <c r="B54" s="1"/>
      <c r="C54" s="1"/>
      <c r="D54" s="1"/>
      <c r="E54" s="1" t="s">
        <v>109</v>
      </c>
      <c r="F54" s="1"/>
      <c r="G54" s="3">
        <v>133.32</v>
      </c>
      <c r="H54" s="24"/>
      <c r="I54" s="3">
        <v>140</v>
      </c>
      <c r="J54" s="24"/>
      <c r="K54" s="3">
        <f>ROUND((G54-I54),5)</f>
        <v>-6.68</v>
      </c>
      <c r="L54" s="24"/>
      <c r="M54" s="31">
        <f>ROUND(IF(I54=0, IF(G54=0, 0, 1), G54/I54),5)</f>
        <v>0.95228999999999997</v>
      </c>
    </row>
    <row r="55" spans="1:13">
      <c r="A55" s="1"/>
      <c r="B55" s="1"/>
      <c r="C55" s="1"/>
      <c r="D55" s="1" t="s">
        <v>110</v>
      </c>
      <c r="E55" s="1"/>
      <c r="F55" s="1"/>
      <c r="G55" s="2">
        <f>ROUND(SUM(G52:G54),5)</f>
        <v>335.02</v>
      </c>
      <c r="H55" s="24"/>
      <c r="I55" s="2">
        <f>ROUND(SUM(I52:I54),5)</f>
        <v>146.43</v>
      </c>
      <c r="J55" s="24"/>
      <c r="K55" s="2">
        <f>ROUND((G55-I55),5)</f>
        <v>188.59</v>
      </c>
      <c r="L55" s="24"/>
      <c r="M55" s="30">
        <f>ROUND(IF(I55=0, IF(G55=0, 0, 1), G55/I55),5)</f>
        <v>2.2879200000000002</v>
      </c>
    </row>
    <row r="56" spans="1:13">
      <c r="A56" s="1"/>
      <c r="B56" s="1"/>
      <c r="C56" s="1"/>
      <c r="D56" s="1" t="s">
        <v>111</v>
      </c>
      <c r="E56" s="1"/>
      <c r="F56" s="1"/>
      <c r="G56" s="2"/>
      <c r="H56" s="24"/>
      <c r="I56" s="2"/>
      <c r="J56" s="24"/>
      <c r="K56" s="2"/>
      <c r="L56" s="24"/>
      <c r="M56" s="30"/>
    </row>
    <row r="57" spans="1:13">
      <c r="A57" s="1"/>
      <c r="B57" s="1"/>
      <c r="C57" s="1"/>
      <c r="D57" s="1"/>
      <c r="E57" s="1" t="s">
        <v>112</v>
      </c>
      <c r="F57" s="1"/>
      <c r="G57" s="2">
        <v>318.86</v>
      </c>
      <c r="H57" s="24"/>
      <c r="I57" s="2">
        <v>0</v>
      </c>
      <c r="J57" s="24"/>
      <c r="K57" s="2">
        <f>ROUND((G57-I57),5)</f>
        <v>318.86</v>
      </c>
      <c r="L57" s="24"/>
      <c r="M57" s="30">
        <f>ROUND(IF(I57=0, IF(G57=0, 0, 1), G57/I57),5)</f>
        <v>1</v>
      </c>
    </row>
    <row r="58" spans="1:13">
      <c r="A58" s="1"/>
      <c r="B58" s="1"/>
      <c r="C58" s="1"/>
      <c r="D58" s="1"/>
      <c r="E58" s="1" t="s">
        <v>147</v>
      </c>
      <c r="F58" s="1"/>
      <c r="G58" s="2">
        <v>0</v>
      </c>
      <c r="H58" s="24"/>
      <c r="I58" s="2">
        <v>0</v>
      </c>
      <c r="J58" s="24"/>
      <c r="K58" s="2">
        <f>ROUND((G58-I58),5)</f>
        <v>0</v>
      </c>
      <c r="L58" s="24"/>
      <c r="M58" s="30">
        <f>ROUND(IF(I58=0, IF(G58=0, 0, 1), G58/I58),5)</f>
        <v>0</v>
      </c>
    </row>
    <row r="59" spans="1:13">
      <c r="A59" s="1"/>
      <c r="B59" s="1"/>
      <c r="C59" s="1"/>
      <c r="D59" s="1"/>
      <c r="E59" s="1" t="s">
        <v>148</v>
      </c>
      <c r="F59" s="1"/>
      <c r="G59" s="2">
        <v>0</v>
      </c>
      <c r="H59" s="24"/>
      <c r="I59" s="2">
        <v>0</v>
      </c>
      <c r="J59" s="24"/>
      <c r="K59" s="2">
        <f>ROUND((G59-I59),5)</f>
        <v>0</v>
      </c>
      <c r="L59" s="24"/>
      <c r="M59" s="30">
        <f>ROUND(IF(I59=0, IF(G59=0, 0, 1), G59/I59),5)</f>
        <v>0</v>
      </c>
    </row>
    <row r="60" spans="1:13">
      <c r="A60" s="1"/>
      <c r="B60" s="1"/>
      <c r="C60" s="1"/>
      <c r="D60" s="1"/>
      <c r="E60" s="1" t="s">
        <v>113</v>
      </c>
      <c r="F60" s="1"/>
      <c r="G60" s="2">
        <v>150</v>
      </c>
      <c r="H60" s="24"/>
      <c r="I60" s="2">
        <v>150</v>
      </c>
      <c r="J60" s="24"/>
      <c r="K60" s="2">
        <f>ROUND((G60-I60),5)</f>
        <v>0</v>
      </c>
      <c r="L60" s="24"/>
      <c r="M60" s="30">
        <f>ROUND(IF(I60=0, IF(G60=0, 0, 1), G60/I60),5)</f>
        <v>1</v>
      </c>
    </row>
    <row r="61" spans="1:13">
      <c r="A61" s="1"/>
      <c r="B61" s="1"/>
      <c r="C61" s="1"/>
      <c r="D61" s="1"/>
      <c r="E61" s="1" t="s">
        <v>149</v>
      </c>
      <c r="F61" s="1"/>
      <c r="G61" s="2"/>
      <c r="H61" s="24"/>
      <c r="I61" s="2"/>
      <c r="J61" s="24"/>
      <c r="K61" s="2"/>
      <c r="L61" s="24"/>
      <c r="M61" s="30"/>
    </row>
    <row r="62" spans="1:13">
      <c r="A62" s="1"/>
      <c r="B62" s="1"/>
      <c r="C62" s="1"/>
      <c r="D62" s="1"/>
      <c r="E62" s="1"/>
      <c r="F62" s="1" t="s">
        <v>150</v>
      </c>
      <c r="G62" s="2">
        <v>0</v>
      </c>
      <c r="H62" s="24"/>
      <c r="I62" s="2">
        <v>125</v>
      </c>
      <c r="J62" s="24"/>
      <c r="K62" s="2">
        <f>ROUND((G62-I62),5)</f>
        <v>-125</v>
      </c>
      <c r="L62" s="24"/>
      <c r="M62" s="30">
        <f>ROUND(IF(I62=0, IF(G62=0, 0, 1), G62/I62),5)</f>
        <v>0</v>
      </c>
    </row>
    <row r="63" spans="1:13" ht="15.75" thickBot="1">
      <c r="A63" s="1"/>
      <c r="B63" s="1"/>
      <c r="C63" s="1"/>
      <c r="D63" s="1"/>
      <c r="E63" s="1"/>
      <c r="F63" s="1" t="s">
        <v>151</v>
      </c>
      <c r="G63" s="3">
        <v>0</v>
      </c>
      <c r="H63" s="24"/>
      <c r="I63" s="3">
        <v>33.369999999999997</v>
      </c>
      <c r="J63" s="24"/>
      <c r="K63" s="3">
        <f>ROUND((G63-I63),5)</f>
        <v>-33.369999999999997</v>
      </c>
      <c r="L63" s="24"/>
      <c r="M63" s="31">
        <f>ROUND(IF(I63=0, IF(G63=0, 0, 1), G63/I63),5)</f>
        <v>0</v>
      </c>
    </row>
    <row r="64" spans="1:13">
      <c r="A64" s="1"/>
      <c r="B64" s="1"/>
      <c r="C64" s="1"/>
      <c r="D64" s="1"/>
      <c r="E64" s="1" t="s">
        <v>152</v>
      </c>
      <c r="F64" s="1"/>
      <c r="G64" s="2">
        <f>ROUND(SUM(G61:G63),5)</f>
        <v>0</v>
      </c>
      <c r="H64" s="24"/>
      <c r="I64" s="2">
        <f>ROUND(SUM(I61:I63),5)</f>
        <v>158.37</v>
      </c>
      <c r="J64" s="24"/>
      <c r="K64" s="2">
        <f>ROUND((G64-I64),5)</f>
        <v>-158.37</v>
      </c>
      <c r="L64" s="24"/>
      <c r="M64" s="30">
        <f>ROUND(IF(I64=0, IF(G64=0, 0, 1), G64/I64),5)</f>
        <v>0</v>
      </c>
    </row>
    <row r="65" spans="1:13" ht="15.75" thickBot="1">
      <c r="A65" s="1"/>
      <c r="B65" s="1"/>
      <c r="C65" s="1"/>
      <c r="D65" s="1"/>
      <c r="E65" s="1" t="s">
        <v>153</v>
      </c>
      <c r="F65" s="1"/>
      <c r="G65" s="3">
        <v>0</v>
      </c>
      <c r="H65" s="24"/>
      <c r="I65" s="3">
        <v>12.5</v>
      </c>
      <c r="J65" s="24"/>
      <c r="K65" s="3">
        <f>ROUND((G65-I65),5)</f>
        <v>-12.5</v>
      </c>
      <c r="L65" s="24"/>
      <c r="M65" s="31">
        <f>ROUND(IF(I65=0, IF(G65=0, 0, 1), G65/I65),5)</f>
        <v>0</v>
      </c>
    </row>
    <row r="66" spans="1:13">
      <c r="A66" s="1"/>
      <c r="B66" s="1"/>
      <c r="C66" s="1"/>
      <c r="D66" s="1" t="s">
        <v>114</v>
      </c>
      <c r="E66" s="1"/>
      <c r="F66" s="1"/>
      <c r="G66" s="2">
        <f>ROUND(SUM(G56:G60)+SUM(G64:G65),5)</f>
        <v>468.86</v>
      </c>
      <c r="H66" s="24"/>
      <c r="I66" s="2">
        <f>ROUND(SUM(I56:I60)+SUM(I64:I65),5)</f>
        <v>320.87</v>
      </c>
      <c r="J66" s="24"/>
      <c r="K66" s="2">
        <f>ROUND((G66-I66),5)</f>
        <v>147.99</v>
      </c>
      <c r="L66" s="24"/>
      <c r="M66" s="30">
        <f>ROUND(IF(I66=0, IF(G66=0, 0, 1), G66/I66),5)</f>
        <v>1.4612099999999999</v>
      </c>
    </row>
    <row r="67" spans="1:13">
      <c r="A67" s="1"/>
      <c r="B67" s="1"/>
      <c r="C67" s="1"/>
      <c r="D67" s="1" t="s">
        <v>115</v>
      </c>
      <c r="E67" s="1"/>
      <c r="F67" s="1"/>
      <c r="G67" s="2"/>
      <c r="H67" s="24"/>
      <c r="I67" s="2"/>
      <c r="J67" s="24"/>
      <c r="K67" s="2"/>
      <c r="L67" s="24"/>
      <c r="M67" s="30"/>
    </row>
    <row r="68" spans="1:13">
      <c r="A68" s="1"/>
      <c r="B68" s="1"/>
      <c r="C68" s="1"/>
      <c r="D68" s="1"/>
      <c r="E68" s="1" t="s">
        <v>116</v>
      </c>
      <c r="F68" s="1"/>
      <c r="G68" s="2">
        <v>113.08</v>
      </c>
      <c r="H68" s="24"/>
      <c r="I68" s="2">
        <v>20.87</v>
      </c>
      <c r="J68" s="24"/>
      <c r="K68" s="2">
        <f>ROUND((G68-I68),5)</f>
        <v>92.21</v>
      </c>
      <c r="L68" s="24"/>
      <c r="M68" s="30">
        <f>ROUND(IF(I68=0, IF(G68=0, 0, 1), G68/I68),5)</f>
        <v>5.4183000000000003</v>
      </c>
    </row>
    <row r="69" spans="1:13" ht="15.75" thickBot="1">
      <c r="A69" s="1"/>
      <c r="B69" s="1"/>
      <c r="C69" s="1"/>
      <c r="D69" s="1"/>
      <c r="E69" s="1" t="s">
        <v>154</v>
      </c>
      <c r="F69" s="1"/>
      <c r="G69" s="4">
        <v>0</v>
      </c>
      <c r="H69" s="24"/>
      <c r="I69" s="4">
        <v>0</v>
      </c>
      <c r="J69" s="24"/>
      <c r="K69" s="4">
        <f>ROUND((G69-I69),5)</f>
        <v>0</v>
      </c>
      <c r="L69" s="24"/>
      <c r="M69" s="32">
        <f>ROUND(IF(I69=0, IF(G69=0, 0, 1), G69/I69),5)</f>
        <v>0</v>
      </c>
    </row>
    <row r="70" spans="1:13" ht="15.75" thickBot="1">
      <c r="A70" s="1"/>
      <c r="B70" s="1"/>
      <c r="C70" s="1"/>
      <c r="D70" s="1" t="s">
        <v>117</v>
      </c>
      <c r="E70" s="1"/>
      <c r="F70" s="1"/>
      <c r="G70" s="6">
        <f>ROUND(SUM(G67:G69),5)</f>
        <v>113.08</v>
      </c>
      <c r="H70" s="24"/>
      <c r="I70" s="6">
        <f>ROUND(SUM(I67:I69),5)</f>
        <v>20.87</v>
      </c>
      <c r="J70" s="24"/>
      <c r="K70" s="6">
        <f>ROUND((G70-I70),5)</f>
        <v>92.21</v>
      </c>
      <c r="L70" s="24"/>
      <c r="M70" s="34">
        <f>ROUND(IF(I70=0, IF(G70=0, 0, 1), G70/I70),5)</f>
        <v>5.4183000000000003</v>
      </c>
    </row>
    <row r="71" spans="1:13" ht="15.75" thickBot="1">
      <c r="A71" s="1"/>
      <c r="B71" s="1"/>
      <c r="C71" s="1" t="s">
        <v>118</v>
      </c>
      <c r="D71" s="1"/>
      <c r="E71" s="1"/>
      <c r="F71" s="1"/>
      <c r="G71" s="5">
        <f>ROUND(SUM(G11:G17)+G21+G24+G32+G47+G51+G55+G66+G70,5)</f>
        <v>25661.34</v>
      </c>
      <c r="H71" s="24"/>
      <c r="I71" s="5">
        <f>ROUND(SUM(I11:I17)+I21+I24+I32+I47+I51+I55+I66+I70,5)</f>
        <v>28300.080000000002</v>
      </c>
      <c r="J71" s="24"/>
      <c r="K71" s="5">
        <f>ROUND((G71-I71),5)</f>
        <v>-2638.74</v>
      </c>
      <c r="L71" s="24"/>
      <c r="M71" s="33">
        <f>ROUND(IF(I71=0, IF(G71=0, 0, 1), G71/I71),5)</f>
        <v>0.90676000000000001</v>
      </c>
    </row>
    <row r="72" spans="1:13">
      <c r="A72" s="1"/>
      <c r="B72" s="1" t="s">
        <v>119</v>
      </c>
      <c r="C72" s="1"/>
      <c r="D72" s="1"/>
      <c r="E72" s="1"/>
      <c r="F72" s="1"/>
      <c r="G72" s="2">
        <f>ROUND(G3+G10-G71,5)</f>
        <v>20226.66</v>
      </c>
      <c r="H72" s="24"/>
      <c r="I72" s="2">
        <f>ROUND(I3+I10-I71,5)</f>
        <v>-9395.2199999999993</v>
      </c>
      <c r="J72" s="24"/>
      <c r="K72" s="2">
        <f>ROUND((G72-I72),5)</f>
        <v>29621.88</v>
      </c>
      <c r="L72" s="24"/>
      <c r="M72" s="30">
        <f>ROUND(IF(I72=0, IF(G72=0, 0, 1), G72/I72),5)</f>
        <v>-2.1528700000000001</v>
      </c>
    </row>
    <row r="73" spans="1:13">
      <c r="A73" s="1"/>
      <c r="B73" s="1" t="s">
        <v>120</v>
      </c>
      <c r="C73" s="1"/>
      <c r="D73" s="1"/>
      <c r="E73" s="1"/>
      <c r="F73" s="1"/>
      <c r="G73" s="2"/>
      <c r="H73" s="24"/>
      <c r="I73" s="2"/>
      <c r="J73" s="24"/>
      <c r="K73" s="2"/>
      <c r="L73" s="24"/>
      <c r="M73" s="30"/>
    </row>
    <row r="74" spans="1:13">
      <c r="A74" s="1"/>
      <c r="B74" s="1"/>
      <c r="C74" s="1" t="s">
        <v>121</v>
      </c>
      <c r="D74" s="1"/>
      <c r="E74" s="1"/>
      <c r="F74" s="1"/>
      <c r="G74" s="2"/>
      <c r="H74" s="24"/>
      <c r="I74" s="2"/>
      <c r="J74" s="24"/>
      <c r="K74" s="2"/>
      <c r="L74" s="24"/>
      <c r="M74" s="30"/>
    </row>
    <row r="75" spans="1:13" ht="15.75" thickBot="1">
      <c r="A75" s="1"/>
      <c r="B75" s="1"/>
      <c r="C75" s="1"/>
      <c r="D75" s="1" t="s">
        <v>122</v>
      </c>
      <c r="E75" s="1"/>
      <c r="F75" s="1"/>
      <c r="G75" s="4">
        <v>5033.5</v>
      </c>
      <c r="H75" s="24"/>
      <c r="I75" s="4">
        <v>5694.62</v>
      </c>
      <c r="J75" s="24"/>
      <c r="K75" s="4">
        <f>ROUND((G75-I75),5)</f>
        <v>-661.12</v>
      </c>
      <c r="L75" s="24"/>
      <c r="M75" s="32">
        <f>ROUND(IF(I75=0, IF(G75=0, 0, 1), G75/I75),5)</f>
        <v>0.88390000000000002</v>
      </c>
    </row>
    <row r="76" spans="1:13" ht="15.75" thickBot="1">
      <c r="A76" s="1"/>
      <c r="B76" s="1"/>
      <c r="C76" s="1" t="s">
        <v>123</v>
      </c>
      <c r="D76" s="1"/>
      <c r="E76" s="1"/>
      <c r="F76" s="1"/>
      <c r="G76" s="6">
        <f>ROUND(SUM(G74:G75),5)</f>
        <v>5033.5</v>
      </c>
      <c r="H76" s="24"/>
      <c r="I76" s="6">
        <f>ROUND(SUM(I74:I75),5)</f>
        <v>5694.62</v>
      </c>
      <c r="J76" s="24"/>
      <c r="K76" s="6">
        <f>ROUND((G76-I76),5)</f>
        <v>-661.12</v>
      </c>
      <c r="L76" s="24"/>
      <c r="M76" s="34">
        <f>ROUND(IF(I76=0, IF(G76=0, 0, 1), G76/I76),5)</f>
        <v>0.88390000000000002</v>
      </c>
    </row>
    <row r="77" spans="1:13" ht="15.75" thickBot="1">
      <c r="A77" s="1"/>
      <c r="B77" s="1" t="s">
        <v>124</v>
      </c>
      <c r="C77" s="1"/>
      <c r="D77" s="1"/>
      <c r="E77" s="1"/>
      <c r="F77" s="1"/>
      <c r="G77" s="6">
        <f>ROUND(G73-G76,5)</f>
        <v>-5033.5</v>
      </c>
      <c r="H77" s="24"/>
      <c r="I77" s="6">
        <f>ROUND(I73-I76,5)</f>
        <v>-5694.62</v>
      </c>
      <c r="J77" s="24"/>
      <c r="K77" s="6">
        <f>ROUND((G77-I77),5)</f>
        <v>661.12</v>
      </c>
      <c r="L77" s="24"/>
      <c r="M77" s="34">
        <f>ROUND(IF(I77=0, IF(G77=0, 0, 1), G77/I77),5)</f>
        <v>0.88390000000000002</v>
      </c>
    </row>
    <row r="78" spans="1:13" s="9" customFormat="1" ht="12" thickBot="1">
      <c r="A78" s="7" t="s">
        <v>73</v>
      </c>
      <c r="B78" s="7"/>
      <c r="C78" s="7"/>
      <c r="D78" s="7"/>
      <c r="E78" s="7"/>
      <c r="F78" s="7"/>
      <c r="G78" s="8">
        <f>ROUND(G72+G77,5)</f>
        <v>15193.16</v>
      </c>
      <c r="H78" s="7"/>
      <c r="I78" s="8">
        <f>ROUND(I72+I77,5)</f>
        <v>-15089.84</v>
      </c>
      <c r="J78" s="7"/>
      <c r="K78" s="8">
        <f>ROUND((G78-I78),5)</f>
        <v>30283</v>
      </c>
      <c r="L78" s="7"/>
      <c r="M78" s="35">
        <f>ROUND(IF(I78=0, IF(G78=0, 0, 1), G78/I78),5)</f>
        <v>-1.00685</v>
      </c>
    </row>
    <row r="79" spans="1:13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6:07 PM
&amp;"Arial,Bold"&amp;8 02/06/23
&amp;"Arial,Bold"&amp;8 Accrual Basis&amp;C&amp;"Arial,Bold"&amp;12 PIKES BAY SANITARY DISTRICT
&amp;"Arial,Bold"&amp;14 Profit &amp;&amp; Loss Budget vs. Actual
&amp;"Arial,Bold"&amp;10 January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5" r:id="rId4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6"/>
  <sheetViews>
    <sheetView workbookViewId="0">
      <pane xSplit="1" ySplit="1" topLeftCell="B2" activePane="bottomRight" state="frozenSplit"/>
      <selection pane="bottomRight"/>
      <selection pane="bottomLeft" activeCell="A2" sqref="A2"/>
      <selection pane="topRight" activeCell="B1" sqref="B1"/>
    </sheetView>
  </sheetViews>
  <sheetFormatPr defaultRowHeight="1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>
      <c r="A1" s="27"/>
      <c r="B1" s="11" t="s">
        <v>155</v>
      </c>
      <c r="C1" s="27"/>
      <c r="D1" s="11" t="s">
        <v>156</v>
      </c>
      <c r="E1" s="27"/>
      <c r="F1" s="11" t="s">
        <v>157</v>
      </c>
      <c r="G1" s="27"/>
      <c r="H1" s="11" t="s">
        <v>158</v>
      </c>
      <c r="I1" s="27"/>
      <c r="J1" s="11" t="s">
        <v>159</v>
      </c>
      <c r="K1" s="27"/>
      <c r="L1" s="11" t="s">
        <v>160</v>
      </c>
      <c r="M1" s="27"/>
      <c r="N1" s="11" t="s">
        <v>161</v>
      </c>
      <c r="O1" s="27"/>
      <c r="P1" s="11" t="s">
        <v>162</v>
      </c>
    </row>
    <row r="2" spans="1:16" ht="15.75" thickTop="1">
      <c r="A2" s="1" t="s">
        <v>163</v>
      </c>
      <c r="B2" s="1"/>
      <c r="C2" s="1"/>
      <c r="D2" s="1"/>
      <c r="E2" s="1"/>
      <c r="F2" s="16"/>
      <c r="G2" s="1"/>
      <c r="H2" s="1"/>
      <c r="I2" s="1"/>
      <c r="J2" s="1"/>
      <c r="K2" s="1"/>
      <c r="L2" s="1"/>
      <c r="M2" s="1"/>
      <c r="N2" s="17"/>
      <c r="O2" s="1"/>
      <c r="P2" s="17"/>
    </row>
    <row r="3" spans="1:16">
      <c r="A3" s="15"/>
      <c r="B3" s="18" t="s">
        <v>164</v>
      </c>
      <c r="C3" s="18"/>
      <c r="D3" s="18"/>
      <c r="E3" s="18"/>
      <c r="F3" s="19">
        <v>44930</v>
      </c>
      <c r="G3" s="18"/>
      <c r="H3" s="18" t="s">
        <v>165</v>
      </c>
      <c r="I3" s="18"/>
      <c r="J3" s="18"/>
      <c r="K3" s="18"/>
      <c r="L3" s="18" t="s">
        <v>6</v>
      </c>
      <c r="M3" s="18"/>
      <c r="N3" s="20"/>
      <c r="O3" s="18"/>
      <c r="P3" s="20">
        <v>-1741.72</v>
      </c>
    </row>
    <row r="4" spans="1:16">
      <c r="A4" s="1" t="s">
        <v>163</v>
      </c>
      <c r="B4" s="1"/>
      <c r="C4" s="1"/>
      <c r="D4" s="1"/>
      <c r="E4" s="1"/>
      <c r="F4" s="16"/>
      <c r="G4" s="1"/>
      <c r="H4" s="1"/>
      <c r="I4" s="1"/>
      <c r="J4" s="1"/>
      <c r="K4" s="1"/>
      <c r="L4" s="1"/>
      <c r="M4" s="1"/>
      <c r="N4" s="17"/>
      <c r="O4" s="1"/>
      <c r="P4" s="17"/>
    </row>
    <row r="5" spans="1:16" ht="15.75" thickBot="1">
      <c r="A5" s="15"/>
      <c r="B5" s="21"/>
      <c r="C5" s="21"/>
      <c r="D5" s="21"/>
      <c r="E5" s="21"/>
      <c r="F5" s="22"/>
      <c r="G5" s="21"/>
      <c r="H5" s="21" t="s">
        <v>165</v>
      </c>
      <c r="I5" s="21"/>
      <c r="J5" s="21"/>
      <c r="K5" s="21"/>
      <c r="L5" s="21" t="s">
        <v>55</v>
      </c>
      <c r="M5" s="21"/>
      <c r="N5" s="23">
        <v>-1741.72</v>
      </c>
      <c r="O5" s="21"/>
      <c r="P5" s="23">
        <v>1741.72</v>
      </c>
    </row>
    <row r="6" spans="1:16">
      <c r="A6" s="24" t="s">
        <v>166</v>
      </c>
      <c r="B6" s="24"/>
      <c r="C6" s="24"/>
      <c r="D6" s="24"/>
      <c r="E6" s="24"/>
      <c r="F6" s="25"/>
      <c r="G6" s="24"/>
      <c r="H6" s="24"/>
      <c r="I6" s="24"/>
      <c r="J6" s="24"/>
      <c r="K6" s="24"/>
      <c r="L6" s="24"/>
      <c r="M6" s="24"/>
      <c r="N6" s="2">
        <f>ROUND(SUM(N4:N5),5)</f>
        <v>-1741.72</v>
      </c>
      <c r="O6" s="24"/>
      <c r="P6" s="2">
        <f>ROUND(SUM(P4:P5),5)</f>
        <v>1741.72</v>
      </c>
    </row>
    <row r="7" spans="1:16">
      <c r="A7" s="1" t="s">
        <v>163</v>
      </c>
      <c r="B7" s="1"/>
      <c r="C7" s="1"/>
      <c r="D7" s="1"/>
      <c r="E7" s="1"/>
      <c r="F7" s="16"/>
      <c r="G7" s="1"/>
      <c r="H7" s="1"/>
      <c r="I7" s="1"/>
      <c r="J7" s="1"/>
      <c r="K7" s="1"/>
      <c r="L7" s="1"/>
      <c r="M7" s="1"/>
      <c r="N7" s="17"/>
      <c r="O7" s="1"/>
      <c r="P7" s="17"/>
    </row>
    <row r="8" spans="1:16">
      <c r="A8" s="15"/>
      <c r="B8" s="18" t="s">
        <v>164</v>
      </c>
      <c r="C8" s="18"/>
      <c r="D8" s="18"/>
      <c r="E8" s="18"/>
      <c r="F8" s="19">
        <v>44957</v>
      </c>
      <c r="G8" s="18"/>
      <c r="H8" s="18" t="s">
        <v>165</v>
      </c>
      <c r="I8" s="18"/>
      <c r="J8" s="18"/>
      <c r="K8" s="18"/>
      <c r="L8" s="18" t="s">
        <v>6</v>
      </c>
      <c r="M8" s="18"/>
      <c r="N8" s="20"/>
      <c r="O8" s="18"/>
      <c r="P8" s="20">
        <v>-1879.35</v>
      </c>
    </row>
    <row r="9" spans="1:16">
      <c r="A9" s="1" t="s">
        <v>163</v>
      </c>
      <c r="B9" s="1"/>
      <c r="C9" s="1"/>
      <c r="D9" s="1"/>
      <c r="E9" s="1"/>
      <c r="F9" s="16"/>
      <c r="G9" s="1"/>
      <c r="H9" s="1"/>
      <c r="I9" s="1"/>
      <c r="J9" s="1"/>
      <c r="K9" s="1"/>
      <c r="L9" s="1"/>
      <c r="M9" s="1"/>
      <c r="N9" s="17"/>
      <c r="O9" s="1"/>
      <c r="P9" s="17"/>
    </row>
    <row r="10" spans="1:16" ht="15.75" thickBot="1">
      <c r="A10" s="15"/>
      <c r="B10" s="21"/>
      <c r="C10" s="21"/>
      <c r="D10" s="21"/>
      <c r="E10" s="21"/>
      <c r="F10" s="22"/>
      <c r="G10" s="21"/>
      <c r="H10" s="21" t="s">
        <v>165</v>
      </c>
      <c r="I10" s="21"/>
      <c r="J10" s="21"/>
      <c r="K10" s="21"/>
      <c r="L10" s="21" t="s">
        <v>55</v>
      </c>
      <c r="M10" s="21"/>
      <c r="N10" s="23">
        <v>-1879.35</v>
      </c>
      <c r="O10" s="21"/>
      <c r="P10" s="23">
        <v>1879.35</v>
      </c>
    </row>
    <row r="11" spans="1:16">
      <c r="A11" s="24" t="s">
        <v>166</v>
      </c>
      <c r="B11" s="24"/>
      <c r="C11" s="24"/>
      <c r="D11" s="24"/>
      <c r="E11" s="24"/>
      <c r="F11" s="25"/>
      <c r="G11" s="24"/>
      <c r="H11" s="24"/>
      <c r="I11" s="24"/>
      <c r="J11" s="24"/>
      <c r="K11" s="24"/>
      <c r="L11" s="24"/>
      <c r="M11" s="24"/>
      <c r="N11" s="2">
        <f>ROUND(SUM(N9:N10),5)</f>
        <v>-1879.35</v>
      </c>
      <c r="O11" s="24"/>
      <c r="P11" s="2">
        <f>ROUND(SUM(P9:P10),5)</f>
        <v>1879.35</v>
      </c>
    </row>
    <row r="12" spans="1:16">
      <c r="A12" s="1" t="s">
        <v>163</v>
      </c>
      <c r="B12" s="1"/>
      <c r="C12" s="1"/>
      <c r="D12" s="1"/>
      <c r="E12" s="1"/>
      <c r="F12" s="16"/>
      <c r="G12" s="1"/>
      <c r="H12" s="1"/>
      <c r="I12" s="1"/>
      <c r="J12" s="1"/>
      <c r="K12" s="1"/>
      <c r="L12" s="1"/>
      <c r="M12" s="1"/>
      <c r="N12" s="17"/>
      <c r="O12" s="1"/>
      <c r="P12" s="17"/>
    </row>
    <row r="13" spans="1:16">
      <c r="A13" s="15"/>
      <c r="B13" s="18" t="s">
        <v>167</v>
      </c>
      <c r="C13" s="18"/>
      <c r="D13" s="18" t="s">
        <v>168</v>
      </c>
      <c r="E13" s="18"/>
      <c r="F13" s="19">
        <v>44935</v>
      </c>
      <c r="G13" s="18"/>
      <c r="H13" s="18" t="s">
        <v>169</v>
      </c>
      <c r="I13" s="18"/>
      <c r="J13" s="18"/>
      <c r="K13" s="18"/>
      <c r="L13" s="18" t="s">
        <v>6</v>
      </c>
      <c r="M13" s="18"/>
      <c r="N13" s="20"/>
      <c r="O13" s="18"/>
      <c r="P13" s="20">
        <v>-133.32</v>
      </c>
    </row>
    <row r="14" spans="1:16">
      <c r="A14" s="1" t="s">
        <v>163</v>
      </c>
      <c r="B14" s="1"/>
      <c r="C14" s="1"/>
      <c r="D14" s="1"/>
      <c r="E14" s="1"/>
      <c r="F14" s="16"/>
      <c r="G14" s="1"/>
      <c r="H14" s="1"/>
      <c r="I14" s="1"/>
      <c r="J14" s="1"/>
      <c r="K14" s="1"/>
      <c r="L14" s="1"/>
      <c r="M14" s="1"/>
      <c r="N14" s="17"/>
      <c r="O14" s="1"/>
      <c r="P14" s="17"/>
    </row>
    <row r="15" spans="1:16" ht="15.75" thickBot="1">
      <c r="A15" s="15"/>
      <c r="B15" s="21"/>
      <c r="C15" s="21"/>
      <c r="D15" s="21"/>
      <c r="E15" s="21"/>
      <c r="F15" s="22"/>
      <c r="G15" s="21"/>
      <c r="H15" s="21"/>
      <c r="I15" s="21"/>
      <c r="J15" s="21"/>
      <c r="K15" s="21"/>
      <c r="L15" s="21" t="s">
        <v>109</v>
      </c>
      <c r="M15" s="21"/>
      <c r="N15" s="23">
        <v>-133.32</v>
      </c>
      <c r="O15" s="21"/>
      <c r="P15" s="23">
        <v>133.32</v>
      </c>
    </row>
    <row r="16" spans="1:16">
      <c r="A16" s="24" t="s">
        <v>166</v>
      </c>
      <c r="B16" s="24"/>
      <c r="C16" s="24"/>
      <c r="D16" s="24"/>
      <c r="E16" s="24"/>
      <c r="F16" s="25"/>
      <c r="G16" s="24"/>
      <c r="H16" s="24"/>
      <c r="I16" s="24"/>
      <c r="J16" s="24"/>
      <c r="K16" s="24"/>
      <c r="L16" s="24"/>
      <c r="M16" s="24"/>
      <c r="N16" s="2">
        <f>ROUND(SUM(N14:N15),5)</f>
        <v>-133.32</v>
      </c>
      <c r="O16" s="24"/>
      <c r="P16" s="2">
        <f>ROUND(SUM(P14:P15),5)</f>
        <v>133.32</v>
      </c>
    </row>
    <row r="17" spans="1:16">
      <c r="A17" s="1" t="s">
        <v>163</v>
      </c>
      <c r="B17" s="1"/>
      <c r="C17" s="1"/>
      <c r="D17" s="1"/>
      <c r="E17" s="1"/>
      <c r="F17" s="16"/>
      <c r="G17" s="1"/>
      <c r="H17" s="1"/>
      <c r="I17" s="1"/>
      <c r="J17" s="1"/>
      <c r="K17" s="1"/>
      <c r="L17" s="1"/>
      <c r="M17" s="1"/>
      <c r="N17" s="17"/>
      <c r="O17" s="1"/>
      <c r="P17" s="17"/>
    </row>
    <row r="18" spans="1:16">
      <c r="A18" s="15"/>
      <c r="B18" s="18" t="s">
        <v>167</v>
      </c>
      <c r="C18" s="18"/>
      <c r="D18" s="18" t="s">
        <v>168</v>
      </c>
      <c r="E18" s="18"/>
      <c r="F18" s="19">
        <v>44936</v>
      </c>
      <c r="G18" s="18"/>
      <c r="H18" s="18" t="s">
        <v>170</v>
      </c>
      <c r="I18" s="18"/>
      <c r="J18" s="18"/>
      <c r="K18" s="18"/>
      <c r="L18" s="18" t="s">
        <v>6</v>
      </c>
      <c r="M18" s="18"/>
      <c r="N18" s="20"/>
      <c r="O18" s="18"/>
      <c r="P18" s="20">
        <v>-98.1</v>
      </c>
    </row>
    <row r="19" spans="1:16">
      <c r="A19" s="1" t="s">
        <v>163</v>
      </c>
      <c r="B19" s="1"/>
      <c r="C19" s="1"/>
      <c r="D19" s="1"/>
      <c r="E19" s="1"/>
      <c r="F19" s="16"/>
      <c r="G19" s="1"/>
      <c r="H19" s="1"/>
      <c r="I19" s="1"/>
      <c r="J19" s="1"/>
      <c r="K19" s="1"/>
      <c r="L19" s="1"/>
      <c r="M19" s="1"/>
      <c r="N19" s="17"/>
      <c r="O19" s="1"/>
      <c r="P19" s="17"/>
    </row>
    <row r="20" spans="1:16" ht="15.75" thickBot="1">
      <c r="A20" s="15"/>
      <c r="B20" s="21"/>
      <c r="C20" s="21"/>
      <c r="D20" s="21"/>
      <c r="E20" s="21"/>
      <c r="F20" s="22"/>
      <c r="G20" s="21"/>
      <c r="H20" s="21"/>
      <c r="I20" s="21"/>
      <c r="J20" s="21"/>
      <c r="K20" s="21"/>
      <c r="L20" s="21" t="s">
        <v>116</v>
      </c>
      <c r="M20" s="21"/>
      <c r="N20" s="23">
        <v>-98.1</v>
      </c>
      <c r="O20" s="21"/>
      <c r="P20" s="23">
        <v>98.1</v>
      </c>
    </row>
    <row r="21" spans="1:16">
      <c r="A21" s="24" t="s">
        <v>166</v>
      </c>
      <c r="B21" s="24"/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">
        <f>ROUND(SUM(N19:N20),5)</f>
        <v>-98.1</v>
      </c>
      <c r="O21" s="24"/>
      <c r="P21" s="2">
        <f>ROUND(SUM(P19:P20),5)</f>
        <v>98.1</v>
      </c>
    </row>
    <row r="22" spans="1:16">
      <c r="A22" s="1" t="s">
        <v>163</v>
      </c>
      <c r="B22" s="1"/>
      <c r="C22" s="1"/>
      <c r="D22" s="1"/>
      <c r="E22" s="1"/>
      <c r="F22" s="16"/>
      <c r="G22" s="1"/>
      <c r="H22" s="1"/>
      <c r="I22" s="1"/>
      <c r="J22" s="1"/>
      <c r="K22" s="1"/>
      <c r="L22" s="1"/>
      <c r="M22" s="1"/>
      <c r="N22" s="17"/>
      <c r="O22" s="1"/>
      <c r="P22" s="17"/>
    </row>
    <row r="23" spans="1:16">
      <c r="A23" s="15"/>
      <c r="B23" s="18" t="s">
        <v>167</v>
      </c>
      <c r="C23" s="18"/>
      <c r="D23" s="18" t="s">
        <v>168</v>
      </c>
      <c r="E23" s="18"/>
      <c r="F23" s="19">
        <v>44956</v>
      </c>
      <c r="G23" s="18"/>
      <c r="H23" s="18" t="s">
        <v>171</v>
      </c>
      <c r="I23" s="18"/>
      <c r="J23" s="18"/>
      <c r="K23" s="18"/>
      <c r="L23" s="18" t="s">
        <v>6</v>
      </c>
      <c r="M23" s="18"/>
      <c r="N23" s="20"/>
      <c r="O23" s="18"/>
      <c r="P23" s="20">
        <v>-43.88</v>
      </c>
    </row>
    <row r="24" spans="1:16">
      <c r="A24" s="1" t="s">
        <v>163</v>
      </c>
      <c r="B24" s="1"/>
      <c r="C24" s="1"/>
      <c r="D24" s="1"/>
      <c r="E24" s="1"/>
      <c r="F24" s="16"/>
      <c r="G24" s="1"/>
      <c r="H24" s="1"/>
      <c r="I24" s="1"/>
      <c r="J24" s="1"/>
      <c r="K24" s="1"/>
      <c r="L24" s="1"/>
      <c r="M24" s="1"/>
      <c r="N24" s="17"/>
      <c r="O24" s="1"/>
      <c r="P24" s="17"/>
    </row>
    <row r="25" spans="1:16" ht="15.75" thickBot="1">
      <c r="A25" s="15"/>
      <c r="B25" s="21"/>
      <c r="C25" s="21"/>
      <c r="D25" s="21"/>
      <c r="E25" s="21"/>
      <c r="F25" s="22"/>
      <c r="G25" s="21"/>
      <c r="H25" s="21"/>
      <c r="I25" s="21"/>
      <c r="J25" s="21"/>
      <c r="K25" s="21"/>
      <c r="L25" s="21" t="s">
        <v>108</v>
      </c>
      <c r="M25" s="21"/>
      <c r="N25" s="23">
        <v>-43.88</v>
      </c>
      <c r="O25" s="21"/>
      <c r="P25" s="23">
        <v>43.88</v>
      </c>
    </row>
    <row r="26" spans="1:16">
      <c r="A26" s="24" t="s">
        <v>166</v>
      </c>
      <c r="B26" s="24"/>
      <c r="C26" s="24"/>
      <c r="D26" s="24"/>
      <c r="E26" s="24"/>
      <c r="F26" s="25"/>
      <c r="G26" s="24"/>
      <c r="H26" s="24"/>
      <c r="I26" s="24"/>
      <c r="J26" s="24"/>
      <c r="K26" s="24"/>
      <c r="L26" s="24"/>
      <c r="M26" s="24"/>
      <c r="N26" s="2">
        <f>ROUND(SUM(N24:N25),5)</f>
        <v>-43.88</v>
      </c>
      <c r="O26" s="24"/>
      <c r="P26" s="2">
        <f>ROUND(SUM(P24:P25),5)</f>
        <v>43.88</v>
      </c>
    </row>
    <row r="27" spans="1:16">
      <c r="A27" s="1" t="s">
        <v>163</v>
      </c>
      <c r="B27" s="1"/>
      <c r="C27" s="1"/>
      <c r="D27" s="1"/>
      <c r="E27" s="1"/>
      <c r="F27" s="16"/>
      <c r="G27" s="1"/>
      <c r="H27" s="1"/>
      <c r="I27" s="1"/>
      <c r="J27" s="1"/>
      <c r="K27" s="1"/>
      <c r="L27" s="1"/>
      <c r="M27" s="1"/>
      <c r="N27" s="17"/>
      <c r="O27" s="1"/>
      <c r="P27" s="17"/>
    </row>
    <row r="28" spans="1:16">
      <c r="A28" s="15"/>
      <c r="B28" s="18" t="s">
        <v>167</v>
      </c>
      <c r="C28" s="18"/>
      <c r="D28" s="18" t="s">
        <v>168</v>
      </c>
      <c r="E28" s="18"/>
      <c r="F28" s="19">
        <v>44956</v>
      </c>
      <c r="G28" s="18"/>
      <c r="H28" s="18" t="s">
        <v>171</v>
      </c>
      <c r="I28" s="18"/>
      <c r="J28" s="18"/>
      <c r="K28" s="18"/>
      <c r="L28" s="18" t="s">
        <v>6</v>
      </c>
      <c r="M28" s="18"/>
      <c r="N28" s="20"/>
      <c r="O28" s="18"/>
      <c r="P28" s="20">
        <v>-45.88</v>
      </c>
    </row>
    <row r="29" spans="1:16">
      <c r="A29" s="1" t="s">
        <v>163</v>
      </c>
      <c r="B29" s="1"/>
      <c r="C29" s="1"/>
      <c r="D29" s="1"/>
      <c r="E29" s="1"/>
      <c r="F29" s="16"/>
      <c r="G29" s="1"/>
      <c r="H29" s="1"/>
      <c r="I29" s="1"/>
      <c r="J29" s="1"/>
      <c r="K29" s="1"/>
      <c r="L29" s="1"/>
      <c r="M29" s="1"/>
      <c r="N29" s="17"/>
      <c r="O29" s="1"/>
      <c r="P29" s="17"/>
    </row>
    <row r="30" spans="1:16" ht="15.75" thickBot="1">
      <c r="A30" s="15"/>
      <c r="B30" s="21"/>
      <c r="C30" s="21"/>
      <c r="D30" s="21"/>
      <c r="E30" s="21"/>
      <c r="F30" s="22"/>
      <c r="G30" s="21"/>
      <c r="H30" s="21"/>
      <c r="I30" s="21"/>
      <c r="J30" s="21"/>
      <c r="K30" s="21"/>
      <c r="L30" s="21" t="s">
        <v>108</v>
      </c>
      <c r="M30" s="21"/>
      <c r="N30" s="23">
        <v>-45.88</v>
      </c>
      <c r="O30" s="21"/>
      <c r="P30" s="23">
        <v>45.88</v>
      </c>
    </row>
    <row r="31" spans="1:16">
      <c r="A31" s="24" t="s">
        <v>166</v>
      </c>
      <c r="B31" s="24"/>
      <c r="C31" s="24"/>
      <c r="D31" s="24"/>
      <c r="E31" s="24"/>
      <c r="F31" s="25"/>
      <c r="G31" s="24"/>
      <c r="H31" s="24"/>
      <c r="I31" s="24"/>
      <c r="J31" s="24"/>
      <c r="K31" s="24"/>
      <c r="L31" s="24"/>
      <c r="M31" s="24"/>
      <c r="N31" s="2">
        <f>ROUND(SUM(N29:N30),5)</f>
        <v>-45.88</v>
      </c>
      <c r="O31" s="24"/>
      <c r="P31" s="2">
        <f>ROUND(SUM(P29:P30),5)</f>
        <v>45.88</v>
      </c>
    </row>
    <row r="32" spans="1:16">
      <c r="A32" s="1" t="s">
        <v>163</v>
      </c>
      <c r="B32" s="1"/>
      <c r="C32" s="1"/>
      <c r="D32" s="1"/>
      <c r="E32" s="1"/>
      <c r="F32" s="16"/>
      <c r="G32" s="1"/>
      <c r="H32" s="1"/>
      <c r="I32" s="1"/>
      <c r="J32" s="1"/>
      <c r="K32" s="1"/>
      <c r="L32" s="1"/>
      <c r="M32" s="1"/>
      <c r="N32" s="17"/>
      <c r="O32" s="1"/>
      <c r="P32" s="17"/>
    </row>
    <row r="33" spans="1:16">
      <c r="A33" s="15"/>
      <c r="B33" s="18" t="s">
        <v>167</v>
      </c>
      <c r="C33" s="18"/>
      <c r="D33" s="18" t="s">
        <v>168</v>
      </c>
      <c r="E33" s="18"/>
      <c r="F33" s="19">
        <v>44956</v>
      </c>
      <c r="G33" s="18"/>
      <c r="H33" s="18" t="s">
        <v>171</v>
      </c>
      <c r="I33" s="18"/>
      <c r="J33" s="18"/>
      <c r="K33" s="18"/>
      <c r="L33" s="18" t="s">
        <v>6</v>
      </c>
      <c r="M33" s="18"/>
      <c r="N33" s="20"/>
      <c r="O33" s="18"/>
      <c r="P33" s="20">
        <v>-111.94</v>
      </c>
    </row>
    <row r="34" spans="1:16">
      <c r="A34" s="1" t="s">
        <v>163</v>
      </c>
      <c r="B34" s="1"/>
      <c r="C34" s="1"/>
      <c r="D34" s="1"/>
      <c r="E34" s="1"/>
      <c r="F34" s="16"/>
      <c r="G34" s="1"/>
      <c r="H34" s="1"/>
      <c r="I34" s="1"/>
      <c r="J34" s="1"/>
      <c r="K34" s="1"/>
      <c r="L34" s="1"/>
      <c r="M34" s="1"/>
      <c r="N34" s="17"/>
      <c r="O34" s="1"/>
      <c r="P34" s="17"/>
    </row>
    <row r="35" spans="1:16" ht="15.75" thickBot="1">
      <c r="A35" s="15"/>
      <c r="B35" s="21"/>
      <c r="C35" s="21"/>
      <c r="D35" s="21"/>
      <c r="E35" s="21"/>
      <c r="F35" s="22"/>
      <c r="G35" s="21"/>
      <c r="H35" s="21"/>
      <c r="I35" s="21"/>
      <c r="J35" s="21"/>
      <c r="K35" s="21"/>
      <c r="L35" s="21" t="s">
        <v>108</v>
      </c>
      <c r="M35" s="21"/>
      <c r="N35" s="23">
        <v>-111.94</v>
      </c>
      <c r="O35" s="21"/>
      <c r="P35" s="23">
        <v>111.94</v>
      </c>
    </row>
    <row r="36" spans="1:16">
      <c r="A36" s="24" t="s">
        <v>166</v>
      </c>
      <c r="B36" s="24"/>
      <c r="C36" s="24"/>
      <c r="D36" s="24"/>
      <c r="E36" s="24"/>
      <c r="F36" s="25"/>
      <c r="G36" s="24"/>
      <c r="H36" s="24"/>
      <c r="I36" s="24"/>
      <c r="J36" s="24"/>
      <c r="K36" s="24"/>
      <c r="L36" s="24"/>
      <c r="M36" s="24"/>
      <c r="N36" s="2">
        <f>ROUND(SUM(N34:N35),5)</f>
        <v>-111.94</v>
      </c>
      <c r="O36" s="24"/>
      <c r="P36" s="2">
        <f>ROUND(SUM(P34:P35),5)</f>
        <v>111.94</v>
      </c>
    </row>
    <row r="37" spans="1:16">
      <c r="A37" s="1" t="s">
        <v>163</v>
      </c>
      <c r="B37" s="1"/>
      <c r="C37" s="1"/>
      <c r="D37" s="1"/>
      <c r="E37" s="1"/>
      <c r="F37" s="16"/>
      <c r="G37" s="1"/>
      <c r="H37" s="1"/>
      <c r="I37" s="1"/>
      <c r="J37" s="1"/>
      <c r="K37" s="1"/>
      <c r="L37" s="1"/>
      <c r="M37" s="1"/>
      <c r="N37" s="17"/>
      <c r="O37" s="1"/>
      <c r="P37" s="17"/>
    </row>
    <row r="38" spans="1:16">
      <c r="A38" s="15"/>
      <c r="B38" s="18" t="s">
        <v>172</v>
      </c>
      <c r="C38" s="18"/>
      <c r="D38" s="18" t="s">
        <v>173</v>
      </c>
      <c r="E38" s="18"/>
      <c r="F38" s="19">
        <v>44927</v>
      </c>
      <c r="G38" s="18"/>
      <c r="H38" s="18" t="s">
        <v>174</v>
      </c>
      <c r="I38" s="18"/>
      <c r="J38" s="18"/>
      <c r="K38" s="18"/>
      <c r="L38" s="18" t="s">
        <v>6</v>
      </c>
      <c r="M38" s="18"/>
      <c r="N38" s="20"/>
      <c r="O38" s="18"/>
      <c r="P38" s="20">
        <v>0</v>
      </c>
    </row>
    <row r="39" spans="1:16">
      <c r="A39" s="1" t="s">
        <v>163</v>
      </c>
      <c r="B39" s="1"/>
      <c r="C39" s="1"/>
      <c r="D39" s="1"/>
      <c r="E39" s="1"/>
      <c r="F39" s="16"/>
      <c r="G39" s="1"/>
      <c r="H39" s="1"/>
      <c r="I39" s="1"/>
      <c r="J39" s="1"/>
      <c r="K39" s="1"/>
      <c r="L39" s="1"/>
      <c r="M39" s="1"/>
      <c r="N39" s="17"/>
      <c r="O39" s="1"/>
      <c r="P39" s="17"/>
    </row>
    <row r="40" spans="1:16">
      <c r="A40" s="21"/>
      <c r="B40" s="21"/>
      <c r="C40" s="21"/>
      <c r="D40" s="21"/>
      <c r="E40" s="21"/>
      <c r="F40" s="22"/>
      <c r="G40" s="21"/>
      <c r="H40" s="21"/>
      <c r="I40" s="21"/>
      <c r="J40" s="21"/>
      <c r="K40" s="21"/>
      <c r="L40" s="21" t="s">
        <v>93</v>
      </c>
      <c r="M40" s="21"/>
      <c r="N40" s="26">
        <v>-225.28</v>
      </c>
      <c r="O40" s="21"/>
      <c r="P40" s="26">
        <v>225.28</v>
      </c>
    </row>
    <row r="41" spans="1:16">
      <c r="A41" s="21"/>
      <c r="B41" s="21"/>
      <c r="C41" s="21"/>
      <c r="D41" s="21"/>
      <c r="E41" s="21"/>
      <c r="F41" s="22"/>
      <c r="G41" s="21"/>
      <c r="H41" s="21"/>
      <c r="I41" s="21"/>
      <c r="J41" s="21"/>
      <c r="K41" s="21"/>
      <c r="L41" s="21" t="s">
        <v>95</v>
      </c>
      <c r="M41" s="21"/>
      <c r="N41" s="26">
        <v>-13.97</v>
      </c>
      <c r="O41" s="21"/>
      <c r="P41" s="26">
        <v>13.97</v>
      </c>
    </row>
    <row r="42" spans="1:16">
      <c r="A42" s="21"/>
      <c r="B42" s="21"/>
      <c r="C42" s="21"/>
      <c r="D42" s="21"/>
      <c r="E42" s="21"/>
      <c r="F42" s="22"/>
      <c r="G42" s="21"/>
      <c r="H42" s="21"/>
      <c r="I42" s="21"/>
      <c r="J42" s="21"/>
      <c r="K42" s="21"/>
      <c r="L42" s="21" t="s">
        <v>56</v>
      </c>
      <c r="M42" s="21"/>
      <c r="N42" s="26">
        <v>13.97</v>
      </c>
      <c r="O42" s="21"/>
      <c r="P42" s="26">
        <v>-13.97</v>
      </c>
    </row>
    <row r="43" spans="1:16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 t="s">
        <v>56</v>
      </c>
      <c r="M43" s="21"/>
      <c r="N43" s="26">
        <v>13.97</v>
      </c>
      <c r="O43" s="21"/>
      <c r="P43" s="26">
        <v>-13.97</v>
      </c>
    </row>
    <row r="44" spans="1:16">
      <c r="A44" s="21"/>
      <c r="B44" s="21"/>
      <c r="C44" s="21"/>
      <c r="D44" s="21"/>
      <c r="E44" s="21"/>
      <c r="F44" s="22"/>
      <c r="G44" s="21"/>
      <c r="H44" s="21"/>
      <c r="I44" s="21"/>
      <c r="J44" s="21"/>
      <c r="K44" s="21"/>
      <c r="L44" s="21" t="s">
        <v>95</v>
      </c>
      <c r="M44" s="21"/>
      <c r="N44" s="26">
        <v>-3.27</v>
      </c>
      <c r="O44" s="21"/>
      <c r="P44" s="26">
        <v>3.27</v>
      </c>
    </row>
    <row r="45" spans="1:16">
      <c r="A45" s="21"/>
      <c r="B45" s="21"/>
      <c r="C45" s="21"/>
      <c r="D45" s="21"/>
      <c r="E45" s="21"/>
      <c r="F45" s="22"/>
      <c r="G45" s="21"/>
      <c r="H45" s="21"/>
      <c r="I45" s="21"/>
      <c r="J45" s="21"/>
      <c r="K45" s="21"/>
      <c r="L45" s="21" t="s">
        <v>56</v>
      </c>
      <c r="M45" s="21"/>
      <c r="N45" s="26">
        <v>3.27</v>
      </c>
      <c r="O45" s="21"/>
      <c r="P45" s="26">
        <v>-3.27</v>
      </c>
    </row>
    <row r="46" spans="1:16">
      <c r="A46" s="21"/>
      <c r="B46" s="21"/>
      <c r="C46" s="21"/>
      <c r="D46" s="21"/>
      <c r="E46" s="21"/>
      <c r="F46" s="22"/>
      <c r="G46" s="21"/>
      <c r="H46" s="21"/>
      <c r="I46" s="21"/>
      <c r="J46" s="21"/>
      <c r="K46" s="21"/>
      <c r="L46" s="21" t="s">
        <v>56</v>
      </c>
      <c r="M46" s="21"/>
      <c r="N46" s="26">
        <v>3.27</v>
      </c>
      <c r="O46" s="21"/>
      <c r="P46" s="26">
        <v>-3.27</v>
      </c>
    </row>
    <row r="47" spans="1:16" ht="15.75" thickBot="1">
      <c r="A47" s="21"/>
      <c r="B47" s="21"/>
      <c r="C47" s="21"/>
      <c r="D47" s="21"/>
      <c r="E47" s="21"/>
      <c r="F47" s="22"/>
      <c r="G47" s="21"/>
      <c r="H47" s="21"/>
      <c r="I47" s="21"/>
      <c r="J47" s="21"/>
      <c r="K47" s="21"/>
      <c r="L47" s="21" t="s">
        <v>55</v>
      </c>
      <c r="M47" s="21"/>
      <c r="N47" s="23">
        <v>208.04</v>
      </c>
      <c r="O47" s="21"/>
      <c r="P47" s="23">
        <v>-208.04</v>
      </c>
    </row>
    <row r="48" spans="1:16">
      <c r="A48" s="24" t="s">
        <v>166</v>
      </c>
      <c r="B48" s="24"/>
      <c r="C48" s="24"/>
      <c r="D48" s="24"/>
      <c r="E48" s="24"/>
      <c r="F48" s="25"/>
      <c r="G48" s="24"/>
      <c r="H48" s="24"/>
      <c r="I48" s="24"/>
      <c r="J48" s="24"/>
      <c r="K48" s="24"/>
      <c r="L48" s="24"/>
      <c r="M48" s="24"/>
      <c r="N48" s="2">
        <f>ROUND(SUM(N39:N47),5)</f>
        <v>0</v>
      </c>
      <c r="O48" s="24"/>
      <c r="P48" s="2">
        <f>ROUND(SUM(P39:P47),5)</f>
        <v>0</v>
      </c>
    </row>
    <row r="49" spans="1:16">
      <c r="A49" s="1" t="s">
        <v>163</v>
      </c>
      <c r="B49" s="1"/>
      <c r="C49" s="1"/>
      <c r="D49" s="1"/>
      <c r="E49" s="1"/>
      <c r="F49" s="16"/>
      <c r="G49" s="1"/>
      <c r="H49" s="1"/>
      <c r="I49" s="1"/>
      <c r="J49" s="1"/>
      <c r="K49" s="1"/>
      <c r="L49" s="1"/>
      <c r="M49" s="1"/>
      <c r="N49" s="17"/>
      <c r="O49" s="1"/>
      <c r="P49" s="17"/>
    </row>
    <row r="50" spans="1:16">
      <c r="A50" s="15"/>
      <c r="B50" s="18" t="s">
        <v>172</v>
      </c>
      <c r="C50" s="18"/>
      <c r="D50" s="18" t="s">
        <v>175</v>
      </c>
      <c r="E50" s="18"/>
      <c r="F50" s="19">
        <v>44927</v>
      </c>
      <c r="G50" s="18"/>
      <c r="H50" s="18" t="s">
        <v>176</v>
      </c>
      <c r="I50" s="18"/>
      <c r="J50" s="18"/>
      <c r="K50" s="18"/>
      <c r="L50" s="18" t="s">
        <v>6</v>
      </c>
      <c r="M50" s="18"/>
      <c r="N50" s="20"/>
      <c r="O50" s="18"/>
      <c r="P50" s="20">
        <v>0</v>
      </c>
    </row>
    <row r="51" spans="1:16">
      <c r="A51" s="1" t="s">
        <v>163</v>
      </c>
      <c r="B51" s="1"/>
      <c r="C51" s="1"/>
      <c r="D51" s="1"/>
      <c r="E51" s="1"/>
      <c r="F51" s="16"/>
      <c r="G51" s="1"/>
      <c r="H51" s="1"/>
      <c r="I51" s="1"/>
      <c r="J51" s="1"/>
      <c r="K51" s="1"/>
      <c r="L51" s="1"/>
      <c r="M51" s="1"/>
      <c r="N51" s="17"/>
      <c r="O51" s="1"/>
      <c r="P51" s="17"/>
    </row>
    <row r="52" spans="1:16">
      <c r="A52" s="21"/>
      <c r="B52" s="21"/>
      <c r="C52" s="21"/>
      <c r="D52" s="21"/>
      <c r="E52" s="21"/>
      <c r="F52" s="22"/>
      <c r="G52" s="21"/>
      <c r="H52" s="21"/>
      <c r="I52" s="21"/>
      <c r="J52" s="21"/>
      <c r="K52" s="21"/>
      <c r="L52" s="21" t="s">
        <v>93</v>
      </c>
      <c r="M52" s="21"/>
      <c r="N52" s="26">
        <v>-225.28</v>
      </c>
      <c r="O52" s="21"/>
      <c r="P52" s="26">
        <v>225.28</v>
      </c>
    </row>
    <row r="53" spans="1:16">
      <c r="A53" s="21"/>
      <c r="B53" s="21"/>
      <c r="C53" s="21"/>
      <c r="D53" s="21"/>
      <c r="E53" s="21"/>
      <c r="F53" s="22"/>
      <c r="G53" s="21"/>
      <c r="H53" s="21"/>
      <c r="I53" s="21"/>
      <c r="J53" s="21"/>
      <c r="K53" s="21"/>
      <c r="L53" s="21" t="s">
        <v>56</v>
      </c>
      <c r="M53" s="21"/>
      <c r="N53" s="26">
        <v>158.04</v>
      </c>
      <c r="O53" s="21"/>
      <c r="P53" s="26">
        <v>-158.04</v>
      </c>
    </row>
    <row r="54" spans="1:16">
      <c r="A54" s="21"/>
      <c r="B54" s="21"/>
      <c r="C54" s="21"/>
      <c r="D54" s="21"/>
      <c r="E54" s="21"/>
      <c r="F54" s="22"/>
      <c r="G54" s="21"/>
      <c r="H54" s="21"/>
      <c r="I54" s="21"/>
      <c r="J54" s="21"/>
      <c r="K54" s="21"/>
      <c r="L54" s="21" t="s">
        <v>95</v>
      </c>
      <c r="M54" s="21"/>
      <c r="N54" s="26">
        <v>-13.97</v>
      </c>
      <c r="O54" s="21"/>
      <c r="P54" s="26">
        <v>13.97</v>
      </c>
    </row>
    <row r="55" spans="1:16">
      <c r="A55" s="21"/>
      <c r="B55" s="21"/>
      <c r="C55" s="21"/>
      <c r="D55" s="21"/>
      <c r="E55" s="21"/>
      <c r="F55" s="22"/>
      <c r="G55" s="21"/>
      <c r="H55" s="21"/>
      <c r="I55" s="21"/>
      <c r="J55" s="21"/>
      <c r="K55" s="21"/>
      <c r="L55" s="21" t="s">
        <v>56</v>
      </c>
      <c r="M55" s="21"/>
      <c r="N55" s="26">
        <v>13.97</v>
      </c>
      <c r="O55" s="21"/>
      <c r="P55" s="26">
        <v>-13.97</v>
      </c>
    </row>
    <row r="56" spans="1:16">
      <c r="A56" s="21"/>
      <c r="B56" s="21"/>
      <c r="C56" s="21"/>
      <c r="D56" s="21"/>
      <c r="E56" s="21"/>
      <c r="F56" s="22"/>
      <c r="G56" s="21"/>
      <c r="H56" s="21"/>
      <c r="I56" s="21"/>
      <c r="J56" s="21"/>
      <c r="K56" s="21"/>
      <c r="L56" s="21" t="s">
        <v>56</v>
      </c>
      <c r="M56" s="21"/>
      <c r="N56" s="26">
        <v>13.97</v>
      </c>
      <c r="O56" s="21"/>
      <c r="P56" s="26">
        <v>-13.97</v>
      </c>
    </row>
    <row r="57" spans="1:16">
      <c r="A57" s="21"/>
      <c r="B57" s="21"/>
      <c r="C57" s="21"/>
      <c r="D57" s="21"/>
      <c r="E57" s="21"/>
      <c r="F57" s="22"/>
      <c r="G57" s="21"/>
      <c r="H57" s="21"/>
      <c r="I57" s="21"/>
      <c r="J57" s="21"/>
      <c r="K57" s="21"/>
      <c r="L57" s="21" t="s">
        <v>95</v>
      </c>
      <c r="M57" s="21"/>
      <c r="N57" s="26">
        <v>-3.27</v>
      </c>
      <c r="O57" s="21"/>
      <c r="P57" s="26">
        <v>3.27</v>
      </c>
    </row>
    <row r="58" spans="1:16">
      <c r="A58" s="21"/>
      <c r="B58" s="21"/>
      <c r="C58" s="21"/>
      <c r="D58" s="21"/>
      <c r="E58" s="21"/>
      <c r="F58" s="22"/>
      <c r="G58" s="21"/>
      <c r="H58" s="21"/>
      <c r="I58" s="21"/>
      <c r="J58" s="21"/>
      <c r="K58" s="21"/>
      <c r="L58" s="21" t="s">
        <v>56</v>
      </c>
      <c r="M58" s="21"/>
      <c r="N58" s="26">
        <v>3.27</v>
      </c>
      <c r="O58" s="21"/>
      <c r="P58" s="26">
        <v>-3.27</v>
      </c>
    </row>
    <row r="59" spans="1:16">
      <c r="A59" s="21"/>
      <c r="B59" s="21"/>
      <c r="C59" s="21"/>
      <c r="D59" s="21"/>
      <c r="E59" s="21"/>
      <c r="F59" s="22"/>
      <c r="G59" s="21"/>
      <c r="H59" s="21"/>
      <c r="I59" s="21"/>
      <c r="J59" s="21"/>
      <c r="K59" s="21"/>
      <c r="L59" s="21" t="s">
        <v>56</v>
      </c>
      <c r="M59" s="21"/>
      <c r="N59" s="26">
        <v>3.27</v>
      </c>
      <c r="O59" s="21"/>
      <c r="P59" s="26">
        <v>-3.27</v>
      </c>
    </row>
    <row r="60" spans="1:16" ht="15.75" thickBot="1">
      <c r="A60" s="21"/>
      <c r="B60" s="21"/>
      <c r="C60" s="21"/>
      <c r="D60" s="21"/>
      <c r="E60" s="21"/>
      <c r="F60" s="22"/>
      <c r="G60" s="21"/>
      <c r="H60" s="21"/>
      <c r="I60" s="21"/>
      <c r="J60" s="21"/>
      <c r="K60" s="21"/>
      <c r="L60" s="21" t="s">
        <v>56</v>
      </c>
      <c r="M60" s="21"/>
      <c r="N60" s="23">
        <v>50</v>
      </c>
      <c r="O60" s="21"/>
      <c r="P60" s="23">
        <v>-50</v>
      </c>
    </row>
    <row r="61" spans="1:16">
      <c r="A61" s="24" t="s">
        <v>166</v>
      </c>
      <c r="B61" s="24"/>
      <c r="C61" s="24"/>
      <c r="D61" s="24"/>
      <c r="E61" s="24"/>
      <c r="F61" s="25"/>
      <c r="G61" s="24"/>
      <c r="H61" s="24"/>
      <c r="I61" s="24"/>
      <c r="J61" s="24"/>
      <c r="K61" s="24"/>
      <c r="L61" s="24"/>
      <c r="M61" s="24"/>
      <c r="N61" s="2">
        <f>ROUND(SUM(N51:N60),5)</f>
        <v>0</v>
      </c>
      <c r="O61" s="24"/>
      <c r="P61" s="2">
        <f>ROUND(SUM(P51:P60),5)</f>
        <v>0</v>
      </c>
    </row>
    <row r="62" spans="1:16">
      <c r="A62" s="1" t="s">
        <v>163</v>
      </c>
      <c r="B62" s="1"/>
      <c r="C62" s="1"/>
      <c r="D62" s="1"/>
      <c r="E62" s="1"/>
      <c r="F62" s="16"/>
      <c r="G62" s="1"/>
      <c r="H62" s="1"/>
      <c r="I62" s="1"/>
      <c r="J62" s="1"/>
      <c r="K62" s="1"/>
      <c r="L62" s="1"/>
      <c r="M62" s="1"/>
      <c r="N62" s="17"/>
      <c r="O62" s="1"/>
      <c r="P62" s="17"/>
    </row>
    <row r="63" spans="1:16">
      <c r="A63" s="15"/>
      <c r="B63" s="18" t="s">
        <v>172</v>
      </c>
      <c r="C63" s="18"/>
      <c r="D63" s="18" t="s">
        <v>177</v>
      </c>
      <c r="E63" s="18"/>
      <c r="F63" s="19">
        <v>44927</v>
      </c>
      <c r="G63" s="18"/>
      <c r="H63" s="18" t="s">
        <v>178</v>
      </c>
      <c r="I63" s="18"/>
      <c r="J63" s="18"/>
      <c r="K63" s="18"/>
      <c r="L63" s="18" t="s">
        <v>6</v>
      </c>
      <c r="M63" s="18"/>
      <c r="N63" s="20"/>
      <c r="O63" s="18"/>
      <c r="P63" s="20">
        <v>0</v>
      </c>
    </row>
    <row r="64" spans="1:16">
      <c r="A64" s="1" t="s">
        <v>163</v>
      </c>
      <c r="B64" s="1"/>
      <c r="C64" s="1"/>
      <c r="D64" s="1"/>
      <c r="E64" s="1"/>
      <c r="F64" s="16"/>
      <c r="G64" s="1"/>
      <c r="H64" s="1"/>
      <c r="I64" s="1"/>
      <c r="J64" s="1"/>
      <c r="K64" s="1"/>
      <c r="L64" s="1"/>
      <c r="M64" s="1"/>
      <c r="N64" s="17"/>
      <c r="O64" s="1"/>
      <c r="P64" s="17"/>
    </row>
    <row r="65" spans="1:16">
      <c r="A65" s="21"/>
      <c r="B65" s="21"/>
      <c r="C65" s="21"/>
      <c r="D65" s="21"/>
      <c r="E65" s="21"/>
      <c r="F65" s="22"/>
      <c r="G65" s="21"/>
      <c r="H65" s="21"/>
      <c r="I65" s="21"/>
      <c r="J65" s="21"/>
      <c r="K65" s="21"/>
      <c r="L65" s="21" t="s">
        <v>93</v>
      </c>
      <c r="M65" s="21"/>
      <c r="N65" s="26">
        <v>-225.28</v>
      </c>
      <c r="O65" s="21"/>
      <c r="P65" s="26">
        <v>225.28</v>
      </c>
    </row>
    <row r="66" spans="1:16">
      <c r="A66" s="21"/>
      <c r="B66" s="21"/>
      <c r="C66" s="21"/>
      <c r="D66" s="21"/>
      <c r="E66" s="21"/>
      <c r="F66" s="22"/>
      <c r="G66" s="21"/>
      <c r="H66" s="21"/>
      <c r="I66" s="21"/>
      <c r="J66" s="21"/>
      <c r="K66" s="21"/>
      <c r="L66" s="21" t="s">
        <v>95</v>
      </c>
      <c r="M66" s="21"/>
      <c r="N66" s="26">
        <v>-13.97</v>
      </c>
      <c r="O66" s="21"/>
      <c r="P66" s="26">
        <v>13.97</v>
      </c>
    </row>
    <row r="67" spans="1:16">
      <c r="A67" s="21"/>
      <c r="B67" s="21"/>
      <c r="C67" s="21"/>
      <c r="D67" s="21"/>
      <c r="E67" s="21"/>
      <c r="F67" s="22"/>
      <c r="G67" s="21"/>
      <c r="H67" s="21"/>
      <c r="I67" s="21"/>
      <c r="J67" s="21"/>
      <c r="K67" s="21"/>
      <c r="L67" s="21" t="s">
        <v>56</v>
      </c>
      <c r="M67" s="21"/>
      <c r="N67" s="26">
        <v>13.97</v>
      </c>
      <c r="O67" s="21"/>
      <c r="P67" s="26">
        <v>-13.97</v>
      </c>
    </row>
    <row r="68" spans="1:16">
      <c r="A68" s="21"/>
      <c r="B68" s="21"/>
      <c r="C68" s="21"/>
      <c r="D68" s="21"/>
      <c r="E68" s="21"/>
      <c r="F68" s="22"/>
      <c r="G68" s="21"/>
      <c r="H68" s="21"/>
      <c r="I68" s="21"/>
      <c r="J68" s="21"/>
      <c r="K68" s="21"/>
      <c r="L68" s="21" t="s">
        <v>56</v>
      </c>
      <c r="M68" s="21"/>
      <c r="N68" s="26">
        <v>13.97</v>
      </c>
      <c r="O68" s="21"/>
      <c r="P68" s="26">
        <v>-13.97</v>
      </c>
    </row>
    <row r="69" spans="1:16">
      <c r="A69" s="21"/>
      <c r="B69" s="21"/>
      <c r="C69" s="21"/>
      <c r="D69" s="21"/>
      <c r="E69" s="21"/>
      <c r="F69" s="22"/>
      <c r="G69" s="21"/>
      <c r="H69" s="21"/>
      <c r="I69" s="21"/>
      <c r="J69" s="21"/>
      <c r="K69" s="21"/>
      <c r="L69" s="21" t="s">
        <v>95</v>
      </c>
      <c r="M69" s="21"/>
      <c r="N69" s="26">
        <v>-3.27</v>
      </c>
      <c r="O69" s="21"/>
      <c r="P69" s="26">
        <v>3.27</v>
      </c>
    </row>
    <row r="70" spans="1:16">
      <c r="A70" s="21"/>
      <c r="B70" s="21"/>
      <c r="C70" s="21"/>
      <c r="D70" s="21"/>
      <c r="E70" s="21"/>
      <c r="F70" s="22"/>
      <c r="G70" s="21"/>
      <c r="H70" s="21"/>
      <c r="I70" s="21"/>
      <c r="J70" s="21"/>
      <c r="K70" s="21"/>
      <c r="L70" s="21" t="s">
        <v>56</v>
      </c>
      <c r="M70" s="21"/>
      <c r="N70" s="26">
        <v>3.27</v>
      </c>
      <c r="O70" s="21"/>
      <c r="P70" s="26">
        <v>-3.27</v>
      </c>
    </row>
    <row r="71" spans="1:16">
      <c r="A71" s="21"/>
      <c r="B71" s="21"/>
      <c r="C71" s="21"/>
      <c r="D71" s="21"/>
      <c r="E71" s="21"/>
      <c r="F71" s="22"/>
      <c r="G71" s="21"/>
      <c r="H71" s="21"/>
      <c r="I71" s="21"/>
      <c r="J71" s="21"/>
      <c r="K71" s="21"/>
      <c r="L71" s="21" t="s">
        <v>56</v>
      </c>
      <c r="M71" s="21"/>
      <c r="N71" s="26">
        <v>3.27</v>
      </c>
      <c r="O71" s="21"/>
      <c r="P71" s="26">
        <v>-3.27</v>
      </c>
    </row>
    <row r="72" spans="1:16" ht="15.75" thickBot="1">
      <c r="A72" s="21"/>
      <c r="B72" s="21"/>
      <c r="C72" s="21"/>
      <c r="D72" s="21"/>
      <c r="E72" s="21"/>
      <c r="F72" s="22"/>
      <c r="G72" s="21"/>
      <c r="H72" s="21"/>
      <c r="I72" s="21"/>
      <c r="J72" s="21"/>
      <c r="K72" s="21"/>
      <c r="L72" s="21" t="s">
        <v>55</v>
      </c>
      <c r="M72" s="21"/>
      <c r="N72" s="23">
        <v>208.04</v>
      </c>
      <c r="O72" s="21"/>
      <c r="P72" s="23">
        <v>-208.04</v>
      </c>
    </row>
    <row r="73" spans="1:16">
      <c r="A73" s="24" t="s">
        <v>166</v>
      </c>
      <c r="B73" s="24"/>
      <c r="C73" s="24"/>
      <c r="D73" s="24"/>
      <c r="E73" s="24"/>
      <c r="F73" s="25"/>
      <c r="G73" s="24"/>
      <c r="H73" s="24"/>
      <c r="I73" s="24"/>
      <c r="J73" s="24"/>
      <c r="K73" s="24"/>
      <c r="L73" s="24"/>
      <c r="M73" s="24"/>
      <c r="N73" s="2">
        <f>ROUND(SUM(N64:N72),5)</f>
        <v>0</v>
      </c>
      <c r="O73" s="24"/>
      <c r="P73" s="2">
        <f>ROUND(SUM(P64:P72),5)</f>
        <v>0</v>
      </c>
    </row>
    <row r="74" spans="1:16">
      <c r="A74" s="1" t="s">
        <v>163</v>
      </c>
      <c r="B74" s="1"/>
      <c r="C74" s="1"/>
      <c r="D74" s="1"/>
      <c r="E74" s="1"/>
      <c r="F74" s="16"/>
      <c r="G74" s="1"/>
      <c r="H74" s="1"/>
      <c r="I74" s="1"/>
      <c r="J74" s="1"/>
      <c r="K74" s="1"/>
      <c r="L74" s="1"/>
      <c r="M74" s="1"/>
      <c r="N74" s="17"/>
      <c r="O74" s="1"/>
      <c r="P74" s="17"/>
    </row>
    <row r="75" spans="1:16">
      <c r="A75" s="15"/>
      <c r="B75" s="18" t="s">
        <v>172</v>
      </c>
      <c r="C75" s="18"/>
      <c r="D75" s="18" t="s">
        <v>179</v>
      </c>
      <c r="E75" s="18"/>
      <c r="F75" s="19">
        <v>44927</v>
      </c>
      <c r="G75" s="18"/>
      <c r="H75" s="18" t="s">
        <v>180</v>
      </c>
      <c r="I75" s="18"/>
      <c r="J75" s="18"/>
      <c r="K75" s="18"/>
      <c r="L75" s="18" t="s">
        <v>6</v>
      </c>
      <c r="M75" s="18"/>
      <c r="N75" s="20"/>
      <c r="O75" s="18"/>
      <c r="P75" s="20">
        <v>0</v>
      </c>
    </row>
    <row r="76" spans="1:16">
      <c r="A76" s="1" t="s">
        <v>163</v>
      </c>
      <c r="B76" s="1"/>
      <c r="C76" s="1"/>
      <c r="D76" s="1"/>
      <c r="E76" s="1"/>
      <c r="F76" s="16"/>
      <c r="G76" s="1"/>
      <c r="H76" s="1"/>
      <c r="I76" s="1"/>
      <c r="J76" s="1"/>
      <c r="K76" s="1"/>
      <c r="L76" s="1"/>
      <c r="M76" s="1"/>
      <c r="N76" s="17"/>
      <c r="O76" s="1"/>
      <c r="P76" s="17"/>
    </row>
    <row r="77" spans="1:16">
      <c r="A77" s="21"/>
      <c r="B77" s="21"/>
      <c r="C77" s="21"/>
      <c r="D77" s="21"/>
      <c r="E77" s="21"/>
      <c r="F77" s="22"/>
      <c r="G77" s="21"/>
      <c r="H77" s="21"/>
      <c r="I77" s="21"/>
      <c r="J77" s="21"/>
      <c r="K77" s="21"/>
      <c r="L77" s="21" t="s">
        <v>93</v>
      </c>
      <c r="M77" s="21"/>
      <c r="N77" s="26">
        <v>-225.28</v>
      </c>
      <c r="O77" s="21"/>
      <c r="P77" s="26">
        <v>225.28</v>
      </c>
    </row>
    <row r="78" spans="1:16">
      <c r="A78" s="21"/>
      <c r="B78" s="21"/>
      <c r="C78" s="21"/>
      <c r="D78" s="21"/>
      <c r="E78" s="21"/>
      <c r="F78" s="22"/>
      <c r="G78" s="21"/>
      <c r="H78" s="21"/>
      <c r="I78" s="21"/>
      <c r="J78" s="21"/>
      <c r="K78" s="21"/>
      <c r="L78" s="21" t="s">
        <v>95</v>
      </c>
      <c r="M78" s="21"/>
      <c r="N78" s="26">
        <v>-13.97</v>
      </c>
      <c r="O78" s="21"/>
      <c r="P78" s="26">
        <v>13.97</v>
      </c>
    </row>
    <row r="79" spans="1:16">
      <c r="A79" s="21"/>
      <c r="B79" s="21"/>
      <c r="C79" s="21"/>
      <c r="D79" s="21"/>
      <c r="E79" s="21"/>
      <c r="F79" s="22"/>
      <c r="G79" s="21"/>
      <c r="H79" s="21"/>
      <c r="I79" s="21"/>
      <c r="J79" s="21"/>
      <c r="K79" s="21"/>
      <c r="L79" s="21" t="s">
        <v>56</v>
      </c>
      <c r="M79" s="21"/>
      <c r="N79" s="26">
        <v>13.97</v>
      </c>
      <c r="O79" s="21"/>
      <c r="P79" s="26">
        <v>-13.97</v>
      </c>
    </row>
    <row r="80" spans="1:16">
      <c r="A80" s="21"/>
      <c r="B80" s="21"/>
      <c r="C80" s="21"/>
      <c r="D80" s="21"/>
      <c r="E80" s="21"/>
      <c r="F80" s="22"/>
      <c r="G80" s="21"/>
      <c r="H80" s="21"/>
      <c r="I80" s="21"/>
      <c r="J80" s="21"/>
      <c r="K80" s="21"/>
      <c r="L80" s="21" t="s">
        <v>56</v>
      </c>
      <c r="M80" s="21"/>
      <c r="N80" s="26">
        <v>13.97</v>
      </c>
      <c r="O80" s="21"/>
      <c r="P80" s="26">
        <v>-13.97</v>
      </c>
    </row>
    <row r="81" spans="1:16">
      <c r="A81" s="21"/>
      <c r="B81" s="21"/>
      <c r="C81" s="21"/>
      <c r="D81" s="21"/>
      <c r="E81" s="21"/>
      <c r="F81" s="22"/>
      <c r="G81" s="21"/>
      <c r="H81" s="21"/>
      <c r="I81" s="21"/>
      <c r="J81" s="21"/>
      <c r="K81" s="21"/>
      <c r="L81" s="21" t="s">
        <v>95</v>
      </c>
      <c r="M81" s="21"/>
      <c r="N81" s="26">
        <v>-3.27</v>
      </c>
      <c r="O81" s="21"/>
      <c r="P81" s="26">
        <v>3.27</v>
      </c>
    </row>
    <row r="82" spans="1:16">
      <c r="A82" s="21"/>
      <c r="B82" s="21"/>
      <c r="C82" s="21"/>
      <c r="D82" s="21"/>
      <c r="E82" s="21"/>
      <c r="F82" s="22"/>
      <c r="G82" s="21"/>
      <c r="H82" s="21"/>
      <c r="I82" s="21"/>
      <c r="J82" s="21"/>
      <c r="K82" s="21"/>
      <c r="L82" s="21" t="s">
        <v>56</v>
      </c>
      <c r="M82" s="21"/>
      <c r="N82" s="26">
        <v>3.27</v>
      </c>
      <c r="O82" s="21"/>
      <c r="P82" s="26">
        <v>-3.27</v>
      </c>
    </row>
    <row r="83" spans="1:16">
      <c r="A83" s="21"/>
      <c r="B83" s="21"/>
      <c r="C83" s="21"/>
      <c r="D83" s="21"/>
      <c r="E83" s="21"/>
      <c r="F83" s="22"/>
      <c r="G83" s="21"/>
      <c r="H83" s="21"/>
      <c r="I83" s="21"/>
      <c r="J83" s="21"/>
      <c r="K83" s="21"/>
      <c r="L83" s="21" t="s">
        <v>56</v>
      </c>
      <c r="M83" s="21"/>
      <c r="N83" s="26">
        <v>3.27</v>
      </c>
      <c r="O83" s="21"/>
      <c r="P83" s="26">
        <v>-3.27</v>
      </c>
    </row>
    <row r="84" spans="1:16" ht="15.75" thickBot="1">
      <c r="A84" s="21"/>
      <c r="B84" s="21"/>
      <c r="C84" s="21"/>
      <c r="D84" s="21"/>
      <c r="E84" s="21"/>
      <c r="F84" s="22"/>
      <c r="G84" s="21"/>
      <c r="H84" s="21"/>
      <c r="I84" s="21"/>
      <c r="J84" s="21"/>
      <c r="K84" s="21"/>
      <c r="L84" s="21" t="s">
        <v>55</v>
      </c>
      <c r="M84" s="21"/>
      <c r="N84" s="23">
        <v>208.04</v>
      </c>
      <c r="O84" s="21"/>
      <c r="P84" s="23">
        <v>-208.04</v>
      </c>
    </row>
    <row r="85" spans="1:16">
      <c r="A85" s="24" t="s">
        <v>166</v>
      </c>
      <c r="B85" s="24"/>
      <c r="C85" s="24"/>
      <c r="D85" s="24"/>
      <c r="E85" s="24"/>
      <c r="F85" s="25"/>
      <c r="G85" s="24"/>
      <c r="H85" s="24"/>
      <c r="I85" s="24"/>
      <c r="J85" s="24"/>
      <c r="K85" s="24"/>
      <c r="L85" s="24"/>
      <c r="M85" s="24"/>
      <c r="N85" s="2">
        <f>ROUND(SUM(N76:N84),5)</f>
        <v>0</v>
      </c>
      <c r="O85" s="24"/>
      <c r="P85" s="2">
        <f>ROUND(SUM(P76:P84),5)</f>
        <v>0</v>
      </c>
    </row>
    <row r="86" spans="1:16">
      <c r="A86" s="1" t="s">
        <v>163</v>
      </c>
      <c r="B86" s="1"/>
      <c r="C86" s="1"/>
      <c r="D86" s="1"/>
      <c r="E86" s="1"/>
      <c r="F86" s="16"/>
      <c r="G86" s="1"/>
      <c r="H86" s="1"/>
      <c r="I86" s="1"/>
      <c r="J86" s="1"/>
      <c r="K86" s="1"/>
      <c r="L86" s="1"/>
      <c r="M86" s="1"/>
      <c r="N86" s="17"/>
      <c r="O86" s="1"/>
      <c r="P86" s="17"/>
    </row>
    <row r="87" spans="1:16">
      <c r="A87" s="15"/>
      <c r="B87" s="18" t="s">
        <v>172</v>
      </c>
      <c r="C87" s="18"/>
      <c r="D87" s="18" t="s">
        <v>181</v>
      </c>
      <c r="E87" s="18"/>
      <c r="F87" s="19">
        <v>44927</v>
      </c>
      <c r="G87" s="18"/>
      <c r="H87" s="18" t="s">
        <v>182</v>
      </c>
      <c r="I87" s="18"/>
      <c r="J87" s="18"/>
      <c r="K87" s="18"/>
      <c r="L87" s="18" t="s">
        <v>6</v>
      </c>
      <c r="M87" s="18"/>
      <c r="N87" s="20"/>
      <c r="O87" s="18"/>
      <c r="P87" s="20">
        <v>0</v>
      </c>
    </row>
    <row r="88" spans="1:16">
      <c r="A88" s="1" t="s">
        <v>163</v>
      </c>
      <c r="B88" s="1"/>
      <c r="C88" s="1"/>
      <c r="D88" s="1"/>
      <c r="E88" s="1"/>
      <c r="F88" s="16"/>
      <c r="G88" s="1"/>
      <c r="H88" s="1"/>
      <c r="I88" s="1"/>
      <c r="J88" s="1"/>
      <c r="K88" s="1"/>
      <c r="L88" s="1"/>
      <c r="M88" s="1"/>
      <c r="N88" s="17"/>
      <c r="O88" s="1"/>
      <c r="P88" s="17"/>
    </row>
    <row r="89" spans="1:16">
      <c r="A89" s="21"/>
      <c r="B89" s="21"/>
      <c r="C89" s="21"/>
      <c r="D89" s="21"/>
      <c r="E89" s="21"/>
      <c r="F89" s="22"/>
      <c r="G89" s="21"/>
      <c r="H89" s="21"/>
      <c r="I89" s="21"/>
      <c r="J89" s="21"/>
      <c r="K89" s="21"/>
      <c r="L89" s="21" t="s">
        <v>98</v>
      </c>
      <c r="M89" s="21"/>
      <c r="N89" s="26">
        <v>-712.5</v>
      </c>
      <c r="O89" s="21"/>
      <c r="P89" s="26">
        <v>712.5</v>
      </c>
    </row>
    <row r="90" spans="1:16">
      <c r="A90" s="21"/>
      <c r="B90" s="21"/>
      <c r="C90" s="21"/>
      <c r="D90" s="21"/>
      <c r="E90" s="21"/>
      <c r="F90" s="22"/>
      <c r="G90" s="21"/>
      <c r="H90" s="21"/>
      <c r="I90" s="21"/>
      <c r="J90" s="21"/>
      <c r="K90" s="21"/>
      <c r="L90" s="21" t="s">
        <v>97</v>
      </c>
      <c r="M90" s="21"/>
      <c r="N90" s="26">
        <v>-625</v>
      </c>
      <c r="O90" s="21"/>
      <c r="P90" s="26">
        <v>625</v>
      </c>
    </row>
    <row r="91" spans="1:16">
      <c r="A91" s="21"/>
      <c r="B91" s="21"/>
      <c r="C91" s="21"/>
      <c r="D91" s="21"/>
      <c r="E91" s="21"/>
      <c r="F91" s="22"/>
      <c r="G91" s="21"/>
      <c r="H91" s="21"/>
      <c r="I91" s="21"/>
      <c r="J91" s="21"/>
      <c r="K91" s="21"/>
      <c r="L91" s="21" t="s">
        <v>56</v>
      </c>
      <c r="M91" s="21"/>
      <c r="N91" s="26">
        <v>90</v>
      </c>
      <c r="O91" s="21"/>
      <c r="P91" s="26">
        <v>-90</v>
      </c>
    </row>
    <row r="92" spans="1:16">
      <c r="A92" s="21"/>
      <c r="B92" s="21"/>
      <c r="C92" s="21"/>
      <c r="D92" s="21"/>
      <c r="E92" s="21"/>
      <c r="F92" s="22"/>
      <c r="G92" s="21"/>
      <c r="H92" s="21"/>
      <c r="I92" s="21"/>
      <c r="J92" s="21"/>
      <c r="K92" s="21"/>
      <c r="L92" s="21" t="s">
        <v>95</v>
      </c>
      <c r="M92" s="21"/>
      <c r="N92" s="26">
        <v>-82.93</v>
      </c>
      <c r="O92" s="21"/>
      <c r="P92" s="26">
        <v>82.93</v>
      </c>
    </row>
    <row r="93" spans="1:16">
      <c r="A93" s="21"/>
      <c r="B93" s="21"/>
      <c r="C93" s="21"/>
      <c r="D93" s="21"/>
      <c r="E93" s="21"/>
      <c r="F93" s="22"/>
      <c r="G93" s="21"/>
      <c r="H93" s="21"/>
      <c r="I93" s="21"/>
      <c r="J93" s="21"/>
      <c r="K93" s="21"/>
      <c r="L93" s="21" t="s">
        <v>56</v>
      </c>
      <c r="M93" s="21"/>
      <c r="N93" s="26">
        <v>82.93</v>
      </c>
      <c r="O93" s="21"/>
      <c r="P93" s="26">
        <v>-82.93</v>
      </c>
    </row>
    <row r="94" spans="1:16">
      <c r="A94" s="21"/>
      <c r="B94" s="21"/>
      <c r="C94" s="21"/>
      <c r="D94" s="21"/>
      <c r="E94" s="21"/>
      <c r="F94" s="22"/>
      <c r="G94" s="21"/>
      <c r="H94" s="21"/>
      <c r="I94" s="21"/>
      <c r="J94" s="21"/>
      <c r="K94" s="21"/>
      <c r="L94" s="21" t="s">
        <v>56</v>
      </c>
      <c r="M94" s="21"/>
      <c r="N94" s="26">
        <v>82.93</v>
      </c>
      <c r="O94" s="21"/>
      <c r="P94" s="26">
        <v>-82.93</v>
      </c>
    </row>
    <row r="95" spans="1:16">
      <c r="A95" s="21"/>
      <c r="B95" s="21"/>
      <c r="C95" s="21"/>
      <c r="D95" s="21"/>
      <c r="E95" s="21"/>
      <c r="F95" s="22"/>
      <c r="G95" s="21"/>
      <c r="H95" s="21"/>
      <c r="I95" s="21"/>
      <c r="J95" s="21"/>
      <c r="K95" s="21"/>
      <c r="L95" s="21" t="s">
        <v>95</v>
      </c>
      <c r="M95" s="21"/>
      <c r="N95" s="26">
        <v>-19.39</v>
      </c>
      <c r="O95" s="21"/>
      <c r="P95" s="26">
        <v>19.39</v>
      </c>
    </row>
    <row r="96" spans="1:16">
      <c r="A96" s="21"/>
      <c r="B96" s="21"/>
      <c r="C96" s="21"/>
      <c r="D96" s="21"/>
      <c r="E96" s="21"/>
      <c r="F96" s="22"/>
      <c r="G96" s="21"/>
      <c r="H96" s="21"/>
      <c r="I96" s="21"/>
      <c r="J96" s="21"/>
      <c r="K96" s="21"/>
      <c r="L96" s="21" t="s">
        <v>56</v>
      </c>
      <c r="M96" s="21"/>
      <c r="N96" s="26">
        <v>19.39</v>
      </c>
      <c r="O96" s="21"/>
      <c r="P96" s="26">
        <v>-19.39</v>
      </c>
    </row>
    <row r="97" spans="1:16">
      <c r="A97" s="21"/>
      <c r="B97" s="21"/>
      <c r="C97" s="21"/>
      <c r="D97" s="21"/>
      <c r="E97" s="21"/>
      <c r="F97" s="22"/>
      <c r="G97" s="21"/>
      <c r="H97" s="21"/>
      <c r="I97" s="21"/>
      <c r="J97" s="21"/>
      <c r="K97" s="21"/>
      <c r="L97" s="21" t="s">
        <v>56</v>
      </c>
      <c r="M97" s="21"/>
      <c r="N97" s="26">
        <v>19.39</v>
      </c>
      <c r="O97" s="21"/>
      <c r="P97" s="26">
        <v>-19.39</v>
      </c>
    </row>
    <row r="98" spans="1:16">
      <c r="A98" s="21"/>
      <c r="B98" s="21"/>
      <c r="C98" s="21"/>
      <c r="D98" s="21"/>
      <c r="E98" s="21"/>
      <c r="F98" s="22"/>
      <c r="G98" s="21"/>
      <c r="H98" s="21"/>
      <c r="I98" s="21"/>
      <c r="J98" s="21"/>
      <c r="K98" s="21"/>
      <c r="L98" s="21" t="s">
        <v>56</v>
      </c>
      <c r="M98" s="21"/>
      <c r="N98" s="26">
        <v>27.58</v>
      </c>
      <c r="O98" s="21"/>
      <c r="P98" s="26">
        <v>-27.58</v>
      </c>
    </row>
    <row r="99" spans="1:16" ht="15.75" thickBot="1">
      <c r="A99" s="21"/>
      <c r="B99" s="21"/>
      <c r="C99" s="21"/>
      <c r="D99" s="21"/>
      <c r="E99" s="21"/>
      <c r="F99" s="22"/>
      <c r="G99" s="21"/>
      <c r="H99" s="21"/>
      <c r="I99" s="21"/>
      <c r="J99" s="21"/>
      <c r="K99" s="21"/>
      <c r="L99" s="21" t="s">
        <v>55</v>
      </c>
      <c r="M99" s="21"/>
      <c r="N99" s="23">
        <v>1117.5999999999999</v>
      </c>
      <c r="O99" s="21"/>
      <c r="P99" s="23">
        <v>-1117.5999999999999</v>
      </c>
    </row>
    <row r="100" spans="1:16">
      <c r="A100" s="24" t="s">
        <v>166</v>
      </c>
      <c r="B100" s="24"/>
      <c r="C100" s="24"/>
      <c r="D100" s="24"/>
      <c r="E100" s="24"/>
      <c r="F100" s="25"/>
      <c r="G100" s="24"/>
      <c r="H100" s="24"/>
      <c r="I100" s="24"/>
      <c r="J100" s="24"/>
      <c r="K100" s="24"/>
      <c r="L100" s="24"/>
      <c r="M100" s="24"/>
      <c r="N100" s="2">
        <f>ROUND(SUM(N88:N99),5)</f>
        <v>0</v>
      </c>
      <c r="O100" s="24"/>
      <c r="P100" s="2">
        <f>ROUND(SUM(P88:P99),5)</f>
        <v>0</v>
      </c>
    </row>
    <row r="101" spans="1:16">
      <c r="A101" s="1" t="s">
        <v>163</v>
      </c>
      <c r="B101" s="1"/>
      <c r="C101" s="1"/>
      <c r="D101" s="1"/>
      <c r="E101" s="1"/>
      <c r="F101" s="16"/>
      <c r="G101" s="1"/>
      <c r="H101" s="1"/>
      <c r="I101" s="1"/>
      <c r="J101" s="1"/>
      <c r="K101" s="1"/>
      <c r="L101" s="1"/>
      <c r="M101" s="1"/>
      <c r="N101" s="17"/>
      <c r="O101" s="1"/>
      <c r="P101" s="17"/>
    </row>
    <row r="102" spans="1:16">
      <c r="A102" s="15"/>
      <c r="B102" s="18" t="s">
        <v>172</v>
      </c>
      <c r="C102" s="18"/>
      <c r="D102" s="18" t="s">
        <v>183</v>
      </c>
      <c r="E102" s="18"/>
      <c r="F102" s="19">
        <v>44927</v>
      </c>
      <c r="G102" s="18"/>
      <c r="H102" s="18" t="s">
        <v>184</v>
      </c>
      <c r="I102" s="18"/>
      <c r="J102" s="18"/>
      <c r="K102" s="18"/>
      <c r="L102" s="18" t="s">
        <v>6</v>
      </c>
      <c r="M102" s="18"/>
      <c r="N102" s="20"/>
      <c r="O102" s="18"/>
      <c r="P102" s="20">
        <v>-416.09</v>
      </c>
    </row>
    <row r="103" spans="1:16">
      <c r="A103" s="1" t="s">
        <v>163</v>
      </c>
      <c r="B103" s="1"/>
      <c r="C103" s="1"/>
      <c r="D103" s="1"/>
      <c r="E103" s="1"/>
      <c r="F103" s="16"/>
      <c r="G103" s="1"/>
      <c r="H103" s="1"/>
      <c r="I103" s="1"/>
      <c r="J103" s="1"/>
      <c r="K103" s="1"/>
      <c r="L103" s="1"/>
      <c r="M103" s="1"/>
      <c r="N103" s="17"/>
      <c r="O103" s="1"/>
      <c r="P103" s="17"/>
    </row>
    <row r="104" spans="1:16">
      <c r="A104" s="21"/>
      <c r="B104" s="21"/>
      <c r="C104" s="21"/>
      <c r="D104" s="21"/>
      <c r="E104" s="21"/>
      <c r="F104" s="22"/>
      <c r="G104" s="21"/>
      <c r="H104" s="21"/>
      <c r="I104" s="21"/>
      <c r="J104" s="21"/>
      <c r="K104" s="21"/>
      <c r="L104" s="21" t="s">
        <v>93</v>
      </c>
      <c r="M104" s="21"/>
      <c r="N104" s="26">
        <v>-450.55</v>
      </c>
      <c r="O104" s="21"/>
      <c r="P104" s="26">
        <v>450.55</v>
      </c>
    </row>
    <row r="105" spans="1:16">
      <c r="A105" s="21"/>
      <c r="B105" s="21"/>
      <c r="C105" s="21"/>
      <c r="D105" s="21"/>
      <c r="E105" s="21"/>
      <c r="F105" s="22"/>
      <c r="G105" s="21"/>
      <c r="H105" s="21"/>
      <c r="I105" s="21"/>
      <c r="J105" s="21"/>
      <c r="K105" s="21"/>
      <c r="L105" s="21" t="s">
        <v>95</v>
      </c>
      <c r="M105" s="21"/>
      <c r="N105" s="26">
        <v>-27.93</v>
      </c>
      <c r="O105" s="21"/>
      <c r="P105" s="26">
        <v>27.93</v>
      </c>
    </row>
    <row r="106" spans="1:16">
      <c r="A106" s="21"/>
      <c r="B106" s="21"/>
      <c r="C106" s="21"/>
      <c r="D106" s="21"/>
      <c r="E106" s="21"/>
      <c r="F106" s="22"/>
      <c r="G106" s="21"/>
      <c r="H106" s="21"/>
      <c r="I106" s="21"/>
      <c r="J106" s="21"/>
      <c r="K106" s="21"/>
      <c r="L106" s="21" t="s">
        <v>56</v>
      </c>
      <c r="M106" s="21"/>
      <c r="N106" s="26">
        <v>27.93</v>
      </c>
      <c r="O106" s="21"/>
      <c r="P106" s="26">
        <v>-27.93</v>
      </c>
    </row>
    <row r="107" spans="1:16">
      <c r="A107" s="21"/>
      <c r="B107" s="21"/>
      <c r="C107" s="21"/>
      <c r="D107" s="21"/>
      <c r="E107" s="21"/>
      <c r="F107" s="22"/>
      <c r="G107" s="21"/>
      <c r="H107" s="21"/>
      <c r="I107" s="21"/>
      <c r="J107" s="21"/>
      <c r="K107" s="21"/>
      <c r="L107" s="21" t="s">
        <v>56</v>
      </c>
      <c r="M107" s="21"/>
      <c r="N107" s="26">
        <v>27.93</v>
      </c>
      <c r="O107" s="21"/>
      <c r="P107" s="26">
        <v>-27.93</v>
      </c>
    </row>
    <row r="108" spans="1:16">
      <c r="A108" s="21"/>
      <c r="B108" s="21"/>
      <c r="C108" s="21"/>
      <c r="D108" s="21"/>
      <c r="E108" s="21"/>
      <c r="F108" s="22"/>
      <c r="G108" s="21"/>
      <c r="H108" s="21"/>
      <c r="I108" s="21"/>
      <c r="J108" s="21"/>
      <c r="K108" s="21"/>
      <c r="L108" s="21" t="s">
        <v>95</v>
      </c>
      <c r="M108" s="21"/>
      <c r="N108" s="26">
        <v>-6.53</v>
      </c>
      <c r="O108" s="21"/>
      <c r="P108" s="26">
        <v>6.53</v>
      </c>
    </row>
    <row r="109" spans="1:16">
      <c r="A109" s="21"/>
      <c r="B109" s="21"/>
      <c r="C109" s="21"/>
      <c r="D109" s="21"/>
      <c r="E109" s="21"/>
      <c r="F109" s="22"/>
      <c r="G109" s="21"/>
      <c r="H109" s="21"/>
      <c r="I109" s="21"/>
      <c r="J109" s="21"/>
      <c r="K109" s="21"/>
      <c r="L109" s="21" t="s">
        <v>56</v>
      </c>
      <c r="M109" s="21"/>
      <c r="N109" s="26">
        <v>6.53</v>
      </c>
      <c r="O109" s="21"/>
      <c r="P109" s="26">
        <v>-6.53</v>
      </c>
    </row>
    <row r="110" spans="1:16" ht="15.75" thickBot="1">
      <c r="A110" s="21"/>
      <c r="B110" s="21"/>
      <c r="C110" s="21"/>
      <c r="D110" s="21"/>
      <c r="E110" s="21"/>
      <c r="F110" s="22"/>
      <c r="G110" s="21"/>
      <c r="H110" s="21"/>
      <c r="I110" s="21"/>
      <c r="J110" s="21"/>
      <c r="K110" s="21"/>
      <c r="L110" s="21" t="s">
        <v>56</v>
      </c>
      <c r="M110" s="21"/>
      <c r="N110" s="23">
        <v>6.53</v>
      </c>
      <c r="O110" s="21"/>
      <c r="P110" s="23">
        <v>-6.53</v>
      </c>
    </row>
    <row r="111" spans="1:16">
      <c r="A111" s="24" t="s">
        <v>166</v>
      </c>
      <c r="B111" s="24"/>
      <c r="C111" s="24"/>
      <c r="D111" s="24"/>
      <c r="E111" s="24"/>
      <c r="F111" s="25"/>
      <c r="G111" s="24"/>
      <c r="H111" s="24"/>
      <c r="I111" s="24"/>
      <c r="J111" s="24"/>
      <c r="K111" s="24"/>
      <c r="L111" s="24"/>
      <c r="M111" s="24"/>
      <c r="N111" s="2">
        <f>ROUND(SUM(N103:N110),5)</f>
        <v>-416.09</v>
      </c>
      <c r="O111" s="24"/>
      <c r="P111" s="2">
        <f>ROUND(SUM(P103:P110),5)</f>
        <v>416.09</v>
      </c>
    </row>
    <row r="112" spans="1:16">
      <c r="A112" s="1" t="s">
        <v>163</v>
      </c>
      <c r="B112" s="1"/>
      <c r="C112" s="1"/>
      <c r="D112" s="1"/>
      <c r="E112" s="1"/>
      <c r="F112" s="16"/>
      <c r="G112" s="1"/>
      <c r="H112" s="1"/>
      <c r="I112" s="1"/>
      <c r="J112" s="1"/>
      <c r="K112" s="1"/>
      <c r="L112" s="1"/>
      <c r="M112" s="1"/>
      <c r="N112" s="17"/>
      <c r="O112" s="1"/>
      <c r="P112" s="17"/>
    </row>
    <row r="113" spans="1:16">
      <c r="A113" s="15"/>
      <c r="B113" s="18" t="s">
        <v>167</v>
      </c>
      <c r="C113" s="18"/>
      <c r="D113" s="18" t="s">
        <v>185</v>
      </c>
      <c r="E113" s="18"/>
      <c r="F113" s="19">
        <v>44927</v>
      </c>
      <c r="G113" s="18"/>
      <c r="H113" s="18" t="s">
        <v>186</v>
      </c>
      <c r="I113" s="18"/>
      <c r="J113" s="18"/>
      <c r="K113" s="18"/>
      <c r="L113" s="18" t="s">
        <v>6</v>
      </c>
      <c r="M113" s="18"/>
      <c r="N113" s="20"/>
      <c r="O113" s="18"/>
      <c r="P113" s="20">
        <v>-648</v>
      </c>
    </row>
    <row r="114" spans="1:16">
      <c r="A114" s="1" t="s">
        <v>163</v>
      </c>
      <c r="B114" s="1"/>
      <c r="C114" s="1"/>
      <c r="D114" s="1"/>
      <c r="E114" s="1"/>
      <c r="F114" s="16"/>
      <c r="G114" s="1"/>
      <c r="H114" s="1"/>
      <c r="I114" s="1"/>
      <c r="J114" s="1"/>
      <c r="K114" s="1"/>
      <c r="L114" s="1"/>
      <c r="M114" s="1"/>
      <c r="N114" s="17"/>
      <c r="O114" s="1"/>
      <c r="P114" s="17"/>
    </row>
    <row r="115" spans="1:16" ht="15.75" thickBot="1">
      <c r="A115" s="15"/>
      <c r="B115" s="21"/>
      <c r="C115" s="21"/>
      <c r="D115" s="21"/>
      <c r="E115" s="21"/>
      <c r="F115" s="22"/>
      <c r="G115" s="21"/>
      <c r="H115" s="21"/>
      <c r="I115" s="21"/>
      <c r="J115" s="21"/>
      <c r="K115" s="21"/>
      <c r="L115" s="21" t="s">
        <v>87</v>
      </c>
      <c r="M115" s="21"/>
      <c r="N115" s="23">
        <v>-648</v>
      </c>
      <c r="O115" s="21"/>
      <c r="P115" s="23">
        <v>648</v>
      </c>
    </row>
    <row r="116" spans="1:16">
      <c r="A116" s="24" t="s">
        <v>166</v>
      </c>
      <c r="B116" s="24"/>
      <c r="C116" s="24"/>
      <c r="D116" s="24"/>
      <c r="E116" s="24"/>
      <c r="F116" s="25"/>
      <c r="G116" s="24"/>
      <c r="H116" s="24"/>
      <c r="I116" s="24"/>
      <c r="J116" s="24"/>
      <c r="K116" s="24"/>
      <c r="L116" s="24"/>
      <c r="M116" s="24"/>
      <c r="N116" s="2">
        <f>ROUND(SUM(N114:N115),5)</f>
        <v>-648</v>
      </c>
      <c r="O116" s="24"/>
      <c r="P116" s="2">
        <f>ROUND(SUM(P114:P115),5)</f>
        <v>648</v>
      </c>
    </row>
    <row r="117" spans="1:16">
      <c r="A117" s="1" t="s">
        <v>163</v>
      </c>
      <c r="B117" s="1"/>
      <c r="C117" s="1"/>
      <c r="D117" s="1"/>
      <c r="E117" s="1"/>
      <c r="F117" s="16"/>
      <c r="G117" s="1"/>
      <c r="H117" s="1"/>
      <c r="I117" s="1"/>
      <c r="J117" s="1"/>
      <c r="K117" s="1"/>
      <c r="L117" s="1"/>
      <c r="M117" s="1"/>
      <c r="N117" s="17"/>
      <c r="O117" s="1"/>
      <c r="P117" s="17"/>
    </row>
    <row r="118" spans="1:16">
      <c r="A118" s="15"/>
      <c r="B118" s="18" t="s">
        <v>167</v>
      </c>
      <c r="C118" s="18"/>
      <c r="D118" s="18" t="s">
        <v>187</v>
      </c>
      <c r="E118" s="18"/>
      <c r="F118" s="19">
        <v>44927</v>
      </c>
      <c r="G118" s="18"/>
      <c r="H118" s="18" t="s">
        <v>182</v>
      </c>
      <c r="I118" s="18"/>
      <c r="J118" s="18"/>
      <c r="K118" s="18"/>
      <c r="L118" s="18" t="s">
        <v>6</v>
      </c>
      <c r="M118" s="18"/>
      <c r="N118" s="20"/>
      <c r="O118" s="18"/>
      <c r="P118" s="20">
        <v>-50</v>
      </c>
    </row>
    <row r="119" spans="1:16">
      <c r="A119" s="1" t="s">
        <v>163</v>
      </c>
      <c r="B119" s="1"/>
      <c r="C119" s="1"/>
      <c r="D119" s="1"/>
      <c r="E119" s="1"/>
      <c r="F119" s="16"/>
      <c r="G119" s="1"/>
      <c r="H119" s="1"/>
      <c r="I119" s="1"/>
      <c r="J119" s="1"/>
      <c r="K119" s="1"/>
      <c r="L119" s="1"/>
      <c r="M119" s="1"/>
      <c r="N119" s="17"/>
      <c r="O119" s="1"/>
      <c r="P119" s="17"/>
    </row>
    <row r="120" spans="1:16" ht="15.75" thickBot="1">
      <c r="A120" s="15"/>
      <c r="B120" s="21"/>
      <c r="C120" s="21"/>
      <c r="D120" s="21"/>
      <c r="E120" s="21"/>
      <c r="F120" s="22"/>
      <c r="G120" s="21"/>
      <c r="H120" s="21"/>
      <c r="I120" s="21"/>
      <c r="J120" s="21"/>
      <c r="K120" s="21"/>
      <c r="L120" s="21" t="s">
        <v>96</v>
      </c>
      <c r="M120" s="21"/>
      <c r="N120" s="23">
        <v>-50</v>
      </c>
      <c r="O120" s="21"/>
      <c r="P120" s="23">
        <v>50</v>
      </c>
    </row>
    <row r="121" spans="1:16">
      <c r="A121" s="24" t="s">
        <v>166</v>
      </c>
      <c r="B121" s="24"/>
      <c r="C121" s="24"/>
      <c r="D121" s="24"/>
      <c r="E121" s="24"/>
      <c r="F121" s="25"/>
      <c r="G121" s="24"/>
      <c r="H121" s="24"/>
      <c r="I121" s="24"/>
      <c r="J121" s="24"/>
      <c r="K121" s="24"/>
      <c r="L121" s="24"/>
      <c r="M121" s="24"/>
      <c r="N121" s="2">
        <f>ROUND(SUM(N119:N120),5)</f>
        <v>-50</v>
      </c>
      <c r="O121" s="24"/>
      <c r="P121" s="2">
        <f>ROUND(SUM(P119:P120),5)</f>
        <v>50</v>
      </c>
    </row>
    <row r="122" spans="1:16">
      <c r="A122" s="1" t="s">
        <v>163</v>
      </c>
      <c r="B122" s="1"/>
      <c r="C122" s="1"/>
      <c r="D122" s="1"/>
      <c r="E122" s="1"/>
      <c r="F122" s="16"/>
      <c r="G122" s="1"/>
      <c r="H122" s="1"/>
      <c r="I122" s="1"/>
      <c r="J122" s="1"/>
      <c r="K122" s="1"/>
      <c r="L122" s="1"/>
      <c r="M122" s="1"/>
      <c r="N122" s="17"/>
      <c r="O122" s="1"/>
      <c r="P122" s="17"/>
    </row>
    <row r="123" spans="1:16">
      <c r="A123" s="15"/>
      <c r="B123" s="18" t="s">
        <v>167</v>
      </c>
      <c r="C123" s="18"/>
      <c r="D123" s="18" t="s">
        <v>188</v>
      </c>
      <c r="E123" s="18"/>
      <c r="F123" s="19">
        <v>44927</v>
      </c>
      <c r="G123" s="18"/>
      <c r="H123" s="18" t="s">
        <v>189</v>
      </c>
      <c r="I123" s="18"/>
      <c r="J123" s="18"/>
      <c r="K123" s="18"/>
      <c r="L123" s="18" t="s">
        <v>6</v>
      </c>
      <c r="M123" s="18"/>
      <c r="N123" s="20"/>
      <c r="O123" s="18"/>
      <c r="P123" s="20">
        <v>-104.41</v>
      </c>
    </row>
    <row r="124" spans="1:16">
      <c r="A124" s="1" t="s">
        <v>163</v>
      </c>
      <c r="B124" s="1"/>
      <c r="C124" s="1"/>
      <c r="D124" s="1"/>
      <c r="E124" s="1"/>
      <c r="F124" s="16"/>
      <c r="G124" s="1"/>
      <c r="H124" s="1"/>
      <c r="I124" s="1"/>
      <c r="J124" s="1"/>
      <c r="K124" s="1"/>
      <c r="L124" s="1"/>
      <c r="M124" s="1"/>
      <c r="N124" s="17"/>
      <c r="O124" s="1"/>
      <c r="P124" s="17"/>
    </row>
    <row r="125" spans="1:16">
      <c r="A125" s="21"/>
      <c r="B125" s="21"/>
      <c r="C125" s="21"/>
      <c r="D125" s="21"/>
      <c r="E125" s="21"/>
      <c r="F125" s="22"/>
      <c r="G125" s="21"/>
      <c r="H125" s="21"/>
      <c r="I125" s="21"/>
      <c r="J125" s="21"/>
      <c r="K125" s="21"/>
      <c r="L125" s="21" t="s">
        <v>94</v>
      </c>
      <c r="M125" s="21"/>
      <c r="N125" s="26">
        <v>-54.41</v>
      </c>
      <c r="O125" s="21"/>
      <c r="P125" s="26">
        <v>54.41</v>
      </c>
    </row>
    <row r="126" spans="1:16" ht="15.75" thickBot="1">
      <c r="A126" s="21"/>
      <c r="B126" s="21"/>
      <c r="C126" s="21"/>
      <c r="D126" s="21"/>
      <c r="E126" s="21"/>
      <c r="F126" s="22"/>
      <c r="G126" s="21"/>
      <c r="H126" s="21"/>
      <c r="I126" s="21"/>
      <c r="J126" s="21"/>
      <c r="K126" s="21"/>
      <c r="L126" s="21" t="s">
        <v>96</v>
      </c>
      <c r="M126" s="21"/>
      <c r="N126" s="23">
        <v>-50</v>
      </c>
      <c r="O126" s="21"/>
      <c r="P126" s="23">
        <v>50</v>
      </c>
    </row>
    <row r="127" spans="1:16">
      <c r="A127" s="24" t="s">
        <v>166</v>
      </c>
      <c r="B127" s="24"/>
      <c r="C127" s="24"/>
      <c r="D127" s="24"/>
      <c r="E127" s="24"/>
      <c r="F127" s="25"/>
      <c r="G127" s="24"/>
      <c r="H127" s="24"/>
      <c r="I127" s="24"/>
      <c r="J127" s="24"/>
      <c r="K127" s="24"/>
      <c r="L127" s="24"/>
      <c r="M127" s="24"/>
      <c r="N127" s="2">
        <f>ROUND(SUM(N124:N126),5)</f>
        <v>-104.41</v>
      </c>
      <c r="O127" s="24"/>
      <c r="P127" s="2">
        <f>ROUND(SUM(P124:P126),5)</f>
        <v>104.41</v>
      </c>
    </row>
    <row r="128" spans="1:16">
      <c r="A128" s="1" t="s">
        <v>163</v>
      </c>
      <c r="B128" s="1"/>
      <c r="C128" s="1"/>
      <c r="D128" s="1"/>
      <c r="E128" s="1"/>
      <c r="F128" s="16"/>
      <c r="G128" s="1"/>
      <c r="H128" s="1"/>
      <c r="I128" s="1"/>
      <c r="J128" s="1"/>
      <c r="K128" s="1"/>
      <c r="L128" s="1"/>
      <c r="M128" s="1"/>
      <c r="N128" s="17"/>
      <c r="O128" s="1"/>
      <c r="P128" s="17"/>
    </row>
    <row r="129" spans="1:16">
      <c r="A129" s="15"/>
      <c r="B129" s="18" t="s">
        <v>167</v>
      </c>
      <c r="C129" s="18"/>
      <c r="D129" s="18" t="s">
        <v>190</v>
      </c>
      <c r="E129" s="18"/>
      <c r="F129" s="19">
        <v>44927</v>
      </c>
      <c r="G129" s="18"/>
      <c r="H129" s="18" t="s">
        <v>191</v>
      </c>
      <c r="I129" s="18"/>
      <c r="J129" s="18"/>
      <c r="K129" s="18"/>
      <c r="L129" s="18" t="s">
        <v>6</v>
      </c>
      <c r="M129" s="18"/>
      <c r="N129" s="20"/>
      <c r="O129" s="18"/>
      <c r="P129" s="20">
        <v>-625</v>
      </c>
    </row>
    <row r="130" spans="1:16">
      <c r="A130" s="1" t="s">
        <v>163</v>
      </c>
      <c r="B130" s="1"/>
      <c r="C130" s="1"/>
      <c r="D130" s="1"/>
      <c r="E130" s="1"/>
      <c r="F130" s="16"/>
      <c r="G130" s="1"/>
      <c r="H130" s="1"/>
      <c r="I130" s="1"/>
      <c r="J130" s="1"/>
      <c r="K130" s="1"/>
      <c r="L130" s="1"/>
      <c r="M130" s="1"/>
      <c r="N130" s="17"/>
      <c r="O130" s="1"/>
      <c r="P130" s="17"/>
    </row>
    <row r="131" spans="1:16" ht="15.75" thickBot="1">
      <c r="A131" s="15"/>
      <c r="B131" s="21"/>
      <c r="C131" s="21"/>
      <c r="D131" s="21"/>
      <c r="E131" s="21"/>
      <c r="F131" s="22"/>
      <c r="G131" s="21"/>
      <c r="H131" s="21"/>
      <c r="I131" s="21"/>
      <c r="J131" s="21"/>
      <c r="K131" s="21"/>
      <c r="L131" s="21" t="s">
        <v>97</v>
      </c>
      <c r="M131" s="21"/>
      <c r="N131" s="23">
        <v>-625</v>
      </c>
      <c r="O131" s="21"/>
      <c r="P131" s="23">
        <v>625</v>
      </c>
    </row>
    <row r="132" spans="1:16">
      <c r="A132" s="24" t="s">
        <v>166</v>
      </c>
      <c r="B132" s="24"/>
      <c r="C132" s="24"/>
      <c r="D132" s="24"/>
      <c r="E132" s="24"/>
      <c r="F132" s="25"/>
      <c r="G132" s="24"/>
      <c r="H132" s="24"/>
      <c r="I132" s="24"/>
      <c r="J132" s="24"/>
      <c r="K132" s="24"/>
      <c r="L132" s="24"/>
      <c r="M132" s="24"/>
      <c r="N132" s="2">
        <f>ROUND(SUM(N130:N131),5)</f>
        <v>-625</v>
      </c>
      <c r="O132" s="24"/>
      <c r="P132" s="2">
        <f>ROUND(SUM(P130:P131),5)</f>
        <v>625</v>
      </c>
    </row>
    <row r="133" spans="1:16">
      <c r="A133" s="1" t="s">
        <v>163</v>
      </c>
      <c r="B133" s="1"/>
      <c r="C133" s="1"/>
      <c r="D133" s="1"/>
      <c r="E133" s="1"/>
      <c r="F133" s="16"/>
      <c r="G133" s="1"/>
      <c r="H133" s="1"/>
      <c r="I133" s="1"/>
      <c r="J133" s="1"/>
      <c r="K133" s="1"/>
      <c r="L133" s="1"/>
      <c r="M133" s="1"/>
      <c r="N133" s="17"/>
      <c r="O133" s="1"/>
      <c r="P133" s="17"/>
    </row>
    <row r="134" spans="1:16">
      <c r="A134" s="15"/>
      <c r="B134" s="18" t="s">
        <v>167</v>
      </c>
      <c r="C134" s="18"/>
      <c r="D134" s="18" t="s">
        <v>192</v>
      </c>
      <c r="E134" s="18"/>
      <c r="F134" s="19">
        <v>44927</v>
      </c>
      <c r="G134" s="18"/>
      <c r="H134" s="18" t="s">
        <v>191</v>
      </c>
      <c r="I134" s="18"/>
      <c r="J134" s="18"/>
      <c r="K134" s="18"/>
      <c r="L134" s="18" t="s">
        <v>6</v>
      </c>
      <c r="M134" s="18"/>
      <c r="N134" s="20"/>
      <c r="O134" s="18"/>
      <c r="P134" s="20">
        <v>-64.98</v>
      </c>
    </row>
    <row r="135" spans="1:16">
      <c r="A135" s="1" t="s">
        <v>163</v>
      </c>
      <c r="B135" s="1"/>
      <c r="C135" s="1"/>
      <c r="D135" s="1"/>
      <c r="E135" s="1"/>
      <c r="F135" s="16"/>
      <c r="G135" s="1"/>
      <c r="H135" s="1"/>
      <c r="I135" s="1"/>
      <c r="J135" s="1"/>
      <c r="K135" s="1"/>
      <c r="L135" s="1"/>
      <c r="M135" s="1"/>
      <c r="N135" s="17"/>
      <c r="O135" s="1"/>
      <c r="P135" s="17"/>
    </row>
    <row r="136" spans="1:16">
      <c r="A136" s="21"/>
      <c r="B136" s="21"/>
      <c r="C136" s="21"/>
      <c r="D136" s="21"/>
      <c r="E136" s="21"/>
      <c r="F136" s="22"/>
      <c r="G136" s="21"/>
      <c r="H136" s="21"/>
      <c r="I136" s="21"/>
      <c r="J136" s="21"/>
      <c r="K136" s="21"/>
      <c r="L136" s="21" t="s">
        <v>96</v>
      </c>
      <c r="M136" s="21"/>
      <c r="N136" s="26">
        <v>-50</v>
      </c>
      <c r="O136" s="21"/>
      <c r="P136" s="26">
        <v>50</v>
      </c>
    </row>
    <row r="137" spans="1:16" ht="15.75" thickBot="1">
      <c r="A137" s="21"/>
      <c r="B137" s="21"/>
      <c r="C137" s="21"/>
      <c r="D137" s="21"/>
      <c r="E137" s="21"/>
      <c r="F137" s="22"/>
      <c r="G137" s="21"/>
      <c r="H137" s="21"/>
      <c r="I137" s="21"/>
      <c r="J137" s="21"/>
      <c r="K137" s="21"/>
      <c r="L137" s="21" t="s">
        <v>116</v>
      </c>
      <c r="M137" s="21"/>
      <c r="N137" s="23">
        <v>-14.98</v>
      </c>
      <c r="O137" s="21"/>
      <c r="P137" s="23">
        <v>14.98</v>
      </c>
    </row>
    <row r="138" spans="1:16">
      <c r="A138" s="24" t="s">
        <v>166</v>
      </c>
      <c r="B138" s="24"/>
      <c r="C138" s="24"/>
      <c r="D138" s="24"/>
      <c r="E138" s="24"/>
      <c r="F138" s="25"/>
      <c r="G138" s="24"/>
      <c r="H138" s="24"/>
      <c r="I138" s="24"/>
      <c r="J138" s="24"/>
      <c r="K138" s="24"/>
      <c r="L138" s="24"/>
      <c r="M138" s="24"/>
      <c r="N138" s="2">
        <f>ROUND(SUM(N135:N137),5)</f>
        <v>-64.98</v>
      </c>
      <c r="O138" s="24"/>
      <c r="P138" s="2">
        <f>ROUND(SUM(P135:P137),5)</f>
        <v>64.98</v>
      </c>
    </row>
    <row r="139" spans="1:16">
      <c r="A139" s="1" t="s">
        <v>163</v>
      </c>
      <c r="B139" s="1"/>
      <c r="C139" s="1"/>
      <c r="D139" s="1"/>
      <c r="E139" s="1"/>
      <c r="F139" s="16"/>
      <c r="G139" s="1"/>
      <c r="H139" s="1"/>
      <c r="I139" s="1"/>
      <c r="J139" s="1"/>
      <c r="K139" s="1"/>
      <c r="L139" s="1"/>
      <c r="M139" s="1"/>
      <c r="N139" s="17"/>
      <c r="O139" s="1"/>
      <c r="P139" s="17"/>
    </row>
    <row r="140" spans="1:16">
      <c r="A140" s="15"/>
      <c r="B140" s="18" t="s">
        <v>172</v>
      </c>
      <c r="C140" s="18"/>
      <c r="D140" s="18" t="s">
        <v>193</v>
      </c>
      <c r="E140" s="18"/>
      <c r="F140" s="19">
        <v>44927</v>
      </c>
      <c r="G140" s="18"/>
      <c r="H140" s="18" t="s">
        <v>191</v>
      </c>
      <c r="I140" s="18"/>
      <c r="J140" s="18"/>
      <c r="K140" s="18"/>
      <c r="L140" s="18" t="s">
        <v>6</v>
      </c>
      <c r="M140" s="18"/>
      <c r="N140" s="20"/>
      <c r="O140" s="18"/>
      <c r="P140" s="20">
        <v>-1250.52</v>
      </c>
    </row>
    <row r="141" spans="1:16">
      <c r="A141" s="1" t="s">
        <v>163</v>
      </c>
      <c r="B141" s="1"/>
      <c r="C141" s="1"/>
      <c r="D141" s="1"/>
      <c r="E141" s="1"/>
      <c r="F141" s="16"/>
      <c r="G141" s="1"/>
      <c r="H141" s="1"/>
      <c r="I141" s="1"/>
      <c r="J141" s="1"/>
      <c r="K141" s="1"/>
      <c r="L141" s="1"/>
      <c r="M141" s="1"/>
      <c r="N141" s="17"/>
      <c r="O141" s="1"/>
      <c r="P141" s="17"/>
    </row>
    <row r="142" spans="1:16">
      <c r="A142" s="21"/>
      <c r="B142" s="21"/>
      <c r="C142" s="21"/>
      <c r="D142" s="21"/>
      <c r="E142" s="21"/>
      <c r="F142" s="22"/>
      <c r="G142" s="21"/>
      <c r="H142" s="21"/>
      <c r="I142" s="21"/>
      <c r="J142" s="21"/>
      <c r="K142" s="21"/>
      <c r="L142" s="21" t="s">
        <v>97</v>
      </c>
      <c r="M142" s="21"/>
      <c r="N142" s="26">
        <v>-625</v>
      </c>
      <c r="O142" s="21"/>
      <c r="P142" s="26">
        <v>625</v>
      </c>
    </row>
    <row r="143" spans="1:16">
      <c r="A143" s="21"/>
      <c r="B143" s="21"/>
      <c r="C143" s="21"/>
      <c r="D143" s="21"/>
      <c r="E143" s="21"/>
      <c r="F143" s="22"/>
      <c r="G143" s="21"/>
      <c r="H143" s="21"/>
      <c r="I143" s="21"/>
      <c r="J143" s="21"/>
      <c r="K143" s="21"/>
      <c r="L143" s="21" t="s">
        <v>98</v>
      </c>
      <c r="M143" s="21"/>
      <c r="N143" s="26">
        <v>-1339</v>
      </c>
      <c r="O143" s="21"/>
      <c r="P143" s="26">
        <v>1339</v>
      </c>
    </row>
    <row r="144" spans="1:16">
      <c r="A144" s="21"/>
      <c r="B144" s="21"/>
      <c r="C144" s="21"/>
      <c r="D144" s="21"/>
      <c r="E144" s="21"/>
      <c r="F144" s="22"/>
      <c r="G144" s="21"/>
      <c r="H144" s="21"/>
      <c r="I144" s="21"/>
      <c r="J144" s="21"/>
      <c r="K144" s="21"/>
      <c r="L144" s="21" t="s">
        <v>98</v>
      </c>
      <c r="M144" s="21"/>
      <c r="N144" s="26">
        <v>-180.25</v>
      </c>
      <c r="O144" s="21"/>
      <c r="P144" s="26">
        <v>180.25</v>
      </c>
    </row>
    <row r="145" spans="1:16">
      <c r="A145" s="21"/>
      <c r="B145" s="21"/>
      <c r="C145" s="21"/>
      <c r="D145" s="21"/>
      <c r="E145" s="21"/>
      <c r="F145" s="22"/>
      <c r="G145" s="21"/>
      <c r="H145" s="21"/>
      <c r="I145" s="21"/>
      <c r="J145" s="21"/>
      <c r="K145" s="21"/>
      <c r="L145" s="21" t="s">
        <v>97</v>
      </c>
      <c r="M145" s="21"/>
      <c r="N145" s="26">
        <v>625</v>
      </c>
      <c r="O145" s="21"/>
      <c r="P145" s="26">
        <v>-625</v>
      </c>
    </row>
    <row r="146" spans="1:16">
      <c r="A146" s="21"/>
      <c r="B146" s="21"/>
      <c r="C146" s="21"/>
      <c r="D146" s="21"/>
      <c r="E146" s="21"/>
      <c r="F146" s="22"/>
      <c r="G146" s="21"/>
      <c r="H146" s="21"/>
      <c r="I146" s="21"/>
      <c r="J146" s="21"/>
      <c r="K146" s="21"/>
      <c r="L146" s="21" t="s">
        <v>56</v>
      </c>
      <c r="M146" s="21"/>
      <c r="N146" s="26">
        <v>55</v>
      </c>
      <c r="O146" s="21"/>
      <c r="P146" s="26">
        <v>-55</v>
      </c>
    </row>
    <row r="147" spans="1:16">
      <c r="A147" s="21"/>
      <c r="B147" s="21"/>
      <c r="C147" s="21"/>
      <c r="D147" s="21"/>
      <c r="E147" s="21"/>
      <c r="F147" s="22"/>
      <c r="G147" s="21"/>
      <c r="H147" s="21"/>
      <c r="I147" s="21"/>
      <c r="J147" s="21"/>
      <c r="K147" s="21"/>
      <c r="L147" s="21" t="s">
        <v>95</v>
      </c>
      <c r="M147" s="21"/>
      <c r="N147" s="26">
        <v>-132.94</v>
      </c>
      <c r="O147" s="21"/>
      <c r="P147" s="26">
        <v>132.94</v>
      </c>
    </row>
    <row r="148" spans="1:16">
      <c r="A148" s="21"/>
      <c r="B148" s="21"/>
      <c r="C148" s="21"/>
      <c r="D148" s="21"/>
      <c r="E148" s="21"/>
      <c r="F148" s="22"/>
      <c r="G148" s="21"/>
      <c r="H148" s="21"/>
      <c r="I148" s="21"/>
      <c r="J148" s="21"/>
      <c r="K148" s="21"/>
      <c r="L148" s="21" t="s">
        <v>56</v>
      </c>
      <c r="M148" s="21"/>
      <c r="N148" s="26">
        <v>132.94</v>
      </c>
      <c r="O148" s="21"/>
      <c r="P148" s="26">
        <v>-132.94</v>
      </c>
    </row>
    <row r="149" spans="1:16">
      <c r="A149" s="21"/>
      <c r="B149" s="21"/>
      <c r="C149" s="21"/>
      <c r="D149" s="21"/>
      <c r="E149" s="21"/>
      <c r="F149" s="22"/>
      <c r="G149" s="21"/>
      <c r="H149" s="21"/>
      <c r="I149" s="21"/>
      <c r="J149" s="21"/>
      <c r="K149" s="21"/>
      <c r="L149" s="21" t="s">
        <v>56</v>
      </c>
      <c r="M149" s="21"/>
      <c r="N149" s="26">
        <v>132.94</v>
      </c>
      <c r="O149" s="21"/>
      <c r="P149" s="26">
        <v>-132.94</v>
      </c>
    </row>
    <row r="150" spans="1:16">
      <c r="A150" s="21"/>
      <c r="B150" s="21"/>
      <c r="C150" s="21"/>
      <c r="D150" s="21"/>
      <c r="E150" s="21"/>
      <c r="F150" s="22"/>
      <c r="G150" s="21"/>
      <c r="H150" s="21"/>
      <c r="I150" s="21"/>
      <c r="J150" s="21"/>
      <c r="K150" s="21"/>
      <c r="L150" s="21" t="s">
        <v>95</v>
      </c>
      <c r="M150" s="21"/>
      <c r="N150" s="26">
        <v>-31.09</v>
      </c>
      <c r="O150" s="21"/>
      <c r="P150" s="26">
        <v>31.09</v>
      </c>
    </row>
    <row r="151" spans="1:16">
      <c r="A151" s="21"/>
      <c r="B151" s="21"/>
      <c r="C151" s="21"/>
      <c r="D151" s="21"/>
      <c r="E151" s="21"/>
      <c r="F151" s="22"/>
      <c r="G151" s="21"/>
      <c r="H151" s="21"/>
      <c r="I151" s="21"/>
      <c r="J151" s="21"/>
      <c r="K151" s="21"/>
      <c r="L151" s="21" t="s">
        <v>56</v>
      </c>
      <c r="M151" s="21"/>
      <c r="N151" s="26">
        <v>31.09</v>
      </c>
      <c r="O151" s="21"/>
      <c r="P151" s="26">
        <v>-31.09</v>
      </c>
    </row>
    <row r="152" spans="1:16">
      <c r="A152" s="21"/>
      <c r="B152" s="21"/>
      <c r="C152" s="21"/>
      <c r="D152" s="21"/>
      <c r="E152" s="21"/>
      <c r="F152" s="22"/>
      <c r="G152" s="21"/>
      <c r="H152" s="21"/>
      <c r="I152" s="21"/>
      <c r="J152" s="21"/>
      <c r="K152" s="21"/>
      <c r="L152" s="21" t="s">
        <v>56</v>
      </c>
      <c r="M152" s="21"/>
      <c r="N152" s="26">
        <v>31.09</v>
      </c>
      <c r="O152" s="21"/>
      <c r="P152" s="26">
        <v>-31.09</v>
      </c>
    </row>
    <row r="153" spans="1:16" ht="15.75" thickBot="1">
      <c r="A153" s="21"/>
      <c r="B153" s="21"/>
      <c r="C153" s="21"/>
      <c r="D153" s="21"/>
      <c r="E153" s="21"/>
      <c r="F153" s="22"/>
      <c r="G153" s="21"/>
      <c r="H153" s="21"/>
      <c r="I153" s="21"/>
      <c r="J153" s="21"/>
      <c r="K153" s="21"/>
      <c r="L153" s="21" t="s">
        <v>56</v>
      </c>
      <c r="M153" s="21"/>
      <c r="N153" s="23">
        <v>49.7</v>
      </c>
      <c r="O153" s="21"/>
      <c r="P153" s="23">
        <v>-49.7</v>
      </c>
    </row>
    <row r="154" spans="1:16">
      <c r="A154" s="24" t="s">
        <v>166</v>
      </c>
      <c r="B154" s="24"/>
      <c r="C154" s="24"/>
      <c r="D154" s="24"/>
      <c r="E154" s="24"/>
      <c r="F154" s="25"/>
      <c r="G154" s="24"/>
      <c r="H154" s="24"/>
      <c r="I154" s="24"/>
      <c r="J154" s="24"/>
      <c r="K154" s="24"/>
      <c r="L154" s="24"/>
      <c r="M154" s="24"/>
      <c r="N154" s="2">
        <f>ROUND(SUM(N141:N153),5)</f>
        <v>-1250.52</v>
      </c>
      <c r="O154" s="24"/>
      <c r="P154" s="2">
        <f>ROUND(SUM(P141:P153),5)</f>
        <v>1250.52</v>
      </c>
    </row>
    <row r="155" spans="1:16">
      <c r="A155" s="1" t="s">
        <v>163</v>
      </c>
      <c r="B155" s="1"/>
      <c r="C155" s="1"/>
      <c r="D155" s="1"/>
      <c r="E155" s="1"/>
      <c r="F155" s="16"/>
      <c r="G155" s="1"/>
      <c r="H155" s="1"/>
      <c r="I155" s="1"/>
      <c r="J155" s="1"/>
      <c r="K155" s="1"/>
      <c r="L155" s="1"/>
      <c r="M155" s="1"/>
      <c r="N155" s="17"/>
      <c r="O155" s="1"/>
      <c r="P155" s="17"/>
    </row>
    <row r="156" spans="1:16">
      <c r="A156" s="15"/>
      <c r="B156" s="18" t="s">
        <v>172</v>
      </c>
      <c r="C156" s="18"/>
      <c r="D156" s="18" t="s">
        <v>194</v>
      </c>
      <c r="E156" s="18"/>
      <c r="F156" s="19">
        <v>44927</v>
      </c>
      <c r="G156" s="18"/>
      <c r="H156" s="18" t="s">
        <v>189</v>
      </c>
      <c r="I156" s="18"/>
      <c r="J156" s="18"/>
      <c r="K156" s="18"/>
      <c r="L156" s="18" t="s">
        <v>6</v>
      </c>
      <c r="M156" s="18"/>
      <c r="N156" s="20"/>
      <c r="O156" s="18"/>
      <c r="P156" s="20">
        <v>-946.44</v>
      </c>
    </row>
    <row r="157" spans="1:16">
      <c r="A157" s="1" t="s">
        <v>163</v>
      </c>
      <c r="B157" s="1"/>
      <c r="C157" s="1"/>
      <c r="D157" s="1"/>
      <c r="E157" s="1"/>
      <c r="F157" s="16"/>
      <c r="G157" s="1"/>
      <c r="H157" s="1"/>
      <c r="I157" s="1"/>
      <c r="J157" s="1"/>
      <c r="K157" s="1"/>
      <c r="L157" s="1"/>
      <c r="M157" s="1"/>
      <c r="N157" s="17"/>
      <c r="O157" s="1"/>
      <c r="P157" s="17"/>
    </row>
    <row r="158" spans="1:16">
      <c r="A158" s="21"/>
      <c r="B158" s="21"/>
      <c r="C158" s="21"/>
      <c r="D158" s="21"/>
      <c r="E158" s="21"/>
      <c r="F158" s="22"/>
      <c r="G158" s="21"/>
      <c r="H158" s="21"/>
      <c r="I158" s="21"/>
      <c r="J158" s="21"/>
      <c r="K158" s="21"/>
      <c r="L158" s="21" t="s">
        <v>98</v>
      </c>
      <c r="M158" s="21"/>
      <c r="N158" s="26">
        <v>-1080</v>
      </c>
      <c r="O158" s="21"/>
      <c r="P158" s="26">
        <v>1080</v>
      </c>
    </row>
    <row r="159" spans="1:16">
      <c r="A159" s="21"/>
      <c r="B159" s="21"/>
      <c r="C159" s="21"/>
      <c r="D159" s="21"/>
      <c r="E159" s="21"/>
      <c r="F159" s="22"/>
      <c r="G159" s="21"/>
      <c r="H159" s="21"/>
      <c r="I159" s="21"/>
      <c r="J159" s="21"/>
      <c r="K159" s="21"/>
      <c r="L159" s="21" t="s">
        <v>98</v>
      </c>
      <c r="M159" s="21"/>
      <c r="N159" s="26">
        <v>-40</v>
      </c>
      <c r="O159" s="21"/>
      <c r="P159" s="26">
        <v>40</v>
      </c>
    </row>
    <row r="160" spans="1:16">
      <c r="A160" s="21"/>
      <c r="B160" s="21"/>
      <c r="C160" s="21"/>
      <c r="D160" s="21"/>
      <c r="E160" s="21"/>
      <c r="F160" s="22"/>
      <c r="G160" s="21"/>
      <c r="H160" s="21"/>
      <c r="I160" s="21"/>
      <c r="J160" s="21"/>
      <c r="K160" s="21"/>
      <c r="L160" s="21" t="s">
        <v>56</v>
      </c>
      <c r="M160" s="21"/>
      <c r="N160" s="26">
        <v>68</v>
      </c>
      <c r="O160" s="21"/>
      <c r="P160" s="26">
        <v>-68</v>
      </c>
    </row>
    <row r="161" spans="1:16">
      <c r="A161" s="21"/>
      <c r="B161" s="21"/>
      <c r="C161" s="21"/>
      <c r="D161" s="21"/>
      <c r="E161" s="21"/>
      <c r="F161" s="22"/>
      <c r="G161" s="21"/>
      <c r="H161" s="21"/>
      <c r="I161" s="21"/>
      <c r="J161" s="21"/>
      <c r="K161" s="21"/>
      <c r="L161" s="21" t="s">
        <v>95</v>
      </c>
      <c r="M161" s="21"/>
      <c r="N161" s="26">
        <v>-69.44</v>
      </c>
      <c r="O161" s="21"/>
      <c r="P161" s="26">
        <v>69.44</v>
      </c>
    </row>
    <row r="162" spans="1:16">
      <c r="A162" s="21"/>
      <c r="B162" s="21"/>
      <c r="C162" s="21"/>
      <c r="D162" s="21"/>
      <c r="E162" s="21"/>
      <c r="F162" s="22"/>
      <c r="G162" s="21"/>
      <c r="H162" s="21"/>
      <c r="I162" s="21"/>
      <c r="J162" s="21"/>
      <c r="K162" s="21"/>
      <c r="L162" s="21" t="s">
        <v>56</v>
      </c>
      <c r="M162" s="21"/>
      <c r="N162" s="26">
        <v>69.44</v>
      </c>
      <c r="O162" s="21"/>
      <c r="P162" s="26">
        <v>-69.44</v>
      </c>
    </row>
    <row r="163" spans="1:16">
      <c r="A163" s="21"/>
      <c r="B163" s="21"/>
      <c r="C163" s="21"/>
      <c r="D163" s="21"/>
      <c r="E163" s="21"/>
      <c r="F163" s="22"/>
      <c r="G163" s="21"/>
      <c r="H163" s="21"/>
      <c r="I163" s="21"/>
      <c r="J163" s="21"/>
      <c r="K163" s="21"/>
      <c r="L163" s="21" t="s">
        <v>56</v>
      </c>
      <c r="M163" s="21"/>
      <c r="N163" s="26">
        <v>69.44</v>
      </c>
      <c r="O163" s="21"/>
      <c r="P163" s="26">
        <v>-69.44</v>
      </c>
    </row>
    <row r="164" spans="1:16">
      <c r="A164" s="21"/>
      <c r="B164" s="21"/>
      <c r="C164" s="21"/>
      <c r="D164" s="21"/>
      <c r="E164" s="21"/>
      <c r="F164" s="22"/>
      <c r="G164" s="21"/>
      <c r="H164" s="21"/>
      <c r="I164" s="21"/>
      <c r="J164" s="21"/>
      <c r="K164" s="21"/>
      <c r="L164" s="21" t="s">
        <v>95</v>
      </c>
      <c r="M164" s="21"/>
      <c r="N164" s="26">
        <v>-16.239999999999998</v>
      </c>
      <c r="O164" s="21"/>
      <c r="P164" s="26">
        <v>16.239999999999998</v>
      </c>
    </row>
    <row r="165" spans="1:16">
      <c r="A165" s="21"/>
      <c r="B165" s="21"/>
      <c r="C165" s="21"/>
      <c r="D165" s="21"/>
      <c r="E165" s="21"/>
      <c r="F165" s="22"/>
      <c r="G165" s="21"/>
      <c r="H165" s="21"/>
      <c r="I165" s="21"/>
      <c r="J165" s="21"/>
      <c r="K165" s="21"/>
      <c r="L165" s="21" t="s">
        <v>56</v>
      </c>
      <c r="M165" s="21"/>
      <c r="N165" s="26">
        <v>16.239999999999998</v>
      </c>
      <c r="O165" s="21"/>
      <c r="P165" s="26">
        <v>-16.239999999999998</v>
      </c>
    </row>
    <row r="166" spans="1:16">
      <c r="A166" s="21"/>
      <c r="B166" s="21"/>
      <c r="C166" s="21"/>
      <c r="D166" s="21"/>
      <c r="E166" s="21"/>
      <c r="F166" s="22"/>
      <c r="G166" s="21"/>
      <c r="H166" s="21"/>
      <c r="I166" s="21"/>
      <c r="J166" s="21"/>
      <c r="K166" s="21"/>
      <c r="L166" s="21" t="s">
        <v>56</v>
      </c>
      <c r="M166" s="21"/>
      <c r="N166" s="26">
        <v>16.239999999999998</v>
      </c>
      <c r="O166" s="21"/>
      <c r="P166" s="26">
        <v>-16.239999999999998</v>
      </c>
    </row>
    <row r="167" spans="1:16" ht="15.75" thickBot="1">
      <c r="A167" s="21"/>
      <c r="B167" s="21"/>
      <c r="C167" s="21"/>
      <c r="D167" s="21"/>
      <c r="E167" s="21"/>
      <c r="F167" s="22"/>
      <c r="G167" s="21"/>
      <c r="H167" s="21"/>
      <c r="I167" s="21"/>
      <c r="J167" s="21"/>
      <c r="K167" s="21"/>
      <c r="L167" s="21" t="s">
        <v>56</v>
      </c>
      <c r="M167" s="21"/>
      <c r="N167" s="23">
        <v>19.88</v>
      </c>
      <c r="O167" s="21"/>
      <c r="P167" s="23">
        <v>-19.88</v>
      </c>
    </row>
    <row r="168" spans="1:16">
      <c r="A168" s="24" t="s">
        <v>166</v>
      </c>
      <c r="B168" s="24"/>
      <c r="C168" s="24"/>
      <c r="D168" s="24"/>
      <c r="E168" s="24"/>
      <c r="F168" s="25"/>
      <c r="G168" s="24"/>
      <c r="H168" s="24"/>
      <c r="I168" s="24"/>
      <c r="J168" s="24"/>
      <c r="K168" s="24"/>
      <c r="L168" s="24"/>
      <c r="M168" s="24"/>
      <c r="N168" s="2">
        <f>ROUND(SUM(N157:N167),5)</f>
        <v>-946.44</v>
      </c>
      <c r="O168" s="24"/>
      <c r="P168" s="2">
        <f>ROUND(SUM(P157:P167),5)</f>
        <v>946.44</v>
      </c>
    </row>
    <row r="169" spans="1:16">
      <c r="A169" s="1" t="s">
        <v>163</v>
      </c>
      <c r="B169" s="1"/>
      <c r="C169" s="1"/>
      <c r="D169" s="1"/>
      <c r="E169" s="1"/>
      <c r="F169" s="16"/>
      <c r="G169" s="1"/>
      <c r="H169" s="1"/>
      <c r="I169" s="1"/>
      <c r="J169" s="1"/>
      <c r="K169" s="1"/>
      <c r="L169" s="1"/>
      <c r="M169" s="1"/>
      <c r="N169" s="17"/>
      <c r="O169" s="1"/>
      <c r="P169" s="17"/>
    </row>
    <row r="170" spans="1:16">
      <c r="A170" s="15"/>
      <c r="B170" s="18" t="s">
        <v>167</v>
      </c>
      <c r="C170" s="18"/>
      <c r="D170" s="18" t="s">
        <v>195</v>
      </c>
      <c r="E170" s="18"/>
      <c r="F170" s="19">
        <v>44956</v>
      </c>
      <c r="G170" s="18"/>
      <c r="H170" s="18" t="s">
        <v>196</v>
      </c>
      <c r="I170" s="18"/>
      <c r="J170" s="18"/>
      <c r="K170" s="18"/>
      <c r="L170" s="18" t="s">
        <v>6</v>
      </c>
      <c r="M170" s="18"/>
      <c r="N170" s="20"/>
      <c r="O170" s="18"/>
      <c r="P170" s="20">
        <v>-60</v>
      </c>
    </row>
    <row r="171" spans="1:16">
      <c r="A171" s="1" t="s">
        <v>163</v>
      </c>
      <c r="B171" s="1"/>
      <c r="C171" s="1"/>
      <c r="D171" s="1"/>
      <c r="E171" s="1"/>
      <c r="F171" s="16"/>
      <c r="G171" s="1"/>
      <c r="H171" s="1"/>
      <c r="I171" s="1"/>
      <c r="J171" s="1"/>
      <c r="K171" s="1"/>
      <c r="L171" s="1"/>
      <c r="M171" s="1"/>
      <c r="N171" s="17"/>
      <c r="O171" s="1"/>
      <c r="P171" s="17"/>
    </row>
    <row r="172" spans="1:16" ht="15.75" thickBot="1">
      <c r="A172" s="15"/>
      <c r="B172" s="21"/>
      <c r="C172" s="21"/>
      <c r="D172" s="21"/>
      <c r="E172" s="21"/>
      <c r="F172" s="22"/>
      <c r="G172" s="21"/>
      <c r="H172" s="21"/>
      <c r="I172" s="21"/>
      <c r="J172" s="21"/>
      <c r="K172" s="21"/>
      <c r="L172" s="21" t="s">
        <v>101</v>
      </c>
      <c r="M172" s="21"/>
      <c r="N172" s="23">
        <v>-60</v>
      </c>
      <c r="O172" s="21"/>
      <c r="P172" s="23">
        <v>60</v>
      </c>
    </row>
    <row r="173" spans="1:16">
      <c r="A173" s="24" t="s">
        <v>166</v>
      </c>
      <c r="B173" s="24"/>
      <c r="C173" s="24"/>
      <c r="D173" s="24"/>
      <c r="E173" s="24"/>
      <c r="F173" s="25"/>
      <c r="G173" s="24"/>
      <c r="H173" s="24"/>
      <c r="I173" s="24"/>
      <c r="J173" s="24"/>
      <c r="K173" s="24"/>
      <c r="L173" s="24"/>
      <c r="M173" s="24"/>
      <c r="N173" s="2">
        <f>ROUND(SUM(N171:N172),5)</f>
        <v>-60</v>
      </c>
      <c r="O173" s="24"/>
      <c r="P173" s="2">
        <f>ROUND(SUM(P171:P172),5)</f>
        <v>60</v>
      </c>
    </row>
    <row r="174" spans="1:16">
      <c r="A174" s="1" t="s">
        <v>163</v>
      </c>
      <c r="B174" s="1"/>
      <c r="C174" s="1"/>
      <c r="D174" s="1"/>
      <c r="E174" s="1"/>
      <c r="F174" s="16"/>
      <c r="G174" s="1"/>
      <c r="H174" s="1"/>
      <c r="I174" s="1"/>
      <c r="J174" s="1"/>
      <c r="K174" s="1"/>
      <c r="L174" s="1"/>
      <c r="M174" s="1"/>
      <c r="N174" s="17"/>
      <c r="O174" s="1"/>
      <c r="P174" s="17"/>
    </row>
    <row r="175" spans="1:16">
      <c r="A175" s="15"/>
      <c r="B175" s="18" t="s">
        <v>167</v>
      </c>
      <c r="C175" s="18"/>
      <c r="D175" s="18" t="s">
        <v>197</v>
      </c>
      <c r="E175" s="18"/>
      <c r="F175" s="19">
        <v>44956</v>
      </c>
      <c r="G175" s="18"/>
      <c r="H175" s="18" t="s">
        <v>198</v>
      </c>
      <c r="I175" s="18"/>
      <c r="J175" s="18"/>
      <c r="K175" s="18"/>
      <c r="L175" s="18" t="s">
        <v>6</v>
      </c>
      <c r="M175" s="18"/>
      <c r="N175" s="20"/>
      <c r="O175" s="18"/>
      <c r="P175" s="20">
        <v>-10631.25</v>
      </c>
    </row>
    <row r="176" spans="1:16">
      <c r="A176" s="1" t="s">
        <v>163</v>
      </c>
      <c r="B176" s="1"/>
      <c r="C176" s="1"/>
      <c r="D176" s="1"/>
      <c r="E176" s="1"/>
      <c r="F176" s="16"/>
      <c r="G176" s="1"/>
      <c r="H176" s="1"/>
      <c r="I176" s="1"/>
      <c r="J176" s="1"/>
      <c r="K176" s="1"/>
      <c r="L176" s="1"/>
      <c r="M176" s="1"/>
      <c r="N176" s="17"/>
      <c r="O176" s="1"/>
      <c r="P176" s="17"/>
    </row>
    <row r="177" spans="1:16" ht="15.75" thickBot="1">
      <c r="A177" s="15"/>
      <c r="B177" s="21"/>
      <c r="C177" s="21"/>
      <c r="D177" s="21"/>
      <c r="E177" s="21"/>
      <c r="F177" s="22"/>
      <c r="G177" s="21"/>
      <c r="H177" s="21"/>
      <c r="I177" s="21"/>
      <c r="J177" s="21"/>
      <c r="K177" s="21"/>
      <c r="L177" s="21" t="s">
        <v>82</v>
      </c>
      <c r="M177" s="21"/>
      <c r="N177" s="23">
        <v>-10631.25</v>
      </c>
      <c r="O177" s="21"/>
      <c r="P177" s="23">
        <v>10631.25</v>
      </c>
    </row>
    <row r="178" spans="1:16">
      <c r="A178" s="24" t="s">
        <v>166</v>
      </c>
      <c r="B178" s="24"/>
      <c r="C178" s="24"/>
      <c r="D178" s="24"/>
      <c r="E178" s="24"/>
      <c r="F178" s="25"/>
      <c r="G178" s="24"/>
      <c r="H178" s="24"/>
      <c r="I178" s="24"/>
      <c r="J178" s="24"/>
      <c r="K178" s="24"/>
      <c r="L178" s="24"/>
      <c r="M178" s="24"/>
      <c r="N178" s="2">
        <f>ROUND(SUM(N176:N177),5)</f>
        <v>-10631.25</v>
      </c>
      <c r="O178" s="24"/>
      <c r="P178" s="2">
        <f>ROUND(SUM(P176:P177),5)</f>
        <v>10631.25</v>
      </c>
    </row>
    <row r="179" spans="1:16">
      <c r="A179" s="1" t="s">
        <v>163</v>
      </c>
      <c r="B179" s="1"/>
      <c r="C179" s="1"/>
      <c r="D179" s="1"/>
      <c r="E179" s="1"/>
      <c r="F179" s="16"/>
      <c r="G179" s="1"/>
      <c r="H179" s="1"/>
      <c r="I179" s="1"/>
      <c r="J179" s="1"/>
      <c r="K179" s="1"/>
      <c r="L179" s="1"/>
      <c r="M179" s="1"/>
      <c r="N179" s="17"/>
      <c r="O179" s="1"/>
      <c r="P179" s="17"/>
    </row>
    <row r="180" spans="1:16">
      <c r="A180" s="15"/>
      <c r="B180" s="18" t="s">
        <v>167</v>
      </c>
      <c r="C180" s="18"/>
      <c r="D180" s="18" t="s">
        <v>199</v>
      </c>
      <c r="E180" s="18"/>
      <c r="F180" s="19">
        <v>44956</v>
      </c>
      <c r="G180" s="18"/>
      <c r="H180" s="18" t="s">
        <v>200</v>
      </c>
      <c r="I180" s="18"/>
      <c r="J180" s="18"/>
      <c r="K180" s="18"/>
      <c r="L180" s="18" t="s">
        <v>6</v>
      </c>
      <c r="M180" s="18"/>
      <c r="N180" s="20"/>
      <c r="O180" s="18"/>
      <c r="P180" s="20">
        <v>-775.25</v>
      </c>
    </row>
    <row r="181" spans="1:16">
      <c r="A181" s="1" t="s">
        <v>163</v>
      </c>
      <c r="B181" s="1"/>
      <c r="C181" s="1"/>
      <c r="D181" s="1"/>
      <c r="E181" s="1"/>
      <c r="F181" s="16"/>
      <c r="G181" s="1"/>
      <c r="H181" s="1"/>
      <c r="I181" s="1"/>
      <c r="J181" s="1"/>
      <c r="K181" s="1"/>
      <c r="L181" s="1"/>
      <c r="M181" s="1"/>
      <c r="N181" s="17"/>
      <c r="O181" s="1"/>
      <c r="P181" s="17"/>
    </row>
    <row r="182" spans="1:16">
      <c r="A182" s="21"/>
      <c r="B182" s="21"/>
      <c r="C182" s="21"/>
      <c r="D182" s="21"/>
      <c r="E182" s="21"/>
      <c r="F182" s="22"/>
      <c r="G182" s="21"/>
      <c r="H182" s="21"/>
      <c r="I182" s="21"/>
      <c r="J182" s="21"/>
      <c r="K182" s="21"/>
      <c r="L182" s="21" t="s">
        <v>84</v>
      </c>
      <c r="M182" s="21"/>
      <c r="N182" s="26">
        <v>-254</v>
      </c>
      <c r="O182" s="21"/>
      <c r="P182" s="26">
        <v>254</v>
      </c>
    </row>
    <row r="183" spans="1:16" ht="15.75" thickBot="1">
      <c r="A183" s="21"/>
      <c r="B183" s="21"/>
      <c r="C183" s="21"/>
      <c r="D183" s="21"/>
      <c r="E183" s="21"/>
      <c r="F183" s="22"/>
      <c r="G183" s="21"/>
      <c r="H183" s="21"/>
      <c r="I183" s="21"/>
      <c r="J183" s="21"/>
      <c r="K183" s="21"/>
      <c r="L183" s="21" t="s">
        <v>84</v>
      </c>
      <c r="M183" s="21"/>
      <c r="N183" s="23">
        <v>-521.25</v>
      </c>
      <c r="O183" s="21"/>
      <c r="P183" s="23">
        <v>521.25</v>
      </c>
    </row>
    <row r="184" spans="1:16">
      <c r="A184" s="24" t="s">
        <v>166</v>
      </c>
      <c r="B184" s="24"/>
      <c r="C184" s="24"/>
      <c r="D184" s="24"/>
      <c r="E184" s="24"/>
      <c r="F184" s="25"/>
      <c r="G184" s="24"/>
      <c r="H184" s="24"/>
      <c r="I184" s="24"/>
      <c r="J184" s="24"/>
      <c r="K184" s="24"/>
      <c r="L184" s="24"/>
      <c r="M184" s="24"/>
      <c r="N184" s="2">
        <f>ROUND(SUM(N181:N183),5)</f>
        <v>-775.25</v>
      </c>
      <c r="O184" s="24"/>
      <c r="P184" s="2">
        <f>ROUND(SUM(P181:P183),5)</f>
        <v>775.25</v>
      </c>
    </row>
    <row r="185" spans="1:16">
      <c r="A185" s="1" t="s">
        <v>163</v>
      </c>
      <c r="B185" s="1"/>
      <c r="C185" s="1"/>
      <c r="D185" s="1"/>
      <c r="E185" s="1"/>
      <c r="F185" s="16"/>
      <c r="G185" s="1"/>
      <c r="H185" s="1"/>
      <c r="I185" s="1"/>
      <c r="J185" s="1"/>
      <c r="K185" s="1"/>
      <c r="L185" s="1"/>
      <c r="M185" s="1"/>
      <c r="N185" s="17"/>
      <c r="O185" s="1"/>
      <c r="P185" s="17"/>
    </row>
    <row r="186" spans="1:16">
      <c r="A186" s="15"/>
      <c r="B186" s="18" t="s">
        <v>167</v>
      </c>
      <c r="C186" s="18"/>
      <c r="D186" s="18" t="s">
        <v>201</v>
      </c>
      <c r="E186" s="18"/>
      <c r="F186" s="19">
        <v>44956</v>
      </c>
      <c r="G186" s="18"/>
      <c r="H186" s="18" t="s">
        <v>202</v>
      </c>
      <c r="I186" s="18"/>
      <c r="J186" s="18"/>
      <c r="K186" s="18"/>
      <c r="L186" s="18" t="s">
        <v>6</v>
      </c>
      <c r="M186" s="18"/>
      <c r="N186" s="20"/>
      <c r="O186" s="18"/>
      <c r="P186" s="20">
        <v>-318.86</v>
      </c>
    </row>
    <row r="187" spans="1:16">
      <c r="A187" s="1" t="s">
        <v>163</v>
      </c>
      <c r="B187" s="1"/>
      <c r="C187" s="1"/>
      <c r="D187" s="1"/>
      <c r="E187" s="1"/>
      <c r="F187" s="16"/>
      <c r="G187" s="1"/>
      <c r="H187" s="1"/>
      <c r="I187" s="1"/>
      <c r="J187" s="1"/>
      <c r="K187" s="1"/>
      <c r="L187" s="1"/>
      <c r="M187" s="1"/>
      <c r="N187" s="17"/>
      <c r="O187" s="1"/>
      <c r="P187" s="17"/>
    </row>
    <row r="188" spans="1:16">
      <c r="A188" s="21"/>
      <c r="B188" s="21"/>
      <c r="C188" s="21"/>
      <c r="D188" s="21"/>
      <c r="E188" s="21"/>
      <c r="F188" s="22"/>
      <c r="G188" s="21"/>
      <c r="H188" s="21"/>
      <c r="I188" s="21"/>
      <c r="J188" s="21"/>
      <c r="K188" s="21"/>
      <c r="L188" s="21" t="s">
        <v>112</v>
      </c>
      <c r="M188" s="21"/>
      <c r="N188" s="26">
        <v>-71.489999999999995</v>
      </c>
      <c r="O188" s="21"/>
      <c r="P188" s="26">
        <v>71.489999999999995</v>
      </c>
    </row>
    <row r="189" spans="1:16" ht="15.75" thickBot="1">
      <c r="A189" s="21"/>
      <c r="B189" s="21"/>
      <c r="C189" s="21"/>
      <c r="D189" s="21"/>
      <c r="E189" s="21"/>
      <c r="F189" s="22"/>
      <c r="G189" s="21"/>
      <c r="H189" s="21"/>
      <c r="I189" s="21"/>
      <c r="J189" s="21"/>
      <c r="K189" s="21"/>
      <c r="L189" s="21" t="s">
        <v>112</v>
      </c>
      <c r="M189" s="21"/>
      <c r="N189" s="23">
        <v>-247.37</v>
      </c>
      <c r="O189" s="21"/>
      <c r="P189" s="23">
        <v>247.37</v>
      </c>
    </row>
    <row r="190" spans="1:16">
      <c r="A190" s="24" t="s">
        <v>166</v>
      </c>
      <c r="B190" s="24"/>
      <c r="C190" s="24"/>
      <c r="D190" s="24"/>
      <c r="E190" s="24"/>
      <c r="F190" s="25"/>
      <c r="G190" s="24"/>
      <c r="H190" s="24"/>
      <c r="I190" s="24"/>
      <c r="J190" s="24"/>
      <c r="K190" s="24"/>
      <c r="L190" s="24"/>
      <c r="M190" s="24"/>
      <c r="N190" s="2">
        <f>ROUND(SUM(N187:N189),5)</f>
        <v>-318.86</v>
      </c>
      <c r="O190" s="24"/>
      <c r="P190" s="2">
        <f>ROUND(SUM(P187:P189),5)</f>
        <v>318.86</v>
      </c>
    </row>
    <row r="191" spans="1:16">
      <c r="A191" s="1" t="s">
        <v>163</v>
      </c>
      <c r="B191" s="1"/>
      <c r="C191" s="1"/>
      <c r="D191" s="1"/>
      <c r="E191" s="1"/>
      <c r="F191" s="16"/>
      <c r="G191" s="1"/>
      <c r="H191" s="1"/>
      <c r="I191" s="1"/>
      <c r="J191" s="1"/>
      <c r="K191" s="1"/>
      <c r="L191" s="1"/>
      <c r="M191" s="1"/>
      <c r="N191" s="17"/>
      <c r="O191" s="1"/>
      <c r="P191" s="17"/>
    </row>
    <row r="192" spans="1:16">
      <c r="A192" s="15"/>
      <c r="B192" s="18" t="s">
        <v>167</v>
      </c>
      <c r="C192" s="18"/>
      <c r="D192" s="18" t="s">
        <v>203</v>
      </c>
      <c r="E192" s="18"/>
      <c r="F192" s="19">
        <v>44956</v>
      </c>
      <c r="G192" s="18"/>
      <c r="H192" s="18" t="s">
        <v>204</v>
      </c>
      <c r="I192" s="18"/>
      <c r="J192" s="18"/>
      <c r="K192" s="18"/>
      <c r="L192" s="18" t="s">
        <v>6</v>
      </c>
      <c r="M192" s="18"/>
      <c r="N192" s="20"/>
      <c r="O192" s="18"/>
      <c r="P192" s="20">
        <v>-3437.5</v>
      </c>
    </row>
    <row r="193" spans="1:16">
      <c r="A193" s="1" t="s">
        <v>163</v>
      </c>
      <c r="B193" s="1"/>
      <c r="C193" s="1"/>
      <c r="D193" s="1"/>
      <c r="E193" s="1"/>
      <c r="F193" s="16"/>
      <c r="G193" s="1"/>
      <c r="H193" s="1"/>
      <c r="I193" s="1"/>
      <c r="J193" s="1"/>
      <c r="K193" s="1"/>
      <c r="L193" s="1"/>
      <c r="M193" s="1"/>
      <c r="N193" s="17"/>
      <c r="O193" s="1"/>
      <c r="P193" s="17"/>
    </row>
    <row r="194" spans="1:16">
      <c r="A194" s="21"/>
      <c r="B194" s="21"/>
      <c r="C194" s="21"/>
      <c r="D194" s="21"/>
      <c r="E194" s="21"/>
      <c r="F194" s="22"/>
      <c r="G194" s="21"/>
      <c r="H194" s="21"/>
      <c r="I194" s="21"/>
      <c r="J194" s="21"/>
      <c r="K194" s="21"/>
      <c r="L194" s="21" t="s">
        <v>104</v>
      </c>
      <c r="M194" s="21"/>
      <c r="N194" s="26">
        <v>-625</v>
      </c>
      <c r="O194" s="21"/>
      <c r="P194" s="26">
        <v>625</v>
      </c>
    </row>
    <row r="195" spans="1:16" ht="15.75" thickBot="1">
      <c r="A195" s="21"/>
      <c r="B195" s="21"/>
      <c r="C195" s="21"/>
      <c r="D195" s="21"/>
      <c r="E195" s="21"/>
      <c r="F195" s="22"/>
      <c r="G195" s="21"/>
      <c r="H195" s="21"/>
      <c r="I195" s="21"/>
      <c r="J195" s="21"/>
      <c r="K195" s="21"/>
      <c r="L195" s="21" t="s">
        <v>103</v>
      </c>
      <c r="M195" s="21"/>
      <c r="N195" s="23">
        <v>-2812.5</v>
      </c>
      <c r="O195" s="21"/>
      <c r="P195" s="23">
        <v>2812.5</v>
      </c>
    </row>
    <row r="196" spans="1:16">
      <c r="A196" s="24" t="s">
        <v>166</v>
      </c>
      <c r="B196" s="24"/>
      <c r="C196" s="24"/>
      <c r="D196" s="24"/>
      <c r="E196" s="24"/>
      <c r="F196" s="25"/>
      <c r="G196" s="24"/>
      <c r="H196" s="24"/>
      <c r="I196" s="24"/>
      <c r="J196" s="24"/>
      <c r="K196" s="24"/>
      <c r="L196" s="24"/>
      <c r="M196" s="24"/>
      <c r="N196" s="2">
        <f>ROUND(SUM(N193:N195),5)</f>
        <v>-3437.5</v>
      </c>
      <c r="O196" s="24"/>
      <c r="P196" s="2">
        <f>ROUND(SUM(P193:P195),5)</f>
        <v>3437.5</v>
      </c>
    </row>
    <row r="197" spans="1:16">
      <c r="A197" s="1" t="s">
        <v>163</v>
      </c>
      <c r="B197" s="1"/>
      <c r="C197" s="1"/>
      <c r="D197" s="1"/>
      <c r="E197" s="1"/>
      <c r="F197" s="16"/>
      <c r="G197" s="1"/>
      <c r="H197" s="1"/>
      <c r="I197" s="1"/>
      <c r="J197" s="1"/>
      <c r="K197" s="1"/>
      <c r="L197" s="1"/>
      <c r="M197" s="1"/>
      <c r="N197" s="17"/>
      <c r="O197" s="1"/>
      <c r="P197" s="17"/>
    </row>
    <row r="198" spans="1:16">
      <c r="A198" s="15"/>
      <c r="B198" s="18" t="s">
        <v>205</v>
      </c>
      <c r="C198" s="18"/>
      <c r="D198" s="18" t="s">
        <v>206</v>
      </c>
      <c r="E198" s="18"/>
      <c r="F198" s="19">
        <v>44957</v>
      </c>
      <c r="G198" s="18"/>
      <c r="H198" s="18" t="s">
        <v>186</v>
      </c>
      <c r="I198" s="18"/>
      <c r="J198" s="18"/>
      <c r="K198" s="18"/>
      <c r="L198" s="18" t="s">
        <v>6</v>
      </c>
      <c r="M198" s="18"/>
      <c r="N198" s="20"/>
      <c r="O198" s="18"/>
      <c r="P198" s="20">
        <v>-150</v>
      </c>
    </row>
    <row r="199" spans="1:16">
      <c r="A199" s="1" t="s">
        <v>163</v>
      </c>
      <c r="B199" s="1"/>
      <c r="C199" s="1"/>
      <c r="D199" s="1"/>
      <c r="E199" s="1"/>
      <c r="F199" s="16"/>
      <c r="G199" s="1"/>
      <c r="H199" s="1"/>
      <c r="I199" s="1"/>
      <c r="J199" s="1"/>
      <c r="K199" s="1"/>
      <c r="L199" s="1"/>
      <c r="M199" s="1"/>
      <c r="N199" s="17"/>
      <c r="O199" s="1"/>
      <c r="P199" s="17"/>
    </row>
    <row r="200" spans="1:16" ht="15.75" thickBot="1">
      <c r="A200" s="15"/>
      <c r="B200" s="21" t="s">
        <v>207</v>
      </c>
      <c r="C200" s="21"/>
      <c r="D200" s="21"/>
      <c r="E200" s="21"/>
      <c r="F200" s="22">
        <v>44958</v>
      </c>
      <c r="G200" s="21"/>
      <c r="H200" s="21"/>
      <c r="I200" s="21"/>
      <c r="J200" s="21"/>
      <c r="K200" s="21"/>
      <c r="L200" s="21" t="s">
        <v>86</v>
      </c>
      <c r="M200" s="21"/>
      <c r="N200" s="23">
        <v>-150</v>
      </c>
      <c r="O200" s="21"/>
      <c r="P200" s="23">
        <v>150</v>
      </c>
    </row>
    <row r="201" spans="1:16">
      <c r="A201" s="24" t="s">
        <v>166</v>
      </c>
      <c r="B201" s="24"/>
      <c r="C201" s="24"/>
      <c r="D201" s="24"/>
      <c r="E201" s="24"/>
      <c r="F201" s="25"/>
      <c r="G201" s="24"/>
      <c r="H201" s="24"/>
      <c r="I201" s="24"/>
      <c r="J201" s="24"/>
      <c r="K201" s="24"/>
      <c r="L201" s="24"/>
      <c r="M201" s="24"/>
      <c r="N201" s="2">
        <f>ROUND(SUM(N199:N200),5)</f>
        <v>-150</v>
      </c>
      <c r="O201" s="24"/>
      <c r="P201" s="2">
        <f>ROUND(SUM(P199:P200),5)</f>
        <v>150</v>
      </c>
    </row>
    <row r="202" spans="1:16">
      <c r="A202" s="1" t="s">
        <v>163</v>
      </c>
      <c r="B202" s="1"/>
      <c r="C202" s="1"/>
      <c r="D202" s="1"/>
      <c r="E202" s="1"/>
      <c r="F202" s="16"/>
      <c r="G202" s="1"/>
      <c r="H202" s="1"/>
      <c r="I202" s="1"/>
      <c r="J202" s="1"/>
      <c r="K202" s="1"/>
      <c r="L202" s="1"/>
      <c r="M202" s="1"/>
      <c r="N202" s="17"/>
      <c r="O202" s="1"/>
      <c r="P202" s="17"/>
    </row>
    <row r="203" spans="1:16">
      <c r="A203" s="15"/>
      <c r="B203" s="18" t="s">
        <v>205</v>
      </c>
      <c r="C203" s="18"/>
      <c r="D203" s="18" t="s">
        <v>208</v>
      </c>
      <c r="E203" s="18"/>
      <c r="F203" s="19">
        <v>44957</v>
      </c>
      <c r="G203" s="18"/>
      <c r="H203" s="18" t="s">
        <v>209</v>
      </c>
      <c r="I203" s="18"/>
      <c r="J203" s="18"/>
      <c r="K203" s="18"/>
      <c r="L203" s="18" t="s">
        <v>6</v>
      </c>
      <c r="M203" s="18"/>
      <c r="N203" s="20"/>
      <c r="O203" s="18"/>
      <c r="P203" s="20">
        <v>-2793.53</v>
      </c>
    </row>
    <row r="204" spans="1:16">
      <c r="A204" s="1" t="s">
        <v>163</v>
      </c>
      <c r="B204" s="1"/>
      <c r="C204" s="1"/>
      <c r="D204" s="1"/>
      <c r="E204" s="1"/>
      <c r="F204" s="16"/>
      <c r="G204" s="1"/>
      <c r="H204" s="1"/>
      <c r="I204" s="1"/>
      <c r="J204" s="1"/>
      <c r="K204" s="1"/>
      <c r="L204" s="1"/>
      <c r="M204" s="1"/>
      <c r="N204" s="17"/>
      <c r="O204" s="1"/>
      <c r="P204" s="17"/>
    </row>
    <row r="205" spans="1:16" ht="15.75" thickBot="1">
      <c r="A205" s="15"/>
      <c r="B205" s="21" t="s">
        <v>207</v>
      </c>
      <c r="C205" s="21"/>
      <c r="D205" s="21"/>
      <c r="E205" s="21"/>
      <c r="F205" s="22">
        <v>44958</v>
      </c>
      <c r="G205" s="21"/>
      <c r="H205" s="21"/>
      <c r="I205" s="21"/>
      <c r="J205" s="21"/>
      <c r="K205" s="21"/>
      <c r="L205" s="21" t="s">
        <v>83</v>
      </c>
      <c r="M205" s="21"/>
      <c r="N205" s="23">
        <v>-2793.53</v>
      </c>
      <c r="O205" s="21"/>
      <c r="P205" s="23">
        <v>2793.53</v>
      </c>
    </row>
    <row r="206" spans="1:16">
      <c r="A206" s="24" t="s">
        <v>166</v>
      </c>
      <c r="B206" s="24"/>
      <c r="C206" s="24"/>
      <c r="D206" s="24"/>
      <c r="E206" s="24"/>
      <c r="F206" s="25"/>
      <c r="G206" s="24"/>
      <c r="H206" s="24"/>
      <c r="I206" s="24"/>
      <c r="J206" s="24"/>
      <c r="K206" s="24"/>
      <c r="L206" s="24"/>
      <c r="M206" s="24"/>
      <c r="N206" s="2">
        <f>ROUND(SUM(N204:N205),5)</f>
        <v>-2793.53</v>
      </c>
      <c r="O206" s="24"/>
      <c r="P206" s="2">
        <f>ROUND(SUM(P204:P205),5)</f>
        <v>2793.53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6:06 PM
&amp;"Arial,Bold"&amp;8 02/06/23
&amp;"Arial,Bold"&amp;8 &amp;C&amp;"Arial,Bold"&amp;12 PIKES BAY SANITARY DISTRICT
&amp;"Arial,Bold"&amp;14 Check Detail
&amp;"Arial,Bold"&amp;10 January 2023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John Carlson</cp:lastModifiedBy>
  <cp:revision/>
  <dcterms:created xsi:type="dcterms:W3CDTF">2023-02-07T00:02:50Z</dcterms:created>
  <dcterms:modified xsi:type="dcterms:W3CDTF">2023-02-09T03:18:30Z</dcterms:modified>
  <cp:category/>
  <cp:contentStatus/>
</cp:coreProperties>
</file>