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activeX/activeX2.xml" ContentType="application/vnd.ms-office.activeX+xml"/>
  <Override PartName="/xl/activeX/activeX1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2.bin" ContentType="application/vnd.ms-office.activeX"/>
  <Override PartName="/xl/activeX/activeX1.bin" ContentType="application/vnd.ms-office.activeX"/>
  <Override PartName="/xl/activeX/activeX3.bin" ContentType="application/vnd.ms-office.activeX"/>
  <Override PartName="/xl/activeX/activeX4.bin" ContentType="application/vnd.ms-office.activeX"/>
  <Override PartName="/xl/activeX/activeX5.bin" ContentType="application/vnd.ms-office.activeX"/>
  <Override PartName="/xl/activeX/activeX6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0"/>
  <workbookPr/>
  <mc:AlternateContent xmlns:mc="http://schemas.openxmlformats.org/markup-compatibility/2006">
    <mc:Choice Requires="x15">
      <x15ac:absPath xmlns:x15ac="http://schemas.microsoft.com/office/spreadsheetml/2010/11/ac" url="C:\Users\Rose\Dropbox\Minutes &amp; Agendas\08.02.2021 Meeting Packet\"/>
    </mc:Choice>
  </mc:AlternateContent>
  <xr:revisionPtr revIDLastSave="0" documentId="11_19C585F2DB3B1109B68916846742E09C6828BE85" xr6:coauthVersionLast="47" xr6:coauthVersionMax="47" xr10:uidLastSave="{00000000-0000-0000-0000-000000000000}"/>
  <bookViews>
    <workbookView xWindow="0" yWindow="0" windowWidth="15345" windowHeight="6105" activeTab="2" xr2:uid="{00000000-000D-0000-FFFF-FFFF00000000}"/>
  </bookViews>
  <sheets>
    <sheet name="Balance Sheet" sheetId="3" r:id="rId1"/>
    <sheet name="PNL by Class" sheetId="1" r:id="rId2"/>
    <sheet name="Budget vs Actual" sheetId="5" r:id="rId3"/>
    <sheet name="Check Detail" sheetId="7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2">'Budget vs Actual'!$A:$F,'Budget vs Actual'!$1:$2</definedName>
    <definedName name="_xlnm.Print_Titles" localSheetId="3">'Check Detail'!$A:$A,'Check Detail'!$1:$1</definedName>
    <definedName name="_xlnm.Print_Titles" localSheetId="1">'PNL by Class'!$A:$F,'PNL by Class'!$1:$1</definedName>
    <definedName name="QB_COLUMN_1210" localSheetId="1" hidden="1">'PNL by Class'!$G$1</definedName>
    <definedName name="QB_COLUMN_2210" localSheetId="1" hidden="1">'PNL by Class'!$K$1</definedName>
    <definedName name="QB_COLUMN_29" localSheetId="0" hidden="1">'Balance Sheet'!$F$1</definedName>
    <definedName name="QB_COLUMN_3210" localSheetId="1" hidden="1">'PNL by Class'!$I$1</definedName>
    <definedName name="QB_COLUMN_42301" localSheetId="1" hidden="1">'PNL by Class'!$M$1</definedName>
    <definedName name="QB_COLUMN_59200" localSheetId="2" hidden="1">'Budget vs Actual'!$G$2</definedName>
    <definedName name="QB_COLUMN_63620" localSheetId="2" hidden="1">'Budget vs Actual'!$K$2</definedName>
    <definedName name="QB_COLUMN_64430" localSheetId="2" hidden="1">'Budget vs Actual'!$M$2</definedName>
    <definedName name="QB_COLUMN_76210" localSheetId="2" hidden="1">'Budget vs Actual'!$I$2</definedName>
    <definedName name="QB_DATA_0" localSheetId="0" hidden="1">'Balance Sheet'!$5:$5,'Balance Sheet'!$6:$6,'Balance Sheet'!$8:$8,'Balance Sheet'!$9:$9,'Balance Sheet'!$11:$11,'Balance Sheet'!$14:$14,'Balance Sheet'!$15:$15,'Balance Sheet'!$16:$16,'Balance Sheet'!$17:$17,'Balance Sheet'!$18:$18,'Balance Sheet'!$21:$21,'Balance Sheet'!$22:$22,'Balance Sheet'!$23:$23,'Balance Sheet'!$27:$27,'Balance Sheet'!$28:$28,'Balance Sheet'!$29:$29</definedName>
    <definedName name="QB_DATA_0" localSheetId="2" hidden="1">'Budget vs Actual'!$5:$5,'Budget vs Actual'!$6:$6,'Budget vs Actual'!$7:$7,'Budget vs Actual'!$8:$8,'Budget vs Actual'!$11:$11,'Budget vs Actual'!$12:$12,'Budget vs Actual'!$13:$13,'Budget vs Actual'!$14:$14,'Budget vs Actual'!$15:$15,'Budget vs Actual'!$16:$16,'Budget vs Actual'!$18:$18,'Budget vs Actual'!$21:$21,'Budget vs Actual'!$22:$22,'Budget vs Actual'!$23:$23,'Budget vs Actual'!$24:$24,'Budget vs Actual'!$25:$25</definedName>
    <definedName name="QB_DATA_0" localSheetId="1" hidden="1">'PNL by Class'!$4:$4,'PNL by Class'!$5:$5,'PNL by Class'!$6:$6,'PNL by Class'!$9:$9,'PNL by Class'!$10:$10,'PNL by Class'!$11:$11,'PNL by Class'!$13:$13,'PNL by Class'!$16:$16,'PNL by Class'!$17:$17,'PNL by Class'!$18:$18,'PNL by Class'!$19:$19,'PNL by Class'!$20:$20,'PNL by Class'!$21:$21,'PNL by Class'!$24:$24,'PNL by Class'!$25:$25,'PNL by Class'!$26:$26</definedName>
    <definedName name="QB_DATA_1" localSheetId="0" hidden="1">'Balance Sheet'!$30:$30,'Balance Sheet'!$31:$31,'Balance Sheet'!$32:$32,'Balance Sheet'!$34:$34,'Balance Sheet'!$35:$35,'Balance Sheet'!$37:$37,'Balance Sheet'!$38:$38,'Balance Sheet'!$39:$39,'Balance Sheet'!$42:$42,'Balance Sheet'!$49:$49,'Balance Sheet'!$52:$52,'Balance Sheet'!$53:$53,'Balance Sheet'!$54:$54,'Balance Sheet'!$55:$55,'Balance Sheet'!$56:$56,'Balance Sheet'!$57:$57</definedName>
    <definedName name="QB_DATA_1" localSheetId="2" hidden="1">'Budget vs Actual'!$26:$26,'Budget vs Actual'!$29:$29,'Budget vs Actual'!$30:$30,'Budget vs Actual'!$31:$31,'Budget vs Actual'!$33:$33,'Budget vs Actual'!$34:$34,'Budget vs Actual'!$35:$35,'Budget vs Actual'!$38:$38,'Budget vs Actual'!$39:$39,'Budget vs Actual'!$43:$43,'Budget vs Actual'!$44:$44,'Budget vs Actual'!$47:$47,'Budget vs Actual'!$48:$48,'Budget vs Actual'!$51:$51,'Budget vs Actual'!$52:$52,'Budget vs Actual'!$53:$53</definedName>
    <definedName name="QB_DATA_1" localSheetId="1" hidden="1">'PNL by Class'!$28:$28,'PNL by Class'!$29:$29,'PNL by Class'!$32:$32,'PNL by Class'!$33:$33,'PNL by Class'!$37:$37,'PNL by Class'!$40:$40,'PNL by Class'!$41:$41,'PNL by Class'!$44:$44,'PNL by Class'!$45:$45,'PNL by Class'!$46:$46,'PNL by Class'!$47:$47,'PNL by Class'!$48:$48,'PNL by Class'!$51:$51,'PNL by Class'!$52:$52,'PNL by Class'!$59:$59,'PNL by Class'!$63:$63</definedName>
    <definedName name="QB_DATA_2" localSheetId="0" hidden="1">'Balance Sheet'!$61:$61,'Balance Sheet'!$65:$65,'Balance Sheet'!$66:$66,'Balance Sheet'!$67:$67,'Balance Sheet'!$68:$68,'Balance Sheet'!$69:$69,'Balance Sheet'!$70:$70</definedName>
    <definedName name="QB_DATA_2" localSheetId="2" hidden="1">'Budget vs Actual'!$54:$54,'Budget vs Actual'!$55:$55,'Budget vs Actual'!$58:$58,'Budget vs Actual'!$59:$59,'Budget vs Actual'!$66:$66,'Budget vs Actual'!$70:$70</definedName>
    <definedName name="QB_FORMULA_0" localSheetId="0" hidden="1">'Balance Sheet'!$F$10,'Balance Sheet'!$F$12,'Balance Sheet'!$F$19,'Balance Sheet'!$F$24,'Balance Sheet'!$F$25,'Balance Sheet'!$F$36,'Balance Sheet'!$F$40,'Balance Sheet'!$F$43,'Balance Sheet'!$F$44,'Balance Sheet'!$F$50,'Balance Sheet'!$F$58,'Balance Sheet'!$F$59,'Balance Sheet'!$F$62,'Balance Sheet'!$F$63,'Balance Sheet'!$F$71,'Balance Sheet'!$F$72</definedName>
    <definedName name="QB_FORMULA_0" localSheetId="2" hidden="1">'Budget vs Actual'!$K$5,'Budget vs Actual'!$M$5,'Budget vs Actual'!$K$6,'Budget vs Actual'!$M$6,'Budget vs Actual'!$K$7,'Budget vs Actual'!$M$7,'Budget vs Actual'!$K$8,'Budget vs Actual'!$M$8,'Budget vs Actual'!$G$9,'Budget vs Actual'!$I$9,'Budget vs Actual'!$K$9,'Budget vs Actual'!$M$9,'Budget vs Actual'!$K$11,'Budget vs Actual'!$M$11,'Budget vs Actual'!$K$12,'Budget vs Actual'!$M$12</definedName>
    <definedName name="QB_FORMULA_0" localSheetId="1" hidden="1">'PNL by Class'!$M$4,'PNL by Class'!$M$5,'PNL by Class'!$M$6,'PNL by Class'!$G$7,'PNL by Class'!$I$7,'PNL by Class'!$K$7,'PNL by Class'!$M$7,'PNL by Class'!$M$9,'PNL by Class'!$M$10,'PNL by Class'!$M$11,'PNL by Class'!$M$13,'PNL by Class'!$G$14,'PNL by Class'!$I$14,'PNL by Class'!$K$14,'PNL by Class'!$M$14,'PNL by Class'!$M$16</definedName>
    <definedName name="QB_FORMULA_1" localSheetId="2" hidden="1">'Budget vs Actual'!$K$13,'Budget vs Actual'!$M$13,'Budget vs Actual'!$K$14,'Budget vs Actual'!$M$14,'Budget vs Actual'!$K$15,'Budget vs Actual'!$M$15,'Budget vs Actual'!$K$16,'Budget vs Actual'!$M$16,'Budget vs Actual'!$K$18,'Budget vs Actual'!$M$18,'Budget vs Actual'!$G$19,'Budget vs Actual'!$I$19,'Budget vs Actual'!$K$19,'Budget vs Actual'!$M$19,'Budget vs Actual'!$K$21,'Budget vs Actual'!$M$21</definedName>
    <definedName name="QB_FORMULA_1" localSheetId="1" hidden="1">'PNL by Class'!$M$17,'PNL by Class'!$M$18,'PNL by Class'!$M$19,'PNL by Class'!$M$20,'PNL by Class'!$M$21,'PNL by Class'!$G$22,'PNL by Class'!$I$22,'PNL by Class'!$K$22,'PNL by Class'!$M$22,'PNL by Class'!$M$24,'PNL by Class'!$M$25,'PNL by Class'!$M$26,'PNL by Class'!$M$28,'PNL by Class'!$M$29,'PNL by Class'!$G$30,'PNL by Class'!$I$30</definedName>
    <definedName name="QB_FORMULA_2" localSheetId="2" hidden="1">'Budget vs Actual'!$K$22,'Budget vs Actual'!$M$22,'Budget vs Actual'!$K$23,'Budget vs Actual'!$M$23,'Budget vs Actual'!$K$24,'Budget vs Actual'!$M$24,'Budget vs Actual'!$K$25,'Budget vs Actual'!$M$25,'Budget vs Actual'!$K$26,'Budget vs Actual'!$M$26,'Budget vs Actual'!$G$27,'Budget vs Actual'!$I$27,'Budget vs Actual'!$K$27,'Budget vs Actual'!$M$27,'Budget vs Actual'!$K$29,'Budget vs Actual'!$M$29</definedName>
    <definedName name="QB_FORMULA_2" localSheetId="1" hidden="1">'PNL by Class'!$K$30,'PNL by Class'!$M$30,'PNL by Class'!$M$32,'PNL by Class'!$M$33,'PNL by Class'!$G$34,'PNL by Class'!$I$34,'PNL by Class'!$K$34,'PNL by Class'!$M$34,'PNL by Class'!$G$35,'PNL by Class'!$I$35,'PNL by Class'!$K$35,'PNL by Class'!$M$35,'PNL by Class'!$M$37,'PNL by Class'!$G$38,'PNL by Class'!$I$38,'PNL by Class'!$K$38</definedName>
    <definedName name="QB_FORMULA_3" localSheetId="2" hidden="1">'Budget vs Actual'!$K$30,'Budget vs Actual'!$M$30,'Budget vs Actual'!$K$35,'Budget vs Actual'!$M$35,'Budget vs Actual'!$G$36,'Budget vs Actual'!$I$36,'Budget vs Actual'!$K$36,'Budget vs Actual'!$M$36,'Budget vs Actual'!$K$39,'Budget vs Actual'!$M$39,'Budget vs Actual'!$G$40,'Budget vs Actual'!$I$40,'Budget vs Actual'!$K$40,'Budget vs Actual'!$M$40,'Budget vs Actual'!$G$41,'Budget vs Actual'!$I$41</definedName>
    <definedName name="QB_FORMULA_3" localSheetId="1" hidden="1">'PNL by Class'!$M$38,'PNL by Class'!$M$40,'PNL by Class'!$M$41,'PNL by Class'!$G$42,'PNL by Class'!$I$42,'PNL by Class'!$K$42,'PNL by Class'!$M$42,'PNL by Class'!$M$44,'PNL by Class'!$M$45,'PNL by Class'!$M$46,'PNL by Class'!$M$47,'PNL by Class'!$M$48,'PNL by Class'!$G$49,'PNL by Class'!$I$49,'PNL by Class'!$K$49,'PNL by Class'!$M$49</definedName>
    <definedName name="QB_FORMULA_4" localSheetId="2" hidden="1">'Budget vs Actual'!$K$41,'Budget vs Actual'!$M$41,'Budget vs Actual'!$K$43,'Budget vs Actual'!$M$43,'Budget vs Actual'!$K$44,'Budget vs Actual'!$M$44,'Budget vs Actual'!$G$45,'Budget vs Actual'!$I$45,'Budget vs Actual'!$K$45,'Budget vs Actual'!$M$45,'Budget vs Actual'!$K$47,'Budget vs Actual'!$M$47,'Budget vs Actual'!$K$48,'Budget vs Actual'!$M$48,'Budget vs Actual'!$G$49,'Budget vs Actual'!$I$49</definedName>
    <definedName name="QB_FORMULA_4" localSheetId="1" hidden="1">'PNL by Class'!$M$51,'PNL by Class'!$M$52,'PNL by Class'!$G$53,'PNL by Class'!$I$53,'PNL by Class'!$K$53,'PNL by Class'!$M$53,'PNL by Class'!$G$54,'PNL by Class'!$I$54,'PNL by Class'!$K$54,'PNL by Class'!$M$54,'PNL by Class'!$G$55,'PNL by Class'!$I$55,'PNL by Class'!$K$55,'PNL by Class'!$M$55,'PNL by Class'!$M$59,'PNL by Class'!$G$60</definedName>
    <definedName name="QB_FORMULA_5" localSheetId="2" hidden="1">'Budget vs Actual'!$K$49,'Budget vs Actual'!$M$49,'Budget vs Actual'!$K$51,'Budget vs Actual'!$M$51,'Budget vs Actual'!$K$53,'Budget vs Actual'!$M$53,'Budget vs Actual'!$K$54,'Budget vs Actual'!$M$54,'Budget vs Actual'!$K$55,'Budget vs Actual'!$M$55,'Budget vs Actual'!$G$56,'Budget vs Actual'!$I$56,'Budget vs Actual'!$K$56,'Budget vs Actual'!$M$56,'Budget vs Actual'!$K$58,'Budget vs Actual'!$M$58</definedName>
    <definedName name="QB_FORMULA_5" localSheetId="1" hidden="1">'PNL by Class'!$I$60,'PNL by Class'!$K$60,'PNL by Class'!$M$60,'PNL by Class'!$G$61,'PNL by Class'!$I$61,'PNL by Class'!$K$61,'PNL by Class'!$M$61,'PNL by Class'!$M$63,'PNL by Class'!$G$64,'PNL by Class'!$I$64,'PNL by Class'!$K$64,'PNL by Class'!$M$64,'PNL by Class'!$G$65,'PNL by Class'!$I$65,'PNL by Class'!$K$65,'PNL by Class'!$M$65</definedName>
    <definedName name="QB_FORMULA_6" localSheetId="2" hidden="1">'Budget vs Actual'!$G$60,'Budget vs Actual'!$I$60,'Budget vs Actual'!$K$60,'Budget vs Actual'!$M$60,'Budget vs Actual'!$G$61,'Budget vs Actual'!$I$61,'Budget vs Actual'!$K$61,'Budget vs Actual'!$M$61,'Budget vs Actual'!$G$62,'Budget vs Actual'!$I$62,'Budget vs Actual'!$K$62,'Budget vs Actual'!$M$62,'Budget vs Actual'!$G$67,'Budget vs Actual'!$G$68,'Budget vs Actual'!$K$70,'Budget vs Actual'!$M$70</definedName>
    <definedName name="QB_FORMULA_6" localSheetId="1" hidden="1">'PNL by Class'!$G$66,'PNL by Class'!$I$66,'PNL by Class'!$K$66,'PNL by Class'!$M$66</definedName>
    <definedName name="QB_FORMULA_7" localSheetId="2" hidden="1">'Budget vs Actual'!$G$71,'Budget vs Actual'!$I$71,'Budget vs Actual'!$K$71,'Budget vs Actual'!$M$71,'Budget vs Actual'!$G$72,'Budget vs Actual'!$I$72,'Budget vs Actual'!$K$72,'Budget vs Actual'!$M$72,'Budget vs Actual'!$G$73,'Budget vs Actual'!$I$73,'Budget vs Actual'!$K$73,'Budget vs Actual'!$M$73</definedName>
    <definedName name="QB_ROW_1" localSheetId="0" hidden="1">'Balance Sheet'!$A$2</definedName>
    <definedName name="QB_ROW_10031" localSheetId="0" hidden="1">'Balance Sheet'!$D$48</definedName>
    <definedName name="QB_ROW_1011" localSheetId="0" hidden="1">'Balance Sheet'!$B$3</definedName>
    <definedName name="QB_ROW_101220" localSheetId="0" hidden="1">'Balance Sheet'!$C$38</definedName>
    <definedName name="QB_ROW_10331" localSheetId="0" hidden="1">'Balance Sheet'!$D$50</definedName>
    <definedName name="QB_ROW_106240" localSheetId="0" hidden="1">'Balance Sheet'!$E$55</definedName>
    <definedName name="QB_ROW_107230" localSheetId="2" hidden="1">'Budget vs Actual'!$D$7</definedName>
    <definedName name="QB_ROW_107230" localSheetId="1" hidden="1">'PNL by Class'!$D$5</definedName>
    <definedName name="QB_ROW_110230" localSheetId="0" hidden="1">'Balance Sheet'!$D$61</definedName>
    <definedName name="QB_ROW_117220" localSheetId="0" hidden="1">'Balance Sheet'!$C$30</definedName>
    <definedName name="QB_ROW_12031" localSheetId="0" hidden="1">'Balance Sheet'!$D$51</definedName>
    <definedName name="QB_ROW_1220" localSheetId="0" hidden="1">'Balance Sheet'!$C$67</definedName>
    <definedName name="QB_ROW_12331" localSheetId="0" hidden="1">'Balance Sheet'!$D$58</definedName>
    <definedName name="QB_ROW_128240" localSheetId="0" hidden="1">'Balance Sheet'!$E$56</definedName>
    <definedName name="QB_ROW_13021" localSheetId="0" hidden="1">'Balance Sheet'!$C$60</definedName>
    <definedName name="QB_ROW_1311" localSheetId="0" hidden="1">'Balance Sheet'!$B$25</definedName>
    <definedName name="QB_ROW_13321" localSheetId="0" hidden="1">'Balance Sheet'!$C$62</definedName>
    <definedName name="QB_ROW_133230" localSheetId="0" hidden="1">'Balance Sheet'!$D$23</definedName>
    <definedName name="QB_ROW_134220" localSheetId="0" hidden="1">'Balance Sheet'!$C$69</definedName>
    <definedName name="QB_ROW_135220" localSheetId="0" hidden="1">'Balance Sheet'!$C$68</definedName>
    <definedName name="QB_ROW_136220" localSheetId="0" hidden="1">'Balance Sheet'!$C$31</definedName>
    <definedName name="QB_ROW_137220" localSheetId="0" hidden="1">'Balance Sheet'!$C$39</definedName>
    <definedName name="QB_ROW_14011" localSheetId="0" hidden="1">'Balance Sheet'!$B$64</definedName>
    <definedName name="QB_ROW_142240" localSheetId="2" hidden="1">'Budget vs Actual'!$E$31</definedName>
    <definedName name="QB_ROW_142240" localSheetId="1" hidden="1">'PNL by Class'!$E$26</definedName>
    <definedName name="QB_ROW_14311" localSheetId="0" hidden="1">'Balance Sheet'!$B$71</definedName>
    <definedName name="QB_ROW_146320" localSheetId="0" hidden="1">'Balance Sheet'!$C$32</definedName>
    <definedName name="QB_ROW_152030" localSheetId="0" hidden="1">'Balance Sheet'!$D$7</definedName>
    <definedName name="QB_ROW_152240" localSheetId="0" hidden="1">'Balance Sheet'!$E$9</definedName>
    <definedName name="QB_ROW_152330" localSheetId="0" hidden="1">'Balance Sheet'!$D$10</definedName>
    <definedName name="QB_ROW_154230" localSheetId="0" hidden="1">'Balance Sheet'!$D$11</definedName>
    <definedName name="QB_ROW_17221" localSheetId="0" hidden="1">'Balance Sheet'!$C$70</definedName>
    <definedName name="QB_ROW_180230" localSheetId="0" hidden="1">'Balance Sheet'!$D$21</definedName>
    <definedName name="QB_ROW_181230" localSheetId="0" hidden="1">'Balance Sheet'!$D$22</definedName>
    <definedName name="QB_ROW_18230" localSheetId="2" hidden="1">'Budget vs Actual'!$D$16</definedName>
    <definedName name="QB_ROW_18230" localSheetId="1" hidden="1">'PNL by Class'!$D$11</definedName>
    <definedName name="QB_ROW_18301" localSheetId="2" hidden="1">'Budget vs Actual'!$A$73</definedName>
    <definedName name="QB_ROW_18301" localSheetId="1" hidden="1">'PNL by Class'!$A$66</definedName>
    <definedName name="QB_ROW_183220" localSheetId="0" hidden="1">'Balance Sheet'!$C$42</definedName>
    <definedName name="QB_ROW_19011" localSheetId="2" hidden="1">'Budget vs Actual'!$B$3</definedName>
    <definedName name="QB_ROW_19011" localSheetId="1" hidden="1">'PNL by Class'!$B$2</definedName>
    <definedName name="QB_ROW_192030" localSheetId="2" hidden="1">'Budget vs Actual'!$D$42</definedName>
    <definedName name="QB_ROW_192030" localSheetId="1" hidden="1">'PNL by Class'!$D$36</definedName>
    <definedName name="QB_ROW_192330" localSheetId="2" hidden="1">'Budget vs Actual'!$D$45</definedName>
    <definedName name="QB_ROW_192330" localSheetId="1" hidden="1">'PNL by Class'!$D$38</definedName>
    <definedName name="QB_ROW_19311" localSheetId="2" hidden="1">'Budget vs Actual'!$B$62</definedName>
    <definedName name="QB_ROW_19311" localSheetId="1" hidden="1">'PNL by Class'!$B$55</definedName>
    <definedName name="QB_ROW_193230" localSheetId="2" hidden="1">'Budget vs Actual'!$D$70</definedName>
    <definedName name="QB_ROW_193230" localSheetId="1" hidden="1">'PNL by Class'!$D$63</definedName>
    <definedName name="QB_ROW_194030" localSheetId="2" hidden="1">'Budget vs Actual'!$D$57</definedName>
    <definedName name="QB_ROW_194030" localSheetId="1" hidden="1">'PNL by Class'!$D$50</definedName>
    <definedName name="QB_ROW_194330" localSheetId="2" hidden="1">'Budget vs Actual'!$D$60</definedName>
    <definedName name="QB_ROW_194330" localSheetId="1" hidden="1">'PNL by Class'!$D$53</definedName>
    <definedName name="QB_ROW_196240" localSheetId="0" hidden="1">'Balance Sheet'!$E$53</definedName>
    <definedName name="QB_ROW_198240" localSheetId="0" hidden="1">'Balance Sheet'!$E$52</definedName>
    <definedName name="QB_ROW_199240" localSheetId="0" hidden="1">'Balance Sheet'!$E$57</definedName>
    <definedName name="QB_ROW_20021" localSheetId="2" hidden="1">'Budget vs Actual'!$C$4</definedName>
    <definedName name="QB_ROW_20021" localSheetId="1" hidden="1">'PNL by Class'!$C$3</definedName>
    <definedName name="QB_ROW_2021" localSheetId="0" hidden="1">'Balance Sheet'!$C$4</definedName>
    <definedName name="QB_ROW_20321" localSheetId="2" hidden="1">'Budget vs Actual'!$C$9</definedName>
    <definedName name="QB_ROW_20321" localSheetId="1" hidden="1">'PNL by Class'!$C$7</definedName>
    <definedName name="QB_ROW_207230" localSheetId="2" hidden="1">'Budget vs Actual'!$D$15</definedName>
    <definedName name="QB_ROW_207230" localSheetId="1" hidden="1">'PNL by Class'!$D$10</definedName>
    <definedName name="QB_ROW_21021" localSheetId="2" hidden="1">'Budget vs Actual'!$C$10</definedName>
    <definedName name="QB_ROW_21021" localSheetId="1" hidden="1">'PNL by Class'!$C$8</definedName>
    <definedName name="QB_ROW_21321" localSheetId="2" hidden="1">'Budget vs Actual'!$C$61</definedName>
    <definedName name="QB_ROW_21321" localSheetId="1" hidden="1">'PNL by Class'!$C$54</definedName>
    <definedName name="QB_ROW_216240" localSheetId="2" hidden="1">'Budget vs Actual'!$E$21</definedName>
    <definedName name="QB_ROW_216240" localSheetId="1" hidden="1">'PNL by Class'!$E$16</definedName>
    <definedName name="QB_ROW_217230" localSheetId="0" hidden="1">'Balance Sheet'!$D$5</definedName>
    <definedName name="QB_ROW_218230" localSheetId="0" hidden="1">'Balance Sheet'!$D$6</definedName>
    <definedName name="QB_ROW_22011" localSheetId="2" hidden="1">'Budget vs Actual'!$B$63</definedName>
    <definedName name="QB_ROW_22011" localSheetId="1" hidden="1">'PNL by Class'!$B$56</definedName>
    <definedName name="QB_ROW_220220" localSheetId="0" hidden="1">'Balance Sheet'!$C$37</definedName>
    <definedName name="QB_ROW_222240" localSheetId="2" hidden="1">'Budget vs Actual'!$E$53</definedName>
    <definedName name="QB_ROW_222240" localSheetId="1" hidden="1">'PNL by Class'!$E$46</definedName>
    <definedName name="QB_ROW_22311" localSheetId="2" hidden="1">'Budget vs Actual'!$B$72</definedName>
    <definedName name="QB_ROW_22311" localSheetId="1" hidden="1">'PNL by Class'!$B$65</definedName>
    <definedName name="QB_ROW_225020" localSheetId="0" hidden="1">'Balance Sheet'!$C$33</definedName>
    <definedName name="QB_ROW_225230" localSheetId="0" hidden="1">'Balance Sheet'!$D$35</definedName>
    <definedName name="QB_ROW_225320" localSheetId="0" hidden="1">'Balance Sheet'!$C$36</definedName>
    <definedName name="QB_ROW_23021" localSheetId="2" hidden="1">'Budget vs Actual'!$C$64</definedName>
    <definedName name="QB_ROW_23021" localSheetId="1" hidden="1">'PNL by Class'!$C$57</definedName>
    <definedName name="QB_ROW_230230" localSheetId="0" hidden="1">'Balance Sheet'!$D$34</definedName>
    <definedName name="QB_ROW_231240" localSheetId="2" hidden="1">'Budget vs Actual'!$E$43</definedName>
    <definedName name="QB_ROW_2321" localSheetId="0" hidden="1">'Balance Sheet'!$C$12</definedName>
    <definedName name="QB_ROW_23321" localSheetId="2" hidden="1">'Budget vs Actual'!$C$68</definedName>
    <definedName name="QB_ROW_23321" localSheetId="1" hidden="1">'PNL by Class'!$C$61</definedName>
    <definedName name="QB_ROW_2340" localSheetId="2" hidden="1">'Budget vs Actual'!$E$52</definedName>
    <definedName name="QB_ROW_2340" localSheetId="1" hidden="1">'PNL by Class'!$E$45</definedName>
    <definedName name="QB_ROW_236230" localSheetId="0" hidden="1">'Balance Sheet'!$D$16</definedName>
    <definedName name="QB_ROW_24021" localSheetId="2" hidden="1">'Budget vs Actual'!$C$69</definedName>
    <definedName name="QB_ROW_24021" localSheetId="1" hidden="1">'PNL by Class'!$C$62</definedName>
    <definedName name="QB_ROW_241030" localSheetId="2" hidden="1">'Budget vs Actual'!$D$50</definedName>
    <definedName name="QB_ROW_241030" localSheetId="1" hidden="1">'PNL by Class'!$D$43</definedName>
    <definedName name="QB_ROW_241330" localSheetId="2" hidden="1">'Budget vs Actual'!$D$56</definedName>
    <definedName name="QB_ROW_241330" localSheetId="1" hidden="1">'PNL by Class'!$D$49</definedName>
    <definedName name="QB_ROW_242030" localSheetId="2" hidden="1">'Budget vs Actual'!$D$65</definedName>
    <definedName name="QB_ROW_242030" localSheetId="1" hidden="1">'PNL by Class'!$D$58</definedName>
    <definedName name="QB_ROW_242330" localSheetId="2" hidden="1">'Budget vs Actual'!$D$67</definedName>
    <definedName name="QB_ROW_242330" localSheetId="1" hidden="1">'PNL by Class'!$D$60</definedName>
    <definedName name="QB_ROW_24321" localSheetId="2" hidden="1">'Budget vs Actual'!$C$71</definedName>
    <definedName name="QB_ROW_24321" localSheetId="1" hidden="1">'PNL by Class'!$C$64</definedName>
    <definedName name="QB_ROW_250240" localSheetId="2" hidden="1">'Budget vs Actual'!$E$26</definedName>
    <definedName name="QB_ROW_250240" localSheetId="1" hidden="1">'PNL by Class'!$E$21</definedName>
    <definedName name="QB_ROW_251240" localSheetId="2" hidden="1">'Budget vs Actual'!$E$25</definedName>
    <definedName name="QB_ROW_251240" localSheetId="1" hidden="1">'PNL by Class'!$E$20</definedName>
    <definedName name="QB_ROW_252240" localSheetId="2" hidden="1">'Budget vs Actual'!$E$22</definedName>
    <definedName name="QB_ROW_252240" localSheetId="1" hidden="1">'PNL by Class'!$E$17</definedName>
    <definedName name="QB_ROW_253240" localSheetId="2" hidden="1">'Budget vs Actual'!$E$24</definedName>
    <definedName name="QB_ROW_253240" localSheetId="1" hidden="1">'PNL by Class'!$E$19</definedName>
    <definedName name="QB_ROW_254030" localSheetId="2" hidden="1">'Budget vs Actual'!$D$20</definedName>
    <definedName name="QB_ROW_254030" localSheetId="1" hidden="1">'PNL by Class'!$D$15</definedName>
    <definedName name="QB_ROW_254330" localSheetId="2" hidden="1">'Budget vs Actual'!$D$27</definedName>
    <definedName name="QB_ROW_254330" localSheetId="1" hidden="1">'PNL by Class'!$D$22</definedName>
    <definedName name="QB_ROW_255220" localSheetId="0" hidden="1">'Balance Sheet'!$C$29</definedName>
    <definedName name="QB_ROW_258230" localSheetId="0" hidden="1">'Balance Sheet'!$D$17</definedName>
    <definedName name="QB_ROW_260230" localSheetId="0" hidden="1">'Balance Sheet'!$D$18</definedName>
    <definedName name="QB_ROW_262240" localSheetId="2" hidden="1">'Budget vs Actual'!$E$29</definedName>
    <definedName name="QB_ROW_262240" localSheetId="1" hidden="1">'PNL by Class'!$E$24</definedName>
    <definedName name="QB_ROW_265240" localSheetId="2" hidden="1">'Budget vs Actual'!$E$18</definedName>
    <definedName name="QB_ROW_265240" localSheetId="1" hidden="1">'PNL by Class'!$E$13</definedName>
    <definedName name="QB_ROW_268250" localSheetId="2" hidden="1">'Budget vs Actual'!$F$34</definedName>
    <definedName name="QB_ROW_268250" localSheetId="1" hidden="1">'PNL by Class'!$F$29</definedName>
    <definedName name="QB_ROW_269250" localSheetId="2" hidden="1">'Budget vs Actual'!$F$33</definedName>
    <definedName name="QB_ROW_269250" localSheetId="1" hidden="1">'PNL by Class'!$F$28</definedName>
    <definedName name="QB_ROW_27030" localSheetId="2" hidden="1">'Budget vs Actual'!$D$17</definedName>
    <definedName name="QB_ROW_27030" localSheetId="1" hidden="1">'PNL by Class'!$D$12</definedName>
    <definedName name="QB_ROW_271220" localSheetId="0" hidden="1">'Balance Sheet'!$C$66</definedName>
    <definedName name="QB_ROW_272220" localSheetId="0" hidden="1">'Balance Sheet'!$C$65</definedName>
    <definedName name="QB_ROW_27330" localSheetId="2" hidden="1">'Budget vs Actual'!$D$19</definedName>
    <definedName name="QB_ROW_27330" localSheetId="1" hidden="1">'PNL by Class'!$D$14</definedName>
    <definedName name="QB_ROW_274230" localSheetId="2" hidden="1">'Budget vs Actual'!$D$13</definedName>
    <definedName name="QB_ROW_274230" localSheetId="1" hidden="1">'PNL by Class'!$D$9</definedName>
    <definedName name="QB_ROW_275230" localSheetId="2" hidden="1">'Budget vs Actual'!$D$12</definedName>
    <definedName name="QB_ROW_276230" localSheetId="2" hidden="1">'Budget vs Actual'!$D$11</definedName>
    <definedName name="QB_ROW_277230" localSheetId="2" hidden="1">'Budget vs Actual'!$D$6</definedName>
    <definedName name="QB_ROW_278220" localSheetId="0" hidden="1">'Balance Sheet'!$C$27</definedName>
    <definedName name="QB_ROW_280230" localSheetId="0" hidden="1">'Balance Sheet'!$D$14</definedName>
    <definedName name="QB_ROW_28240" localSheetId="2" hidden="1">'Budget vs Actual'!$E$58</definedName>
    <definedName name="QB_ROW_28240" localSheetId="1" hidden="1">'PNL by Class'!$E$51</definedName>
    <definedName name="QB_ROW_283250" localSheetId="2" hidden="1">'Budget vs Actual'!$F$38</definedName>
    <definedName name="QB_ROW_283250" localSheetId="1" hidden="1">'PNL by Class'!$F$32</definedName>
    <definedName name="QB_ROW_284240" localSheetId="0" hidden="1">'Balance Sheet'!$E$8</definedName>
    <definedName name="QB_ROW_301" localSheetId="0" hidden="1">'Balance Sheet'!$A$44</definedName>
    <definedName name="QB_ROW_3021" localSheetId="0" hidden="1">'Balance Sheet'!$C$13</definedName>
    <definedName name="QB_ROW_30240" localSheetId="2" hidden="1">'Budget vs Actual'!$E$54</definedName>
    <definedName name="QB_ROW_30240" localSheetId="1" hidden="1">'PNL by Class'!$E$47</definedName>
    <definedName name="QB_ROW_3230" localSheetId="2" hidden="1">'Budget vs Actual'!$D$5</definedName>
    <definedName name="QB_ROW_3230" localSheetId="1" hidden="1">'PNL by Class'!$D$4</definedName>
    <definedName name="QB_ROW_3321" localSheetId="0" hidden="1">'Balance Sheet'!$C$19</definedName>
    <definedName name="QB_ROW_39240" localSheetId="2" hidden="1">'Budget vs Actual'!$E$55</definedName>
    <definedName name="QB_ROW_39240" localSheetId="1" hidden="1">'PNL by Class'!$E$48</definedName>
    <definedName name="QB_ROW_4021" localSheetId="0" hidden="1">'Balance Sheet'!$C$20</definedName>
    <definedName name="QB_ROW_41030" localSheetId="2" hidden="1">'Budget vs Actual'!$D$28</definedName>
    <definedName name="QB_ROW_41030" localSheetId="1" hidden="1">'PNL by Class'!$D$23</definedName>
    <definedName name="QB_ROW_41330" localSheetId="2" hidden="1">'Budget vs Actual'!$D$41</definedName>
    <definedName name="QB_ROW_41330" localSheetId="1" hidden="1">'PNL by Class'!$D$35</definedName>
    <definedName name="QB_ROW_42240" localSheetId="2" hidden="1">'Budget vs Actual'!$E$30</definedName>
    <definedName name="QB_ROW_42240" localSheetId="1" hidden="1">'PNL by Class'!$E$25</definedName>
    <definedName name="QB_ROW_43040" localSheetId="2" hidden="1">'Budget vs Actual'!$E$37</definedName>
    <definedName name="QB_ROW_43040" localSheetId="1" hidden="1">'PNL by Class'!$E$31</definedName>
    <definedName name="QB_ROW_4321" localSheetId="0" hidden="1">'Balance Sheet'!$C$24</definedName>
    <definedName name="QB_ROW_43250" localSheetId="2" hidden="1">'Budget vs Actual'!$F$39</definedName>
    <definedName name="QB_ROW_43250" localSheetId="1" hidden="1">'PNL by Class'!$F$33</definedName>
    <definedName name="QB_ROW_43340" localSheetId="2" hidden="1">'Budget vs Actual'!$E$40</definedName>
    <definedName name="QB_ROW_43340" localSheetId="1" hidden="1">'PNL by Class'!$E$34</definedName>
    <definedName name="QB_ROW_44230" localSheetId="2" hidden="1">'Budget vs Actual'!$D$8</definedName>
    <definedName name="QB_ROW_44230" localSheetId="1" hidden="1">'PNL by Class'!$D$6</definedName>
    <definedName name="QB_ROW_5011" localSheetId="0" hidden="1">'Balance Sheet'!$B$26</definedName>
    <definedName name="QB_ROW_50240" localSheetId="2" hidden="1">'Budget vs Actual'!$E$44</definedName>
    <definedName name="QB_ROW_50240" localSheetId="1" hidden="1">'PNL by Class'!$E$37</definedName>
    <definedName name="QB_ROW_52340" localSheetId="2" hidden="1">'Budget vs Actual'!$E$59</definedName>
    <definedName name="QB_ROW_52340" localSheetId="1" hidden="1">'PNL by Class'!$E$52</definedName>
    <definedName name="QB_ROW_5311" localSheetId="0" hidden="1">'Balance Sheet'!$B$40</definedName>
    <definedName name="QB_ROW_6011" localSheetId="0" hidden="1">'Balance Sheet'!$B$41</definedName>
    <definedName name="QB_ROW_61240" localSheetId="2" hidden="1">'Budget vs Actual'!$E$48</definedName>
    <definedName name="QB_ROW_61240" localSheetId="1" hidden="1">'PNL by Class'!$E$41</definedName>
    <definedName name="QB_ROW_6240" localSheetId="2" hidden="1">'Budget vs Actual'!$E$66</definedName>
    <definedName name="QB_ROW_6240" localSheetId="1" hidden="1">'PNL by Class'!$E$59</definedName>
    <definedName name="QB_ROW_63030" localSheetId="2" hidden="1">'Budget vs Actual'!$D$46</definedName>
    <definedName name="QB_ROW_63030" localSheetId="1" hidden="1">'PNL by Class'!$D$39</definedName>
    <definedName name="QB_ROW_6311" localSheetId="0" hidden="1">'Balance Sheet'!$B$43</definedName>
    <definedName name="QB_ROW_63330" localSheetId="2" hidden="1">'Budget vs Actual'!$D$49</definedName>
    <definedName name="QB_ROW_63330" localSheetId="1" hidden="1">'PNL by Class'!$D$42</definedName>
    <definedName name="QB_ROW_64240" localSheetId="2" hidden="1">'Budget vs Actual'!$E$47</definedName>
    <definedName name="QB_ROW_64240" localSheetId="1" hidden="1">'PNL by Class'!$E$40</definedName>
    <definedName name="QB_ROW_67230" localSheetId="0" hidden="1">'Balance Sheet'!$D$15</definedName>
    <definedName name="QB_ROW_68240" localSheetId="0" hidden="1">'Balance Sheet'!$E$49</definedName>
    <definedName name="QB_ROW_7001" localSheetId="0" hidden="1">'Balance Sheet'!$A$45</definedName>
    <definedName name="QB_ROW_72340" localSheetId="2" hidden="1">'Budget vs Actual'!$E$23</definedName>
    <definedName name="QB_ROW_72340" localSheetId="1" hidden="1">'PNL by Class'!$E$18</definedName>
    <definedName name="QB_ROW_7240" localSheetId="2" hidden="1">'Budget vs Actual'!$E$51</definedName>
    <definedName name="QB_ROW_7240" localSheetId="1" hidden="1">'PNL by Class'!$E$44</definedName>
    <definedName name="QB_ROW_7301" localSheetId="0" hidden="1">'Balance Sheet'!$A$72</definedName>
    <definedName name="QB_ROW_8011" localSheetId="0" hidden="1">'Balance Sheet'!$B$46</definedName>
    <definedName name="QB_ROW_82040" localSheetId="2" hidden="1">'Budget vs Actual'!$E$32</definedName>
    <definedName name="QB_ROW_82040" localSheetId="1" hidden="1">'PNL by Class'!$E$27</definedName>
    <definedName name="QB_ROW_82250" localSheetId="2" hidden="1">'Budget vs Actual'!$F$35</definedName>
    <definedName name="QB_ROW_82340" localSheetId="2" hidden="1">'Budget vs Actual'!$E$36</definedName>
    <definedName name="QB_ROW_82340" localSheetId="1" hidden="1">'PNL by Class'!$E$30</definedName>
    <definedName name="QB_ROW_8311" localSheetId="0" hidden="1">'Balance Sheet'!$B$63</definedName>
    <definedName name="QB_ROW_83240" localSheetId="0" hidden="1">'Balance Sheet'!$E$54</definedName>
    <definedName name="QB_ROW_86230" localSheetId="2" hidden="1">'Budget vs Actual'!$D$14</definedName>
    <definedName name="QB_ROW_9021" localSheetId="0" hidden="1">'Balance Sheet'!$C$47</definedName>
    <definedName name="QB_ROW_9321" localSheetId="0" hidden="1">'Balance Sheet'!$C$59</definedName>
    <definedName name="QB_ROW_98220" localSheetId="0" hidden="1">'Balance Sheet'!$C$28</definedName>
    <definedName name="QBCANSUPPORTUPDATE" localSheetId="0">TRUE</definedName>
    <definedName name="QBCANSUPPORTUPDATE" localSheetId="2">TRUE</definedName>
    <definedName name="QBCANSUPPORTUPDATE" localSheetId="3">FALSE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20210731</definedName>
    <definedName name="QBENDDATE" localSheetId="2">20211231</definedName>
    <definedName name="QBENDDATE" localSheetId="3">20210731</definedName>
    <definedName name="QBENDDATE" localSheetId="1">20210731</definedName>
    <definedName name="QBHEADERSONSCREEN" localSheetId="0">FALSE</definedName>
    <definedName name="QBHEADERSONSCREEN" localSheetId="2">FALSE</definedName>
    <definedName name="QBHEADERSONSCREEN" localSheetId="3">FALSE</definedName>
    <definedName name="QBHEADERSONSCREEN" localSheetId="1">FALSE</definedName>
    <definedName name="QBMETADATASIZE" localSheetId="0">5924</definedName>
    <definedName name="QBMETADATASIZE" localSheetId="2">5924</definedName>
    <definedName name="QBMETADATASIZE" localSheetId="3">0</definedName>
    <definedName name="QBMETADATASIZE" localSheetId="1">5924</definedName>
    <definedName name="QBPRESERVECOLOR" localSheetId="0">TRUE</definedName>
    <definedName name="QBPRESERVECOLOR" localSheetId="2">TRUE</definedName>
    <definedName name="QBPRESERVECOLOR" localSheetId="3">TRUE</definedName>
    <definedName name="QBPRESERVECOLOR" localSheetId="1">TRUE</definedName>
    <definedName name="QBPRESERVEFONT" localSheetId="0">TRUE</definedName>
    <definedName name="QBPRESERVEFONT" localSheetId="2">TRUE</definedName>
    <definedName name="QBPRESERVEFONT" localSheetId="3">TRUE</definedName>
    <definedName name="QBPRESERVEFONT" localSheetId="1">TRUE</definedName>
    <definedName name="QBPRESERVEROWHEIGHT" localSheetId="0">TRUE</definedName>
    <definedName name="QBPRESERVEROWHEIGHT" localSheetId="2">TRUE</definedName>
    <definedName name="QBPRESERVEROWHEIGHT" localSheetId="3">TRUE</definedName>
    <definedName name="QBPRESERVEROWHEIGHT" localSheetId="1">TRUE</definedName>
    <definedName name="QBPRESERVESPACE" localSheetId="0">TRUE</definedName>
    <definedName name="QBPRESERVESPACE" localSheetId="2">TRUE</definedName>
    <definedName name="QBPRESERVESPACE" localSheetId="3">TRUE</definedName>
    <definedName name="QBPRESERVESPACE" localSheetId="1">TRUE</definedName>
    <definedName name="QBREPORTCOLAXIS" localSheetId="0">0</definedName>
    <definedName name="QBREPORTCOLAXIS" localSheetId="2">0</definedName>
    <definedName name="QBREPORTCOLAXIS" localSheetId="3">0</definedName>
    <definedName name="QBREPORTCOLAXIS" localSheetId="1">19</definedName>
    <definedName name="QBREPORTCOMPANYID" localSheetId="0">"023fc636988644559ad9c4e30ae45b1f"</definedName>
    <definedName name="QBREPORTCOMPANYID" localSheetId="2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2">FALSE</definedName>
    <definedName name="QBREPORTCOMPARECOL_ANNUALBUDGET" localSheetId="3">FALSE</definedName>
    <definedName name="QBREPORTCOMPARECOL_ANNUALBUDGET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3">FALSE</definedName>
    <definedName name="QBREPORTCOMPARECOL_AVGCOGS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3">FALSE</definedName>
    <definedName name="QBREPORTCOMPARECOL_AVGPRICE" localSheetId="1">FALSE</definedName>
    <definedName name="QBREPORTCOMPARECOL_BUDDIFF" localSheetId="0">FALSE</definedName>
    <definedName name="QBREPORTCOMPARECOL_BUDDIFF" localSheetId="2">TRUE</definedName>
    <definedName name="QBREPORTCOMPARECOL_BUDDIFF" localSheetId="3">FALSE</definedName>
    <definedName name="QBREPORTCOMPARECOL_BUDDIFF" localSheetId="1">FALSE</definedName>
    <definedName name="QBREPORTCOMPARECOL_BUDGET" localSheetId="0">FALSE</definedName>
    <definedName name="QBREPORTCOMPARECOL_BUDGET" localSheetId="2">TRUE</definedName>
    <definedName name="QBREPORTCOMPARECOL_BUDGET" localSheetId="3">FALSE</definedName>
    <definedName name="QBREPORTCOMPARECOL_BUDGET" localSheetId="1">FALSE</definedName>
    <definedName name="QBREPORTCOMPARECOL_BUDPCT" localSheetId="0">FALSE</definedName>
    <definedName name="QBREPORTCOMPARECOL_BUDPCT" localSheetId="2">TRUE</definedName>
    <definedName name="QBREPORTCOMPARECOL_BUDPCT" localSheetId="3">FALSE</definedName>
    <definedName name="QBREPORTCOMPARECOL_BUDPCT" localSheetId="1">FALSE</definedName>
    <definedName name="QBREPORTCOMPARECOL_COGS" localSheetId="0">FALSE</definedName>
    <definedName name="QBREPORTCOMPARECOL_COGS" localSheetId="2">FALSE</definedName>
    <definedName name="QBREPORTCOMPARECOL_COGS" localSheetId="3">FALSE</definedName>
    <definedName name="QBREPORTCOMPARECOL_COGS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3">FALSE</definedName>
    <definedName name="QBREPORTCOMPARECOL_EXCLUDECURPERIOD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3">FALSE</definedName>
    <definedName name="QBREPORTCOMPARECOL_FORECAST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3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1">FALSE</definedName>
    <definedName name="QBREPORTCOMPARECOL_HOURS" localSheetId="0">FALSE</definedName>
    <definedName name="QBREPORTCOMPARECOL_HOURS" localSheetId="2">FALSE</definedName>
    <definedName name="QBREPORTCOMPARECOL_HOURS" localSheetId="3">FALSE</definedName>
    <definedName name="QBREPORTCOMPARECOL_HOURS" localSheetId="1">FALSE</definedName>
    <definedName name="QBREPORTCOMPARECOL_PCTCOL" localSheetId="0">FALSE</definedName>
    <definedName name="QBREPORTCOMPARECOL_PCTCOL" localSheetId="2">FALSE</definedName>
    <definedName name="QBREPORTCOMPARECOL_PCTCOL" localSheetId="3">FALSE</definedName>
    <definedName name="QBREPORTCOMPARECOL_PCTCOL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3">FALSE</definedName>
    <definedName name="QBREPORTCOMPARECOL_PCTEXPENS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3">FALSE</definedName>
    <definedName name="QBREPORTCOMPARECOL_PCTINCOME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3">FALSE</definedName>
    <definedName name="QBREPORTCOMPARECOL_PCTOFSALES" localSheetId="1">FALSE</definedName>
    <definedName name="QBREPORTCOMPARECOL_PCTROW" localSheetId="0">FALSE</definedName>
    <definedName name="QBREPORTCOMPARECOL_PCTROW" localSheetId="2">FALSE</definedName>
    <definedName name="QBREPORTCOMPARECOL_PCTROW" localSheetId="3">FALSE</definedName>
    <definedName name="QBREPORTCOMPARECOL_PCTROW" localSheetId="1">FALSE</definedName>
    <definedName name="QBREPORTCOMPARECOL_PPDIFF" localSheetId="0">FALSE</definedName>
    <definedName name="QBREPORTCOMPARECOL_PPDIFF" localSheetId="2">FALSE</definedName>
    <definedName name="QBREPORTCOMPARECOL_PPDIFF" localSheetId="3">FALSE</definedName>
    <definedName name="QBREPORTCOMPARECOL_PPDIFF" localSheetId="1">FALSE</definedName>
    <definedName name="QBREPORTCOMPARECOL_PPPCT" localSheetId="0">FALSE</definedName>
    <definedName name="QBREPORTCOMPARECOL_PPPCT" localSheetId="2">FALSE</definedName>
    <definedName name="QBREPORTCOMPARECOL_PPPCT" localSheetId="3">FALSE</definedName>
    <definedName name="QBREPORTCOMPARECOL_PPPCT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3">FALSE</definedName>
    <definedName name="QBREPORTCOMPARECOL_PREVPERIOD" localSheetId="1">FALSE</definedName>
    <definedName name="QBREPORTCOMPARECOL_PREVYEAR" localSheetId="0">FALSE</definedName>
    <definedName name="QBREPORTCOMPARECOL_PREVYEAR" localSheetId="2">FALSE</definedName>
    <definedName name="QBREPORTCOMPARECOL_PREVYEAR" localSheetId="3">FALSE</definedName>
    <definedName name="QBREPORTCOMPARECOL_PREVYEAR" localSheetId="1">FALSE</definedName>
    <definedName name="QBREPORTCOMPARECOL_PYDIFF" localSheetId="0">FALSE</definedName>
    <definedName name="QBREPORTCOMPARECOL_PYDIFF" localSheetId="2">FALSE</definedName>
    <definedName name="QBREPORTCOMPARECOL_PYDIFF" localSheetId="3">FALSE</definedName>
    <definedName name="QBREPORTCOMPARECOL_PYDIFF" localSheetId="1">FALSE</definedName>
    <definedName name="QBREPORTCOMPARECOL_PYPCT" localSheetId="0">FALSE</definedName>
    <definedName name="QBREPORTCOMPARECOL_PYPCT" localSheetId="2">FALSE</definedName>
    <definedName name="QBREPORTCOMPARECOL_PYPCT" localSheetId="3">FALSE</definedName>
    <definedName name="QBREPORTCOMPARECOL_PYPCT" localSheetId="1">FALSE</definedName>
    <definedName name="QBREPORTCOMPARECOL_QTY" localSheetId="0">FALSE</definedName>
    <definedName name="QBREPORTCOMPARECOL_QTY" localSheetId="2">FALSE</definedName>
    <definedName name="QBREPORTCOMPARECOL_QTY" localSheetId="3">FALSE</definedName>
    <definedName name="QBREPORTCOMPARECOL_QTY" localSheetId="1">FALSE</definedName>
    <definedName name="QBREPORTCOMPARECOL_RATE" localSheetId="0">FALSE</definedName>
    <definedName name="QBREPORTCOMPARECOL_RATE" localSheetId="2">FALSE</definedName>
    <definedName name="QBREPORTCOMPARECOL_RATE" localSheetId="3">FALSE</definedName>
    <definedName name="QBREPORTCOMPARECOL_RATE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3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1">FALSE</definedName>
    <definedName name="QBREPORTCOMPARECOL_YTD" localSheetId="0">FALSE</definedName>
    <definedName name="QBREPORTCOMPARECOL_YTD" localSheetId="2">FALSE</definedName>
    <definedName name="QBREPORTCOMPARECOL_YTD" localSheetId="3">FALSE</definedName>
    <definedName name="QBREPORTCOMPARECOL_YTD" localSheetId="1">FALSE</definedName>
    <definedName name="QBREPORTCOMPARECOL_YTDBUDGET" localSheetId="0">FALSE</definedName>
    <definedName name="QBREPORTCOMPARECOL_YTDBUDGET" localSheetId="2">FALSE</definedName>
    <definedName name="QBREPORTCOMPARECOL_YTDBUDGET" localSheetId="3">FALSE</definedName>
    <definedName name="QBREPORTCOMPARECOL_YTDBUDGET" localSheetId="1">FALSE</definedName>
    <definedName name="QBREPORTCOMPARECOL_YTDPCT" localSheetId="0">FALSE</definedName>
    <definedName name="QBREPORTCOMPARECOL_YTDPCT" localSheetId="2">FALSE</definedName>
    <definedName name="QBREPORTCOMPARECOL_YTDPCT" localSheetId="3">FALSE</definedName>
    <definedName name="QBREPORTCOMPARECOL_YTDPCT" localSheetId="1">FALSE</definedName>
    <definedName name="QBREPORTROWAXIS" localSheetId="0">9</definedName>
    <definedName name="QBREPORTROWAXIS" localSheetId="2">11</definedName>
    <definedName name="QBREPORTROWAXIS" localSheetId="3">70</definedName>
    <definedName name="QBREPORTROWAXIS" localSheetId="1">11</definedName>
    <definedName name="QBREPORTSUBCOLAXIS" localSheetId="0">0</definedName>
    <definedName name="QBREPORTSUBCOLAXIS" localSheetId="2">24</definedName>
    <definedName name="QBREPORTSUBCOLAXIS" localSheetId="3">0</definedName>
    <definedName name="QBREPORTSUBCOLAXIS" localSheetId="1">0</definedName>
    <definedName name="QBREPORTTYPE" localSheetId="0">5</definedName>
    <definedName name="QBREPORTTYPE" localSheetId="2">288</definedName>
    <definedName name="QBREPORTTYPE" localSheetId="3">115</definedName>
    <definedName name="QBREPORTTYPE" localSheetId="1">3</definedName>
    <definedName name="QBROWHEADERS" localSheetId="0">5</definedName>
    <definedName name="QBROWHEADERS" localSheetId="2">6</definedName>
    <definedName name="QBROWHEADERS" localSheetId="3">1</definedName>
    <definedName name="QBROWHEADERS" localSheetId="1">6</definedName>
    <definedName name="QBSTARTDATE" localSheetId="0">20210101</definedName>
    <definedName name="QBSTARTDATE" localSheetId="2">20210101</definedName>
    <definedName name="QBSTARTDATE" localSheetId="3">20210701</definedName>
    <definedName name="QBSTARTDATE" localSheetId="1">20210101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2" i="7" l="1"/>
  <c r="J187" i="7"/>
  <c r="J182" i="7"/>
  <c r="J176" i="7"/>
  <c r="J170" i="7"/>
  <c r="J165" i="7"/>
  <c r="J158" i="7"/>
  <c r="J153" i="7"/>
  <c r="J140" i="7"/>
  <c r="J126" i="7"/>
  <c r="J115" i="7"/>
  <c r="J104" i="7"/>
  <c r="J93" i="7"/>
  <c r="J77" i="7"/>
  <c r="J66" i="7"/>
  <c r="J55" i="7"/>
  <c r="J50" i="7"/>
  <c r="J41" i="7"/>
  <c r="J36" i="7"/>
  <c r="J31" i="7"/>
  <c r="J26" i="7"/>
  <c r="J21" i="7"/>
  <c r="J16" i="7"/>
  <c r="J11" i="7"/>
  <c r="J6" i="7"/>
  <c r="I9" i="5"/>
  <c r="I19" i="5"/>
  <c r="I27" i="5"/>
  <c r="I36" i="5"/>
  <c r="I40" i="5"/>
  <c r="I41" i="5"/>
  <c r="I45" i="5"/>
  <c r="I49" i="5"/>
  <c r="I56" i="5"/>
  <c r="I60" i="5"/>
  <c r="I61" i="5"/>
  <c r="I62" i="5"/>
  <c r="I71" i="5"/>
  <c r="I72" i="5"/>
  <c r="I73" i="5"/>
  <c r="G9" i="5"/>
  <c r="G19" i="5"/>
  <c r="G27" i="5"/>
  <c r="G36" i="5"/>
  <c r="G40" i="5"/>
  <c r="G41" i="5"/>
  <c r="G45" i="5"/>
  <c r="G49" i="5"/>
  <c r="G56" i="5"/>
  <c r="G60" i="5"/>
  <c r="G61" i="5"/>
  <c r="G62" i="5"/>
  <c r="G67" i="5"/>
  <c r="G68" i="5"/>
  <c r="G71" i="5"/>
  <c r="G72" i="5"/>
  <c r="G73" i="5"/>
  <c r="M73" i="5"/>
  <c r="K73" i="5"/>
  <c r="M72" i="5"/>
  <c r="K72" i="5"/>
  <c r="M71" i="5"/>
  <c r="K71" i="5"/>
  <c r="M70" i="5"/>
  <c r="K70" i="5"/>
  <c r="M62" i="5"/>
  <c r="K62" i="5"/>
  <c r="M61" i="5"/>
  <c r="K61" i="5"/>
  <c r="M60" i="5"/>
  <c r="K60" i="5"/>
  <c r="M58" i="5"/>
  <c r="K58" i="5"/>
  <c r="M56" i="5"/>
  <c r="K56" i="5"/>
  <c r="M55" i="5"/>
  <c r="K55" i="5"/>
  <c r="M54" i="5"/>
  <c r="K54" i="5"/>
  <c r="M53" i="5"/>
  <c r="K53" i="5"/>
  <c r="M51" i="5"/>
  <c r="K51" i="5"/>
  <c r="M49" i="5"/>
  <c r="K49" i="5"/>
  <c r="M48" i="5"/>
  <c r="K48" i="5"/>
  <c r="M47" i="5"/>
  <c r="K47" i="5"/>
  <c r="M45" i="5"/>
  <c r="K45" i="5"/>
  <c r="M44" i="5"/>
  <c r="K44" i="5"/>
  <c r="M43" i="5"/>
  <c r="K43" i="5"/>
  <c r="M41" i="5"/>
  <c r="K41" i="5"/>
  <c r="M40" i="5"/>
  <c r="K40" i="5"/>
  <c r="M39" i="5"/>
  <c r="K39" i="5"/>
  <c r="M36" i="5"/>
  <c r="K36" i="5"/>
  <c r="M35" i="5"/>
  <c r="K35" i="5"/>
  <c r="M30" i="5"/>
  <c r="K30" i="5"/>
  <c r="M29" i="5"/>
  <c r="K29" i="5"/>
  <c r="M27" i="5"/>
  <c r="K27" i="5"/>
  <c r="M26" i="5"/>
  <c r="K26" i="5"/>
  <c r="M25" i="5"/>
  <c r="K25" i="5"/>
  <c r="M24" i="5"/>
  <c r="K24" i="5"/>
  <c r="M23" i="5"/>
  <c r="K23" i="5"/>
  <c r="M22" i="5"/>
  <c r="K22" i="5"/>
  <c r="M21" i="5"/>
  <c r="K21" i="5"/>
  <c r="M19" i="5"/>
  <c r="K19" i="5"/>
  <c r="M18" i="5"/>
  <c r="K18" i="5"/>
  <c r="M16" i="5"/>
  <c r="K16" i="5"/>
  <c r="M15" i="5"/>
  <c r="K15" i="5"/>
  <c r="M14" i="5"/>
  <c r="K14" i="5"/>
  <c r="M13" i="5"/>
  <c r="K13" i="5"/>
  <c r="M12" i="5"/>
  <c r="K12" i="5"/>
  <c r="M11" i="5"/>
  <c r="K11" i="5"/>
  <c r="M9" i="5"/>
  <c r="K9" i="5"/>
  <c r="M8" i="5"/>
  <c r="K8" i="5"/>
  <c r="M7" i="5"/>
  <c r="K7" i="5"/>
  <c r="M6" i="5"/>
  <c r="K6" i="5"/>
  <c r="M5" i="5"/>
  <c r="K5" i="5"/>
  <c r="F50" i="3"/>
  <c r="F58" i="3"/>
  <c r="F59" i="3"/>
  <c r="F62" i="3"/>
  <c r="F63" i="3"/>
  <c r="F71" i="3"/>
  <c r="F72" i="3"/>
  <c r="F10" i="3"/>
  <c r="F12" i="3"/>
  <c r="F19" i="3"/>
  <c r="F24" i="3"/>
  <c r="F25" i="3"/>
  <c r="F36" i="3"/>
  <c r="F40" i="3"/>
  <c r="F43" i="3"/>
  <c r="F44" i="3"/>
  <c r="G7" i="1"/>
  <c r="G14" i="1"/>
  <c r="G22" i="1"/>
  <c r="G30" i="1"/>
  <c r="G34" i="1"/>
  <c r="G35" i="1"/>
  <c r="G38" i="1"/>
  <c r="G42" i="1"/>
  <c r="G49" i="1"/>
  <c r="G53" i="1"/>
  <c r="G54" i="1"/>
  <c r="G55" i="1"/>
  <c r="G60" i="1"/>
  <c r="G61" i="1"/>
  <c r="G64" i="1"/>
  <c r="G65" i="1"/>
  <c r="G66" i="1"/>
  <c r="I7" i="1"/>
  <c r="I14" i="1"/>
  <c r="I22" i="1"/>
  <c r="I30" i="1"/>
  <c r="I34" i="1"/>
  <c r="I35" i="1"/>
  <c r="I38" i="1"/>
  <c r="I42" i="1"/>
  <c r="I49" i="1"/>
  <c r="I53" i="1"/>
  <c r="I54" i="1"/>
  <c r="I55" i="1"/>
  <c r="I60" i="1"/>
  <c r="I61" i="1"/>
  <c r="I64" i="1"/>
  <c r="I65" i="1"/>
  <c r="I66" i="1"/>
  <c r="K7" i="1"/>
  <c r="K14" i="1"/>
  <c r="K22" i="1"/>
  <c r="K30" i="1"/>
  <c r="K34" i="1"/>
  <c r="K35" i="1"/>
  <c r="K38" i="1"/>
  <c r="K42" i="1"/>
  <c r="K49" i="1"/>
  <c r="K53" i="1"/>
  <c r="K54" i="1"/>
  <c r="K55" i="1"/>
  <c r="K60" i="1"/>
  <c r="K61" i="1"/>
  <c r="K64" i="1"/>
  <c r="K65" i="1"/>
  <c r="K66" i="1"/>
  <c r="M66" i="1"/>
  <c r="M65" i="1"/>
  <c r="M64" i="1"/>
  <c r="M63" i="1"/>
  <c r="M61" i="1"/>
  <c r="M60" i="1"/>
  <c r="M59" i="1"/>
  <c r="M55" i="1"/>
  <c r="M54" i="1"/>
  <c r="M53" i="1"/>
  <c r="M52" i="1"/>
  <c r="M51" i="1"/>
  <c r="M49" i="1"/>
  <c r="M48" i="1"/>
  <c r="M47" i="1"/>
  <c r="M46" i="1"/>
  <c r="M45" i="1"/>
  <c r="M44" i="1"/>
  <c r="M42" i="1"/>
  <c r="M41" i="1"/>
  <c r="M40" i="1"/>
  <c r="M38" i="1"/>
  <c r="M37" i="1"/>
  <c r="M35" i="1"/>
  <c r="M34" i="1"/>
  <c r="M33" i="1"/>
  <c r="M32" i="1"/>
  <c r="M30" i="1"/>
  <c r="M29" i="1"/>
  <c r="M28" i="1"/>
  <c r="M26" i="1"/>
  <c r="M25" i="1"/>
  <c r="M24" i="1"/>
  <c r="M22" i="1"/>
  <c r="M21" i="1"/>
  <c r="M20" i="1"/>
  <c r="M19" i="1"/>
  <c r="M18" i="1"/>
  <c r="M17" i="1"/>
  <c r="M16" i="1"/>
  <c r="M14" i="1"/>
  <c r="M13" i="1"/>
  <c r="M11" i="1"/>
  <c r="M10" i="1"/>
  <c r="M9" i="1"/>
  <c r="M7" i="1"/>
  <c r="M6" i="1"/>
  <c r="M5" i="1"/>
  <c r="M4" i="1"/>
</calcChain>
</file>

<file path=xl/sharedStrings.xml><?xml version="1.0" encoding="utf-8"?>
<sst xmlns="http://schemas.openxmlformats.org/spreadsheetml/2006/main" count="437" uniqueCount="174">
  <si>
    <t>Administrative</t>
  </si>
  <si>
    <t>CAPITAL</t>
  </si>
  <si>
    <t>Operations</t>
  </si>
  <si>
    <t>TOTAL</t>
  </si>
  <si>
    <t>Ordinary Income/Expense</t>
  </si>
  <si>
    <t>Income</t>
  </si>
  <si>
    <t>611 · Interest  Income</t>
  </si>
  <si>
    <t>600 · Tax Levy</t>
  </si>
  <si>
    <t>410 · Monthly REUs User Fees</t>
  </si>
  <si>
    <t>Total Income</t>
  </si>
  <si>
    <t>Expense</t>
  </si>
  <si>
    <t>570 · CWF Loan Payment</t>
  </si>
  <si>
    <t>GBWWTPC Processing Fees</t>
  </si>
  <si>
    <t>Insurance</t>
  </si>
  <si>
    <t>Maintenance</t>
  </si>
  <si>
    <t>Lift Station/Pump/Gen Sets</t>
  </si>
  <si>
    <t>Total Maintenance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</si>
  <si>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</si>
  <si>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</si>
  <si>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</si>
  <si>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</si>
  <si>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</si>
  <si>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</si>
  <si>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</si>
  <si>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</si>
  <si>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</si>
  <si>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</si>
  <si>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</si>
  <si>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Appraisals and Surveys</t>
  </si>
  <si>
    <t>Engineering</t>
  </si>
  <si>
    <t>WO #14 Apple Hill</t>
  </si>
  <si>
    <t>WO #13 Extensions 2020</t>
  </si>
  <si>
    <t>Total Engineering</t>
  </si>
  <si>
    <t>Legal</t>
  </si>
  <si>
    <t>Legal- Apple Hill</t>
  </si>
  <si>
    <t>Legal - Other</t>
  </si>
  <si>
    <t>Total Legal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</si>
  <si>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</si>
  <si>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</si>
  <si>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</si>
  <si>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</si>
  <si>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</si>
  <si>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</si>
  <si>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</si>
  <si>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</si>
  <si>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</si>
  <si>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</si>
  <si>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Fees</t>
  </si>
  <si>
    <t>Office Rent</t>
  </si>
  <si>
    <t>Office Supplies</t>
  </si>
  <si>
    <t>Postage and delivery</t>
  </si>
  <si>
    <t>Total 580 · Office Expenses</t>
  </si>
  <si>
    <t>590 · Other Expenses</t>
  </si>
  <si>
    <t>Misc Exp/Gloves</t>
  </si>
  <si>
    <t>Travel</t>
  </si>
  <si>
    <t>Total 590 · Other Expenses</t>
  </si>
  <si>
    <t>Total Expense</t>
  </si>
  <si>
    <t>Net Ordinary Income</t>
  </si>
  <si>
    <t>Other Income/Expense</t>
  </si>
  <si>
    <t>Other Income</t>
  </si>
  <si>
    <t>Non Operating Income</t>
  </si>
  <si>
    <t>605 · New User Fees</t>
  </si>
  <si>
    <t>Total Non Operating Income</t>
  </si>
  <si>
    <t>Total Other Income</t>
  </si>
  <si>
    <t>Other Expense</t>
  </si>
  <si>
    <t>550 · Depreciation and Amortization</t>
  </si>
  <si>
    <t>Total Other Expense</t>
  </si>
  <si>
    <t>Net Other Income</t>
  </si>
  <si>
    <t>Net Income</t>
  </si>
  <si>
    <t>Jul 31, 21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</si>
  <si>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</si>
  <si>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</si>
  <si>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</si>
  <si>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</si>
  <si>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</si>
  <si>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</si>
  <si>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Bremer Bank Loan</t>
  </si>
  <si>
    <t>102 · Chippewa Valley ch 9190 2049 - Other</t>
  </si>
  <si>
    <t>Total 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</si>
  <si>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</si>
  <si>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</si>
  <si>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</si>
  <si>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</si>
  <si>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</si>
  <si>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120.3 · Ed Olson Loan</t>
  </si>
  <si>
    <t>120.4 · Bay West Isaac Carrier</t>
  </si>
  <si>
    <t>120.5 · James &amp; Cayth Brady</t>
  </si>
  <si>
    <t>Total Accounts Receivable</t>
  </si>
  <si>
    <t>Other Current Assets</t>
  </si>
  <si>
    <t>118 · Interest Receivable</t>
  </si>
  <si>
    <t>124 · Due From Town of Bayfield</t>
  </si>
  <si>
    <t>136 · Prepaid Expense</t>
  </si>
  <si>
    <t>Total Other Current Assets</t>
  </si>
  <si>
    <t>Total Current Assets</t>
  </si>
  <si>
    <t>Fixed Assets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</si>
  <si>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</si>
  <si>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</si>
  <si>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</si>
  <si>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</si>
  <si>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</si>
  <si>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</si>
  <si>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</si>
  <si>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</si>
  <si>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</si>
  <si>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</si>
  <si>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</si>
  <si>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</si>
  <si>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</si>
  <si>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</si>
  <si>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</si>
  <si>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</si>
  <si>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</si>
  <si>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</si>
  <si>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</si>
  <si>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</si>
  <si>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</si>
  <si>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</si>
  <si>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</si>
  <si>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</si>
  <si>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</si>
  <si>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</si>
  <si>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207 · Interest Payable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</si>
  <si>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</si>
  <si>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</si>
  <si>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</si>
  <si>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</si>
  <si>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</si>
  <si>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</si>
  <si>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</si>
  <si>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</si>
  <si>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</si>
  <si>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</si>
  <si>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</si>
  <si>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</si>
  <si>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</si>
  <si>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</si>
  <si>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</si>
  <si>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</si>
  <si>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Total Equity</t>
  </si>
  <si>
    <t>TOTAL LIABILITIES &amp; EQUITY</t>
  </si>
  <si>
    <t>Jan - Dec 21</t>
  </si>
  <si>
    <t>Budget</t>
  </si>
  <si>
    <t>$ Over Budget</t>
  </si>
  <si>
    <t>% of Budget</t>
  </si>
  <si>
    <t>1000 · New User Connection Fee</t>
  </si>
  <si>
    <t>572 · New User Payments to Cash Reser</t>
  </si>
  <si>
    <t>571 · Payment to 104 ERF for Plant</t>
  </si>
  <si>
    <t>Equip Purchase</t>
  </si>
  <si>
    <t>Engineering - Other</t>
  </si>
  <si>
    <t>Cheq Road Membership Fee</t>
  </si>
  <si>
    <t>Date</t>
  </si>
  <si>
    <t>Name</t>
  </si>
  <si>
    <t>Item</t>
  </si>
  <si>
    <t>Account</t>
  </si>
  <si>
    <t>Paid Amount</t>
  </si>
  <si>
    <t xml:space="preserve"> </t>
  </si>
  <si>
    <t>GoToMeeting</t>
  </si>
  <si>
    <t>CenturyLink</t>
  </si>
  <si>
    <t>heart graphics</t>
  </si>
  <si>
    <t>Xcel Energy</t>
  </si>
  <si>
    <t>Walmart</t>
  </si>
  <si>
    <t>Wisconsin Dept. of Revenue</t>
  </si>
  <si>
    <t>United States Treasury</t>
  </si>
  <si>
    <t>Duane L. Dehn Ind.</t>
  </si>
  <si>
    <t>Andrew J Long</t>
  </si>
  <si>
    <t>Carol Fahrenkrog</t>
  </si>
  <si>
    <t>Duane L. Dehn</t>
  </si>
  <si>
    <t>Levi Leafblad {commissioner}</t>
  </si>
  <si>
    <t>Pam Brindley</t>
  </si>
  <si>
    <t>Rex J. Dollinger</t>
  </si>
  <si>
    <t>Rose M Lawyer</t>
  </si>
  <si>
    <t>Ryan Faragher</t>
  </si>
  <si>
    <t>Spears,Carlson &amp; Coleman S.C.</t>
  </si>
  <si>
    <t>Hawkins Chemical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</si>
</sst>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49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3" xfId="0" applyNumberFormat="1" applyFont="1" applyBorder="1"/>
    <xf numFmtId="165" fontId="2" fillId="0" borderId="4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6" fontId="5" fillId="0" borderId="0" xfId="0" applyNumberFormat="1" applyFont="1"/>
    <xf numFmtId="49" fontId="5" fillId="0" borderId="0" xfId="0" applyNumberFormat="1" applyFont="1"/>
    <xf numFmtId="164" fontId="1" fillId="0" borderId="0" xfId="0" applyNumberFormat="1" applyFont="1"/>
    <xf numFmtId="164" fontId="5" fillId="0" borderId="0" xfId="0" applyNumberFormat="1" applyFont="1"/>
    <xf numFmtId="166" fontId="6" fillId="0" borderId="0" xfId="0" applyNumberFormat="1" applyFont="1"/>
    <xf numFmtId="49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70" name="HEADER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1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73"/>
  <sheetViews>
    <sheetView workbookViewId="0">
      <pane xSplit="5" ySplit="1" topLeftCell="F2" activePane="bottomRight" state="frozenSplit"/>
      <selection pane="bottomLeft" activeCell="A2" sqref="A2"/>
      <selection pane="topRight" activeCell="F1" sqref="F1"/>
      <selection pane="bottomRight" activeCell="E2" sqref="E2"/>
    </sheetView>
  </sheetViews>
  <sheetFormatPr defaultRowHeight="15" x14ac:dyDescent="0.2"/>
  <cols>
    <col min="1" max="4" width="2.95703125" style="15" customWidth="1"/>
    <col min="5" max="5" width="34.97265625" style="15" customWidth="1"/>
    <col min="6" max="6" width="9.953125" style="16" bestFit="1" customWidth="1"/>
  </cols>
  <sheetData>
    <row r="1" spans="1:6" s="14" customFormat="1" ht="15.75" thickBot="1" x14ac:dyDescent="0.25">
      <c r="A1" s="11"/>
      <c r="B1" s="11"/>
      <c r="C1" s="11"/>
      <c r="D1" s="11"/>
      <c r="E1" s="11"/>
      <c r="F1" s="12" t="s">
        <v>69</v>
      </c>
    </row>
    <row r="2" spans="1:6" ht="15.75" thickTop="1" x14ac:dyDescent="0.2">
      <c r="A2" s="1" t="s">
        <v>70</v>
      </c>
      <c r="B2" s="1"/>
      <c r="C2" s="1"/>
      <c r="D2" s="1"/>
      <c r="E2" s="1"/>
      <c r="F2" s="2"/>
    </row>
    <row r="3" spans="1:6" x14ac:dyDescent="0.2">
      <c r="A3" s="1"/>
      <c r="B3" s="1" t="s">
        <v>71</v>
      </c>
      <c r="C3" s="1"/>
      <c r="D3" s="1"/>
      <c r="E3" s="1"/>
      <c r="F3" s="2"/>
    </row>
    <row r="4" spans="1:6" x14ac:dyDescent="0.2">
      <c r="A4" s="1"/>
      <c r="B4" s="1"/>
      <c r="C4" s="1" t="s">
        <v>72</v>
      </c>
      <c r="D4" s="1"/>
      <c r="E4" s="1"/>
      <c r="F4" s="2"/>
    </row>
    <row r="5" spans="1:6" x14ac:dyDescent="0.2">
      <c r="A5" s="1"/>
      <c r="B5" s="1"/>
      <c r="C5" s="1"/>
      <c r="D5" s="1" t="s">
        <v>73</v>
      </c>
      <c r="E5" s="1"/>
      <c r="F5" s="2">
        <v>187995.46</v>
      </c>
    </row>
    <row r="6" spans="1:6" x14ac:dyDescent="0.2">
      <c r="A6" s="1"/>
      <c r="B6" s="1"/>
      <c r="C6" s="1"/>
      <c r="D6" s="1" t="s">
        <v>74</v>
      </c>
      <c r="E6" s="1"/>
      <c r="F6" s="2">
        <v>211435.78</v>
      </c>
    </row>
    <row r="7" spans="1:6" x14ac:dyDescent="0.2">
      <c r="A7" s="1"/>
      <c r="B7" s="1"/>
      <c r="C7" s="1"/>
      <c r="D7" s="1" t="s">
        <v>75</v>
      </c>
      <c r="E7" s="1"/>
      <c r="F7" s="2"/>
    </row>
    <row r="8" spans="1:6" x14ac:dyDescent="0.2">
      <c r="A8" s="1"/>
      <c r="B8" s="1"/>
      <c r="C8" s="1"/>
      <c r="D8" s="1"/>
      <c r="E8" s="1" t="s">
        <v>76</v>
      </c>
      <c r="F8" s="2">
        <v>-116000</v>
      </c>
    </row>
    <row r="9" spans="1:6" ht="15.75" thickBot="1" x14ac:dyDescent="0.25">
      <c r="A9" s="1"/>
      <c r="B9" s="1"/>
      <c r="C9" s="1"/>
      <c r="D9" s="1"/>
      <c r="E9" s="1" t="s">
        <v>77</v>
      </c>
      <c r="F9" s="4">
        <v>133615.93</v>
      </c>
    </row>
    <row r="10" spans="1:6" x14ac:dyDescent="0.2">
      <c r="A10" s="1"/>
      <c r="B10" s="1"/>
      <c r="C10" s="1"/>
      <c r="D10" s="1" t="s">
        <v>78</v>
      </c>
      <c r="E10" s="1"/>
      <c r="F10" s="2">
        <f>ROUND(SUM(F7:F9),5)</f>
        <v>17615.93</v>
      </c>
    </row>
    <row r="11" spans="1:6" ht="15.75" thickBot="1" x14ac:dyDescent="0.25">
      <c r="A11" s="1"/>
      <c r="B11" s="1"/>
      <c r="C11" s="1"/>
      <c r="D11" s="1" t="s">
        <v>79</v>
      </c>
      <c r="E11" s="1"/>
      <c r="F11" s="4">
        <v>1502.06</v>
      </c>
    </row>
    <row r="12" spans="1:6" x14ac:dyDescent="0.2">
      <c r="A12" s="1"/>
      <c r="B12" s="1"/>
      <c r="C12" s="1" t="s">
        <v>80</v>
      </c>
      <c r="D12" s="1"/>
      <c r="E12" s="1"/>
      <c r="F12" s="2">
        <f>ROUND(SUM(F4:F6)+SUM(F10:F11),5)</f>
        <v>418549.23</v>
      </c>
    </row>
    <row r="13" spans="1:6" x14ac:dyDescent="0.2">
      <c r="A13" s="1"/>
      <c r="B13" s="1"/>
      <c r="C13" s="1" t="s">
        <v>81</v>
      </c>
      <c r="D13" s="1"/>
      <c r="E13" s="1"/>
      <c r="F13" s="2"/>
    </row>
    <row r="14" spans="1:6" x14ac:dyDescent="0.2">
      <c r="A14" s="1"/>
      <c r="B14" s="1"/>
      <c r="C14" s="1"/>
      <c r="D14" s="1" t="s">
        <v>82</v>
      </c>
      <c r="E14" s="1"/>
      <c r="F14" s="2">
        <v>10462.719999999999</v>
      </c>
    </row>
    <row r="15" spans="1:6" x14ac:dyDescent="0.2">
      <c r="A15" s="1"/>
      <c r="B15" s="1"/>
      <c r="C15" s="1"/>
      <c r="D15" s="1" t="s">
        <v>83</v>
      </c>
      <c r="E15" s="1"/>
      <c r="F15" s="2">
        <v>16766</v>
      </c>
    </row>
    <row r="16" spans="1:6" x14ac:dyDescent="0.2">
      <c r="A16" s="1"/>
      <c r="B16" s="1"/>
      <c r="C16" s="1"/>
      <c r="D16" s="1" t="s">
        <v>84</v>
      </c>
      <c r="E16" s="1"/>
      <c r="F16" s="2">
        <v>-36.270000000000003</v>
      </c>
    </row>
    <row r="17" spans="1:6" x14ac:dyDescent="0.2">
      <c r="A17" s="1"/>
      <c r="B17" s="1"/>
      <c r="C17" s="1"/>
      <c r="D17" s="1" t="s">
        <v>85</v>
      </c>
      <c r="E17" s="1"/>
      <c r="F17" s="2">
        <v>20050.71</v>
      </c>
    </row>
    <row r="18" spans="1:6" ht="15.75" thickBot="1" x14ac:dyDescent="0.25">
      <c r="A18" s="1"/>
      <c r="B18" s="1"/>
      <c r="C18" s="1"/>
      <c r="D18" s="1" t="s">
        <v>86</v>
      </c>
      <c r="E18" s="1"/>
      <c r="F18" s="4">
        <v>17807.939999999999</v>
      </c>
    </row>
    <row r="19" spans="1:6" x14ac:dyDescent="0.2">
      <c r="A19" s="1"/>
      <c r="B19" s="1"/>
      <c r="C19" s="1" t="s">
        <v>87</v>
      </c>
      <c r="D19" s="1"/>
      <c r="E19" s="1"/>
      <c r="F19" s="2">
        <f>ROUND(SUM(F13:F18),5)</f>
        <v>65051.1</v>
      </c>
    </row>
    <row r="20" spans="1:6" x14ac:dyDescent="0.2">
      <c r="A20" s="1"/>
      <c r="B20" s="1"/>
      <c r="C20" s="1" t="s">
        <v>88</v>
      </c>
      <c r="D20" s="1"/>
      <c r="E20" s="1"/>
      <c r="F20" s="2"/>
    </row>
    <row r="21" spans="1:6" x14ac:dyDescent="0.2">
      <c r="A21" s="1"/>
      <c r="B21" s="1"/>
      <c r="C21" s="1"/>
      <c r="D21" s="1" t="s">
        <v>89</v>
      </c>
      <c r="E21" s="1"/>
      <c r="F21" s="2">
        <v>1469.42</v>
      </c>
    </row>
    <row r="22" spans="1:6" x14ac:dyDescent="0.2">
      <c r="A22" s="1"/>
      <c r="B22" s="1"/>
      <c r="C22" s="1"/>
      <c r="D22" s="1" t="s">
        <v>90</v>
      </c>
      <c r="E22" s="1"/>
      <c r="F22" s="2">
        <v>69458</v>
      </c>
    </row>
    <row r="23" spans="1:6" ht="15.75" thickBot="1" x14ac:dyDescent="0.25">
      <c r="A23" s="1"/>
      <c r="B23" s="1"/>
      <c r="C23" s="1"/>
      <c r="D23" s="1" t="s">
        <v>91</v>
      </c>
      <c r="E23" s="1"/>
      <c r="F23" s="5">
        <v>2115.67</v>
      </c>
    </row>
    <row r="24" spans="1:6" ht="15.75" thickBot="1" x14ac:dyDescent="0.25">
      <c r="A24" s="1"/>
      <c r="B24" s="1"/>
      <c r="C24" s="1" t="s">
        <v>92</v>
      </c>
      <c r="D24" s="1"/>
      <c r="E24" s="1"/>
      <c r="F24" s="6">
        <f>ROUND(SUM(F20:F23),5)</f>
        <v>73043.09</v>
      </c>
    </row>
    <row r="25" spans="1:6" x14ac:dyDescent="0.2">
      <c r="A25" s="1"/>
      <c r="B25" s="1" t="s">
        <v>93</v>
      </c>
      <c r="C25" s="1"/>
      <c r="D25" s="1"/>
      <c r="E25" s="1"/>
      <c r="F25" s="2">
        <f>ROUND(F3+F12+F19+F24,5)</f>
        <v>556643.42000000004</v>
      </c>
    </row>
    <row r="26" spans="1:6" x14ac:dyDescent="0.2">
      <c r="A26" s="1"/>
      <c r="B26" s="1" t="s">
        <v>94</v>
      </c>
      <c r="C26" s="1"/>
      <c r="D26" s="1"/>
      <c r="E26" s="1"/>
      <c r="F26" s="2"/>
    </row>
    <row r="27" spans="1:6" x14ac:dyDescent="0.2">
      <c r="A27" s="1"/>
      <c r="B27" s="1"/>
      <c r="C27" s="1" t="s">
        <v>95</v>
      </c>
      <c r="D27" s="1"/>
      <c r="E27" s="1"/>
      <c r="F27" s="2">
        <v>3400</v>
      </c>
    </row>
    <row r="28" spans="1:6" x14ac:dyDescent="0.2">
      <c r="A28" s="1"/>
      <c r="B28" s="1"/>
      <c r="C28" s="1" t="s">
        <v>96</v>
      </c>
      <c r="D28" s="1"/>
      <c r="E28" s="1"/>
      <c r="F28" s="2">
        <v>1897196.49</v>
      </c>
    </row>
    <row r="29" spans="1:6" x14ac:dyDescent="0.2">
      <c r="A29" s="1"/>
      <c r="B29" s="1"/>
      <c r="C29" s="1" t="s">
        <v>97</v>
      </c>
      <c r="D29" s="1"/>
      <c r="E29" s="1"/>
      <c r="F29" s="2">
        <v>29950.97</v>
      </c>
    </row>
    <row r="30" spans="1:6" x14ac:dyDescent="0.2">
      <c r="A30" s="1"/>
      <c r="B30" s="1"/>
      <c r="C30" s="1" t="s">
        <v>98</v>
      </c>
      <c r="D30" s="1"/>
      <c r="E30" s="1"/>
      <c r="F30" s="2">
        <v>1288.99</v>
      </c>
    </row>
    <row r="31" spans="1:6" x14ac:dyDescent="0.2">
      <c r="A31" s="1"/>
      <c r="B31" s="1"/>
      <c r="C31" s="1" t="s">
        <v>99</v>
      </c>
      <c r="D31" s="1"/>
      <c r="E31" s="1"/>
      <c r="F31" s="2">
        <v>210207.21</v>
      </c>
    </row>
    <row r="32" spans="1:6" x14ac:dyDescent="0.2">
      <c r="A32" s="1"/>
      <c r="B32" s="1"/>
      <c r="C32" s="1" t="s">
        <v>100</v>
      </c>
      <c r="D32" s="1"/>
      <c r="E32" s="1"/>
      <c r="F32" s="2">
        <v>640114.91</v>
      </c>
    </row>
    <row r="33" spans="1:6" x14ac:dyDescent="0.2">
      <c r="A33" s="1"/>
      <c r="B33" s="1"/>
      <c r="C33" s="1" t="s">
        <v>101</v>
      </c>
      <c r="D33" s="1"/>
      <c r="E33" s="1"/>
      <c r="F33" s="2"/>
    </row>
    <row r="34" spans="1:6" x14ac:dyDescent="0.2">
      <c r="A34" s="1"/>
      <c r="B34" s="1"/>
      <c r="C34" s="1"/>
      <c r="D34" s="1" t="s">
        <v>102</v>
      </c>
      <c r="E34" s="1"/>
      <c r="F34" s="2">
        <v>14475</v>
      </c>
    </row>
    <row r="35" spans="1:6" ht="15.75" thickBot="1" x14ac:dyDescent="0.25">
      <c r="A35" s="1"/>
      <c r="B35" s="1"/>
      <c r="C35" s="1"/>
      <c r="D35" s="1" t="s">
        <v>103</v>
      </c>
      <c r="E35" s="1"/>
      <c r="F35" s="4">
        <v>52932</v>
      </c>
    </row>
    <row r="36" spans="1:6" x14ac:dyDescent="0.2">
      <c r="A36" s="1"/>
      <c r="B36" s="1"/>
      <c r="C36" s="1" t="s">
        <v>104</v>
      </c>
      <c r="D36" s="1"/>
      <c r="E36" s="1"/>
      <c r="F36" s="2">
        <f>ROUND(SUM(F33:F35),5)</f>
        <v>67407</v>
      </c>
    </row>
    <row r="37" spans="1:6" x14ac:dyDescent="0.2">
      <c r="A37" s="1"/>
      <c r="B37" s="1"/>
      <c r="C37" s="1" t="s">
        <v>105</v>
      </c>
      <c r="D37" s="1"/>
      <c r="E37" s="1"/>
      <c r="F37" s="2">
        <v>5163</v>
      </c>
    </row>
    <row r="38" spans="1:6" x14ac:dyDescent="0.2">
      <c r="A38" s="1"/>
      <c r="B38" s="1"/>
      <c r="C38" s="1" t="s">
        <v>106</v>
      </c>
      <c r="D38" s="1"/>
      <c r="E38" s="1"/>
      <c r="F38" s="2">
        <v>-197950.28</v>
      </c>
    </row>
    <row r="39" spans="1:6" ht="15.75" thickBot="1" x14ac:dyDescent="0.25">
      <c r="A39" s="1"/>
      <c r="B39" s="1"/>
      <c r="C39" s="1" t="s">
        <v>107</v>
      </c>
      <c r="D39" s="1"/>
      <c r="E39" s="1"/>
      <c r="F39" s="4">
        <v>-588675.39</v>
      </c>
    </row>
    <row r="40" spans="1:6" x14ac:dyDescent="0.2">
      <c r="A40" s="1"/>
      <c r="B40" s="1" t="s">
        <v>108</v>
      </c>
      <c r="C40" s="1"/>
      <c r="D40" s="1"/>
      <c r="E40" s="1"/>
      <c r="F40" s="2">
        <f>ROUND(SUM(F26:F32)+SUM(F36:F39),5)</f>
        <v>2068102.9</v>
      </c>
    </row>
    <row r="41" spans="1:6" x14ac:dyDescent="0.2">
      <c r="A41" s="1"/>
      <c r="B41" s="1" t="s">
        <v>109</v>
      </c>
      <c r="C41" s="1"/>
      <c r="D41" s="1"/>
      <c r="E41" s="1"/>
      <c r="F41" s="2"/>
    </row>
    <row r="42" spans="1:6" ht="15.75" thickBot="1" x14ac:dyDescent="0.25">
      <c r="A42" s="1"/>
      <c r="B42" s="1"/>
      <c r="C42" s="1" t="s">
        <v>110</v>
      </c>
      <c r="D42" s="1"/>
      <c r="E42" s="1"/>
      <c r="F42" s="5">
        <v>13886.1</v>
      </c>
    </row>
    <row r="43" spans="1:6" ht="15.75" thickBot="1" x14ac:dyDescent="0.25">
      <c r="A43" s="1"/>
      <c r="B43" s="1" t="s">
        <v>111</v>
      </c>
      <c r="C43" s="1"/>
      <c r="D43" s="1"/>
      <c r="E43" s="1"/>
      <c r="F43" s="7">
        <f>ROUND(SUM(F41:F42),5)</f>
        <v>13886.1</v>
      </c>
    </row>
    <row r="44" spans="1:6" s="10" customFormat="1" ht="11.25" thickBot="1" x14ac:dyDescent="0.15">
      <c r="A44" s="8" t="s">
        <v>112</v>
      </c>
      <c r="B44" s="8"/>
      <c r="C44" s="8"/>
      <c r="D44" s="8"/>
      <c r="E44" s="8"/>
      <c r="F44" s="9">
        <f>ROUND(F2+F25+F40+F43,5)</f>
        <v>2638632.42</v>
      </c>
    </row>
    <row r="45" spans="1:6" ht="15.75" thickTop="1" x14ac:dyDescent="0.2">
      <c r="A45" s="1" t="s">
        <v>113</v>
      </c>
      <c r="B45" s="1"/>
      <c r="C45" s="1"/>
      <c r="D45" s="1"/>
      <c r="E45" s="1"/>
      <c r="F45" s="2"/>
    </row>
    <row r="46" spans="1:6" x14ac:dyDescent="0.2">
      <c r="A46" s="1"/>
      <c r="B46" s="1" t="s">
        <v>114</v>
      </c>
      <c r="C46" s="1"/>
      <c r="D46" s="1"/>
      <c r="E46" s="1"/>
      <c r="F46" s="2"/>
    </row>
    <row r="47" spans="1:6" x14ac:dyDescent="0.2">
      <c r="A47" s="1"/>
      <c r="B47" s="1"/>
      <c r="C47" s="1" t="s">
        <v>115</v>
      </c>
      <c r="D47" s="1"/>
      <c r="E47" s="1"/>
      <c r="F47" s="2"/>
    </row>
    <row r="48" spans="1:6" x14ac:dyDescent="0.2">
      <c r="A48" s="1"/>
      <c r="B48" s="1"/>
      <c r="C48" s="1"/>
      <c r="D48" s="1" t="s">
        <v>116</v>
      </c>
      <c r="E48" s="1"/>
      <c r="F48" s="2"/>
    </row>
    <row r="49" spans="1:6" ht="15.75" thickBot="1" x14ac:dyDescent="0.25">
      <c r="A49" s="1"/>
      <c r="B49" s="1"/>
      <c r="C49" s="1"/>
      <c r="D49" s="1"/>
      <c r="E49" s="1" t="s">
        <v>117</v>
      </c>
      <c r="F49" s="4">
        <v>-2150</v>
      </c>
    </row>
    <row r="50" spans="1:6" x14ac:dyDescent="0.2">
      <c r="A50" s="1"/>
      <c r="B50" s="1"/>
      <c r="C50" s="1"/>
      <c r="D50" s="1" t="s">
        <v>118</v>
      </c>
      <c r="E50" s="1"/>
      <c r="F50" s="2">
        <f>ROUND(SUM(F48:F49),5)</f>
        <v>-2150</v>
      </c>
    </row>
    <row r="51" spans="1:6" x14ac:dyDescent="0.2">
      <c r="A51" s="1"/>
      <c r="B51" s="1"/>
      <c r="C51" s="1"/>
      <c r="D51" s="1" t="s">
        <v>119</v>
      </c>
      <c r="E51" s="1"/>
      <c r="F51" s="2"/>
    </row>
    <row r="52" spans="1:6" x14ac:dyDescent="0.2">
      <c r="A52" s="1"/>
      <c r="B52" s="1"/>
      <c r="C52" s="1"/>
      <c r="D52" s="1"/>
      <c r="E52" s="1" t="s">
        <v>120</v>
      </c>
      <c r="F52" s="2">
        <v>4264.3900000000003</v>
      </c>
    </row>
    <row r="53" spans="1:6" x14ac:dyDescent="0.2">
      <c r="A53" s="1"/>
      <c r="B53" s="1"/>
      <c r="C53" s="1"/>
      <c r="D53" s="1"/>
      <c r="E53" s="1" t="s">
        <v>121</v>
      </c>
      <c r="F53" s="2">
        <v>828.17</v>
      </c>
    </row>
    <row r="54" spans="1:6" x14ac:dyDescent="0.2">
      <c r="A54" s="1"/>
      <c r="B54" s="1"/>
      <c r="C54" s="1"/>
      <c r="D54" s="1"/>
      <c r="E54" s="1" t="s">
        <v>122</v>
      </c>
      <c r="F54" s="2">
        <v>153.97</v>
      </c>
    </row>
    <row r="55" spans="1:6" x14ac:dyDescent="0.2">
      <c r="A55" s="1"/>
      <c r="B55" s="1"/>
      <c r="C55" s="1"/>
      <c r="D55" s="1"/>
      <c r="E55" s="1" t="s">
        <v>123</v>
      </c>
      <c r="F55" s="2">
        <v>6405.13</v>
      </c>
    </row>
    <row r="56" spans="1:6" x14ac:dyDescent="0.2">
      <c r="A56" s="1"/>
      <c r="B56" s="1"/>
      <c r="C56" s="1"/>
      <c r="D56" s="1"/>
      <c r="E56" s="1" t="s">
        <v>124</v>
      </c>
      <c r="F56" s="2">
        <v>490.01</v>
      </c>
    </row>
    <row r="57" spans="1:6" ht="15.75" thickBot="1" x14ac:dyDescent="0.25">
      <c r="A57" s="1"/>
      <c r="B57" s="1"/>
      <c r="C57" s="1"/>
      <c r="D57" s="1"/>
      <c r="E57" s="1" t="s">
        <v>125</v>
      </c>
      <c r="F57" s="5">
        <v>69458</v>
      </c>
    </row>
    <row r="58" spans="1:6" ht="15.75" thickBot="1" x14ac:dyDescent="0.25">
      <c r="A58" s="1"/>
      <c r="B58" s="1"/>
      <c r="C58" s="1"/>
      <c r="D58" s="1" t="s">
        <v>126</v>
      </c>
      <c r="E58" s="1"/>
      <c r="F58" s="6">
        <f>ROUND(SUM(F51:F57),5)</f>
        <v>81599.67</v>
      </c>
    </row>
    <row r="59" spans="1:6" x14ac:dyDescent="0.2">
      <c r="A59" s="1"/>
      <c r="B59" s="1"/>
      <c r="C59" s="1" t="s">
        <v>127</v>
      </c>
      <c r="D59" s="1"/>
      <c r="E59" s="1"/>
      <c r="F59" s="2">
        <f>ROUND(F47+F50+F58,5)</f>
        <v>79449.67</v>
      </c>
    </row>
    <row r="60" spans="1:6" x14ac:dyDescent="0.2">
      <c r="A60" s="1"/>
      <c r="B60" s="1"/>
      <c r="C60" s="1" t="s">
        <v>128</v>
      </c>
      <c r="D60" s="1"/>
      <c r="E60" s="1"/>
      <c r="F60" s="2"/>
    </row>
    <row r="61" spans="1:6" ht="15.75" thickBot="1" x14ac:dyDescent="0.25">
      <c r="A61" s="1"/>
      <c r="B61" s="1"/>
      <c r="C61" s="1"/>
      <c r="D61" s="1" t="s">
        <v>129</v>
      </c>
      <c r="E61" s="1"/>
      <c r="F61" s="5">
        <v>165725.60999999999</v>
      </c>
    </row>
    <row r="62" spans="1:6" ht="15.75" thickBot="1" x14ac:dyDescent="0.25">
      <c r="A62" s="1"/>
      <c r="B62" s="1"/>
      <c r="C62" s="1" t="s">
        <v>130</v>
      </c>
      <c r="D62" s="1"/>
      <c r="E62" s="1"/>
      <c r="F62" s="6">
        <f>ROUND(SUM(F60:F61),5)</f>
        <v>165725.60999999999</v>
      </c>
    </row>
    <row r="63" spans="1:6" x14ac:dyDescent="0.2">
      <c r="A63" s="1"/>
      <c r="B63" s="1" t="s">
        <v>131</v>
      </c>
      <c r="C63" s="1"/>
      <c r="D63" s="1"/>
      <c r="E63" s="1"/>
      <c r="F63" s="2">
        <f>ROUND(F46+F59+F62,5)</f>
        <v>245175.28</v>
      </c>
    </row>
    <row r="64" spans="1:6" x14ac:dyDescent="0.2">
      <c r="A64" s="1"/>
      <c r="B64" s="1" t="s">
        <v>132</v>
      </c>
      <c r="C64" s="1"/>
      <c r="D64" s="1"/>
      <c r="E64" s="1"/>
      <c r="F64" s="2"/>
    </row>
    <row r="65" spans="1:6" x14ac:dyDescent="0.2">
      <c r="A65" s="1"/>
      <c r="B65" s="1"/>
      <c r="C65" s="1" t="s">
        <v>133</v>
      </c>
      <c r="D65" s="1"/>
      <c r="E65" s="1"/>
      <c r="F65" s="2">
        <v>291467.96999999997</v>
      </c>
    </row>
    <row r="66" spans="1:6" x14ac:dyDescent="0.2">
      <c r="A66" s="1"/>
      <c r="B66" s="1"/>
      <c r="C66" s="1" t="s">
        <v>134</v>
      </c>
      <c r="D66" s="1"/>
      <c r="E66" s="1"/>
      <c r="F66" s="2">
        <v>1925049</v>
      </c>
    </row>
    <row r="67" spans="1:6" x14ac:dyDescent="0.2">
      <c r="A67" s="1"/>
      <c r="B67" s="1"/>
      <c r="C67" s="1" t="s">
        <v>135</v>
      </c>
      <c r="D67" s="1"/>
      <c r="E67" s="1"/>
      <c r="F67" s="2">
        <v>33037.65</v>
      </c>
    </row>
    <row r="68" spans="1:6" x14ac:dyDescent="0.2">
      <c r="A68" s="1"/>
      <c r="B68" s="1"/>
      <c r="C68" s="1" t="s">
        <v>136</v>
      </c>
      <c r="D68" s="1"/>
      <c r="E68" s="1"/>
      <c r="F68" s="2">
        <v>5907</v>
      </c>
    </row>
    <row r="69" spans="1:6" x14ac:dyDescent="0.2">
      <c r="A69" s="1"/>
      <c r="B69" s="1"/>
      <c r="C69" s="1" t="s">
        <v>137</v>
      </c>
      <c r="D69" s="1"/>
      <c r="E69" s="1"/>
      <c r="F69" s="2">
        <v>146523.03</v>
      </c>
    </row>
    <row r="70" spans="1:6" ht="15.75" thickBot="1" x14ac:dyDescent="0.25">
      <c r="A70" s="1"/>
      <c r="B70" s="1"/>
      <c r="C70" s="1" t="s">
        <v>68</v>
      </c>
      <c r="D70" s="1"/>
      <c r="E70" s="1"/>
      <c r="F70" s="5">
        <v>-8527.51</v>
      </c>
    </row>
    <row r="71" spans="1:6" ht="15.75" thickBot="1" x14ac:dyDescent="0.25">
      <c r="A71" s="1"/>
      <c r="B71" s="1" t="s">
        <v>138</v>
      </c>
      <c r="C71" s="1"/>
      <c r="D71" s="1"/>
      <c r="E71" s="1"/>
      <c r="F71" s="7">
        <f>ROUND(SUM(F64:F70),5)</f>
        <v>2393457.14</v>
      </c>
    </row>
    <row r="72" spans="1:6" s="10" customFormat="1" ht="11.25" thickBot="1" x14ac:dyDescent="0.15">
      <c r="A72" s="8" t="s">
        <v>139</v>
      </c>
      <c r="B72" s="8"/>
      <c r="C72" s="8"/>
      <c r="D72" s="8"/>
      <c r="E72" s="8"/>
      <c r="F72" s="9">
        <f>ROUND(F45+F63+F71,5)</f>
        <v>2638632.42</v>
      </c>
    </row>
    <row r="73" spans="1:6" ht="15.75" thickTop="1" x14ac:dyDescent="0.2"/>
  </sheetData>
  <pageMargins left="0.7" right="0.7" top="0.75" bottom="0.75" header="0.1" footer="0.3"/>
  <pageSetup orientation="portrait" horizontalDpi="4294967293" verticalDpi="0" r:id="rId1"/>
  <headerFooter>
    <oddHeader>&amp;L&amp;"Arial,Bold"&amp;8 12:30 PM
&amp;"Arial,Bold"&amp;8 07/31/21
&amp;"Arial,Bold"&amp;8 Accrual Basis&amp;C&amp;"Arial,Bold"&amp;12 PIKES BAY SANITARY DISTRICT
&amp;"Arial,Bold"&amp;14 Balance Sheet
&amp;"Arial,Bold"&amp;10 As of July 31,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6" name="FILTER"/>
      </mc:Fallback>
    </mc:AlternateContent>
    <mc:AlternateContent xmlns:mc="http://schemas.openxmlformats.org/markup-compatibility/2006">
      <mc:Choice Requires="x14">
        <control shapeId="4098" r:id="rId4" name="HEADER">
          <controlPr defaultSize="0" autoLine="0" r:id="rId8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8" r:id="rId4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67"/>
  <sheetViews>
    <sheetView workbookViewId="0">
      <pane xSplit="6" ySplit="1" topLeftCell="G2" activePane="bottomRight" state="frozenSplit"/>
      <selection pane="bottomLeft" activeCell="A2" sqref="A2"/>
      <selection pane="topRight" activeCell="G1" sqref="G1"/>
      <selection pane="bottomRight"/>
    </sheetView>
  </sheetViews>
  <sheetFormatPr defaultRowHeight="15" x14ac:dyDescent="0.2"/>
  <cols>
    <col min="1" max="5" width="2.95703125" style="15" customWidth="1"/>
    <col min="6" max="6" width="24.75" style="15" customWidth="1"/>
    <col min="7" max="7" width="12.5078125" style="16" bestFit="1" customWidth="1"/>
    <col min="8" max="8" width="2.28515625" style="16" customWidth="1"/>
    <col min="9" max="9" width="7.80078125" style="16" bestFit="1" customWidth="1"/>
    <col min="10" max="10" width="2.28515625" style="16" customWidth="1"/>
    <col min="11" max="11" width="9.68359375" style="16" bestFit="1" customWidth="1"/>
    <col min="12" max="12" width="2.28515625" style="16" customWidth="1"/>
    <col min="13" max="13" width="8.7421875" style="16" bestFit="1" customWidth="1"/>
  </cols>
  <sheetData>
    <row r="1" spans="1:13" s="14" customFormat="1" ht="15.75" thickBot="1" x14ac:dyDescent="0.25">
      <c r="A1" s="11"/>
      <c r="B1" s="11"/>
      <c r="C1" s="11"/>
      <c r="D1" s="11"/>
      <c r="E1" s="11"/>
      <c r="F1" s="11"/>
      <c r="G1" s="12" t="s">
        <v>0</v>
      </c>
      <c r="H1" s="13"/>
      <c r="I1" s="12" t="s">
        <v>1</v>
      </c>
      <c r="J1" s="13"/>
      <c r="K1" s="12" t="s">
        <v>2</v>
      </c>
      <c r="L1" s="13"/>
      <c r="M1" s="12" t="s">
        <v>3</v>
      </c>
    </row>
    <row r="2" spans="1:13" ht="15.75" thickTop="1" x14ac:dyDescent="0.2">
      <c r="A2" s="1"/>
      <c r="B2" s="1" t="s">
        <v>4</v>
      </c>
      <c r="C2" s="1"/>
      <c r="D2" s="1"/>
      <c r="E2" s="1"/>
      <c r="F2" s="1"/>
      <c r="G2" s="2"/>
      <c r="H2" s="3"/>
      <c r="I2" s="2"/>
      <c r="J2" s="3"/>
      <c r="K2" s="2"/>
      <c r="L2" s="3"/>
      <c r="M2" s="2"/>
    </row>
    <row r="3" spans="1:13" x14ac:dyDescent="0.2">
      <c r="A3" s="1"/>
      <c r="B3" s="1"/>
      <c r="C3" s="1" t="s">
        <v>5</v>
      </c>
      <c r="D3" s="1"/>
      <c r="E3" s="1"/>
      <c r="F3" s="1"/>
      <c r="G3" s="2"/>
      <c r="H3" s="3"/>
      <c r="I3" s="2"/>
      <c r="J3" s="3"/>
      <c r="K3" s="2"/>
      <c r="L3" s="3"/>
      <c r="M3" s="2"/>
    </row>
    <row r="4" spans="1:13" x14ac:dyDescent="0.2">
      <c r="A4" s="1"/>
      <c r="B4" s="1"/>
      <c r="C4" s="1"/>
      <c r="D4" s="1" t="s">
        <v>6</v>
      </c>
      <c r="E4" s="1"/>
      <c r="F4" s="1"/>
      <c r="G4" s="2">
        <v>177.24</v>
      </c>
      <c r="H4" s="3"/>
      <c r="I4" s="2">
        <v>0</v>
      </c>
      <c r="J4" s="3"/>
      <c r="K4" s="2">
        <v>0</v>
      </c>
      <c r="L4" s="3"/>
      <c r="M4" s="2">
        <f>ROUND(SUM(G4:K4),5)</f>
        <v>177.24</v>
      </c>
    </row>
    <row r="5" spans="1:13" x14ac:dyDescent="0.2">
      <c r="A5" s="1"/>
      <c r="B5" s="1"/>
      <c r="C5" s="1"/>
      <c r="D5" s="1" t="s">
        <v>7</v>
      </c>
      <c r="E5" s="1"/>
      <c r="F5" s="1"/>
      <c r="G5" s="2">
        <v>45167.65</v>
      </c>
      <c r="H5" s="3"/>
      <c r="I5" s="2">
        <v>0</v>
      </c>
      <c r="J5" s="3"/>
      <c r="K5" s="2">
        <v>0</v>
      </c>
      <c r="L5" s="3"/>
      <c r="M5" s="2">
        <f>ROUND(SUM(G5:K5),5)</f>
        <v>45167.65</v>
      </c>
    </row>
    <row r="6" spans="1:13" ht="15.75" thickBot="1" x14ac:dyDescent="0.25">
      <c r="A6" s="1"/>
      <c r="B6" s="1"/>
      <c r="C6" s="1"/>
      <c r="D6" s="1" t="s">
        <v>8</v>
      </c>
      <c r="E6" s="1"/>
      <c r="F6" s="1"/>
      <c r="G6" s="4">
        <v>588</v>
      </c>
      <c r="H6" s="3"/>
      <c r="I6" s="4">
        <v>0</v>
      </c>
      <c r="J6" s="3"/>
      <c r="K6" s="4">
        <v>90137</v>
      </c>
      <c r="L6" s="3"/>
      <c r="M6" s="4">
        <f>ROUND(SUM(G6:K6),5)</f>
        <v>90725</v>
      </c>
    </row>
    <row r="7" spans="1:13" x14ac:dyDescent="0.2">
      <c r="A7" s="1"/>
      <c r="B7" s="1"/>
      <c r="C7" s="1" t="s">
        <v>9</v>
      </c>
      <c r="D7" s="1"/>
      <c r="E7" s="1"/>
      <c r="F7" s="1"/>
      <c r="G7" s="2">
        <f>ROUND(SUM(G3:G6),5)</f>
        <v>45932.89</v>
      </c>
      <c r="H7" s="3"/>
      <c r="I7" s="2">
        <f>ROUND(SUM(I3:I6),5)</f>
        <v>0</v>
      </c>
      <c r="J7" s="3"/>
      <c r="K7" s="2">
        <f>ROUND(SUM(K3:K6),5)</f>
        <v>90137</v>
      </c>
      <c r="L7" s="3"/>
      <c r="M7" s="2">
        <f>ROUND(SUM(G7:K7),5)</f>
        <v>136069.89000000001</v>
      </c>
    </row>
    <row r="8" spans="1:13" x14ac:dyDescent="0.2">
      <c r="A8" s="1"/>
      <c r="B8" s="1"/>
      <c r="C8" s="1" t="s">
        <v>10</v>
      </c>
      <c r="D8" s="1"/>
      <c r="E8" s="1"/>
      <c r="F8" s="1"/>
      <c r="G8" s="2"/>
      <c r="H8" s="3"/>
      <c r="I8" s="2"/>
      <c r="J8" s="3"/>
      <c r="K8" s="2"/>
      <c r="L8" s="3"/>
      <c r="M8" s="2"/>
    </row>
    <row r="9" spans="1:13" x14ac:dyDescent="0.2">
      <c r="A9" s="1"/>
      <c r="B9" s="1"/>
      <c r="C9" s="1"/>
      <c r="D9" s="1" t="s">
        <v>11</v>
      </c>
      <c r="E9" s="1"/>
      <c r="F9" s="1"/>
      <c r="G9" s="2">
        <v>42572.03</v>
      </c>
      <c r="H9" s="3"/>
      <c r="I9" s="2">
        <v>0</v>
      </c>
      <c r="J9" s="3"/>
      <c r="K9" s="2">
        <v>0</v>
      </c>
      <c r="L9" s="3"/>
      <c r="M9" s="2">
        <f>ROUND(SUM(G9:K9),5)</f>
        <v>42572.03</v>
      </c>
    </row>
    <row r="10" spans="1:13" x14ac:dyDescent="0.2">
      <c r="A10" s="1"/>
      <c r="B10" s="1"/>
      <c r="C10" s="1"/>
      <c r="D10" s="1" t="s">
        <v>12</v>
      </c>
      <c r="E10" s="1"/>
      <c r="F10" s="1"/>
      <c r="G10" s="2">
        <v>0</v>
      </c>
      <c r="H10" s="3"/>
      <c r="I10" s="2">
        <v>0</v>
      </c>
      <c r="J10" s="3"/>
      <c r="K10" s="2">
        <v>9643.5300000000007</v>
      </c>
      <c r="L10" s="3"/>
      <c r="M10" s="2">
        <f>ROUND(SUM(G10:K10),5)</f>
        <v>9643.5300000000007</v>
      </c>
    </row>
    <row r="11" spans="1:13" x14ac:dyDescent="0.2">
      <c r="A11" s="1"/>
      <c r="B11" s="1"/>
      <c r="C11" s="1"/>
      <c r="D11" s="1" t="s">
        <v>13</v>
      </c>
      <c r="E11" s="1"/>
      <c r="F11" s="1"/>
      <c r="G11" s="2">
        <v>0</v>
      </c>
      <c r="H11" s="3"/>
      <c r="I11" s="2">
        <v>0</v>
      </c>
      <c r="J11" s="3"/>
      <c r="K11" s="2">
        <v>955</v>
      </c>
      <c r="L11" s="3"/>
      <c r="M11" s="2">
        <f>ROUND(SUM(G11:K11),5)</f>
        <v>955</v>
      </c>
    </row>
    <row r="12" spans="1:13" x14ac:dyDescent="0.2">
      <c r="A12" s="1"/>
      <c r="B12" s="1"/>
      <c r="C12" s="1"/>
      <c r="D12" s="1" t="s">
        <v>14</v>
      </c>
      <c r="E12" s="1"/>
      <c r="F12" s="1"/>
      <c r="G12" s="2"/>
      <c r="H12" s="3"/>
      <c r="I12" s="2"/>
      <c r="J12" s="3"/>
      <c r="K12" s="2"/>
      <c r="L12" s="3"/>
      <c r="M12" s="2"/>
    </row>
    <row r="13" spans="1:13" ht="15.75" thickBot="1" x14ac:dyDescent="0.25">
      <c r="A13" s="1"/>
      <c r="B13" s="1"/>
      <c r="C13" s="1"/>
      <c r="D13" s="1"/>
      <c r="E13" s="1" t="s">
        <v>15</v>
      </c>
      <c r="F13" s="1"/>
      <c r="G13" s="4">
        <v>0</v>
      </c>
      <c r="H13" s="3"/>
      <c r="I13" s="4">
        <v>0</v>
      </c>
      <c r="J13" s="3"/>
      <c r="K13" s="4">
        <v>2534.66</v>
      </c>
      <c r="L13" s="3"/>
      <c r="M13" s="4">
        <f>ROUND(SUM(G13:K13),5)</f>
        <v>2534.66</v>
      </c>
    </row>
    <row r="14" spans="1:13" x14ac:dyDescent="0.2">
      <c r="A14" s="1"/>
      <c r="B14" s="1"/>
      <c r="C14" s="1"/>
      <c r="D14" s="1" t="s">
        <v>16</v>
      </c>
      <c r="E14" s="1"/>
      <c r="F14" s="1"/>
      <c r="G14" s="2">
        <f>ROUND(SUM(G12:G13),5)</f>
        <v>0</v>
      </c>
      <c r="H14" s="3"/>
      <c r="I14" s="2">
        <f>ROUND(SUM(I12:I13),5)</f>
        <v>0</v>
      </c>
      <c r="J14" s="3"/>
      <c r="K14" s="2">
        <f>ROUND(SUM(K12:K13),5)</f>
        <v>2534.66</v>
      </c>
      <c r="L14" s="3"/>
      <c r="M14" s="2">
        <f>ROUND(SUM(G14:K14),5)</f>
        <v>2534.66</v>
      </c>
    </row>
    <row r="15" spans="1:13" x14ac:dyDescent="0.2">
      <c r="A15" s="1"/>
      <c r="B15" s="1"/>
      <c r="C15" s="1"/>
      <c r="D15" s="1" t="s">
        <v>17</v>
      </c>
      <c r="E15" s="1"/>
      <c r="F15" s="1"/>
      <c r="G15" s="2"/>
      <c r="H15" s="3"/>
      <c r="I15" s="2"/>
      <c r="J15" s="3"/>
      <c r="K15" s="2"/>
      <c r="L15" s="3"/>
      <c r="M15" s="2"/>
    </row>
    <row r="16" spans="1:13" x14ac:dyDescent="0.2">
      <c r="A16" s="1"/>
      <c r="B16" s="1"/>
      <c r="C16" s="1"/>
      <c r="D16" s="1"/>
      <c r="E16" s="1" t="s">
        <v>18</v>
      </c>
      <c r="F16" s="1"/>
      <c r="G16" s="2">
        <v>5406.68</v>
      </c>
      <c r="H16" s="3"/>
      <c r="I16" s="2">
        <v>0</v>
      </c>
      <c r="J16" s="3"/>
      <c r="K16" s="2">
        <v>4055.01</v>
      </c>
      <c r="L16" s="3"/>
      <c r="M16" s="2">
        <f t="shared" ref="M16:M22" si="0">ROUND(SUM(G16:K16),5)</f>
        <v>9461.69</v>
      </c>
    </row>
    <row r="17" spans="1:13" x14ac:dyDescent="0.2">
      <c r="A17" s="1"/>
      <c r="B17" s="1"/>
      <c r="C17" s="1"/>
      <c r="D17" s="1"/>
      <c r="E17" s="1" t="s">
        <v>19</v>
      </c>
      <c r="F17" s="1"/>
      <c r="G17" s="2">
        <v>0</v>
      </c>
      <c r="H17" s="3"/>
      <c r="I17" s="2">
        <v>0</v>
      </c>
      <c r="J17" s="3"/>
      <c r="K17" s="2">
        <v>633.62</v>
      </c>
      <c r="L17" s="3"/>
      <c r="M17" s="2">
        <f t="shared" si="0"/>
        <v>633.62</v>
      </c>
    </row>
    <row r="18" spans="1:13" x14ac:dyDescent="0.2">
      <c r="A18" s="1"/>
      <c r="B18" s="1"/>
      <c r="C18" s="1"/>
      <c r="D18" s="1"/>
      <c r="E18" s="1" t="s">
        <v>20</v>
      </c>
      <c r="F18" s="1"/>
      <c r="G18" s="2">
        <v>779.87</v>
      </c>
      <c r="H18" s="3"/>
      <c r="I18" s="2">
        <v>0</v>
      </c>
      <c r="J18" s="3"/>
      <c r="K18" s="2">
        <v>2331.2800000000002</v>
      </c>
      <c r="L18" s="3"/>
      <c r="M18" s="2">
        <f t="shared" si="0"/>
        <v>3111.15</v>
      </c>
    </row>
    <row r="19" spans="1:13" x14ac:dyDescent="0.2">
      <c r="A19" s="1"/>
      <c r="B19" s="1"/>
      <c r="C19" s="1"/>
      <c r="D19" s="1"/>
      <c r="E19" s="1" t="s">
        <v>21</v>
      </c>
      <c r="F19" s="1"/>
      <c r="G19" s="2">
        <v>300</v>
      </c>
      <c r="H19" s="3"/>
      <c r="I19" s="2">
        <v>0</v>
      </c>
      <c r="J19" s="3"/>
      <c r="K19" s="2">
        <v>600</v>
      </c>
      <c r="L19" s="3"/>
      <c r="M19" s="2">
        <f t="shared" si="0"/>
        <v>900</v>
      </c>
    </row>
    <row r="20" spans="1:13" x14ac:dyDescent="0.2">
      <c r="A20" s="1"/>
      <c r="B20" s="1"/>
      <c r="C20" s="1"/>
      <c r="D20" s="1"/>
      <c r="E20" s="1" t="s">
        <v>22</v>
      </c>
      <c r="F20" s="1"/>
      <c r="G20" s="2">
        <v>2500</v>
      </c>
      <c r="H20" s="3"/>
      <c r="I20" s="2">
        <v>0</v>
      </c>
      <c r="J20" s="3"/>
      <c r="K20" s="2">
        <v>6350</v>
      </c>
      <c r="L20" s="3"/>
      <c r="M20" s="2">
        <f t="shared" si="0"/>
        <v>8850</v>
      </c>
    </row>
    <row r="21" spans="1:13" ht="15.75" thickBot="1" x14ac:dyDescent="0.25">
      <c r="A21" s="1"/>
      <c r="B21" s="1"/>
      <c r="C21" s="1"/>
      <c r="D21" s="1"/>
      <c r="E21" s="1" t="s">
        <v>23</v>
      </c>
      <c r="F21" s="1"/>
      <c r="G21" s="4">
        <v>2287.5</v>
      </c>
      <c r="H21" s="3"/>
      <c r="I21" s="4">
        <v>0</v>
      </c>
      <c r="J21" s="3"/>
      <c r="K21" s="4">
        <v>20169.2</v>
      </c>
      <c r="L21" s="3"/>
      <c r="M21" s="4">
        <f t="shared" si="0"/>
        <v>22456.7</v>
      </c>
    </row>
    <row r="22" spans="1:13" x14ac:dyDescent="0.2">
      <c r="A22" s="1"/>
      <c r="B22" s="1"/>
      <c r="C22" s="1"/>
      <c r="D22" s="1" t="s">
        <v>24</v>
      </c>
      <c r="E22" s="1"/>
      <c r="F22" s="1"/>
      <c r="G22" s="2">
        <f>ROUND(SUM(G15:G21),5)</f>
        <v>11274.05</v>
      </c>
      <c r="H22" s="3"/>
      <c r="I22" s="2">
        <f>ROUND(SUM(I15:I21),5)</f>
        <v>0</v>
      </c>
      <c r="J22" s="3"/>
      <c r="K22" s="2">
        <f>ROUND(SUM(K15:K21),5)</f>
        <v>34139.11</v>
      </c>
      <c r="L22" s="3"/>
      <c r="M22" s="2">
        <f t="shared" si="0"/>
        <v>45413.16</v>
      </c>
    </row>
    <row r="23" spans="1:13" x14ac:dyDescent="0.2">
      <c r="A23" s="1"/>
      <c r="B23" s="1"/>
      <c r="C23" s="1"/>
      <c r="D23" s="1" t="s">
        <v>25</v>
      </c>
      <c r="E23" s="1"/>
      <c r="F23" s="1"/>
      <c r="G23" s="2"/>
      <c r="H23" s="3"/>
      <c r="I23" s="2"/>
      <c r="J23" s="3"/>
      <c r="K23" s="2"/>
      <c r="L23" s="3"/>
      <c r="M23" s="2"/>
    </row>
    <row r="24" spans="1:13" x14ac:dyDescent="0.2">
      <c r="A24" s="1"/>
      <c r="B24" s="1"/>
      <c r="C24" s="1"/>
      <c r="D24" s="1"/>
      <c r="E24" s="1" t="s">
        <v>26</v>
      </c>
      <c r="F24" s="1"/>
      <c r="G24" s="2">
        <v>70.12</v>
      </c>
      <c r="H24" s="3"/>
      <c r="I24" s="2">
        <v>0</v>
      </c>
      <c r="J24" s="3"/>
      <c r="K24" s="2">
        <v>46.24</v>
      </c>
      <c r="L24" s="3"/>
      <c r="M24" s="2">
        <f>ROUND(SUM(G24:K24),5)</f>
        <v>116.36</v>
      </c>
    </row>
    <row r="25" spans="1:13" x14ac:dyDescent="0.2">
      <c r="A25" s="1"/>
      <c r="B25" s="1"/>
      <c r="C25" s="1"/>
      <c r="D25" s="1"/>
      <c r="E25" s="1" t="s">
        <v>27</v>
      </c>
      <c r="F25" s="1"/>
      <c r="G25" s="2">
        <v>243.75</v>
      </c>
      <c r="H25" s="3"/>
      <c r="I25" s="2">
        <v>0</v>
      </c>
      <c r="J25" s="3"/>
      <c r="K25" s="2">
        <v>0</v>
      </c>
      <c r="L25" s="3"/>
      <c r="M25" s="2">
        <f>ROUND(SUM(G25:K25),5)</f>
        <v>243.75</v>
      </c>
    </row>
    <row r="26" spans="1:13" x14ac:dyDescent="0.2">
      <c r="A26" s="1"/>
      <c r="B26" s="1"/>
      <c r="C26" s="1"/>
      <c r="D26" s="1"/>
      <c r="E26" s="1" t="s">
        <v>28</v>
      </c>
      <c r="F26" s="1"/>
      <c r="G26" s="2">
        <v>3615</v>
      </c>
      <c r="H26" s="3"/>
      <c r="I26" s="2">
        <v>0</v>
      </c>
      <c r="J26" s="3"/>
      <c r="K26" s="2">
        <v>0</v>
      </c>
      <c r="L26" s="3"/>
      <c r="M26" s="2">
        <f>ROUND(SUM(G26:K26),5)</f>
        <v>3615</v>
      </c>
    </row>
    <row r="27" spans="1:13" x14ac:dyDescent="0.2">
      <c r="A27" s="1"/>
      <c r="B27" s="1"/>
      <c r="C27" s="1"/>
      <c r="D27" s="1"/>
      <c r="E27" s="1" t="s">
        <v>29</v>
      </c>
      <c r="F27" s="1"/>
      <c r="G27" s="2"/>
      <c r="H27" s="3"/>
      <c r="I27" s="2"/>
      <c r="J27" s="3"/>
      <c r="K27" s="2"/>
      <c r="L27" s="3"/>
      <c r="M27" s="2"/>
    </row>
    <row r="28" spans="1:13" x14ac:dyDescent="0.2">
      <c r="A28" s="1"/>
      <c r="B28" s="1"/>
      <c r="C28" s="1"/>
      <c r="D28" s="1"/>
      <c r="E28" s="1"/>
      <c r="F28" s="1" t="s">
        <v>30</v>
      </c>
      <c r="G28" s="2">
        <v>0</v>
      </c>
      <c r="H28" s="3"/>
      <c r="I28" s="2">
        <v>1050</v>
      </c>
      <c r="J28" s="3"/>
      <c r="K28" s="2">
        <v>0</v>
      </c>
      <c r="L28" s="3"/>
      <c r="M28" s="2">
        <f>ROUND(SUM(G28:K28),5)</f>
        <v>1050</v>
      </c>
    </row>
    <row r="29" spans="1:13" ht="15.75" thickBot="1" x14ac:dyDescent="0.25">
      <c r="A29" s="1"/>
      <c r="B29" s="1"/>
      <c r="C29" s="1"/>
      <c r="D29" s="1"/>
      <c r="E29" s="1"/>
      <c r="F29" s="1" t="s">
        <v>31</v>
      </c>
      <c r="G29" s="4">
        <v>0</v>
      </c>
      <c r="H29" s="3"/>
      <c r="I29" s="4">
        <v>5300</v>
      </c>
      <c r="J29" s="3"/>
      <c r="K29" s="4">
        <v>0</v>
      </c>
      <c r="L29" s="3"/>
      <c r="M29" s="4">
        <f>ROUND(SUM(G29:K29),5)</f>
        <v>5300</v>
      </c>
    </row>
    <row r="30" spans="1:13" x14ac:dyDescent="0.2">
      <c r="A30" s="1"/>
      <c r="B30" s="1"/>
      <c r="C30" s="1"/>
      <c r="D30" s="1"/>
      <c r="E30" s="1" t="s">
        <v>32</v>
      </c>
      <c r="F30" s="1"/>
      <c r="G30" s="2">
        <f>ROUND(SUM(G27:G29),5)</f>
        <v>0</v>
      </c>
      <c r="H30" s="3"/>
      <c r="I30" s="2">
        <f>ROUND(SUM(I27:I29),5)</f>
        <v>6350</v>
      </c>
      <c r="J30" s="3"/>
      <c r="K30" s="2">
        <f>ROUND(SUM(K27:K29),5)</f>
        <v>0</v>
      </c>
      <c r="L30" s="3"/>
      <c r="M30" s="2">
        <f>ROUND(SUM(G30:K30),5)</f>
        <v>6350</v>
      </c>
    </row>
    <row r="31" spans="1:13" x14ac:dyDescent="0.2">
      <c r="A31" s="1"/>
      <c r="B31" s="1"/>
      <c r="C31" s="1"/>
      <c r="D31" s="1"/>
      <c r="E31" s="1" t="s">
        <v>33</v>
      </c>
      <c r="F31" s="1"/>
      <c r="G31" s="2"/>
      <c r="H31" s="3"/>
      <c r="I31" s="2"/>
      <c r="J31" s="3"/>
      <c r="K31" s="2"/>
      <c r="L31" s="3"/>
      <c r="M31" s="2"/>
    </row>
    <row r="32" spans="1:13" x14ac:dyDescent="0.2">
      <c r="A32" s="1"/>
      <c r="B32" s="1"/>
      <c r="C32" s="1"/>
      <c r="D32" s="1"/>
      <c r="E32" s="1"/>
      <c r="F32" s="1" t="s">
        <v>34</v>
      </c>
      <c r="G32" s="2">
        <v>0</v>
      </c>
      <c r="H32" s="3"/>
      <c r="I32" s="2">
        <v>3500</v>
      </c>
      <c r="J32" s="3"/>
      <c r="K32" s="2">
        <v>0</v>
      </c>
      <c r="L32" s="3"/>
      <c r="M32" s="2">
        <f>ROUND(SUM(G32:K32),5)</f>
        <v>3500</v>
      </c>
    </row>
    <row r="33" spans="1:13" ht="15.75" thickBot="1" x14ac:dyDescent="0.25">
      <c r="A33" s="1"/>
      <c r="B33" s="1"/>
      <c r="C33" s="1"/>
      <c r="D33" s="1"/>
      <c r="E33" s="1"/>
      <c r="F33" s="1" t="s">
        <v>35</v>
      </c>
      <c r="G33" s="5">
        <v>2360.5300000000002</v>
      </c>
      <c r="H33" s="3"/>
      <c r="I33" s="5">
        <v>0</v>
      </c>
      <c r="J33" s="3"/>
      <c r="K33" s="5">
        <v>0</v>
      </c>
      <c r="L33" s="3"/>
      <c r="M33" s="5">
        <f>ROUND(SUM(G33:K33),5)</f>
        <v>2360.5300000000002</v>
      </c>
    </row>
    <row r="34" spans="1:13" ht="15.75" thickBot="1" x14ac:dyDescent="0.25">
      <c r="A34" s="1"/>
      <c r="B34" s="1"/>
      <c r="C34" s="1"/>
      <c r="D34" s="1"/>
      <c r="E34" s="1" t="s">
        <v>36</v>
      </c>
      <c r="F34" s="1"/>
      <c r="G34" s="6">
        <f>ROUND(SUM(G31:G33),5)</f>
        <v>2360.5300000000002</v>
      </c>
      <c r="H34" s="3"/>
      <c r="I34" s="6">
        <f>ROUND(SUM(I31:I33),5)</f>
        <v>3500</v>
      </c>
      <c r="J34" s="3"/>
      <c r="K34" s="6">
        <f>ROUND(SUM(K31:K33),5)</f>
        <v>0</v>
      </c>
      <c r="L34" s="3"/>
      <c r="M34" s="6">
        <f>ROUND(SUM(G34:K34),5)</f>
        <v>5860.53</v>
      </c>
    </row>
    <row r="35" spans="1:13" x14ac:dyDescent="0.2">
      <c r="A35" s="1"/>
      <c r="B35" s="1"/>
      <c r="C35" s="1"/>
      <c r="D35" s="1" t="s">
        <v>37</v>
      </c>
      <c r="E35" s="1"/>
      <c r="F35" s="1"/>
      <c r="G35" s="2">
        <f>ROUND(SUM(G23:G26)+G30+G34,5)</f>
        <v>6289.4</v>
      </c>
      <c r="H35" s="3"/>
      <c r="I35" s="2">
        <f>ROUND(SUM(I23:I26)+I30+I34,5)</f>
        <v>9850</v>
      </c>
      <c r="J35" s="3"/>
      <c r="K35" s="2">
        <f>ROUND(SUM(K23:K26)+K30+K34,5)</f>
        <v>46.24</v>
      </c>
      <c r="L35" s="3"/>
      <c r="M35" s="2">
        <f>ROUND(SUM(G35:K35),5)</f>
        <v>16185.64</v>
      </c>
    </row>
    <row r="36" spans="1:13" x14ac:dyDescent="0.2">
      <c r="A36" s="1"/>
      <c r="B36" s="1"/>
      <c r="C36" s="1"/>
      <c r="D36" s="1" t="s">
        <v>38</v>
      </c>
      <c r="E36" s="1"/>
      <c r="F36" s="1"/>
      <c r="G36" s="2"/>
      <c r="H36" s="3"/>
      <c r="I36" s="2"/>
      <c r="J36" s="3"/>
      <c r="K36" s="2"/>
      <c r="L36" s="3"/>
      <c r="M36" s="2"/>
    </row>
    <row r="37" spans="1:13" ht="15.75" thickBot="1" x14ac:dyDescent="0.25">
      <c r="A37" s="1"/>
      <c r="B37" s="1"/>
      <c r="C37" s="1"/>
      <c r="D37" s="1"/>
      <c r="E37" s="1" t="s">
        <v>39</v>
      </c>
      <c r="F37" s="1"/>
      <c r="G37" s="4">
        <v>0</v>
      </c>
      <c r="H37" s="3"/>
      <c r="I37" s="4">
        <v>0</v>
      </c>
      <c r="J37" s="3"/>
      <c r="K37" s="4">
        <v>2825</v>
      </c>
      <c r="L37" s="3"/>
      <c r="M37" s="4">
        <f>ROUND(SUM(G37:K37),5)</f>
        <v>2825</v>
      </c>
    </row>
    <row r="38" spans="1:13" x14ac:dyDescent="0.2">
      <c r="A38" s="1"/>
      <c r="B38" s="1"/>
      <c r="C38" s="1"/>
      <c r="D38" s="1" t="s">
        <v>40</v>
      </c>
      <c r="E38" s="1"/>
      <c r="F38" s="1"/>
      <c r="G38" s="2">
        <f>ROUND(SUM(G36:G37),5)</f>
        <v>0</v>
      </c>
      <c r="H38" s="3"/>
      <c r="I38" s="2">
        <f>ROUND(SUM(I36:I37),5)</f>
        <v>0</v>
      </c>
      <c r="J38" s="3"/>
      <c r="K38" s="2">
        <f>ROUND(SUM(K36:K37),5)</f>
        <v>2825</v>
      </c>
      <c r="L38" s="3"/>
      <c r="M38" s="2">
        <f>ROUND(SUM(G38:K38),5)</f>
        <v>2825</v>
      </c>
    </row>
    <row r="39" spans="1:13" x14ac:dyDescent="0.2">
      <c r="A39" s="1"/>
      <c r="B39" s="1"/>
      <c r="C39" s="1"/>
      <c r="D39" s="1" t="s">
        <v>41</v>
      </c>
      <c r="E39" s="1"/>
      <c r="F39" s="1"/>
      <c r="G39" s="2"/>
      <c r="H39" s="3"/>
      <c r="I39" s="2"/>
      <c r="J39" s="3"/>
      <c r="K39" s="2"/>
      <c r="L39" s="3"/>
      <c r="M39" s="2"/>
    </row>
    <row r="40" spans="1:13" x14ac:dyDescent="0.2">
      <c r="A40" s="1"/>
      <c r="B40" s="1"/>
      <c r="C40" s="1"/>
      <c r="D40" s="1"/>
      <c r="E40" s="1" t="s">
        <v>42</v>
      </c>
      <c r="F40" s="1"/>
      <c r="G40" s="2">
        <v>0</v>
      </c>
      <c r="H40" s="3"/>
      <c r="I40" s="2">
        <v>0</v>
      </c>
      <c r="J40" s="3"/>
      <c r="K40" s="2">
        <v>1300.57</v>
      </c>
      <c r="L40" s="3"/>
      <c r="M40" s="2">
        <f>ROUND(SUM(G40:K40),5)</f>
        <v>1300.57</v>
      </c>
    </row>
    <row r="41" spans="1:13" ht="15.75" thickBot="1" x14ac:dyDescent="0.25">
      <c r="A41" s="1"/>
      <c r="B41" s="1"/>
      <c r="C41" s="1"/>
      <c r="D41" s="1"/>
      <c r="E41" s="1" t="s">
        <v>43</v>
      </c>
      <c r="F41" s="1"/>
      <c r="G41" s="4">
        <v>119.88</v>
      </c>
      <c r="H41" s="3"/>
      <c r="I41" s="4">
        <v>0</v>
      </c>
      <c r="J41" s="3"/>
      <c r="K41" s="4">
        <v>848.96</v>
      </c>
      <c r="L41" s="3"/>
      <c r="M41" s="4">
        <f>ROUND(SUM(G41:K41),5)</f>
        <v>968.84</v>
      </c>
    </row>
    <row r="42" spans="1:13" x14ac:dyDescent="0.2">
      <c r="A42" s="1"/>
      <c r="B42" s="1"/>
      <c r="C42" s="1"/>
      <c r="D42" s="1" t="s">
        <v>44</v>
      </c>
      <c r="E42" s="1"/>
      <c r="F42" s="1"/>
      <c r="G42" s="2">
        <f>ROUND(SUM(G39:G41),5)</f>
        <v>119.88</v>
      </c>
      <c r="H42" s="3"/>
      <c r="I42" s="2">
        <f>ROUND(SUM(I39:I41),5)</f>
        <v>0</v>
      </c>
      <c r="J42" s="3"/>
      <c r="K42" s="2">
        <f>ROUND(SUM(K39:K41),5)</f>
        <v>2149.5300000000002</v>
      </c>
      <c r="L42" s="3"/>
      <c r="M42" s="2">
        <f>ROUND(SUM(G42:K42),5)</f>
        <v>2269.41</v>
      </c>
    </row>
    <row r="43" spans="1:13" x14ac:dyDescent="0.2">
      <c r="A43" s="1"/>
      <c r="B43" s="1"/>
      <c r="C43" s="1"/>
      <c r="D43" s="1" t="s">
        <v>45</v>
      </c>
      <c r="E43" s="1"/>
      <c r="F43" s="1"/>
      <c r="G43" s="2"/>
      <c r="H43" s="3"/>
      <c r="I43" s="2"/>
      <c r="J43" s="3"/>
      <c r="K43" s="2"/>
      <c r="L43" s="3"/>
      <c r="M43" s="2"/>
    </row>
    <row r="44" spans="1:13" x14ac:dyDescent="0.2">
      <c r="A44" s="1"/>
      <c r="B44" s="1"/>
      <c r="C44" s="1"/>
      <c r="D44" s="1"/>
      <c r="E44" s="1" t="s">
        <v>46</v>
      </c>
      <c r="F44" s="1"/>
      <c r="G44" s="2">
        <v>541.58000000000004</v>
      </c>
      <c r="H44" s="3"/>
      <c r="I44" s="2">
        <v>0</v>
      </c>
      <c r="J44" s="3"/>
      <c r="K44" s="2">
        <v>0</v>
      </c>
      <c r="L44" s="3"/>
      <c r="M44" s="2">
        <f t="shared" ref="M44:M49" si="1">ROUND(SUM(G44:K44),5)</f>
        <v>541.58000000000004</v>
      </c>
    </row>
    <row r="45" spans="1:13" x14ac:dyDescent="0.2">
      <c r="A45" s="1"/>
      <c r="B45" s="1"/>
      <c r="C45" s="1"/>
      <c r="D45" s="1"/>
      <c r="E45" s="1" t="s">
        <v>47</v>
      </c>
      <c r="F45" s="1"/>
      <c r="G45" s="2">
        <v>20</v>
      </c>
      <c r="H45" s="3"/>
      <c r="I45" s="2">
        <v>0</v>
      </c>
      <c r="J45" s="3"/>
      <c r="K45" s="2">
        <v>0</v>
      </c>
      <c r="L45" s="3"/>
      <c r="M45" s="2">
        <f t="shared" si="1"/>
        <v>20</v>
      </c>
    </row>
    <row r="46" spans="1:13" x14ac:dyDescent="0.2">
      <c r="A46" s="1"/>
      <c r="B46" s="1"/>
      <c r="C46" s="1"/>
      <c r="D46" s="1"/>
      <c r="E46" s="1" t="s">
        <v>48</v>
      </c>
      <c r="F46" s="1"/>
      <c r="G46" s="2">
        <v>300</v>
      </c>
      <c r="H46" s="3"/>
      <c r="I46" s="2">
        <v>0</v>
      </c>
      <c r="J46" s="3"/>
      <c r="K46" s="2">
        <v>0</v>
      </c>
      <c r="L46" s="3"/>
      <c r="M46" s="2">
        <f t="shared" si="1"/>
        <v>300</v>
      </c>
    </row>
    <row r="47" spans="1:13" x14ac:dyDescent="0.2">
      <c r="A47" s="1"/>
      <c r="B47" s="1"/>
      <c r="C47" s="1"/>
      <c r="D47" s="1"/>
      <c r="E47" s="1" t="s">
        <v>49</v>
      </c>
      <c r="F47" s="1"/>
      <c r="G47" s="2">
        <v>532.21</v>
      </c>
      <c r="H47" s="3"/>
      <c r="I47" s="2">
        <v>0</v>
      </c>
      <c r="J47" s="3"/>
      <c r="K47" s="2">
        <v>0</v>
      </c>
      <c r="L47" s="3"/>
      <c r="M47" s="2">
        <f t="shared" si="1"/>
        <v>532.21</v>
      </c>
    </row>
    <row r="48" spans="1:13" ht="15.75" thickBot="1" x14ac:dyDescent="0.25">
      <c r="A48" s="1"/>
      <c r="B48" s="1"/>
      <c r="C48" s="1"/>
      <c r="D48" s="1"/>
      <c r="E48" s="1" t="s">
        <v>50</v>
      </c>
      <c r="F48" s="1"/>
      <c r="G48" s="4">
        <v>443</v>
      </c>
      <c r="H48" s="3"/>
      <c r="I48" s="4">
        <v>0</v>
      </c>
      <c r="J48" s="3"/>
      <c r="K48" s="4">
        <v>0</v>
      </c>
      <c r="L48" s="3"/>
      <c r="M48" s="4">
        <f t="shared" si="1"/>
        <v>443</v>
      </c>
    </row>
    <row r="49" spans="1:13" x14ac:dyDescent="0.2">
      <c r="A49" s="1"/>
      <c r="B49" s="1"/>
      <c r="C49" s="1"/>
      <c r="D49" s="1" t="s">
        <v>51</v>
      </c>
      <c r="E49" s="1"/>
      <c r="F49" s="1"/>
      <c r="G49" s="2">
        <f>ROUND(SUM(G43:G48),5)</f>
        <v>1836.79</v>
      </c>
      <c r="H49" s="3"/>
      <c r="I49" s="2">
        <f>ROUND(SUM(I43:I48),5)</f>
        <v>0</v>
      </c>
      <c r="J49" s="3"/>
      <c r="K49" s="2">
        <f>ROUND(SUM(K43:K48),5)</f>
        <v>0</v>
      </c>
      <c r="L49" s="3"/>
      <c r="M49" s="2">
        <f t="shared" si="1"/>
        <v>1836.79</v>
      </c>
    </row>
    <row r="50" spans="1:13" x14ac:dyDescent="0.2">
      <c r="A50" s="1"/>
      <c r="B50" s="1"/>
      <c r="C50" s="1"/>
      <c r="D50" s="1" t="s">
        <v>52</v>
      </c>
      <c r="E50" s="1"/>
      <c r="F50" s="1"/>
      <c r="G50" s="2"/>
      <c r="H50" s="3"/>
      <c r="I50" s="2"/>
      <c r="J50" s="3"/>
      <c r="K50" s="2"/>
      <c r="L50" s="3"/>
      <c r="M50" s="2"/>
    </row>
    <row r="51" spans="1:13" x14ac:dyDescent="0.2">
      <c r="A51" s="1"/>
      <c r="B51" s="1"/>
      <c r="C51" s="1"/>
      <c r="D51" s="1"/>
      <c r="E51" s="1" t="s">
        <v>53</v>
      </c>
      <c r="F51" s="1"/>
      <c r="G51" s="2">
        <v>0</v>
      </c>
      <c r="H51" s="3"/>
      <c r="I51" s="2">
        <v>0</v>
      </c>
      <c r="J51" s="3"/>
      <c r="K51" s="2">
        <v>52.75</v>
      </c>
      <c r="L51" s="3"/>
      <c r="M51" s="2">
        <f>ROUND(SUM(G51:K51),5)</f>
        <v>52.75</v>
      </c>
    </row>
    <row r="52" spans="1:13" ht="15.75" thickBot="1" x14ac:dyDescent="0.25">
      <c r="A52" s="1"/>
      <c r="B52" s="1"/>
      <c r="C52" s="1"/>
      <c r="D52" s="1"/>
      <c r="E52" s="1" t="s">
        <v>54</v>
      </c>
      <c r="F52" s="1"/>
      <c r="G52" s="5">
        <v>0</v>
      </c>
      <c r="H52" s="3"/>
      <c r="I52" s="5">
        <v>0</v>
      </c>
      <c r="J52" s="3"/>
      <c r="K52" s="5">
        <v>75</v>
      </c>
      <c r="L52" s="3"/>
      <c r="M52" s="5">
        <f>ROUND(SUM(G52:K52),5)</f>
        <v>75</v>
      </c>
    </row>
    <row r="53" spans="1:13" ht="15.75" thickBot="1" x14ac:dyDescent="0.25">
      <c r="A53" s="1"/>
      <c r="B53" s="1"/>
      <c r="C53" s="1"/>
      <c r="D53" s="1" t="s">
        <v>55</v>
      </c>
      <c r="E53" s="1"/>
      <c r="F53" s="1"/>
      <c r="G53" s="7">
        <f>ROUND(SUM(G50:G52),5)</f>
        <v>0</v>
      </c>
      <c r="H53" s="3"/>
      <c r="I53" s="7">
        <f>ROUND(SUM(I50:I52),5)</f>
        <v>0</v>
      </c>
      <c r="J53" s="3"/>
      <c r="K53" s="7">
        <f>ROUND(SUM(K50:K52),5)</f>
        <v>127.75</v>
      </c>
      <c r="L53" s="3"/>
      <c r="M53" s="7">
        <f>ROUND(SUM(G53:K53),5)</f>
        <v>127.75</v>
      </c>
    </row>
    <row r="54" spans="1:13" ht="15.75" thickBot="1" x14ac:dyDescent="0.25">
      <c r="A54" s="1"/>
      <c r="B54" s="1"/>
      <c r="C54" s="1" t="s">
        <v>56</v>
      </c>
      <c r="D54" s="1"/>
      <c r="E54" s="1"/>
      <c r="F54" s="1"/>
      <c r="G54" s="6">
        <f>ROUND(SUM(G8:G11)+G14+G22+G35+G38+G42+G49+G53,5)</f>
        <v>62092.15</v>
      </c>
      <c r="H54" s="3"/>
      <c r="I54" s="6">
        <f>ROUND(SUM(I8:I11)+I14+I22+I35+I38+I42+I49+I53,5)</f>
        <v>9850</v>
      </c>
      <c r="J54" s="3"/>
      <c r="K54" s="6">
        <f>ROUND(SUM(K8:K11)+K14+K22+K35+K38+K42+K49+K53,5)</f>
        <v>52420.82</v>
      </c>
      <c r="L54" s="3"/>
      <c r="M54" s="6">
        <f>ROUND(SUM(G54:K54),5)</f>
        <v>124362.97</v>
      </c>
    </row>
    <row r="55" spans="1:13" x14ac:dyDescent="0.2">
      <c r="A55" s="1"/>
      <c r="B55" s="1" t="s">
        <v>57</v>
      </c>
      <c r="C55" s="1"/>
      <c r="D55" s="1"/>
      <c r="E55" s="1"/>
      <c r="F55" s="1"/>
      <c r="G55" s="2">
        <f>ROUND(G2+G7-G54,5)</f>
        <v>-16159.26</v>
      </c>
      <c r="H55" s="3"/>
      <c r="I55" s="2">
        <f>ROUND(I2+I7-I54,5)</f>
        <v>-9850</v>
      </c>
      <c r="J55" s="3"/>
      <c r="K55" s="2">
        <f>ROUND(K2+K7-K54,5)</f>
        <v>37716.18</v>
      </c>
      <c r="L55" s="3"/>
      <c r="M55" s="2">
        <f>ROUND(SUM(G55:K55),5)</f>
        <v>11706.92</v>
      </c>
    </row>
    <row r="56" spans="1:13" x14ac:dyDescent="0.2">
      <c r="A56" s="1"/>
      <c r="B56" s="1" t="s">
        <v>58</v>
      </c>
      <c r="C56" s="1"/>
      <c r="D56" s="1"/>
      <c r="E56" s="1"/>
      <c r="F56" s="1"/>
      <c r="G56" s="2"/>
      <c r="H56" s="3"/>
      <c r="I56" s="2"/>
      <c r="J56" s="3"/>
      <c r="K56" s="2"/>
      <c r="L56" s="3"/>
      <c r="M56" s="2"/>
    </row>
    <row r="57" spans="1:13" x14ac:dyDescent="0.2">
      <c r="A57" s="1"/>
      <c r="B57" s="1"/>
      <c r="C57" s="1" t="s">
        <v>59</v>
      </c>
      <c r="D57" s="1"/>
      <c r="E57" s="1"/>
      <c r="F57" s="1"/>
      <c r="G57" s="2"/>
      <c r="H57" s="3"/>
      <c r="I57" s="2"/>
      <c r="J57" s="3"/>
      <c r="K57" s="2"/>
      <c r="L57" s="3"/>
      <c r="M57" s="2"/>
    </row>
    <row r="58" spans="1:13" x14ac:dyDescent="0.2">
      <c r="A58" s="1"/>
      <c r="B58" s="1"/>
      <c r="C58" s="1"/>
      <c r="D58" s="1" t="s">
        <v>60</v>
      </c>
      <c r="E58" s="1"/>
      <c r="F58" s="1"/>
      <c r="G58" s="2"/>
      <c r="H58" s="3"/>
      <c r="I58" s="2"/>
      <c r="J58" s="3"/>
      <c r="K58" s="2"/>
      <c r="L58" s="3"/>
      <c r="M58" s="2"/>
    </row>
    <row r="59" spans="1:13" ht="15.75" thickBot="1" x14ac:dyDescent="0.25">
      <c r="A59" s="1"/>
      <c r="B59" s="1"/>
      <c r="C59" s="1"/>
      <c r="D59" s="1"/>
      <c r="E59" s="1" t="s">
        <v>61</v>
      </c>
      <c r="F59" s="1"/>
      <c r="G59" s="5">
        <v>0</v>
      </c>
      <c r="H59" s="3"/>
      <c r="I59" s="5">
        <v>15000</v>
      </c>
      <c r="J59" s="3"/>
      <c r="K59" s="5">
        <v>0</v>
      </c>
      <c r="L59" s="3"/>
      <c r="M59" s="5">
        <f>ROUND(SUM(G59:K59),5)</f>
        <v>15000</v>
      </c>
    </row>
    <row r="60" spans="1:13" ht="15.75" thickBot="1" x14ac:dyDescent="0.25">
      <c r="A60" s="1"/>
      <c r="B60" s="1"/>
      <c r="C60" s="1"/>
      <c r="D60" s="1" t="s">
        <v>62</v>
      </c>
      <c r="E60" s="1"/>
      <c r="F60" s="1"/>
      <c r="G60" s="6">
        <f>ROUND(SUM(G58:G59),5)</f>
        <v>0</v>
      </c>
      <c r="H60" s="3"/>
      <c r="I60" s="6">
        <f>ROUND(SUM(I58:I59),5)</f>
        <v>15000</v>
      </c>
      <c r="J60" s="3"/>
      <c r="K60" s="6">
        <f>ROUND(SUM(K58:K59),5)</f>
        <v>0</v>
      </c>
      <c r="L60" s="3"/>
      <c r="M60" s="6">
        <f>ROUND(SUM(G60:K60),5)</f>
        <v>15000</v>
      </c>
    </row>
    <row r="61" spans="1:13" x14ac:dyDescent="0.2">
      <c r="A61" s="1"/>
      <c r="B61" s="1"/>
      <c r="C61" s="1" t="s">
        <v>63</v>
      </c>
      <c r="D61" s="1"/>
      <c r="E61" s="1"/>
      <c r="F61" s="1"/>
      <c r="G61" s="2">
        <f>ROUND(G57+G60,5)</f>
        <v>0</v>
      </c>
      <c r="H61" s="3"/>
      <c r="I61" s="2">
        <f>ROUND(I57+I60,5)</f>
        <v>15000</v>
      </c>
      <c r="J61" s="3"/>
      <c r="K61" s="2">
        <f>ROUND(K57+K60,5)</f>
        <v>0</v>
      </c>
      <c r="L61" s="3"/>
      <c r="M61" s="2">
        <f>ROUND(SUM(G61:K61),5)</f>
        <v>15000</v>
      </c>
    </row>
    <row r="62" spans="1:13" x14ac:dyDescent="0.2">
      <c r="A62" s="1"/>
      <c r="B62" s="1"/>
      <c r="C62" s="1" t="s">
        <v>64</v>
      </c>
      <c r="D62" s="1"/>
      <c r="E62" s="1"/>
      <c r="F62" s="1"/>
      <c r="G62" s="2"/>
      <c r="H62" s="3"/>
      <c r="I62" s="2"/>
      <c r="J62" s="3"/>
      <c r="K62" s="2"/>
      <c r="L62" s="3"/>
      <c r="M62" s="2"/>
    </row>
    <row r="63" spans="1:13" ht="15.75" thickBot="1" x14ac:dyDescent="0.25">
      <c r="A63" s="1"/>
      <c r="B63" s="1"/>
      <c r="C63" s="1"/>
      <c r="D63" s="1" t="s">
        <v>65</v>
      </c>
      <c r="E63" s="1"/>
      <c r="F63" s="1"/>
      <c r="G63" s="5">
        <v>35234.43</v>
      </c>
      <c r="H63" s="3"/>
      <c r="I63" s="5">
        <v>0</v>
      </c>
      <c r="J63" s="3"/>
      <c r="K63" s="5">
        <v>0</v>
      </c>
      <c r="L63" s="3"/>
      <c r="M63" s="5">
        <f>ROUND(SUM(G63:K63),5)</f>
        <v>35234.43</v>
      </c>
    </row>
    <row r="64" spans="1:13" ht="15.75" thickBot="1" x14ac:dyDescent="0.25">
      <c r="A64" s="1"/>
      <c r="B64" s="1"/>
      <c r="C64" s="1" t="s">
        <v>66</v>
      </c>
      <c r="D64" s="1"/>
      <c r="E64" s="1"/>
      <c r="F64" s="1"/>
      <c r="G64" s="7">
        <f>ROUND(SUM(G62:G63),5)</f>
        <v>35234.43</v>
      </c>
      <c r="H64" s="3"/>
      <c r="I64" s="7">
        <f>ROUND(SUM(I62:I63),5)</f>
        <v>0</v>
      </c>
      <c r="J64" s="3"/>
      <c r="K64" s="7">
        <f>ROUND(SUM(K62:K63),5)</f>
        <v>0</v>
      </c>
      <c r="L64" s="3"/>
      <c r="M64" s="7">
        <f>ROUND(SUM(G64:K64),5)</f>
        <v>35234.43</v>
      </c>
    </row>
    <row r="65" spans="1:13" ht="15.75" thickBot="1" x14ac:dyDescent="0.25">
      <c r="A65" s="1"/>
      <c r="B65" s="1" t="s">
        <v>67</v>
      </c>
      <c r="C65" s="1"/>
      <c r="D65" s="1"/>
      <c r="E65" s="1"/>
      <c r="F65" s="1"/>
      <c r="G65" s="7">
        <f>ROUND(G56+G61-G64,5)</f>
        <v>-35234.43</v>
      </c>
      <c r="H65" s="3"/>
      <c r="I65" s="7">
        <f>ROUND(I56+I61-I64,5)</f>
        <v>15000</v>
      </c>
      <c r="J65" s="3"/>
      <c r="K65" s="7">
        <f>ROUND(K56+K61-K64,5)</f>
        <v>0</v>
      </c>
      <c r="L65" s="3"/>
      <c r="M65" s="7">
        <f>ROUND(SUM(G65:K65),5)</f>
        <v>-20234.43</v>
      </c>
    </row>
    <row r="66" spans="1:13" s="10" customFormat="1" ht="11.25" thickBot="1" x14ac:dyDescent="0.15">
      <c r="A66" s="8" t="s">
        <v>68</v>
      </c>
      <c r="B66" s="8"/>
      <c r="C66" s="8"/>
      <c r="D66" s="8"/>
      <c r="E66" s="8"/>
      <c r="F66" s="8"/>
      <c r="G66" s="9">
        <f>ROUND(G55+G65,5)</f>
        <v>-51393.69</v>
      </c>
      <c r="H66" s="8"/>
      <c r="I66" s="9">
        <f>ROUND(I55+I65,5)</f>
        <v>5150</v>
      </c>
      <c r="J66" s="8"/>
      <c r="K66" s="9">
        <f>ROUND(K55+K65,5)</f>
        <v>37716.18</v>
      </c>
      <c r="L66" s="8"/>
      <c r="M66" s="9">
        <f>ROUND(SUM(G66:K66),5)</f>
        <v>-8527.51</v>
      </c>
    </row>
    <row r="67" spans="1:13" ht="15.75" thickTop="1" x14ac:dyDescent="0.2"/>
  </sheetData>
  <pageMargins left="0.7" right="0.7" top="0.75" bottom="0.75" header="0.1" footer="0.3"/>
  <pageSetup orientation="portrait" horizontalDpi="4294967293" verticalDpi="0" r:id="rId1"/>
  <headerFooter>
    <oddHeader>&amp;L&amp;"Arial,Bold"&amp;8 12:27 PM
&amp;"Arial,Bold"&amp;8 07/31/21
&amp;"Arial,Bold"&amp;8 Accrual Basis&amp;C&amp;"Arial,Bold"&amp;12 PIKES BAY SANITARY DISTRICT
&amp;"Arial,Bold"&amp;14 Profit &amp;&amp; Loss by Class
&amp;"Arial,Bold"&amp;10 January through July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74"/>
  <sheetViews>
    <sheetView tabSelected="1" workbookViewId="0">
      <pane xSplit="6" ySplit="2" topLeftCell="G3" activePane="bottomRight" state="frozenSplit"/>
      <selection pane="bottomLeft" activeCell="A3" sqref="A3"/>
      <selection pane="topRight" activeCell="G1" sqref="G1"/>
      <selection pane="bottomRight" activeCell="F1" sqref="F1"/>
    </sheetView>
  </sheetViews>
  <sheetFormatPr defaultRowHeight="15" x14ac:dyDescent="0.2"/>
  <cols>
    <col min="1" max="5" width="2.95703125" style="15" customWidth="1"/>
    <col min="6" max="6" width="28.65234375" style="15" customWidth="1"/>
    <col min="7" max="7" width="10.0859375" style="16" bestFit="1" customWidth="1"/>
    <col min="8" max="8" width="2.28515625" style="16" customWidth="1"/>
    <col min="9" max="9" width="8.7421875" style="16" bestFit="1" customWidth="1"/>
    <col min="10" max="10" width="2.28515625" style="16" customWidth="1"/>
    <col min="11" max="11" width="11.97265625" style="16" bestFit="1" customWidth="1"/>
    <col min="12" max="12" width="2.28515625" style="16" customWidth="1"/>
    <col min="13" max="13" width="10.22265625" style="16" bestFit="1" customWidth="1"/>
  </cols>
  <sheetData>
    <row r="1" spans="1:13" ht="15.75" thickBot="1" x14ac:dyDescent="0.25">
      <c r="A1" s="1"/>
      <c r="B1" s="1"/>
      <c r="C1" s="1"/>
      <c r="D1" s="1"/>
      <c r="E1" s="1"/>
      <c r="F1" s="1"/>
      <c r="G1" s="18"/>
      <c r="H1" s="17"/>
      <c r="I1" s="18"/>
      <c r="J1" s="17"/>
      <c r="K1" s="18"/>
      <c r="L1" s="17"/>
      <c r="M1" s="18"/>
    </row>
    <row r="2" spans="1:13" s="14" customFormat="1" ht="16.5" thickTop="1" thickBot="1" x14ac:dyDescent="0.25">
      <c r="A2" s="11"/>
      <c r="B2" s="11"/>
      <c r="C2" s="11"/>
      <c r="D2" s="11"/>
      <c r="E2" s="11"/>
      <c r="F2" s="11"/>
      <c r="G2" s="25" t="s">
        <v>140</v>
      </c>
      <c r="H2" s="13"/>
      <c r="I2" s="25" t="s">
        <v>141</v>
      </c>
      <c r="J2" s="13"/>
      <c r="K2" s="25" t="s">
        <v>142</v>
      </c>
      <c r="L2" s="13"/>
      <c r="M2" s="25" t="s">
        <v>143</v>
      </c>
    </row>
    <row r="3" spans="1:13" ht="15.75" thickTop="1" x14ac:dyDescent="0.2">
      <c r="A3" s="1"/>
      <c r="B3" s="1" t="s">
        <v>4</v>
      </c>
      <c r="C3" s="1"/>
      <c r="D3" s="1"/>
      <c r="E3" s="1"/>
      <c r="F3" s="1"/>
      <c r="G3" s="2"/>
      <c r="H3" s="3"/>
      <c r="I3" s="2"/>
      <c r="J3" s="3"/>
      <c r="K3" s="2"/>
      <c r="L3" s="3"/>
      <c r="M3" s="19"/>
    </row>
    <row r="4" spans="1:13" x14ac:dyDescent="0.2">
      <c r="A4" s="1"/>
      <c r="B4" s="1"/>
      <c r="C4" s="1" t="s">
        <v>5</v>
      </c>
      <c r="D4" s="1"/>
      <c r="E4" s="1"/>
      <c r="F4" s="1"/>
      <c r="G4" s="2"/>
      <c r="H4" s="3"/>
      <c r="I4" s="2"/>
      <c r="J4" s="3"/>
      <c r="K4" s="2"/>
      <c r="L4" s="3"/>
      <c r="M4" s="19"/>
    </row>
    <row r="5" spans="1:13" x14ac:dyDescent="0.2">
      <c r="A5" s="1"/>
      <c r="B5" s="1"/>
      <c r="C5" s="1"/>
      <c r="D5" s="1" t="s">
        <v>6</v>
      </c>
      <c r="E5" s="1"/>
      <c r="F5" s="1"/>
      <c r="G5" s="2">
        <v>177.24</v>
      </c>
      <c r="H5" s="3"/>
      <c r="I5" s="2">
        <v>2500</v>
      </c>
      <c r="J5" s="3"/>
      <c r="K5" s="2">
        <f>ROUND((G5-I5),5)</f>
        <v>-2322.7600000000002</v>
      </c>
      <c r="L5" s="3"/>
      <c r="M5" s="19">
        <f>ROUND(IF(I5=0, IF(G5=0, 0, 1), G5/I5),5)</f>
        <v>7.0900000000000005E-2</v>
      </c>
    </row>
    <row r="6" spans="1:13" x14ac:dyDescent="0.2">
      <c r="A6" s="1"/>
      <c r="B6" s="1"/>
      <c r="C6" s="1"/>
      <c r="D6" s="1" t="s">
        <v>144</v>
      </c>
      <c r="E6" s="1"/>
      <c r="F6" s="1"/>
      <c r="G6" s="2">
        <v>0</v>
      </c>
      <c r="H6" s="3"/>
      <c r="I6" s="2">
        <v>15000</v>
      </c>
      <c r="J6" s="3"/>
      <c r="K6" s="2">
        <f>ROUND((G6-I6),5)</f>
        <v>-15000</v>
      </c>
      <c r="L6" s="3"/>
      <c r="M6" s="19">
        <f>ROUND(IF(I6=0, IF(G6=0, 0, 1), G6/I6),5)</f>
        <v>0</v>
      </c>
    </row>
    <row r="7" spans="1:13" x14ac:dyDescent="0.2">
      <c r="A7" s="1"/>
      <c r="B7" s="1"/>
      <c r="C7" s="1"/>
      <c r="D7" s="1" t="s">
        <v>7</v>
      </c>
      <c r="E7" s="1"/>
      <c r="F7" s="1"/>
      <c r="G7" s="2">
        <v>45167.65</v>
      </c>
      <c r="H7" s="3"/>
      <c r="I7" s="2">
        <v>70454.3</v>
      </c>
      <c r="J7" s="3"/>
      <c r="K7" s="2">
        <f>ROUND((G7-I7),5)</f>
        <v>-25286.65</v>
      </c>
      <c r="L7" s="3"/>
      <c r="M7" s="19">
        <f>ROUND(IF(I7=0, IF(G7=0, 0, 1), G7/I7),5)</f>
        <v>0.64109000000000005</v>
      </c>
    </row>
    <row r="8" spans="1:13" ht="15.75" thickBot="1" x14ac:dyDescent="0.25">
      <c r="A8" s="1"/>
      <c r="B8" s="1"/>
      <c r="C8" s="1"/>
      <c r="D8" s="1" t="s">
        <v>8</v>
      </c>
      <c r="E8" s="1"/>
      <c r="F8" s="1"/>
      <c r="G8" s="4">
        <v>102436</v>
      </c>
      <c r="H8" s="3"/>
      <c r="I8" s="4">
        <v>145236</v>
      </c>
      <c r="J8" s="3"/>
      <c r="K8" s="4">
        <f>ROUND((G8-I8),5)</f>
        <v>-42800</v>
      </c>
      <c r="L8" s="3"/>
      <c r="M8" s="20">
        <f>ROUND(IF(I8=0, IF(G8=0, 0, 1), G8/I8),5)</f>
        <v>0.70530999999999999</v>
      </c>
    </row>
    <row r="9" spans="1:13" x14ac:dyDescent="0.2">
      <c r="A9" s="1"/>
      <c r="B9" s="1"/>
      <c r="C9" s="1" t="s">
        <v>9</v>
      </c>
      <c r="D9" s="1"/>
      <c r="E9" s="1"/>
      <c r="F9" s="1"/>
      <c r="G9" s="2">
        <f>ROUND(SUM(G4:G8),5)</f>
        <v>147780.89000000001</v>
      </c>
      <c r="H9" s="3"/>
      <c r="I9" s="2">
        <f>ROUND(SUM(I4:I8),5)</f>
        <v>233190.3</v>
      </c>
      <c r="J9" s="3"/>
      <c r="K9" s="2">
        <f>ROUND((G9-I9),5)</f>
        <v>-85409.41</v>
      </c>
      <c r="L9" s="3"/>
      <c r="M9" s="19">
        <f>ROUND(IF(I9=0, IF(G9=0, 0, 1), G9/I9),5)</f>
        <v>0.63373999999999997</v>
      </c>
    </row>
    <row r="10" spans="1:13" x14ac:dyDescent="0.2">
      <c r="A10" s="1"/>
      <c r="B10" s="1"/>
      <c r="C10" s="1" t="s">
        <v>10</v>
      </c>
      <c r="D10" s="1"/>
      <c r="E10" s="1"/>
      <c r="F10" s="1"/>
      <c r="G10" s="2"/>
      <c r="H10" s="3"/>
      <c r="I10" s="2"/>
      <c r="J10" s="3"/>
      <c r="K10" s="2"/>
      <c r="L10" s="3"/>
      <c r="M10" s="19"/>
    </row>
    <row r="11" spans="1:13" x14ac:dyDescent="0.2">
      <c r="A11" s="1"/>
      <c r="B11" s="1"/>
      <c r="C11" s="1"/>
      <c r="D11" s="1" t="s">
        <v>145</v>
      </c>
      <c r="E11" s="1"/>
      <c r="F11" s="1"/>
      <c r="G11" s="2">
        <v>0</v>
      </c>
      <c r="H11" s="3"/>
      <c r="I11" s="2">
        <v>15000</v>
      </c>
      <c r="J11" s="3"/>
      <c r="K11" s="2">
        <f t="shared" ref="K11:K16" si="0">ROUND((G11-I11),5)</f>
        <v>-15000</v>
      </c>
      <c r="L11" s="3"/>
      <c r="M11" s="19">
        <f t="shared" ref="M11:M16" si="1">ROUND(IF(I11=0, IF(G11=0, 0, 1), G11/I11),5)</f>
        <v>0</v>
      </c>
    </row>
    <row r="12" spans="1:13" x14ac:dyDescent="0.2">
      <c r="A12" s="1"/>
      <c r="B12" s="1"/>
      <c r="C12" s="1"/>
      <c r="D12" s="1" t="s">
        <v>146</v>
      </c>
      <c r="E12" s="1"/>
      <c r="F12" s="1"/>
      <c r="G12" s="2">
        <v>0</v>
      </c>
      <c r="H12" s="3"/>
      <c r="I12" s="2">
        <v>12421</v>
      </c>
      <c r="J12" s="3"/>
      <c r="K12" s="2">
        <f t="shared" si="0"/>
        <v>-12421</v>
      </c>
      <c r="L12" s="3"/>
      <c r="M12" s="19">
        <f t="shared" si="1"/>
        <v>0</v>
      </c>
    </row>
    <row r="13" spans="1:13" x14ac:dyDescent="0.2">
      <c r="A13" s="1"/>
      <c r="B13" s="1"/>
      <c r="C13" s="1"/>
      <c r="D13" s="1" t="s">
        <v>11</v>
      </c>
      <c r="E13" s="1"/>
      <c r="F13" s="1"/>
      <c r="G13" s="2">
        <v>42572.03</v>
      </c>
      <c r="H13" s="3"/>
      <c r="I13" s="2">
        <v>44170</v>
      </c>
      <c r="J13" s="3"/>
      <c r="K13" s="2">
        <f t="shared" si="0"/>
        <v>-1597.97</v>
      </c>
      <c r="L13" s="3"/>
      <c r="M13" s="19">
        <f t="shared" si="1"/>
        <v>0.96382000000000001</v>
      </c>
    </row>
    <row r="14" spans="1:13" x14ac:dyDescent="0.2">
      <c r="A14" s="1"/>
      <c r="B14" s="1"/>
      <c r="C14" s="1"/>
      <c r="D14" s="1" t="s">
        <v>147</v>
      </c>
      <c r="E14" s="1"/>
      <c r="F14" s="1"/>
      <c r="G14" s="2">
        <v>0</v>
      </c>
      <c r="H14" s="3"/>
      <c r="I14" s="2">
        <v>3000</v>
      </c>
      <c r="J14" s="3"/>
      <c r="K14" s="2">
        <f t="shared" si="0"/>
        <v>-3000</v>
      </c>
      <c r="L14" s="3"/>
      <c r="M14" s="19">
        <f t="shared" si="1"/>
        <v>0</v>
      </c>
    </row>
    <row r="15" spans="1:13" x14ac:dyDescent="0.2">
      <c r="A15" s="1"/>
      <c r="B15" s="1"/>
      <c r="C15" s="1"/>
      <c r="D15" s="1" t="s">
        <v>12</v>
      </c>
      <c r="E15" s="1"/>
      <c r="F15" s="1"/>
      <c r="G15" s="2">
        <v>11010.63</v>
      </c>
      <c r="H15" s="3"/>
      <c r="I15" s="2">
        <v>26400</v>
      </c>
      <c r="J15" s="3"/>
      <c r="K15" s="2">
        <f t="shared" si="0"/>
        <v>-15389.37</v>
      </c>
      <c r="L15" s="3"/>
      <c r="M15" s="19">
        <f t="shared" si="1"/>
        <v>0.41707</v>
      </c>
    </row>
    <row r="16" spans="1:13" x14ac:dyDescent="0.2">
      <c r="A16" s="1"/>
      <c r="B16" s="1"/>
      <c r="C16" s="1"/>
      <c r="D16" s="1" t="s">
        <v>13</v>
      </c>
      <c r="E16" s="1"/>
      <c r="F16" s="1"/>
      <c r="G16" s="2">
        <v>955</v>
      </c>
      <c r="H16" s="3"/>
      <c r="I16" s="2">
        <v>4000</v>
      </c>
      <c r="J16" s="3"/>
      <c r="K16" s="2">
        <f t="shared" si="0"/>
        <v>-3045</v>
      </c>
      <c r="L16" s="3"/>
      <c r="M16" s="19">
        <f t="shared" si="1"/>
        <v>0.23874999999999999</v>
      </c>
    </row>
    <row r="17" spans="1:13" x14ac:dyDescent="0.2">
      <c r="A17" s="1"/>
      <c r="B17" s="1"/>
      <c r="C17" s="1"/>
      <c r="D17" s="1" t="s">
        <v>14</v>
      </c>
      <c r="E17" s="1"/>
      <c r="F17" s="1"/>
      <c r="G17" s="2"/>
      <c r="H17" s="3"/>
      <c r="I17" s="2"/>
      <c r="J17" s="3"/>
      <c r="K17" s="2"/>
      <c r="L17" s="3"/>
      <c r="M17" s="19"/>
    </row>
    <row r="18" spans="1:13" ht="15.75" thickBot="1" x14ac:dyDescent="0.25">
      <c r="A18" s="1"/>
      <c r="B18" s="1"/>
      <c r="C18" s="1"/>
      <c r="D18" s="1"/>
      <c r="E18" s="1" t="s">
        <v>15</v>
      </c>
      <c r="F18" s="1"/>
      <c r="G18" s="4">
        <v>2534.66</v>
      </c>
      <c r="H18" s="3"/>
      <c r="I18" s="4">
        <v>9450</v>
      </c>
      <c r="J18" s="3"/>
      <c r="K18" s="4">
        <f>ROUND((G18-I18),5)</f>
        <v>-6915.34</v>
      </c>
      <c r="L18" s="3"/>
      <c r="M18" s="20">
        <f>ROUND(IF(I18=0, IF(G18=0, 0, 1), G18/I18),5)</f>
        <v>0.26822000000000001</v>
      </c>
    </row>
    <row r="19" spans="1:13" x14ac:dyDescent="0.2">
      <c r="A19" s="1"/>
      <c r="B19" s="1"/>
      <c r="C19" s="1"/>
      <c r="D19" s="1" t="s">
        <v>16</v>
      </c>
      <c r="E19" s="1"/>
      <c r="F19" s="1"/>
      <c r="G19" s="2">
        <f>ROUND(SUM(G17:G18),5)</f>
        <v>2534.66</v>
      </c>
      <c r="H19" s="3"/>
      <c r="I19" s="2">
        <f>ROUND(SUM(I17:I18),5)</f>
        <v>9450</v>
      </c>
      <c r="J19" s="3"/>
      <c r="K19" s="2">
        <f>ROUND((G19-I19),5)</f>
        <v>-6915.34</v>
      </c>
      <c r="L19" s="3"/>
      <c r="M19" s="19">
        <f>ROUND(IF(I19=0, IF(G19=0, 0, 1), G19/I19),5)</f>
        <v>0.26822000000000001</v>
      </c>
    </row>
    <row r="20" spans="1:13" x14ac:dyDescent="0.2">
      <c r="A20" s="1"/>
      <c r="B20" s="1"/>
      <c r="C20" s="1"/>
      <c r="D20" s="1" t="s">
        <v>17</v>
      </c>
      <c r="E20" s="1"/>
      <c r="F20" s="1"/>
      <c r="G20" s="2"/>
      <c r="H20" s="3"/>
      <c r="I20" s="2"/>
      <c r="J20" s="3"/>
      <c r="K20" s="2"/>
      <c r="L20" s="3"/>
      <c r="M20" s="19"/>
    </row>
    <row r="21" spans="1:13" x14ac:dyDescent="0.2">
      <c r="A21" s="1"/>
      <c r="B21" s="1"/>
      <c r="C21" s="1"/>
      <c r="D21" s="1"/>
      <c r="E21" s="1" t="s">
        <v>18</v>
      </c>
      <c r="F21" s="1"/>
      <c r="G21" s="2">
        <v>9461.69</v>
      </c>
      <c r="H21" s="3"/>
      <c r="I21" s="2">
        <v>16220</v>
      </c>
      <c r="J21" s="3"/>
      <c r="K21" s="2">
        <f t="shared" ref="K21:K27" si="2">ROUND((G21-I21),5)</f>
        <v>-6758.31</v>
      </c>
      <c r="L21" s="3"/>
      <c r="M21" s="19">
        <f t="shared" ref="M21:M27" si="3">ROUND(IF(I21=0, IF(G21=0, 0, 1), G21/I21),5)</f>
        <v>0.58333000000000002</v>
      </c>
    </row>
    <row r="22" spans="1:13" x14ac:dyDescent="0.2">
      <c r="A22" s="1"/>
      <c r="B22" s="1"/>
      <c r="C22" s="1"/>
      <c r="D22" s="1"/>
      <c r="E22" s="1" t="s">
        <v>19</v>
      </c>
      <c r="F22" s="1"/>
      <c r="G22" s="2">
        <v>633.62</v>
      </c>
      <c r="H22" s="3"/>
      <c r="I22" s="2">
        <v>650</v>
      </c>
      <c r="J22" s="3"/>
      <c r="K22" s="2">
        <f t="shared" si="2"/>
        <v>-16.38</v>
      </c>
      <c r="L22" s="3"/>
      <c r="M22" s="19">
        <f t="shared" si="3"/>
        <v>0.9748</v>
      </c>
    </row>
    <row r="23" spans="1:13" x14ac:dyDescent="0.2">
      <c r="A23" s="1"/>
      <c r="B23" s="1"/>
      <c r="C23" s="1"/>
      <c r="D23" s="1"/>
      <c r="E23" s="1" t="s">
        <v>20</v>
      </c>
      <c r="F23" s="1"/>
      <c r="G23" s="2">
        <v>3111.15</v>
      </c>
      <c r="H23" s="3"/>
      <c r="I23" s="2">
        <v>6500</v>
      </c>
      <c r="J23" s="3"/>
      <c r="K23" s="2">
        <f t="shared" si="2"/>
        <v>-3388.85</v>
      </c>
      <c r="L23" s="3"/>
      <c r="M23" s="19">
        <f t="shared" si="3"/>
        <v>0.47864000000000001</v>
      </c>
    </row>
    <row r="24" spans="1:13" x14ac:dyDescent="0.2">
      <c r="A24" s="1"/>
      <c r="B24" s="1"/>
      <c r="C24" s="1"/>
      <c r="D24" s="1"/>
      <c r="E24" s="1" t="s">
        <v>21</v>
      </c>
      <c r="F24" s="1"/>
      <c r="G24" s="2">
        <v>900</v>
      </c>
      <c r="H24" s="3"/>
      <c r="I24" s="2">
        <v>1800</v>
      </c>
      <c r="J24" s="3"/>
      <c r="K24" s="2">
        <f t="shared" si="2"/>
        <v>-900</v>
      </c>
      <c r="L24" s="3"/>
      <c r="M24" s="19">
        <f t="shared" si="3"/>
        <v>0.5</v>
      </c>
    </row>
    <row r="25" spans="1:13" x14ac:dyDescent="0.2">
      <c r="A25" s="1"/>
      <c r="B25" s="1"/>
      <c r="C25" s="1"/>
      <c r="D25" s="1"/>
      <c r="E25" s="1" t="s">
        <v>22</v>
      </c>
      <c r="F25" s="1"/>
      <c r="G25" s="2">
        <v>8850</v>
      </c>
      <c r="H25" s="3"/>
      <c r="I25" s="2">
        <v>15000</v>
      </c>
      <c r="J25" s="3"/>
      <c r="K25" s="2">
        <f t="shared" si="2"/>
        <v>-6150</v>
      </c>
      <c r="L25" s="3"/>
      <c r="M25" s="19">
        <f t="shared" si="3"/>
        <v>0.59</v>
      </c>
    </row>
    <row r="26" spans="1:13" ht="15.75" thickBot="1" x14ac:dyDescent="0.25">
      <c r="A26" s="1"/>
      <c r="B26" s="1"/>
      <c r="C26" s="1"/>
      <c r="D26" s="1"/>
      <c r="E26" s="1" t="s">
        <v>23</v>
      </c>
      <c r="F26" s="1"/>
      <c r="G26" s="4">
        <v>22456.7</v>
      </c>
      <c r="H26" s="3"/>
      <c r="I26" s="4">
        <v>38500</v>
      </c>
      <c r="J26" s="3"/>
      <c r="K26" s="4">
        <f t="shared" si="2"/>
        <v>-16043.3</v>
      </c>
      <c r="L26" s="3"/>
      <c r="M26" s="20">
        <f t="shared" si="3"/>
        <v>0.58328999999999998</v>
      </c>
    </row>
    <row r="27" spans="1:13" x14ac:dyDescent="0.2">
      <c r="A27" s="1"/>
      <c r="B27" s="1"/>
      <c r="C27" s="1"/>
      <c r="D27" s="1" t="s">
        <v>24</v>
      </c>
      <c r="E27" s="1"/>
      <c r="F27" s="1"/>
      <c r="G27" s="2">
        <f>ROUND(SUM(G20:G26),5)</f>
        <v>45413.16</v>
      </c>
      <c r="H27" s="3"/>
      <c r="I27" s="2">
        <f>ROUND(SUM(I20:I26),5)</f>
        <v>78670</v>
      </c>
      <c r="J27" s="3"/>
      <c r="K27" s="2">
        <f t="shared" si="2"/>
        <v>-33256.839999999997</v>
      </c>
      <c r="L27" s="3"/>
      <c r="M27" s="19">
        <f t="shared" si="3"/>
        <v>0.57726</v>
      </c>
    </row>
    <row r="28" spans="1:13" x14ac:dyDescent="0.2">
      <c r="A28" s="1"/>
      <c r="B28" s="1"/>
      <c r="C28" s="1"/>
      <c r="D28" s="1" t="s">
        <v>25</v>
      </c>
      <c r="E28" s="1"/>
      <c r="F28" s="1"/>
      <c r="G28" s="2"/>
      <c r="H28" s="3"/>
      <c r="I28" s="2"/>
      <c r="J28" s="3"/>
      <c r="K28" s="2"/>
      <c r="L28" s="3"/>
      <c r="M28" s="19"/>
    </row>
    <row r="29" spans="1:13" x14ac:dyDescent="0.2">
      <c r="A29" s="1"/>
      <c r="B29" s="1"/>
      <c r="C29" s="1"/>
      <c r="D29" s="1"/>
      <c r="E29" s="1" t="s">
        <v>26</v>
      </c>
      <c r="F29" s="1"/>
      <c r="G29" s="2">
        <v>116.36</v>
      </c>
      <c r="H29" s="3"/>
      <c r="I29" s="2">
        <v>900</v>
      </c>
      <c r="J29" s="3"/>
      <c r="K29" s="2">
        <f>ROUND((G29-I29),5)</f>
        <v>-783.64</v>
      </c>
      <c r="L29" s="3"/>
      <c r="M29" s="19">
        <f>ROUND(IF(I29=0, IF(G29=0, 0, 1), G29/I29),5)</f>
        <v>0.12928999999999999</v>
      </c>
    </row>
    <row r="30" spans="1:13" x14ac:dyDescent="0.2">
      <c r="A30" s="1"/>
      <c r="B30" s="1"/>
      <c r="C30" s="1"/>
      <c r="D30" s="1"/>
      <c r="E30" s="1" t="s">
        <v>27</v>
      </c>
      <c r="F30" s="1"/>
      <c r="G30" s="2">
        <v>243.75</v>
      </c>
      <c r="H30" s="3"/>
      <c r="I30" s="2">
        <v>3000</v>
      </c>
      <c r="J30" s="3"/>
      <c r="K30" s="2">
        <f>ROUND((G30-I30),5)</f>
        <v>-2756.25</v>
      </c>
      <c r="L30" s="3"/>
      <c r="M30" s="19">
        <f>ROUND(IF(I30=0, IF(G30=0, 0, 1), G30/I30),5)</f>
        <v>8.1250000000000003E-2</v>
      </c>
    </row>
    <row r="31" spans="1:13" x14ac:dyDescent="0.2">
      <c r="A31" s="1"/>
      <c r="B31" s="1"/>
      <c r="C31" s="1"/>
      <c r="D31" s="1"/>
      <c r="E31" s="1" t="s">
        <v>28</v>
      </c>
      <c r="F31" s="1"/>
      <c r="G31" s="2">
        <v>3615</v>
      </c>
      <c r="H31" s="3"/>
      <c r="I31" s="2"/>
      <c r="J31" s="3"/>
      <c r="K31" s="2"/>
      <c r="L31" s="3"/>
      <c r="M31" s="19"/>
    </row>
    <row r="32" spans="1:13" x14ac:dyDescent="0.2">
      <c r="A32" s="1"/>
      <c r="B32" s="1"/>
      <c r="C32" s="1"/>
      <c r="D32" s="1"/>
      <c r="E32" s="1" t="s">
        <v>29</v>
      </c>
      <c r="F32" s="1"/>
      <c r="G32" s="2"/>
      <c r="H32" s="3"/>
      <c r="I32" s="2"/>
      <c r="J32" s="3"/>
      <c r="K32" s="2"/>
      <c r="L32" s="3"/>
      <c r="M32" s="19"/>
    </row>
    <row r="33" spans="1:13" x14ac:dyDescent="0.2">
      <c r="A33" s="1"/>
      <c r="B33" s="1"/>
      <c r="C33" s="1"/>
      <c r="D33" s="1"/>
      <c r="E33" s="1"/>
      <c r="F33" s="1" t="s">
        <v>30</v>
      </c>
      <c r="G33" s="2">
        <v>1050</v>
      </c>
      <c r="H33" s="3"/>
      <c r="I33" s="2"/>
      <c r="J33" s="3"/>
      <c r="K33" s="2"/>
      <c r="L33" s="3"/>
      <c r="M33" s="19"/>
    </row>
    <row r="34" spans="1:13" x14ac:dyDescent="0.2">
      <c r="A34" s="1"/>
      <c r="B34" s="1"/>
      <c r="C34" s="1"/>
      <c r="D34" s="1"/>
      <c r="E34" s="1"/>
      <c r="F34" s="1" t="s">
        <v>31</v>
      </c>
      <c r="G34" s="2">
        <v>5300</v>
      </c>
      <c r="H34" s="3"/>
      <c r="I34" s="2"/>
      <c r="J34" s="3"/>
      <c r="K34" s="2"/>
      <c r="L34" s="3"/>
      <c r="M34" s="19"/>
    </row>
    <row r="35" spans="1:13" ht="15.75" thickBot="1" x14ac:dyDescent="0.25">
      <c r="A35" s="1"/>
      <c r="B35" s="1"/>
      <c r="C35" s="1"/>
      <c r="D35" s="1"/>
      <c r="E35" s="1"/>
      <c r="F35" s="1" t="s">
        <v>148</v>
      </c>
      <c r="G35" s="4">
        <v>0</v>
      </c>
      <c r="H35" s="3"/>
      <c r="I35" s="4">
        <v>16500</v>
      </c>
      <c r="J35" s="3"/>
      <c r="K35" s="4">
        <f>ROUND((G35-I35),5)</f>
        <v>-16500</v>
      </c>
      <c r="L35" s="3"/>
      <c r="M35" s="20">
        <f>ROUND(IF(I35=0, IF(G35=0, 0, 1), G35/I35),5)</f>
        <v>0</v>
      </c>
    </row>
    <row r="36" spans="1:13" x14ac:dyDescent="0.2">
      <c r="A36" s="1"/>
      <c r="B36" s="1"/>
      <c r="C36" s="1"/>
      <c r="D36" s="1"/>
      <c r="E36" s="1" t="s">
        <v>32</v>
      </c>
      <c r="F36" s="1"/>
      <c r="G36" s="2">
        <f>ROUND(SUM(G32:G35),5)</f>
        <v>6350</v>
      </c>
      <c r="H36" s="3"/>
      <c r="I36" s="2">
        <f>ROUND(SUM(I32:I35),5)</f>
        <v>16500</v>
      </c>
      <c r="J36" s="3"/>
      <c r="K36" s="2">
        <f>ROUND((G36-I36),5)</f>
        <v>-10150</v>
      </c>
      <c r="L36" s="3"/>
      <c r="M36" s="19">
        <f>ROUND(IF(I36=0, IF(G36=0, 0, 1), G36/I36),5)</f>
        <v>0.38485000000000003</v>
      </c>
    </row>
    <row r="37" spans="1:13" x14ac:dyDescent="0.2">
      <c r="A37" s="1"/>
      <c r="B37" s="1"/>
      <c r="C37" s="1"/>
      <c r="D37" s="1"/>
      <c r="E37" s="1" t="s">
        <v>33</v>
      </c>
      <c r="F37" s="1"/>
      <c r="G37" s="2"/>
      <c r="H37" s="3"/>
      <c r="I37" s="2"/>
      <c r="J37" s="3"/>
      <c r="K37" s="2"/>
      <c r="L37" s="3"/>
      <c r="M37" s="19"/>
    </row>
    <row r="38" spans="1:13" x14ac:dyDescent="0.2">
      <c r="A38" s="1"/>
      <c r="B38" s="1"/>
      <c r="C38" s="1"/>
      <c r="D38" s="1"/>
      <c r="E38" s="1"/>
      <c r="F38" s="1" t="s">
        <v>34</v>
      </c>
      <c r="G38" s="2">
        <v>3500</v>
      </c>
      <c r="H38" s="3"/>
      <c r="I38" s="2"/>
      <c r="J38" s="3"/>
      <c r="K38" s="2"/>
      <c r="L38" s="3"/>
      <c r="M38" s="19"/>
    </row>
    <row r="39" spans="1:13" ht="15.75" thickBot="1" x14ac:dyDescent="0.25">
      <c r="A39" s="1"/>
      <c r="B39" s="1"/>
      <c r="C39" s="1"/>
      <c r="D39" s="1"/>
      <c r="E39" s="1"/>
      <c r="F39" s="1" t="s">
        <v>35</v>
      </c>
      <c r="G39" s="5">
        <v>2360.5300000000002</v>
      </c>
      <c r="H39" s="3"/>
      <c r="I39" s="5">
        <v>6000</v>
      </c>
      <c r="J39" s="3"/>
      <c r="K39" s="5">
        <f>ROUND((G39-I39),5)</f>
        <v>-3639.47</v>
      </c>
      <c r="L39" s="3"/>
      <c r="M39" s="21">
        <f>ROUND(IF(I39=0, IF(G39=0, 0, 1), G39/I39),5)</f>
        <v>0.39341999999999999</v>
      </c>
    </row>
    <row r="40" spans="1:13" ht="15.75" thickBot="1" x14ac:dyDescent="0.25">
      <c r="A40" s="1"/>
      <c r="B40" s="1"/>
      <c r="C40" s="1"/>
      <c r="D40" s="1"/>
      <c r="E40" s="1" t="s">
        <v>36</v>
      </c>
      <c r="F40" s="1"/>
      <c r="G40" s="6">
        <f>ROUND(SUM(G37:G39),5)</f>
        <v>5860.53</v>
      </c>
      <c r="H40" s="3"/>
      <c r="I40" s="6">
        <f>ROUND(SUM(I37:I39),5)</f>
        <v>6000</v>
      </c>
      <c r="J40" s="3"/>
      <c r="K40" s="6">
        <f>ROUND((G40-I40),5)</f>
        <v>-139.47</v>
      </c>
      <c r="L40" s="3"/>
      <c r="M40" s="22">
        <f>ROUND(IF(I40=0, IF(G40=0, 0, 1), G40/I40),5)</f>
        <v>0.97675999999999996</v>
      </c>
    </row>
    <row r="41" spans="1:13" x14ac:dyDescent="0.2">
      <c r="A41" s="1"/>
      <c r="B41" s="1"/>
      <c r="C41" s="1"/>
      <c r="D41" s="1" t="s">
        <v>37</v>
      </c>
      <c r="E41" s="1"/>
      <c r="F41" s="1"/>
      <c r="G41" s="2">
        <f>ROUND(SUM(G28:G31)+G36+G40,5)</f>
        <v>16185.64</v>
      </c>
      <c r="H41" s="3"/>
      <c r="I41" s="2">
        <f>ROUND(SUM(I28:I31)+I36+I40,5)</f>
        <v>26400</v>
      </c>
      <c r="J41" s="3"/>
      <c r="K41" s="2">
        <f>ROUND((G41-I41),5)</f>
        <v>-10214.36</v>
      </c>
      <c r="L41" s="3"/>
      <c r="M41" s="19">
        <f>ROUND(IF(I41=0, IF(G41=0, 0, 1), G41/I41),5)</f>
        <v>0.61309000000000002</v>
      </c>
    </row>
    <row r="42" spans="1:13" x14ac:dyDescent="0.2">
      <c r="A42" s="1"/>
      <c r="B42" s="1"/>
      <c r="C42" s="1"/>
      <c r="D42" s="1" t="s">
        <v>38</v>
      </c>
      <c r="E42" s="1"/>
      <c r="F42" s="1"/>
      <c r="G42" s="2"/>
      <c r="H42" s="3"/>
      <c r="I42" s="2"/>
      <c r="J42" s="3"/>
      <c r="K42" s="2"/>
      <c r="L42" s="3"/>
      <c r="M42" s="19"/>
    </row>
    <row r="43" spans="1:13" x14ac:dyDescent="0.2">
      <c r="A43" s="1"/>
      <c r="B43" s="1"/>
      <c r="C43" s="1"/>
      <c r="D43" s="1"/>
      <c r="E43" s="1" t="s">
        <v>149</v>
      </c>
      <c r="F43" s="1"/>
      <c r="G43" s="2">
        <v>0</v>
      </c>
      <c r="H43" s="3"/>
      <c r="I43" s="2">
        <v>125</v>
      </c>
      <c r="J43" s="3"/>
      <c r="K43" s="2">
        <f>ROUND((G43-I43),5)</f>
        <v>-125</v>
      </c>
      <c r="L43" s="3"/>
      <c r="M43" s="19">
        <f>ROUND(IF(I43=0, IF(G43=0, 0, 1), G43/I43),5)</f>
        <v>0</v>
      </c>
    </row>
    <row r="44" spans="1:13" ht="15.75" thickBot="1" x14ac:dyDescent="0.25">
      <c r="A44" s="1"/>
      <c r="B44" s="1"/>
      <c r="C44" s="1"/>
      <c r="D44" s="1"/>
      <c r="E44" s="1" t="s">
        <v>39</v>
      </c>
      <c r="F44" s="1"/>
      <c r="G44" s="4">
        <v>2825</v>
      </c>
      <c r="H44" s="3"/>
      <c r="I44" s="4">
        <v>6000</v>
      </c>
      <c r="J44" s="3"/>
      <c r="K44" s="4">
        <f>ROUND((G44-I44),5)</f>
        <v>-3175</v>
      </c>
      <c r="L44" s="3"/>
      <c r="M44" s="20">
        <f>ROUND(IF(I44=0, IF(G44=0, 0, 1), G44/I44),5)</f>
        <v>0.47083000000000003</v>
      </c>
    </row>
    <row r="45" spans="1:13" x14ac:dyDescent="0.2">
      <c r="A45" s="1"/>
      <c r="B45" s="1"/>
      <c r="C45" s="1"/>
      <c r="D45" s="1" t="s">
        <v>40</v>
      </c>
      <c r="E45" s="1"/>
      <c r="F45" s="1"/>
      <c r="G45" s="2">
        <f>ROUND(SUM(G42:G44),5)</f>
        <v>2825</v>
      </c>
      <c r="H45" s="3"/>
      <c r="I45" s="2">
        <f>ROUND(SUM(I42:I44),5)</f>
        <v>6125</v>
      </c>
      <c r="J45" s="3"/>
      <c r="K45" s="2">
        <f>ROUND((G45-I45),5)</f>
        <v>-3300</v>
      </c>
      <c r="L45" s="3"/>
      <c r="M45" s="19">
        <f>ROUND(IF(I45=0, IF(G45=0, 0, 1), G45/I45),5)</f>
        <v>0.46122000000000002</v>
      </c>
    </row>
    <row r="46" spans="1:13" x14ac:dyDescent="0.2">
      <c r="A46" s="1"/>
      <c r="B46" s="1"/>
      <c r="C46" s="1"/>
      <c r="D46" s="1" t="s">
        <v>41</v>
      </c>
      <c r="E46" s="1"/>
      <c r="F46" s="1"/>
      <c r="G46" s="2"/>
      <c r="H46" s="3"/>
      <c r="I46" s="2"/>
      <c r="J46" s="3"/>
      <c r="K46" s="2"/>
      <c r="L46" s="3"/>
      <c r="M46" s="19"/>
    </row>
    <row r="47" spans="1:13" x14ac:dyDescent="0.2">
      <c r="A47" s="1"/>
      <c r="B47" s="1"/>
      <c r="C47" s="1"/>
      <c r="D47" s="1"/>
      <c r="E47" s="1" t="s">
        <v>42</v>
      </c>
      <c r="F47" s="1"/>
      <c r="G47" s="2">
        <v>1300.57</v>
      </c>
      <c r="H47" s="3"/>
      <c r="I47" s="2">
        <v>2500</v>
      </c>
      <c r="J47" s="3"/>
      <c r="K47" s="2">
        <f>ROUND((G47-I47),5)</f>
        <v>-1199.43</v>
      </c>
      <c r="L47" s="3"/>
      <c r="M47" s="19">
        <f>ROUND(IF(I47=0, IF(G47=0, 0, 1), G47/I47),5)</f>
        <v>0.52022999999999997</v>
      </c>
    </row>
    <row r="48" spans="1:13" ht="15.75" thickBot="1" x14ac:dyDescent="0.25">
      <c r="A48" s="1"/>
      <c r="B48" s="1"/>
      <c r="C48" s="1"/>
      <c r="D48" s="1"/>
      <c r="E48" s="1" t="s">
        <v>43</v>
      </c>
      <c r="F48" s="1"/>
      <c r="G48" s="4">
        <v>968.84</v>
      </c>
      <c r="H48" s="3"/>
      <c r="I48" s="4">
        <v>1700</v>
      </c>
      <c r="J48" s="3"/>
      <c r="K48" s="4">
        <f>ROUND((G48-I48),5)</f>
        <v>-731.16</v>
      </c>
      <c r="L48" s="3"/>
      <c r="M48" s="20">
        <f>ROUND(IF(I48=0, IF(G48=0, 0, 1), G48/I48),5)</f>
        <v>0.56991000000000003</v>
      </c>
    </row>
    <row r="49" spans="1:13" x14ac:dyDescent="0.2">
      <c r="A49" s="1"/>
      <c r="B49" s="1"/>
      <c r="C49" s="1"/>
      <c r="D49" s="1" t="s">
        <v>44</v>
      </c>
      <c r="E49" s="1"/>
      <c r="F49" s="1"/>
      <c r="G49" s="2">
        <f>ROUND(SUM(G46:G48),5)</f>
        <v>2269.41</v>
      </c>
      <c r="H49" s="3"/>
      <c r="I49" s="2">
        <f>ROUND(SUM(I46:I48),5)</f>
        <v>4200</v>
      </c>
      <c r="J49" s="3"/>
      <c r="K49" s="2">
        <f>ROUND((G49-I49),5)</f>
        <v>-1930.59</v>
      </c>
      <c r="L49" s="3"/>
      <c r="M49" s="19">
        <f>ROUND(IF(I49=0, IF(G49=0, 0, 1), G49/I49),5)</f>
        <v>0.54034000000000004</v>
      </c>
    </row>
    <row r="50" spans="1:13" x14ac:dyDescent="0.2">
      <c r="A50" s="1"/>
      <c r="B50" s="1"/>
      <c r="C50" s="1"/>
      <c r="D50" s="1" t="s">
        <v>45</v>
      </c>
      <c r="E50" s="1"/>
      <c r="F50" s="1"/>
      <c r="G50" s="2"/>
      <c r="H50" s="3"/>
      <c r="I50" s="2"/>
      <c r="J50" s="3"/>
      <c r="K50" s="2"/>
      <c r="L50" s="3"/>
      <c r="M50" s="19"/>
    </row>
    <row r="51" spans="1:13" x14ac:dyDescent="0.2">
      <c r="A51" s="1"/>
      <c r="B51" s="1"/>
      <c r="C51" s="1"/>
      <c r="D51" s="1"/>
      <c r="E51" s="1" t="s">
        <v>46</v>
      </c>
      <c r="F51" s="1"/>
      <c r="G51" s="2">
        <v>541.58000000000004</v>
      </c>
      <c r="H51" s="3"/>
      <c r="I51" s="2">
        <v>750</v>
      </c>
      <c r="J51" s="3"/>
      <c r="K51" s="2">
        <f>ROUND((G51-I51),5)</f>
        <v>-208.42</v>
      </c>
      <c r="L51" s="3"/>
      <c r="M51" s="19">
        <f>ROUND(IF(I51=0, IF(G51=0, 0, 1), G51/I51),5)</f>
        <v>0.72211000000000003</v>
      </c>
    </row>
    <row r="52" spans="1:13" x14ac:dyDescent="0.2">
      <c r="A52" s="1"/>
      <c r="B52" s="1"/>
      <c r="C52" s="1"/>
      <c r="D52" s="1"/>
      <c r="E52" s="1" t="s">
        <v>47</v>
      </c>
      <c r="F52" s="1"/>
      <c r="G52" s="2">
        <v>20</v>
      </c>
      <c r="H52" s="3"/>
      <c r="I52" s="2"/>
      <c r="J52" s="3"/>
      <c r="K52" s="2"/>
      <c r="L52" s="3"/>
      <c r="M52" s="19"/>
    </row>
    <row r="53" spans="1:13" x14ac:dyDescent="0.2">
      <c r="A53" s="1"/>
      <c r="B53" s="1"/>
      <c r="C53" s="1"/>
      <c r="D53" s="1"/>
      <c r="E53" s="1" t="s">
        <v>48</v>
      </c>
      <c r="F53" s="1"/>
      <c r="G53" s="2">
        <v>300</v>
      </c>
      <c r="H53" s="3"/>
      <c r="I53" s="2">
        <v>600</v>
      </c>
      <c r="J53" s="3"/>
      <c r="K53" s="2">
        <f>ROUND((G53-I53),5)</f>
        <v>-300</v>
      </c>
      <c r="L53" s="3"/>
      <c r="M53" s="19">
        <f>ROUND(IF(I53=0, IF(G53=0, 0, 1), G53/I53),5)</f>
        <v>0.5</v>
      </c>
    </row>
    <row r="54" spans="1:13" x14ac:dyDescent="0.2">
      <c r="A54" s="1"/>
      <c r="B54" s="1"/>
      <c r="C54" s="1"/>
      <c r="D54" s="1"/>
      <c r="E54" s="1" t="s">
        <v>49</v>
      </c>
      <c r="F54" s="1"/>
      <c r="G54" s="2">
        <v>532.21</v>
      </c>
      <c r="H54" s="3"/>
      <c r="I54" s="2">
        <v>1000</v>
      </c>
      <c r="J54" s="3"/>
      <c r="K54" s="2">
        <f>ROUND((G54-I54),5)</f>
        <v>-467.79</v>
      </c>
      <c r="L54" s="3"/>
      <c r="M54" s="19">
        <f>ROUND(IF(I54=0, IF(G54=0, 0, 1), G54/I54),5)</f>
        <v>0.53220999999999996</v>
      </c>
    </row>
    <row r="55" spans="1:13" ht="15.75" thickBot="1" x14ac:dyDescent="0.25">
      <c r="A55" s="1"/>
      <c r="B55" s="1"/>
      <c r="C55" s="1"/>
      <c r="D55" s="1"/>
      <c r="E55" s="1" t="s">
        <v>50</v>
      </c>
      <c r="F55" s="1"/>
      <c r="G55" s="4">
        <v>443</v>
      </c>
      <c r="H55" s="3"/>
      <c r="I55" s="4">
        <v>500</v>
      </c>
      <c r="J55" s="3"/>
      <c r="K55" s="4">
        <f>ROUND((G55-I55),5)</f>
        <v>-57</v>
      </c>
      <c r="L55" s="3"/>
      <c r="M55" s="20">
        <f>ROUND(IF(I55=0, IF(G55=0, 0, 1), G55/I55),5)</f>
        <v>0.88600000000000001</v>
      </c>
    </row>
    <row r="56" spans="1:13" x14ac:dyDescent="0.2">
      <c r="A56" s="1"/>
      <c r="B56" s="1"/>
      <c r="C56" s="1"/>
      <c r="D56" s="1" t="s">
        <v>51</v>
      </c>
      <c r="E56" s="1"/>
      <c r="F56" s="1"/>
      <c r="G56" s="2">
        <f>ROUND(SUM(G50:G55),5)</f>
        <v>1836.79</v>
      </c>
      <c r="H56" s="3"/>
      <c r="I56" s="2">
        <f>ROUND(SUM(I50:I55),5)</f>
        <v>2850</v>
      </c>
      <c r="J56" s="3"/>
      <c r="K56" s="2">
        <f>ROUND((G56-I56),5)</f>
        <v>-1013.21</v>
      </c>
      <c r="L56" s="3"/>
      <c r="M56" s="19">
        <f>ROUND(IF(I56=0, IF(G56=0, 0, 1), G56/I56),5)</f>
        <v>0.64449000000000001</v>
      </c>
    </row>
    <row r="57" spans="1:13" x14ac:dyDescent="0.2">
      <c r="A57" s="1"/>
      <c r="B57" s="1"/>
      <c r="C57" s="1"/>
      <c r="D57" s="1" t="s">
        <v>52</v>
      </c>
      <c r="E57" s="1"/>
      <c r="F57" s="1"/>
      <c r="G57" s="2"/>
      <c r="H57" s="3"/>
      <c r="I57" s="2"/>
      <c r="J57" s="3"/>
      <c r="K57" s="2"/>
      <c r="L57" s="3"/>
      <c r="M57" s="19"/>
    </row>
    <row r="58" spans="1:13" x14ac:dyDescent="0.2">
      <c r="A58" s="1"/>
      <c r="B58" s="1"/>
      <c r="C58" s="1"/>
      <c r="D58" s="1"/>
      <c r="E58" s="1" t="s">
        <v>53</v>
      </c>
      <c r="F58" s="1"/>
      <c r="G58" s="2">
        <v>52.75</v>
      </c>
      <c r="H58" s="3"/>
      <c r="I58" s="2">
        <v>500</v>
      </c>
      <c r="J58" s="3"/>
      <c r="K58" s="2">
        <f>ROUND((G58-I58),5)</f>
        <v>-447.25</v>
      </c>
      <c r="L58" s="3"/>
      <c r="M58" s="19">
        <f>ROUND(IF(I58=0, IF(G58=0, 0, 1), G58/I58),5)</f>
        <v>0.1055</v>
      </c>
    </row>
    <row r="59" spans="1:13" ht="15.75" thickBot="1" x14ac:dyDescent="0.25">
      <c r="A59" s="1"/>
      <c r="B59" s="1"/>
      <c r="C59" s="1"/>
      <c r="D59" s="1"/>
      <c r="E59" s="1" t="s">
        <v>54</v>
      </c>
      <c r="F59" s="1"/>
      <c r="G59" s="5">
        <v>75</v>
      </c>
      <c r="H59" s="3"/>
      <c r="I59" s="5"/>
      <c r="J59" s="3"/>
      <c r="K59" s="5"/>
      <c r="L59" s="3"/>
      <c r="M59" s="21"/>
    </row>
    <row r="60" spans="1:13" ht="15.75" thickBot="1" x14ac:dyDescent="0.25">
      <c r="A60" s="1"/>
      <c r="B60" s="1"/>
      <c r="C60" s="1"/>
      <c r="D60" s="1" t="s">
        <v>55</v>
      </c>
      <c r="E60" s="1"/>
      <c r="F60" s="1"/>
      <c r="G60" s="7">
        <f>ROUND(SUM(G57:G59),5)</f>
        <v>127.75</v>
      </c>
      <c r="H60" s="3"/>
      <c r="I60" s="7">
        <f>ROUND(SUM(I57:I59),5)</f>
        <v>500</v>
      </c>
      <c r="J60" s="3"/>
      <c r="K60" s="7">
        <f>ROUND((G60-I60),5)</f>
        <v>-372.25</v>
      </c>
      <c r="L60" s="3"/>
      <c r="M60" s="23">
        <f>ROUND(IF(I60=0, IF(G60=0, 0, 1), G60/I60),5)</f>
        <v>0.2555</v>
      </c>
    </row>
    <row r="61" spans="1:13" ht="15.75" thickBot="1" x14ac:dyDescent="0.25">
      <c r="A61" s="1"/>
      <c r="B61" s="1"/>
      <c r="C61" s="1" t="s">
        <v>56</v>
      </c>
      <c r="D61" s="1"/>
      <c r="E61" s="1"/>
      <c r="F61" s="1"/>
      <c r="G61" s="6">
        <f>ROUND(SUM(G10:G16)+G19+G27+G41+G45+G49+G56+G60,5)</f>
        <v>125730.07</v>
      </c>
      <c r="H61" s="3"/>
      <c r="I61" s="6">
        <f>ROUND(SUM(I10:I16)+I19+I27+I41+I45+I49+I56+I60,5)</f>
        <v>233186</v>
      </c>
      <c r="J61" s="3"/>
      <c r="K61" s="6">
        <f>ROUND((G61-I61),5)</f>
        <v>-107455.93</v>
      </c>
      <c r="L61" s="3"/>
      <c r="M61" s="22">
        <f>ROUND(IF(I61=0, IF(G61=0, 0, 1), G61/I61),5)</f>
        <v>0.53917999999999999</v>
      </c>
    </row>
    <row r="62" spans="1:13" x14ac:dyDescent="0.2">
      <c r="A62" s="1"/>
      <c r="B62" s="1" t="s">
        <v>57</v>
      </c>
      <c r="C62" s="1"/>
      <c r="D62" s="1"/>
      <c r="E62" s="1"/>
      <c r="F62" s="1"/>
      <c r="G62" s="2">
        <f>ROUND(G3+G9-G61,5)</f>
        <v>22050.82</v>
      </c>
      <c r="H62" s="3"/>
      <c r="I62" s="2">
        <f>ROUND(I3+I9-I61,5)</f>
        <v>4.3</v>
      </c>
      <c r="J62" s="3"/>
      <c r="K62" s="2">
        <f>ROUND((G62-I62),5)</f>
        <v>22046.52</v>
      </c>
      <c r="L62" s="3"/>
      <c r="M62" s="19">
        <f>ROUND(IF(I62=0, IF(G62=0, 0, 1), G62/I62),5)</f>
        <v>5128.0976700000001</v>
      </c>
    </row>
    <row r="63" spans="1:13" x14ac:dyDescent="0.2">
      <c r="A63" s="1"/>
      <c r="B63" s="1" t="s">
        <v>58</v>
      </c>
      <c r="C63" s="1"/>
      <c r="D63" s="1"/>
      <c r="E63" s="1"/>
      <c r="F63" s="1"/>
      <c r="G63" s="2"/>
      <c r="H63" s="3"/>
      <c r="I63" s="2"/>
      <c r="J63" s="3"/>
      <c r="K63" s="2"/>
      <c r="L63" s="3"/>
      <c r="M63" s="19"/>
    </row>
    <row r="64" spans="1:13" x14ac:dyDescent="0.2">
      <c r="A64" s="1"/>
      <c r="B64" s="1"/>
      <c r="C64" s="1" t="s">
        <v>59</v>
      </c>
      <c r="D64" s="1"/>
      <c r="E64" s="1"/>
      <c r="F64" s="1"/>
      <c r="G64" s="2"/>
      <c r="H64" s="3"/>
      <c r="I64" s="2"/>
      <c r="J64" s="3"/>
      <c r="K64" s="2"/>
      <c r="L64" s="3"/>
      <c r="M64" s="19"/>
    </row>
    <row r="65" spans="1:13" x14ac:dyDescent="0.2">
      <c r="A65" s="1"/>
      <c r="B65" s="1"/>
      <c r="C65" s="1"/>
      <c r="D65" s="1" t="s">
        <v>60</v>
      </c>
      <c r="E65" s="1"/>
      <c r="F65" s="1"/>
      <c r="G65" s="2"/>
      <c r="H65" s="3"/>
      <c r="I65" s="2"/>
      <c r="J65" s="3"/>
      <c r="K65" s="2"/>
      <c r="L65" s="3"/>
      <c r="M65" s="19"/>
    </row>
    <row r="66" spans="1:13" ht="15.75" thickBot="1" x14ac:dyDescent="0.25">
      <c r="A66" s="1"/>
      <c r="B66" s="1"/>
      <c r="C66" s="1"/>
      <c r="D66" s="1"/>
      <c r="E66" s="1" t="s">
        <v>61</v>
      </c>
      <c r="F66" s="1"/>
      <c r="G66" s="5">
        <v>15000</v>
      </c>
      <c r="H66" s="3"/>
      <c r="I66" s="2"/>
      <c r="J66" s="3"/>
      <c r="K66" s="2"/>
      <c r="L66" s="3"/>
      <c r="M66" s="19"/>
    </row>
    <row r="67" spans="1:13" ht="15.75" thickBot="1" x14ac:dyDescent="0.25">
      <c r="A67" s="1"/>
      <c r="B67" s="1"/>
      <c r="C67" s="1"/>
      <c r="D67" s="1" t="s">
        <v>62</v>
      </c>
      <c r="E67" s="1"/>
      <c r="F67" s="1"/>
      <c r="G67" s="6">
        <f>ROUND(SUM(G65:G66),5)</f>
        <v>15000</v>
      </c>
      <c r="H67" s="3"/>
      <c r="I67" s="2"/>
      <c r="J67" s="3"/>
      <c r="K67" s="2"/>
      <c r="L67" s="3"/>
      <c r="M67" s="19"/>
    </row>
    <row r="68" spans="1:13" x14ac:dyDescent="0.2">
      <c r="A68" s="1"/>
      <c r="B68" s="1"/>
      <c r="C68" s="1" t="s">
        <v>63</v>
      </c>
      <c r="D68" s="1"/>
      <c r="E68" s="1"/>
      <c r="F68" s="1"/>
      <c r="G68" s="2">
        <f>ROUND(G64+G67,5)</f>
        <v>15000</v>
      </c>
      <c r="H68" s="3"/>
      <c r="I68" s="2"/>
      <c r="J68" s="3"/>
      <c r="K68" s="2"/>
      <c r="L68" s="3"/>
      <c r="M68" s="19"/>
    </row>
    <row r="69" spans="1:13" x14ac:dyDescent="0.2">
      <c r="A69" s="1"/>
      <c r="B69" s="1"/>
      <c r="C69" s="1" t="s">
        <v>64</v>
      </c>
      <c r="D69" s="1"/>
      <c r="E69" s="1"/>
      <c r="F69" s="1"/>
      <c r="G69" s="2"/>
      <c r="H69" s="3"/>
      <c r="I69" s="2"/>
      <c r="J69" s="3"/>
      <c r="K69" s="2"/>
      <c r="L69" s="3"/>
      <c r="M69" s="19"/>
    </row>
    <row r="70" spans="1:13" ht="15.75" thickBot="1" x14ac:dyDescent="0.25">
      <c r="A70" s="1"/>
      <c r="B70" s="1"/>
      <c r="C70" s="1"/>
      <c r="D70" s="1" t="s">
        <v>65</v>
      </c>
      <c r="E70" s="1"/>
      <c r="F70" s="1"/>
      <c r="G70" s="5">
        <v>40267.919999999998</v>
      </c>
      <c r="H70" s="3"/>
      <c r="I70" s="5">
        <v>60401.9</v>
      </c>
      <c r="J70" s="3"/>
      <c r="K70" s="5">
        <f>ROUND((G70-I70),5)</f>
        <v>-20133.98</v>
      </c>
      <c r="L70" s="3"/>
      <c r="M70" s="21">
        <f>ROUND(IF(I70=0, IF(G70=0, 0, 1), G70/I70),5)</f>
        <v>0.66666999999999998</v>
      </c>
    </row>
    <row r="71" spans="1:13" ht="15.75" thickBot="1" x14ac:dyDescent="0.25">
      <c r="A71" s="1"/>
      <c r="B71" s="1"/>
      <c r="C71" s="1" t="s">
        <v>66</v>
      </c>
      <c r="D71" s="1"/>
      <c r="E71" s="1"/>
      <c r="F71" s="1"/>
      <c r="G71" s="7">
        <f>ROUND(SUM(G69:G70),5)</f>
        <v>40267.919999999998</v>
      </c>
      <c r="H71" s="3"/>
      <c r="I71" s="7">
        <f>ROUND(SUM(I69:I70),5)</f>
        <v>60401.9</v>
      </c>
      <c r="J71" s="3"/>
      <c r="K71" s="7">
        <f>ROUND((G71-I71),5)</f>
        <v>-20133.98</v>
      </c>
      <c r="L71" s="3"/>
      <c r="M71" s="23">
        <f>ROUND(IF(I71=0, IF(G71=0, 0, 1), G71/I71),5)</f>
        <v>0.66666999999999998</v>
      </c>
    </row>
    <row r="72" spans="1:13" ht="15.75" thickBot="1" x14ac:dyDescent="0.25">
      <c r="A72" s="1"/>
      <c r="B72" s="1" t="s">
        <v>67</v>
      </c>
      <c r="C72" s="1"/>
      <c r="D72" s="1"/>
      <c r="E72" s="1"/>
      <c r="F72" s="1"/>
      <c r="G72" s="7">
        <f>ROUND(G63+G68-G71,5)</f>
        <v>-25267.919999999998</v>
      </c>
      <c r="H72" s="3"/>
      <c r="I72" s="7">
        <f>ROUND(I63+I68-I71,5)</f>
        <v>-60401.9</v>
      </c>
      <c r="J72" s="3"/>
      <c r="K72" s="7">
        <f>ROUND((G72-I72),5)</f>
        <v>35133.980000000003</v>
      </c>
      <c r="L72" s="3"/>
      <c r="M72" s="23">
        <f>ROUND(IF(I72=0, IF(G72=0, 0, 1), G72/I72),5)</f>
        <v>0.41832999999999998</v>
      </c>
    </row>
    <row r="73" spans="1:13" s="10" customFormat="1" ht="11.25" thickBot="1" x14ac:dyDescent="0.15">
      <c r="A73" s="8" t="s">
        <v>68</v>
      </c>
      <c r="B73" s="8"/>
      <c r="C73" s="8"/>
      <c r="D73" s="8"/>
      <c r="E73" s="8"/>
      <c r="F73" s="8"/>
      <c r="G73" s="9">
        <f>ROUND(G62+G72,5)</f>
        <v>-3217.1</v>
      </c>
      <c r="H73" s="8"/>
      <c r="I73" s="9">
        <f>ROUND(I62+I72,5)</f>
        <v>-60397.599999999999</v>
      </c>
      <c r="J73" s="8"/>
      <c r="K73" s="9">
        <f>ROUND((G73-I73),5)</f>
        <v>57180.5</v>
      </c>
      <c r="L73" s="8"/>
      <c r="M73" s="24">
        <f>ROUND(IF(I73=0, IF(G73=0, 0, 1), G73/I73),5)</f>
        <v>5.3269999999999998E-2</v>
      </c>
    </row>
    <row r="74" spans="1:13" ht="15.75" thickTop="1" x14ac:dyDescent="0.2"/>
  </sheetData>
  <pageMargins left="0.7" right="0.7" top="0.75" bottom="0.75" header="0.1" footer="0.3"/>
  <pageSetup orientation="portrait" horizontalDpi="4294967293" verticalDpi="0" r:id="rId1"/>
  <headerFooter>
    <oddHeader>&amp;L&amp;"Arial,Bold"&amp;8 12:32 PM
&amp;"Arial,Bold"&amp;8 07/31/21
&amp;"Arial,Bold"&amp;8 Accrual Basis&amp;C&amp;"Arial,Bold"&amp;12 PIKES BAY SANITARY DISTRICT
&amp;"Arial,Bold"&amp;14 Profit &amp;&amp; Loss Budget vs. Actual
&amp;"Arial,Bold"&amp;10 January through December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  <mc:AlternateContent xmlns:mc="http://schemas.openxmlformats.org/markup-compatibility/2006">
      <mc:Choice Requires="x14">
        <control shapeId="717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70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2"/>
  <sheetViews>
    <sheetView workbookViewId="0">
      <pane xSplit="1" ySplit="1" topLeftCell="B2" activePane="bottomRight" state="frozenSplit"/>
      <selection pane="bottomLeft" activeCell="A2" sqref="A2"/>
      <selection pane="topRight" activeCell="B1" sqref="B1"/>
      <selection pane="bottomRight"/>
    </sheetView>
  </sheetViews>
  <sheetFormatPr defaultRowHeight="15" x14ac:dyDescent="0.2"/>
  <cols>
    <col min="1" max="1" width="5.91796875" style="16" bestFit="1" customWidth="1"/>
    <col min="2" max="2" width="8.7421875" style="16" bestFit="1" customWidth="1"/>
    <col min="3" max="3" width="2.28515625" style="16" customWidth="1"/>
    <col min="4" max="4" width="26.09765625" style="16" bestFit="1" customWidth="1"/>
    <col min="5" max="5" width="2.28515625" style="16" customWidth="1"/>
    <col min="6" max="6" width="4.5703125" style="16" bestFit="1" customWidth="1"/>
    <col min="7" max="7" width="2.28515625" style="16" customWidth="1"/>
    <col min="8" max="8" width="28.515625" style="16" bestFit="1" customWidth="1"/>
    <col min="9" max="9" width="2.28515625" style="16" customWidth="1"/>
    <col min="10" max="10" width="11.02734375" style="16" bestFit="1" customWidth="1"/>
  </cols>
  <sheetData>
    <row r="1" spans="1:10" s="14" customFormat="1" ht="15.75" thickBot="1" x14ac:dyDescent="0.25">
      <c r="A1" s="13"/>
      <c r="B1" s="12" t="s">
        <v>150</v>
      </c>
      <c r="C1" s="13"/>
      <c r="D1" s="12" t="s">
        <v>151</v>
      </c>
      <c r="E1" s="13"/>
      <c r="F1" s="12" t="s">
        <v>152</v>
      </c>
      <c r="G1" s="13"/>
      <c r="H1" s="12" t="s">
        <v>153</v>
      </c>
      <c r="I1" s="13"/>
      <c r="J1" s="12" t="s">
        <v>154</v>
      </c>
    </row>
    <row r="2" spans="1:10" ht="15.75" thickTop="1" x14ac:dyDescent="0.2">
      <c r="A2" s="1" t="s">
        <v>155</v>
      </c>
      <c r="B2" s="27"/>
      <c r="C2" s="1"/>
      <c r="D2" s="1"/>
      <c r="E2" s="1"/>
      <c r="F2" s="1"/>
      <c r="G2" s="1"/>
      <c r="H2" s="1"/>
      <c r="I2" s="1"/>
      <c r="J2" s="30"/>
    </row>
    <row r="3" spans="1:10" x14ac:dyDescent="0.2">
      <c r="A3" s="26"/>
      <c r="B3" s="28">
        <v>44382</v>
      </c>
      <c r="C3" s="29"/>
      <c r="D3" s="29" t="s">
        <v>156</v>
      </c>
      <c r="E3" s="29"/>
      <c r="F3" s="29"/>
      <c r="G3" s="29"/>
      <c r="H3" s="29" t="s">
        <v>75</v>
      </c>
      <c r="I3" s="29"/>
      <c r="J3" s="31"/>
    </row>
    <row r="4" spans="1:10" x14ac:dyDescent="0.2">
      <c r="A4" s="1" t="s">
        <v>155</v>
      </c>
      <c r="B4" s="27"/>
      <c r="C4" s="1"/>
      <c r="D4" s="1"/>
      <c r="E4" s="1"/>
      <c r="F4" s="1"/>
      <c r="G4" s="1"/>
      <c r="H4" s="1"/>
      <c r="I4" s="1"/>
      <c r="J4" s="30"/>
    </row>
    <row r="5" spans="1:10" ht="15.75" thickBot="1" x14ac:dyDescent="0.25">
      <c r="A5" s="26"/>
      <c r="B5" s="32"/>
      <c r="C5" s="33"/>
      <c r="D5" s="33"/>
      <c r="E5" s="33"/>
      <c r="F5" s="33"/>
      <c r="G5" s="33"/>
      <c r="H5" s="33" t="s">
        <v>49</v>
      </c>
      <c r="I5" s="33"/>
      <c r="J5" s="34">
        <v>-14.77</v>
      </c>
    </row>
    <row r="6" spans="1:10" x14ac:dyDescent="0.2">
      <c r="A6" s="3" t="s">
        <v>3</v>
      </c>
      <c r="B6" s="35"/>
      <c r="C6" s="3"/>
      <c r="D6" s="3"/>
      <c r="E6" s="3"/>
      <c r="F6" s="3"/>
      <c r="G6" s="3"/>
      <c r="H6" s="3"/>
      <c r="I6" s="3"/>
      <c r="J6" s="2">
        <f>ROUND(SUM(J4:J5),5)</f>
        <v>-14.77</v>
      </c>
    </row>
    <row r="7" spans="1:10" x14ac:dyDescent="0.2">
      <c r="A7" s="1" t="s">
        <v>155</v>
      </c>
      <c r="B7" s="27"/>
      <c r="C7" s="1"/>
      <c r="D7" s="1"/>
      <c r="E7" s="1"/>
      <c r="F7" s="1"/>
      <c r="G7" s="1"/>
      <c r="H7" s="1"/>
      <c r="I7" s="1"/>
      <c r="J7" s="30"/>
    </row>
    <row r="8" spans="1:10" x14ac:dyDescent="0.2">
      <c r="A8" s="26"/>
      <c r="B8" s="28">
        <v>44386</v>
      </c>
      <c r="C8" s="29"/>
      <c r="D8" s="29" t="s">
        <v>157</v>
      </c>
      <c r="E8" s="29"/>
      <c r="F8" s="29"/>
      <c r="G8" s="29"/>
      <c r="H8" s="29" t="s">
        <v>75</v>
      </c>
      <c r="I8" s="29"/>
      <c r="J8" s="31"/>
    </row>
    <row r="9" spans="1:10" x14ac:dyDescent="0.2">
      <c r="A9" s="1" t="s">
        <v>155</v>
      </c>
      <c r="B9" s="27"/>
      <c r="C9" s="1"/>
      <c r="D9" s="1"/>
      <c r="E9" s="1"/>
      <c r="F9" s="1"/>
      <c r="G9" s="1"/>
      <c r="H9" s="1"/>
      <c r="I9" s="1"/>
      <c r="J9" s="30"/>
    </row>
    <row r="10" spans="1:10" ht="15.75" thickBot="1" x14ac:dyDescent="0.25">
      <c r="A10" s="26"/>
      <c r="B10" s="32"/>
      <c r="C10" s="33"/>
      <c r="D10" s="33"/>
      <c r="E10" s="33"/>
      <c r="F10" s="33"/>
      <c r="G10" s="33"/>
      <c r="H10" s="33" t="s">
        <v>43</v>
      </c>
      <c r="I10" s="33"/>
      <c r="J10" s="34">
        <v>-125.98</v>
      </c>
    </row>
    <row r="11" spans="1:10" x14ac:dyDescent="0.2">
      <c r="A11" s="3" t="s">
        <v>3</v>
      </c>
      <c r="B11" s="35"/>
      <c r="C11" s="3"/>
      <c r="D11" s="3"/>
      <c r="E11" s="3"/>
      <c r="F11" s="3"/>
      <c r="G11" s="3"/>
      <c r="H11" s="3"/>
      <c r="I11" s="3"/>
      <c r="J11" s="2">
        <f>ROUND(SUM(J9:J10),5)</f>
        <v>-125.98</v>
      </c>
    </row>
    <row r="12" spans="1:10" x14ac:dyDescent="0.2">
      <c r="A12" s="1" t="s">
        <v>155</v>
      </c>
      <c r="B12" s="27"/>
      <c r="C12" s="1"/>
      <c r="D12" s="1"/>
      <c r="E12" s="1"/>
      <c r="F12" s="1"/>
      <c r="G12" s="1"/>
      <c r="H12" s="1"/>
      <c r="I12" s="1"/>
      <c r="J12" s="30"/>
    </row>
    <row r="13" spans="1:10" x14ac:dyDescent="0.2">
      <c r="A13" s="26"/>
      <c r="B13" s="28">
        <v>44403</v>
      </c>
      <c r="C13" s="29"/>
      <c r="D13" s="29" t="s">
        <v>158</v>
      </c>
      <c r="E13" s="29"/>
      <c r="F13" s="29"/>
      <c r="G13" s="29"/>
      <c r="H13" s="29" t="s">
        <v>75</v>
      </c>
      <c r="I13" s="29"/>
      <c r="J13" s="31"/>
    </row>
    <row r="14" spans="1:10" x14ac:dyDescent="0.2">
      <c r="A14" s="1" t="s">
        <v>155</v>
      </c>
      <c r="B14" s="27"/>
      <c r="C14" s="1"/>
      <c r="D14" s="1"/>
      <c r="E14" s="1"/>
      <c r="F14" s="1"/>
      <c r="G14" s="1"/>
      <c r="H14" s="1"/>
      <c r="I14" s="1"/>
      <c r="J14" s="30"/>
    </row>
    <row r="15" spans="1:10" ht="15.75" thickBot="1" x14ac:dyDescent="0.25">
      <c r="A15" s="26"/>
      <c r="B15" s="32"/>
      <c r="C15" s="33"/>
      <c r="D15" s="33"/>
      <c r="E15" s="33"/>
      <c r="F15" s="33"/>
      <c r="G15" s="33"/>
      <c r="H15" s="33" t="s">
        <v>49</v>
      </c>
      <c r="I15" s="33"/>
      <c r="J15" s="34">
        <v>-17.22</v>
      </c>
    </row>
    <row r="16" spans="1:10" x14ac:dyDescent="0.2">
      <c r="A16" s="3" t="s">
        <v>3</v>
      </c>
      <c r="B16" s="35"/>
      <c r="C16" s="3"/>
      <c r="D16" s="3"/>
      <c r="E16" s="3"/>
      <c r="F16" s="3"/>
      <c r="G16" s="3"/>
      <c r="H16" s="3"/>
      <c r="I16" s="3"/>
      <c r="J16" s="2">
        <f>ROUND(SUM(J14:J15),5)</f>
        <v>-17.22</v>
      </c>
    </row>
    <row r="17" spans="1:10" x14ac:dyDescent="0.2">
      <c r="A17" s="1" t="s">
        <v>155</v>
      </c>
      <c r="B17" s="27"/>
      <c r="C17" s="1"/>
      <c r="D17" s="1"/>
      <c r="E17" s="1"/>
      <c r="F17" s="1"/>
      <c r="G17" s="1"/>
      <c r="H17" s="1"/>
      <c r="I17" s="1"/>
      <c r="J17" s="30"/>
    </row>
    <row r="18" spans="1:10" x14ac:dyDescent="0.2">
      <c r="A18" s="26"/>
      <c r="B18" s="28">
        <v>44404</v>
      </c>
      <c r="C18" s="29"/>
      <c r="D18" s="29" t="s">
        <v>159</v>
      </c>
      <c r="E18" s="29"/>
      <c r="F18" s="29"/>
      <c r="G18" s="29"/>
      <c r="H18" s="29" t="s">
        <v>75</v>
      </c>
      <c r="I18" s="29"/>
      <c r="J18" s="31"/>
    </row>
    <row r="19" spans="1:10" x14ac:dyDescent="0.2">
      <c r="A19" s="1" t="s">
        <v>155</v>
      </c>
      <c r="B19" s="27"/>
      <c r="C19" s="1"/>
      <c r="D19" s="1"/>
      <c r="E19" s="1"/>
      <c r="F19" s="1"/>
      <c r="G19" s="1"/>
      <c r="H19" s="1"/>
      <c r="I19" s="1"/>
      <c r="J19" s="30"/>
    </row>
    <row r="20" spans="1:10" ht="15.75" thickBot="1" x14ac:dyDescent="0.25">
      <c r="A20" s="26"/>
      <c r="B20" s="32"/>
      <c r="C20" s="33"/>
      <c r="D20" s="33"/>
      <c r="E20" s="33"/>
      <c r="F20" s="33"/>
      <c r="G20" s="33"/>
      <c r="H20" s="33" t="s">
        <v>42</v>
      </c>
      <c r="I20" s="33"/>
      <c r="J20" s="34">
        <v>-51.11</v>
      </c>
    </row>
    <row r="21" spans="1:10" x14ac:dyDescent="0.2">
      <c r="A21" s="3" t="s">
        <v>3</v>
      </c>
      <c r="B21" s="35"/>
      <c r="C21" s="3"/>
      <c r="D21" s="3"/>
      <c r="E21" s="3"/>
      <c r="F21" s="3"/>
      <c r="G21" s="3"/>
      <c r="H21" s="3"/>
      <c r="I21" s="3"/>
      <c r="J21" s="2">
        <f>ROUND(SUM(J19:J20),5)</f>
        <v>-51.11</v>
      </c>
    </row>
    <row r="22" spans="1:10" x14ac:dyDescent="0.2">
      <c r="A22" s="1" t="s">
        <v>155</v>
      </c>
      <c r="B22" s="27"/>
      <c r="C22" s="1"/>
      <c r="D22" s="1"/>
      <c r="E22" s="1"/>
      <c r="F22" s="1"/>
      <c r="G22" s="1"/>
      <c r="H22" s="1"/>
      <c r="I22" s="1"/>
      <c r="J22" s="30"/>
    </row>
    <row r="23" spans="1:10" x14ac:dyDescent="0.2">
      <c r="A23" s="26"/>
      <c r="B23" s="28">
        <v>44404</v>
      </c>
      <c r="C23" s="29"/>
      <c r="D23" s="29" t="s">
        <v>159</v>
      </c>
      <c r="E23" s="29"/>
      <c r="F23" s="29"/>
      <c r="G23" s="29"/>
      <c r="H23" s="29" t="s">
        <v>75</v>
      </c>
      <c r="I23" s="29"/>
      <c r="J23" s="31"/>
    </row>
    <row r="24" spans="1:10" x14ac:dyDescent="0.2">
      <c r="A24" s="1" t="s">
        <v>155</v>
      </c>
      <c r="B24" s="27"/>
      <c r="C24" s="1"/>
      <c r="D24" s="1"/>
      <c r="E24" s="1"/>
      <c r="F24" s="1"/>
      <c r="G24" s="1"/>
      <c r="H24" s="1"/>
      <c r="I24" s="1"/>
      <c r="J24" s="30"/>
    </row>
    <row r="25" spans="1:10" ht="15.75" thickBot="1" x14ac:dyDescent="0.25">
      <c r="A25" s="26"/>
      <c r="B25" s="32"/>
      <c r="C25" s="33"/>
      <c r="D25" s="33"/>
      <c r="E25" s="33"/>
      <c r="F25" s="33"/>
      <c r="G25" s="33"/>
      <c r="H25" s="33" t="s">
        <v>42</v>
      </c>
      <c r="I25" s="33"/>
      <c r="J25" s="34">
        <v>-51.11</v>
      </c>
    </row>
    <row r="26" spans="1:10" x14ac:dyDescent="0.2">
      <c r="A26" s="3" t="s">
        <v>3</v>
      </c>
      <c r="B26" s="35"/>
      <c r="C26" s="3"/>
      <c r="D26" s="3"/>
      <c r="E26" s="3"/>
      <c r="F26" s="3"/>
      <c r="G26" s="3"/>
      <c r="H26" s="3"/>
      <c r="I26" s="3"/>
      <c r="J26" s="2">
        <f>ROUND(SUM(J24:J25),5)</f>
        <v>-51.11</v>
      </c>
    </row>
    <row r="27" spans="1:10" x14ac:dyDescent="0.2">
      <c r="A27" s="1" t="s">
        <v>155</v>
      </c>
      <c r="B27" s="27"/>
      <c r="C27" s="1"/>
      <c r="D27" s="1"/>
      <c r="E27" s="1"/>
      <c r="F27" s="1"/>
      <c r="G27" s="1"/>
      <c r="H27" s="1"/>
      <c r="I27" s="1"/>
      <c r="J27" s="30"/>
    </row>
    <row r="28" spans="1:10" x14ac:dyDescent="0.2">
      <c r="A28" s="26"/>
      <c r="B28" s="28">
        <v>44404</v>
      </c>
      <c r="C28" s="29"/>
      <c r="D28" s="29" t="s">
        <v>159</v>
      </c>
      <c r="E28" s="29"/>
      <c r="F28" s="29"/>
      <c r="G28" s="29"/>
      <c r="H28" s="29" t="s">
        <v>75</v>
      </c>
      <c r="I28" s="29"/>
      <c r="J28" s="31"/>
    </row>
    <row r="29" spans="1:10" x14ac:dyDescent="0.2">
      <c r="A29" s="1" t="s">
        <v>155</v>
      </c>
      <c r="B29" s="27"/>
      <c r="C29" s="1"/>
      <c r="D29" s="1"/>
      <c r="E29" s="1"/>
      <c r="F29" s="1"/>
      <c r="G29" s="1"/>
      <c r="H29" s="1"/>
      <c r="I29" s="1"/>
      <c r="J29" s="30"/>
    </row>
    <row r="30" spans="1:10" ht="15.75" thickBot="1" x14ac:dyDescent="0.25">
      <c r="A30" s="26"/>
      <c r="B30" s="32"/>
      <c r="C30" s="33"/>
      <c r="D30" s="33"/>
      <c r="E30" s="33"/>
      <c r="F30" s="33"/>
      <c r="G30" s="33"/>
      <c r="H30" s="33" t="s">
        <v>42</v>
      </c>
      <c r="I30" s="33"/>
      <c r="J30" s="34">
        <v>-51.11</v>
      </c>
    </row>
    <row r="31" spans="1:10" x14ac:dyDescent="0.2">
      <c r="A31" s="3" t="s">
        <v>3</v>
      </c>
      <c r="B31" s="35"/>
      <c r="C31" s="3"/>
      <c r="D31" s="3"/>
      <c r="E31" s="3"/>
      <c r="F31" s="3"/>
      <c r="G31" s="3"/>
      <c r="H31" s="3"/>
      <c r="I31" s="3"/>
      <c r="J31" s="2">
        <f>ROUND(SUM(J29:J30),5)</f>
        <v>-51.11</v>
      </c>
    </row>
    <row r="32" spans="1:10" x14ac:dyDescent="0.2">
      <c r="A32" s="1" t="s">
        <v>155</v>
      </c>
      <c r="B32" s="27"/>
      <c r="C32" s="1"/>
      <c r="D32" s="1"/>
      <c r="E32" s="1"/>
      <c r="F32" s="1"/>
      <c r="G32" s="1"/>
      <c r="H32" s="1"/>
      <c r="I32" s="1"/>
      <c r="J32" s="30"/>
    </row>
    <row r="33" spans="1:10" x14ac:dyDescent="0.2">
      <c r="A33" s="26"/>
      <c r="B33" s="28">
        <v>44390</v>
      </c>
      <c r="C33" s="29"/>
      <c r="D33" s="29" t="s">
        <v>160</v>
      </c>
      <c r="E33" s="29"/>
      <c r="F33" s="29"/>
      <c r="G33" s="29"/>
      <c r="H33" s="29" t="s">
        <v>75</v>
      </c>
      <c r="I33" s="29"/>
      <c r="J33" s="31"/>
    </row>
    <row r="34" spans="1:10" x14ac:dyDescent="0.2">
      <c r="A34" s="1" t="s">
        <v>155</v>
      </c>
      <c r="B34" s="27"/>
      <c r="C34" s="1"/>
      <c r="D34" s="1"/>
      <c r="E34" s="1"/>
      <c r="F34" s="1"/>
      <c r="G34" s="1"/>
      <c r="H34" s="1"/>
      <c r="I34" s="1"/>
      <c r="J34" s="30"/>
    </row>
    <row r="35" spans="1:10" ht="15.75" thickBot="1" x14ac:dyDescent="0.25">
      <c r="A35" s="26"/>
      <c r="B35" s="32"/>
      <c r="C35" s="33"/>
      <c r="D35" s="33"/>
      <c r="E35" s="33"/>
      <c r="F35" s="33"/>
      <c r="G35" s="33"/>
      <c r="H35" s="33" t="s">
        <v>49</v>
      </c>
      <c r="I35" s="33"/>
      <c r="J35" s="34">
        <v>-97.59</v>
      </c>
    </row>
    <row r="36" spans="1:10" x14ac:dyDescent="0.2">
      <c r="A36" s="3" t="s">
        <v>3</v>
      </c>
      <c r="B36" s="35"/>
      <c r="C36" s="3"/>
      <c r="D36" s="3"/>
      <c r="E36" s="3"/>
      <c r="F36" s="3"/>
      <c r="G36" s="3"/>
      <c r="H36" s="3"/>
      <c r="I36" s="3"/>
      <c r="J36" s="2">
        <f>ROUND(SUM(J34:J35),5)</f>
        <v>-97.59</v>
      </c>
    </row>
    <row r="37" spans="1:10" x14ac:dyDescent="0.2">
      <c r="A37" s="1" t="s">
        <v>155</v>
      </c>
      <c r="B37" s="27"/>
      <c r="C37" s="1"/>
      <c r="D37" s="1"/>
      <c r="E37" s="1"/>
      <c r="F37" s="1"/>
      <c r="G37" s="1"/>
      <c r="H37" s="1"/>
      <c r="I37" s="1"/>
      <c r="J37" s="30"/>
    </row>
    <row r="38" spans="1:10" x14ac:dyDescent="0.2">
      <c r="A38" s="26"/>
      <c r="B38" s="28">
        <v>44401</v>
      </c>
      <c r="C38" s="29"/>
      <c r="D38" s="29" t="s">
        <v>161</v>
      </c>
      <c r="E38" s="29"/>
      <c r="F38" s="29"/>
      <c r="G38" s="29"/>
      <c r="H38" s="29" t="s">
        <v>75</v>
      </c>
      <c r="I38" s="29"/>
      <c r="J38" s="31"/>
    </row>
    <row r="39" spans="1:10" x14ac:dyDescent="0.2">
      <c r="A39" s="1" t="s">
        <v>155</v>
      </c>
      <c r="B39" s="27"/>
      <c r="C39" s="1"/>
      <c r="D39" s="1"/>
      <c r="E39" s="1"/>
      <c r="F39" s="1"/>
      <c r="G39" s="1"/>
      <c r="H39" s="1"/>
      <c r="I39" s="1"/>
      <c r="J39" s="30"/>
    </row>
    <row r="40" spans="1:10" ht="15.75" thickBot="1" x14ac:dyDescent="0.25">
      <c r="A40" s="26"/>
      <c r="B40" s="32"/>
      <c r="C40" s="33"/>
      <c r="D40" s="33"/>
      <c r="E40" s="33"/>
      <c r="F40" s="33"/>
      <c r="G40" s="33"/>
      <c r="H40" s="33" t="s">
        <v>122</v>
      </c>
      <c r="I40" s="33"/>
      <c r="J40" s="34">
        <v>-322.88</v>
      </c>
    </row>
    <row r="41" spans="1:10" x14ac:dyDescent="0.2">
      <c r="A41" s="3" t="s">
        <v>3</v>
      </c>
      <c r="B41" s="35"/>
      <c r="C41" s="3"/>
      <c r="D41" s="3"/>
      <c r="E41" s="3"/>
      <c r="F41" s="3"/>
      <c r="G41" s="3"/>
      <c r="H41" s="3"/>
      <c r="I41" s="3"/>
      <c r="J41" s="2">
        <f>ROUND(SUM(J39:J40),5)</f>
        <v>-322.88</v>
      </c>
    </row>
    <row r="42" spans="1:10" x14ac:dyDescent="0.2">
      <c r="A42" s="1" t="s">
        <v>155</v>
      </c>
      <c r="B42" s="27"/>
      <c r="C42" s="1"/>
      <c r="D42" s="1"/>
      <c r="E42" s="1"/>
      <c r="F42" s="1"/>
      <c r="G42" s="1"/>
      <c r="H42" s="1"/>
      <c r="I42" s="1"/>
      <c r="J42" s="30"/>
    </row>
    <row r="43" spans="1:10" x14ac:dyDescent="0.2">
      <c r="A43" s="26"/>
      <c r="B43" s="28">
        <v>44401</v>
      </c>
      <c r="C43" s="29"/>
      <c r="D43" s="29" t="s">
        <v>162</v>
      </c>
      <c r="E43" s="29"/>
      <c r="F43" s="29"/>
      <c r="G43" s="29"/>
      <c r="H43" s="29" t="s">
        <v>75</v>
      </c>
      <c r="I43" s="29"/>
      <c r="J43" s="31"/>
    </row>
    <row r="44" spans="1:10" x14ac:dyDescent="0.2">
      <c r="A44" s="1" t="s">
        <v>155</v>
      </c>
      <c r="B44" s="27"/>
      <c r="C44" s="1"/>
      <c r="D44" s="1"/>
      <c r="E44" s="1"/>
      <c r="F44" s="1"/>
      <c r="G44" s="1"/>
      <c r="H44" s="1"/>
      <c r="I44" s="1"/>
      <c r="J44" s="30"/>
    </row>
    <row r="45" spans="1:10" x14ac:dyDescent="0.2">
      <c r="A45" s="33"/>
      <c r="B45" s="32"/>
      <c r="C45" s="33"/>
      <c r="D45" s="33"/>
      <c r="E45" s="33"/>
      <c r="F45" s="33"/>
      <c r="G45" s="33"/>
      <c r="H45" s="33" t="s">
        <v>122</v>
      </c>
      <c r="I45" s="33"/>
      <c r="J45" s="36">
        <v>-662</v>
      </c>
    </row>
    <row r="46" spans="1:10" x14ac:dyDescent="0.2">
      <c r="A46" s="33"/>
      <c r="B46" s="32"/>
      <c r="C46" s="33"/>
      <c r="D46" s="33"/>
      <c r="E46" s="33"/>
      <c r="F46" s="33"/>
      <c r="G46" s="33"/>
      <c r="H46" s="33" t="s">
        <v>122</v>
      </c>
      <c r="I46" s="33"/>
      <c r="J46" s="36">
        <v>-372.52</v>
      </c>
    </row>
    <row r="47" spans="1:10" x14ac:dyDescent="0.2">
      <c r="A47" s="33"/>
      <c r="B47" s="32"/>
      <c r="C47" s="33"/>
      <c r="D47" s="33"/>
      <c r="E47" s="33"/>
      <c r="F47" s="33"/>
      <c r="G47" s="33"/>
      <c r="H47" s="33" t="s">
        <v>122</v>
      </c>
      <c r="I47" s="33"/>
      <c r="J47" s="36">
        <v>-372.52</v>
      </c>
    </row>
    <row r="48" spans="1:10" x14ac:dyDescent="0.2">
      <c r="A48" s="33"/>
      <c r="B48" s="32"/>
      <c r="C48" s="33"/>
      <c r="D48" s="33"/>
      <c r="E48" s="33"/>
      <c r="F48" s="33"/>
      <c r="G48" s="33"/>
      <c r="H48" s="33" t="s">
        <v>122</v>
      </c>
      <c r="I48" s="33"/>
      <c r="J48" s="36">
        <v>-87.12</v>
      </c>
    </row>
    <row r="49" spans="1:10" ht="15.75" thickBot="1" x14ac:dyDescent="0.25">
      <c r="A49" s="33"/>
      <c r="B49" s="32"/>
      <c r="C49" s="33"/>
      <c r="D49" s="33"/>
      <c r="E49" s="33"/>
      <c r="F49" s="33"/>
      <c r="G49" s="33"/>
      <c r="H49" s="33" t="s">
        <v>122</v>
      </c>
      <c r="I49" s="33"/>
      <c r="J49" s="34">
        <v>-87.12</v>
      </c>
    </row>
    <row r="50" spans="1:10" x14ac:dyDescent="0.2">
      <c r="A50" s="3" t="s">
        <v>3</v>
      </c>
      <c r="B50" s="35"/>
      <c r="C50" s="3"/>
      <c r="D50" s="3"/>
      <c r="E50" s="3"/>
      <c r="F50" s="3"/>
      <c r="G50" s="3"/>
      <c r="H50" s="3"/>
      <c r="I50" s="3"/>
      <c r="J50" s="2">
        <f>ROUND(SUM(J44:J49),5)</f>
        <v>-1581.28</v>
      </c>
    </row>
    <row r="51" spans="1:10" x14ac:dyDescent="0.2">
      <c r="A51" s="1" t="s">
        <v>155</v>
      </c>
      <c r="B51" s="27"/>
      <c r="C51" s="1"/>
      <c r="D51" s="1"/>
      <c r="E51" s="1"/>
      <c r="F51" s="1"/>
      <c r="G51" s="1"/>
      <c r="H51" s="1"/>
      <c r="I51" s="1"/>
      <c r="J51" s="30"/>
    </row>
    <row r="52" spans="1:10" x14ac:dyDescent="0.2">
      <c r="A52" s="26"/>
      <c r="B52" s="28">
        <v>44386</v>
      </c>
      <c r="C52" s="29"/>
      <c r="D52" s="29" t="s">
        <v>163</v>
      </c>
      <c r="E52" s="29"/>
      <c r="F52" s="29"/>
      <c r="G52" s="29"/>
      <c r="H52" s="29" t="s">
        <v>75</v>
      </c>
      <c r="I52" s="29"/>
      <c r="J52" s="31"/>
    </row>
    <row r="53" spans="1:10" x14ac:dyDescent="0.2">
      <c r="A53" s="1" t="s">
        <v>155</v>
      </c>
      <c r="B53" s="27"/>
      <c r="C53" s="1"/>
      <c r="D53" s="1"/>
      <c r="E53" s="1"/>
      <c r="F53" s="1"/>
      <c r="G53" s="1"/>
      <c r="H53" s="1"/>
      <c r="I53" s="1"/>
      <c r="J53" s="30"/>
    </row>
    <row r="54" spans="1:10" ht="15.75" thickBot="1" x14ac:dyDescent="0.25">
      <c r="A54" s="26"/>
      <c r="B54" s="32">
        <v>44386</v>
      </c>
      <c r="C54" s="33"/>
      <c r="D54" s="33"/>
      <c r="E54" s="33"/>
      <c r="F54" s="33"/>
      <c r="G54" s="33"/>
      <c r="H54" s="33" t="s">
        <v>39</v>
      </c>
      <c r="I54" s="33"/>
      <c r="J54" s="34">
        <v>-380</v>
      </c>
    </row>
    <row r="55" spans="1:10" x14ac:dyDescent="0.2">
      <c r="A55" s="3" t="s">
        <v>3</v>
      </c>
      <c r="B55" s="35"/>
      <c r="C55" s="3"/>
      <c r="D55" s="3"/>
      <c r="E55" s="3"/>
      <c r="F55" s="3"/>
      <c r="G55" s="3"/>
      <c r="H55" s="3"/>
      <c r="I55" s="3"/>
      <c r="J55" s="2">
        <f>ROUND(SUM(J53:J54),5)</f>
        <v>-380</v>
      </c>
    </row>
    <row r="56" spans="1:10" x14ac:dyDescent="0.2">
      <c r="A56" s="1" t="s">
        <v>155</v>
      </c>
      <c r="B56" s="27"/>
      <c r="C56" s="1"/>
      <c r="D56" s="1"/>
      <c r="E56" s="1"/>
      <c r="F56" s="1"/>
      <c r="G56" s="1"/>
      <c r="H56" s="1"/>
      <c r="I56" s="1"/>
      <c r="J56" s="30"/>
    </row>
    <row r="57" spans="1:10" x14ac:dyDescent="0.2">
      <c r="A57" s="26"/>
      <c r="B57" s="28">
        <v>44378</v>
      </c>
      <c r="C57" s="29"/>
      <c r="D57" s="29" t="s">
        <v>164</v>
      </c>
      <c r="E57" s="29"/>
      <c r="F57" s="29"/>
      <c r="G57" s="29"/>
      <c r="H57" s="29" t="s">
        <v>75</v>
      </c>
      <c r="I57" s="29"/>
      <c r="J57" s="31"/>
    </row>
    <row r="58" spans="1:10" x14ac:dyDescent="0.2">
      <c r="A58" s="1" t="s">
        <v>155</v>
      </c>
      <c r="B58" s="27"/>
      <c r="C58" s="1"/>
      <c r="D58" s="1"/>
      <c r="E58" s="1"/>
      <c r="F58" s="1"/>
      <c r="G58" s="1"/>
      <c r="H58" s="1"/>
      <c r="I58" s="1"/>
      <c r="J58" s="30"/>
    </row>
    <row r="59" spans="1:10" x14ac:dyDescent="0.2">
      <c r="A59" s="33"/>
      <c r="B59" s="32"/>
      <c r="C59" s="33"/>
      <c r="D59" s="33"/>
      <c r="E59" s="33"/>
      <c r="F59" s="33"/>
      <c r="G59" s="33"/>
      <c r="H59" s="33" t="s">
        <v>18</v>
      </c>
      <c r="I59" s="33"/>
      <c r="J59" s="36">
        <v>-450.55</v>
      </c>
    </row>
    <row r="60" spans="1:10" x14ac:dyDescent="0.2">
      <c r="A60" s="33"/>
      <c r="B60" s="32"/>
      <c r="C60" s="33"/>
      <c r="D60" s="33"/>
      <c r="E60" s="33"/>
      <c r="F60" s="33"/>
      <c r="G60" s="33"/>
      <c r="H60" s="33" t="s">
        <v>20</v>
      </c>
      <c r="I60" s="33"/>
      <c r="J60" s="36">
        <v>-27.94</v>
      </c>
    </row>
    <row r="61" spans="1:10" x14ac:dyDescent="0.2">
      <c r="A61" s="33"/>
      <c r="B61" s="32"/>
      <c r="C61" s="33"/>
      <c r="D61" s="33"/>
      <c r="E61" s="33"/>
      <c r="F61" s="33"/>
      <c r="G61" s="33"/>
      <c r="H61" s="33" t="s">
        <v>122</v>
      </c>
      <c r="I61" s="33"/>
      <c r="J61" s="36">
        <v>27.94</v>
      </c>
    </row>
    <row r="62" spans="1:10" x14ac:dyDescent="0.2">
      <c r="A62" s="33"/>
      <c r="B62" s="32"/>
      <c r="C62" s="33"/>
      <c r="D62" s="33"/>
      <c r="E62" s="33"/>
      <c r="F62" s="33"/>
      <c r="G62" s="33"/>
      <c r="H62" s="33" t="s">
        <v>122</v>
      </c>
      <c r="I62" s="33"/>
      <c r="J62" s="36">
        <v>27.94</v>
      </c>
    </row>
    <row r="63" spans="1:10" x14ac:dyDescent="0.2">
      <c r="A63" s="33"/>
      <c r="B63" s="32"/>
      <c r="C63" s="33"/>
      <c r="D63" s="33"/>
      <c r="E63" s="33"/>
      <c r="F63" s="33"/>
      <c r="G63" s="33"/>
      <c r="H63" s="33" t="s">
        <v>20</v>
      </c>
      <c r="I63" s="33"/>
      <c r="J63" s="36">
        <v>-6.53</v>
      </c>
    </row>
    <row r="64" spans="1:10" x14ac:dyDescent="0.2">
      <c r="A64" s="33"/>
      <c r="B64" s="32"/>
      <c r="C64" s="33"/>
      <c r="D64" s="33"/>
      <c r="E64" s="33"/>
      <c r="F64" s="33"/>
      <c r="G64" s="33"/>
      <c r="H64" s="33" t="s">
        <v>122</v>
      </c>
      <c r="I64" s="33"/>
      <c r="J64" s="36">
        <v>6.53</v>
      </c>
    </row>
    <row r="65" spans="1:10" ht="15.75" thickBot="1" x14ac:dyDescent="0.25">
      <c r="A65" s="33"/>
      <c r="B65" s="32"/>
      <c r="C65" s="33"/>
      <c r="D65" s="33"/>
      <c r="E65" s="33"/>
      <c r="F65" s="33"/>
      <c r="G65" s="33"/>
      <c r="H65" s="33" t="s">
        <v>122</v>
      </c>
      <c r="I65" s="33"/>
      <c r="J65" s="34">
        <v>6.53</v>
      </c>
    </row>
    <row r="66" spans="1:10" x14ac:dyDescent="0.2">
      <c r="A66" s="3" t="s">
        <v>3</v>
      </c>
      <c r="B66" s="35"/>
      <c r="C66" s="3"/>
      <c r="D66" s="3"/>
      <c r="E66" s="3"/>
      <c r="F66" s="3"/>
      <c r="G66" s="3"/>
      <c r="H66" s="3"/>
      <c r="I66" s="3"/>
      <c r="J66" s="2">
        <f>ROUND(SUM(J58:J65),5)</f>
        <v>-416.08</v>
      </c>
    </row>
    <row r="67" spans="1:10" x14ac:dyDescent="0.2">
      <c r="A67" s="1" t="s">
        <v>155</v>
      </c>
      <c r="B67" s="27"/>
      <c r="C67" s="1"/>
      <c r="D67" s="1"/>
      <c r="E67" s="1"/>
      <c r="F67" s="1"/>
      <c r="G67" s="1"/>
      <c r="H67" s="1"/>
      <c r="I67" s="1"/>
      <c r="J67" s="30"/>
    </row>
    <row r="68" spans="1:10" x14ac:dyDescent="0.2">
      <c r="A68" s="26"/>
      <c r="B68" s="28">
        <v>44378</v>
      </c>
      <c r="C68" s="29"/>
      <c r="D68" s="29" t="s">
        <v>165</v>
      </c>
      <c r="E68" s="29"/>
      <c r="F68" s="29"/>
      <c r="G68" s="29"/>
      <c r="H68" s="29" t="s">
        <v>75</v>
      </c>
      <c r="I68" s="29"/>
      <c r="J68" s="31"/>
    </row>
    <row r="69" spans="1:10" x14ac:dyDescent="0.2">
      <c r="A69" s="1" t="s">
        <v>155</v>
      </c>
      <c r="B69" s="27"/>
      <c r="C69" s="1"/>
      <c r="D69" s="1"/>
      <c r="E69" s="1"/>
      <c r="F69" s="1"/>
      <c r="G69" s="1"/>
      <c r="H69" s="1"/>
      <c r="I69" s="1"/>
      <c r="J69" s="30"/>
    </row>
    <row r="70" spans="1:10" x14ac:dyDescent="0.2">
      <c r="A70" s="33"/>
      <c r="B70" s="32"/>
      <c r="C70" s="33"/>
      <c r="D70" s="33"/>
      <c r="E70" s="33"/>
      <c r="F70" s="33"/>
      <c r="G70" s="33"/>
      <c r="H70" s="33" t="s">
        <v>18</v>
      </c>
      <c r="I70" s="33"/>
      <c r="J70" s="36">
        <v>-225.28</v>
      </c>
    </row>
    <row r="71" spans="1:10" x14ac:dyDescent="0.2">
      <c r="A71" s="33"/>
      <c r="B71" s="32"/>
      <c r="C71" s="33"/>
      <c r="D71" s="33"/>
      <c r="E71" s="33"/>
      <c r="F71" s="33"/>
      <c r="G71" s="33"/>
      <c r="H71" s="33" t="s">
        <v>20</v>
      </c>
      <c r="I71" s="33"/>
      <c r="J71" s="36">
        <v>-13.97</v>
      </c>
    </row>
    <row r="72" spans="1:10" x14ac:dyDescent="0.2">
      <c r="A72" s="33"/>
      <c r="B72" s="32"/>
      <c r="C72" s="33"/>
      <c r="D72" s="33"/>
      <c r="E72" s="33"/>
      <c r="F72" s="33"/>
      <c r="G72" s="33"/>
      <c r="H72" s="33" t="s">
        <v>122</v>
      </c>
      <c r="I72" s="33"/>
      <c r="J72" s="36">
        <v>13.97</v>
      </c>
    </row>
    <row r="73" spans="1:10" x14ac:dyDescent="0.2">
      <c r="A73" s="33"/>
      <c r="B73" s="32"/>
      <c r="C73" s="33"/>
      <c r="D73" s="33"/>
      <c r="E73" s="33"/>
      <c r="F73" s="33"/>
      <c r="G73" s="33"/>
      <c r="H73" s="33" t="s">
        <v>122</v>
      </c>
      <c r="I73" s="33"/>
      <c r="J73" s="36">
        <v>13.97</v>
      </c>
    </row>
    <row r="74" spans="1:10" x14ac:dyDescent="0.2">
      <c r="A74" s="33"/>
      <c r="B74" s="32"/>
      <c r="C74" s="33"/>
      <c r="D74" s="33"/>
      <c r="E74" s="33"/>
      <c r="F74" s="33"/>
      <c r="G74" s="33"/>
      <c r="H74" s="33" t="s">
        <v>20</v>
      </c>
      <c r="I74" s="33"/>
      <c r="J74" s="36">
        <v>-3.27</v>
      </c>
    </row>
    <row r="75" spans="1:10" x14ac:dyDescent="0.2">
      <c r="A75" s="33"/>
      <c r="B75" s="32"/>
      <c r="C75" s="33"/>
      <c r="D75" s="33"/>
      <c r="E75" s="33"/>
      <c r="F75" s="33"/>
      <c r="G75" s="33"/>
      <c r="H75" s="33" t="s">
        <v>122</v>
      </c>
      <c r="I75" s="33"/>
      <c r="J75" s="36">
        <v>3.27</v>
      </c>
    </row>
    <row r="76" spans="1:10" ht="15.75" thickBot="1" x14ac:dyDescent="0.25">
      <c r="A76" s="33"/>
      <c r="B76" s="32"/>
      <c r="C76" s="33"/>
      <c r="D76" s="33"/>
      <c r="E76" s="33"/>
      <c r="F76" s="33"/>
      <c r="G76" s="33"/>
      <c r="H76" s="33" t="s">
        <v>122</v>
      </c>
      <c r="I76" s="33"/>
      <c r="J76" s="34">
        <v>3.27</v>
      </c>
    </row>
    <row r="77" spans="1:10" x14ac:dyDescent="0.2">
      <c r="A77" s="3" t="s">
        <v>3</v>
      </c>
      <c r="B77" s="35"/>
      <c r="C77" s="3"/>
      <c r="D77" s="3"/>
      <c r="E77" s="3"/>
      <c r="F77" s="3"/>
      <c r="G77" s="3"/>
      <c r="H77" s="3"/>
      <c r="I77" s="3"/>
      <c r="J77" s="2">
        <f>ROUND(SUM(J69:J76),5)</f>
        <v>-208.04</v>
      </c>
    </row>
    <row r="78" spans="1:10" x14ac:dyDescent="0.2">
      <c r="A78" s="1" t="s">
        <v>155</v>
      </c>
      <c r="B78" s="27"/>
      <c r="C78" s="1"/>
      <c r="D78" s="1"/>
      <c r="E78" s="1"/>
      <c r="F78" s="1"/>
      <c r="G78" s="1"/>
      <c r="H78" s="1"/>
      <c r="I78" s="1"/>
      <c r="J78" s="30"/>
    </row>
    <row r="79" spans="1:10" x14ac:dyDescent="0.2">
      <c r="A79" s="26"/>
      <c r="B79" s="28">
        <v>44378</v>
      </c>
      <c r="C79" s="29"/>
      <c r="D79" s="29" t="s">
        <v>166</v>
      </c>
      <c r="E79" s="29"/>
      <c r="F79" s="29"/>
      <c r="G79" s="29"/>
      <c r="H79" s="29" t="s">
        <v>75</v>
      </c>
      <c r="I79" s="29"/>
      <c r="J79" s="31"/>
    </row>
    <row r="80" spans="1:10" x14ac:dyDescent="0.2">
      <c r="A80" s="1" t="s">
        <v>155</v>
      </c>
      <c r="B80" s="27"/>
      <c r="C80" s="1"/>
      <c r="D80" s="1"/>
      <c r="E80" s="1"/>
      <c r="F80" s="1"/>
      <c r="G80" s="1"/>
      <c r="H80" s="1"/>
      <c r="I80" s="1"/>
      <c r="J80" s="30"/>
    </row>
    <row r="81" spans="1:10" x14ac:dyDescent="0.2">
      <c r="A81" s="33"/>
      <c r="B81" s="32"/>
      <c r="C81" s="33"/>
      <c r="D81" s="33"/>
      <c r="E81" s="33"/>
      <c r="F81" s="33"/>
      <c r="G81" s="33"/>
      <c r="H81" s="33" t="s">
        <v>22</v>
      </c>
      <c r="I81" s="33"/>
      <c r="J81" s="36">
        <v>-625</v>
      </c>
    </row>
    <row r="82" spans="1:10" x14ac:dyDescent="0.2">
      <c r="A82" s="33"/>
      <c r="B82" s="32"/>
      <c r="C82" s="33"/>
      <c r="D82" s="33"/>
      <c r="E82" s="33"/>
      <c r="F82" s="33"/>
      <c r="G82" s="33"/>
      <c r="H82" s="33" t="s">
        <v>23</v>
      </c>
      <c r="I82" s="33"/>
      <c r="J82" s="36">
        <v>-1525.69</v>
      </c>
    </row>
    <row r="83" spans="1:10" x14ac:dyDescent="0.2">
      <c r="A83" s="33"/>
      <c r="B83" s="32"/>
      <c r="C83" s="33"/>
      <c r="D83" s="33"/>
      <c r="E83" s="33"/>
      <c r="F83" s="33"/>
      <c r="G83" s="33"/>
      <c r="H83" s="33" t="s">
        <v>23</v>
      </c>
      <c r="I83" s="33"/>
      <c r="J83" s="36">
        <v>-283.25</v>
      </c>
    </row>
    <row r="84" spans="1:10" x14ac:dyDescent="0.2">
      <c r="A84" s="33"/>
      <c r="B84" s="32"/>
      <c r="C84" s="33"/>
      <c r="D84" s="33"/>
      <c r="E84" s="33"/>
      <c r="F84" s="33"/>
      <c r="G84" s="33"/>
      <c r="H84" s="33" t="s">
        <v>22</v>
      </c>
      <c r="I84" s="33"/>
      <c r="J84" s="36">
        <v>625</v>
      </c>
    </row>
    <row r="85" spans="1:10" x14ac:dyDescent="0.2">
      <c r="A85" s="33"/>
      <c r="B85" s="32"/>
      <c r="C85" s="33"/>
      <c r="D85" s="33"/>
      <c r="E85" s="33"/>
      <c r="F85" s="33"/>
      <c r="G85" s="33"/>
      <c r="H85" s="33" t="s">
        <v>122</v>
      </c>
      <c r="I85" s="33"/>
      <c r="J85" s="36">
        <v>106</v>
      </c>
    </row>
    <row r="86" spans="1:10" x14ac:dyDescent="0.2">
      <c r="A86" s="33"/>
      <c r="B86" s="32"/>
      <c r="C86" s="33"/>
      <c r="D86" s="33"/>
      <c r="E86" s="33"/>
      <c r="F86" s="33"/>
      <c r="G86" s="33"/>
      <c r="H86" s="33" t="s">
        <v>20</v>
      </c>
      <c r="I86" s="33"/>
      <c r="J86" s="36">
        <v>-150.9</v>
      </c>
    </row>
    <row r="87" spans="1:10" x14ac:dyDescent="0.2">
      <c r="A87" s="33"/>
      <c r="B87" s="32"/>
      <c r="C87" s="33"/>
      <c r="D87" s="33"/>
      <c r="E87" s="33"/>
      <c r="F87" s="33"/>
      <c r="G87" s="33"/>
      <c r="H87" s="33" t="s">
        <v>122</v>
      </c>
      <c r="I87" s="33"/>
      <c r="J87" s="36">
        <v>150.9</v>
      </c>
    </row>
    <row r="88" spans="1:10" x14ac:dyDescent="0.2">
      <c r="A88" s="33"/>
      <c r="B88" s="32"/>
      <c r="C88" s="33"/>
      <c r="D88" s="33"/>
      <c r="E88" s="33"/>
      <c r="F88" s="33"/>
      <c r="G88" s="33"/>
      <c r="H88" s="33" t="s">
        <v>122</v>
      </c>
      <c r="I88" s="33"/>
      <c r="J88" s="36">
        <v>150.9</v>
      </c>
    </row>
    <row r="89" spans="1:10" x14ac:dyDescent="0.2">
      <c r="A89" s="33"/>
      <c r="B89" s="32"/>
      <c r="C89" s="33"/>
      <c r="D89" s="33"/>
      <c r="E89" s="33"/>
      <c r="F89" s="33"/>
      <c r="G89" s="33"/>
      <c r="H89" s="33" t="s">
        <v>20</v>
      </c>
      <c r="I89" s="33"/>
      <c r="J89" s="36">
        <v>-35.29</v>
      </c>
    </row>
    <row r="90" spans="1:10" x14ac:dyDescent="0.2">
      <c r="A90" s="33"/>
      <c r="B90" s="32"/>
      <c r="C90" s="33"/>
      <c r="D90" s="33"/>
      <c r="E90" s="33"/>
      <c r="F90" s="33"/>
      <c r="G90" s="33"/>
      <c r="H90" s="33" t="s">
        <v>122</v>
      </c>
      <c r="I90" s="33"/>
      <c r="J90" s="36">
        <v>35.29</v>
      </c>
    </row>
    <row r="91" spans="1:10" x14ac:dyDescent="0.2">
      <c r="A91" s="33"/>
      <c r="B91" s="32"/>
      <c r="C91" s="33"/>
      <c r="D91" s="33"/>
      <c r="E91" s="33"/>
      <c r="F91" s="33"/>
      <c r="G91" s="33"/>
      <c r="H91" s="33" t="s">
        <v>122</v>
      </c>
      <c r="I91" s="33"/>
      <c r="J91" s="36">
        <v>35.29</v>
      </c>
    </row>
    <row r="92" spans="1:10" ht="15.75" thickBot="1" x14ac:dyDescent="0.25">
      <c r="A92" s="33"/>
      <c r="B92" s="32"/>
      <c r="C92" s="33"/>
      <c r="D92" s="33"/>
      <c r="E92" s="33"/>
      <c r="F92" s="33"/>
      <c r="G92" s="33"/>
      <c r="H92" s="33" t="s">
        <v>122</v>
      </c>
      <c r="I92" s="33"/>
      <c r="J92" s="34">
        <v>93.27</v>
      </c>
    </row>
    <row r="93" spans="1:10" x14ac:dyDescent="0.2">
      <c r="A93" s="3" t="s">
        <v>3</v>
      </c>
      <c r="B93" s="35"/>
      <c r="C93" s="3"/>
      <c r="D93" s="3"/>
      <c r="E93" s="3"/>
      <c r="F93" s="3"/>
      <c r="G93" s="3"/>
      <c r="H93" s="3"/>
      <c r="I93" s="3"/>
      <c r="J93" s="2">
        <f>ROUND(SUM(J80:J92),5)</f>
        <v>-1423.48</v>
      </c>
    </row>
    <row r="94" spans="1:10" x14ac:dyDescent="0.2">
      <c r="A94" s="1" t="s">
        <v>155</v>
      </c>
      <c r="B94" s="27"/>
      <c r="C94" s="1"/>
      <c r="D94" s="1"/>
      <c r="E94" s="1"/>
      <c r="F94" s="1"/>
      <c r="G94" s="1"/>
      <c r="H94" s="1"/>
      <c r="I94" s="1"/>
      <c r="J94" s="30"/>
    </row>
    <row r="95" spans="1:10" x14ac:dyDescent="0.2">
      <c r="A95" s="26"/>
      <c r="B95" s="28">
        <v>44378</v>
      </c>
      <c r="C95" s="29"/>
      <c r="D95" s="29" t="s">
        <v>167</v>
      </c>
      <c r="E95" s="29"/>
      <c r="F95" s="29"/>
      <c r="G95" s="29"/>
      <c r="H95" s="29" t="s">
        <v>75</v>
      </c>
      <c r="I95" s="29"/>
      <c r="J95" s="31"/>
    </row>
    <row r="96" spans="1:10" x14ac:dyDescent="0.2">
      <c r="A96" s="1" t="s">
        <v>155</v>
      </c>
      <c r="B96" s="27"/>
      <c r="C96" s="1"/>
      <c r="D96" s="1"/>
      <c r="E96" s="1"/>
      <c r="F96" s="1"/>
      <c r="G96" s="1"/>
      <c r="H96" s="1"/>
      <c r="I96" s="1"/>
      <c r="J96" s="30"/>
    </row>
    <row r="97" spans="1:10" x14ac:dyDescent="0.2">
      <c r="A97" s="33"/>
      <c r="B97" s="32"/>
      <c r="C97" s="33"/>
      <c r="D97" s="33"/>
      <c r="E97" s="33"/>
      <c r="F97" s="33"/>
      <c r="G97" s="33"/>
      <c r="H97" s="33" t="s">
        <v>18</v>
      </c>
      <c r="I97" s="33"/>
      <c r="J97" s="36">
        <v>-225.28</v>
      </c>
    </row>
    <row r="98" spans="1:10" x14ac:dyDescent="0.2">
      <c r="A98" s="33"/>
      <c r="B98" s="32"/>
      <c r="C98" s="33"/>
      <c r="D98" s="33"/>
      <c r="E98" s="33"/>
      <c r="F98" s="33"/>
      <c r="G98" s="33"/>
      <c r="H98" s="33" t="s">
        <v>20</v>
      </c>
      <c r="I98" s="33"/>
      <c r="J98" s="36">
        <v>-13.97</v>
      </c>
    </row>
    <row r="99" spans="1:10" x14ac:dyDescent="0.2">
      <c r="A99" s="33"/>
      <c r="B99" s="32"/>
      <c r="C99" s="33"/>
      <c r="D99" s="33"/>
      <c r="E99" s="33"/>
      <c r="F99" s="33"/>
      <c r="G99" s="33"/>
      <c r="H99" s="33" t="s">
        <v>122</v>
      </c>
      <c r="I99" s="33"/>
      <c r="J99" s="36">
        <v>13.97</v>
      </c>
    </row>
    <row r="100" spans="1:10" x14ac:dyDescent="0.2">
      <c r="A100" s="33"/>
      <c r="B100" s="32"/>
      <c r="C100" s="33"/>
      <c r="D100" s="33"/>
      <c r="E100" s="33"/>
      <c r="F100" s="33"/>
      <c r="G100" s="33"/>
      <c r="H100" s="33" t="s">
        <v>122</v>
      </c>
      <c r="I100" s="33"/>
      <c r="J100" s="36">
        <v>13.97</v>
      </c>
    </row>
    <row r="101" spans="1:10" x14ac:dyDescent="0.2">
      <c r="A101" s="33"/>
      <c r="B101" s="32"/>
      <c r="C101" s="33"/>
      <c r="D101" s="33"/>
      <c r="E101" s="33"/>
      <c r="F101" s="33"/>
      <c r="G101" s="33"/>
      <c r="H101" s="33" t="s">
        <v>20</v>
      </c>
      <c r="I101" s="33"/>
      <c r="J101" s="36">
        <v>-3.27</v>
      </c>
    </row>
    <row r="102" spans="1:10" x14ac:dyDescent="0.2">
      <c r="A102" s="33"/>
      <c r="B102" s="32"/>
      <c r="C102" s="33"/>
      <c r="D102" s="33"/>
      <c r="E102" s="33"/>
      <c r="F102" s="33"/>
      <c r="G102" s="33"/>
      <c r="H102" s="33" t="s">
        <v>122</v>
      </c>
      <c r="I102" s="33"/>
      <c r="J102" s="36">
        <v>3.27</v>
      </c>
    </row>
    <row r="103" spans="1:10" ht="15.75" thickBot="1" x14ac:dyDescent="0.25">
      <c r="A103" s="33"/>
      <c r="B103" s="32"/>
      <c r="C103" s="33"/>
      <c r="D103" s="33"/>
      <c r="E103" s="33"/>
      <c r="F103" s="33"/>
      <c r="G103" s="33"/>
      <c r="H103" s="33" t="s">
        <v>122</v>
      </c>
      <c r="I103" s="33"/>
      <c r="J103" s="34">
        <v>3.27</v>
      </c>
    </row>
    <row r="104" spans="1:10" x14ac:dyDescent="0.2">
      <c r="A104" s="3" t="s">
        <v>3</v>
      </c>
      <c r="B104" s="35"/>
      <c r="C104" s="3"/>
      <c r="D104" s="3"/>
      <c r="E104" s="3"/>
      <c r="F104" s="3"/>
      <c r="G104" s="3"/>
      <c r="H104" s="3"/>
      <c r="I104" s="3"/>
      <c r="J104" s="2">
        <f>ROUND(SUM(J96:J103),5)</f>
        <v>-208.04</v>
      </c>
    </row>
    <row r="105" spans="1:10" x14ac:dyDescent="0.2">
      <c r="A105" s="1" t="s">
        <v>155</v>
      </c>
      <c r="B105" s="27"/>
      <c r="C105" s="1"/>
      <c r="D105" s="1"/>
      <c r="E105" s="1"/>
      <c r="F105" s="1"/>
      <c r="G105" s="1"/>
      <c r="H105" s="1"/>
      <c r="I105" s="1"/>
      <c r="J105" s="30"/>
    </row>
    <row r="106" spans="1:10" x14ac:dyDescent="0.2">
      <c r="A106" s="26"/>
      <c r="B106" s="28">
        <v>44378</v>
      </c>
      <c r="C106" s="29"/>
      <c r="D106" s="29" t="s">
        <v>168</v>
      </c>
      <c r="E106" s="29"/>
      <c r="F106" s="29"/>
      <c r="G106" s="29"/>
      <c r="H106" s="29" t="s">
        <v>75</v>
      </c>
      <c r="I106" s="29"/>
      <c r="J106" s="31"/>
    </row>
    <row r="107" spans="1:10" x14ac:dyDescent="0.2">
      <c r="A107" s="1" t="s">
        <v>155</v>
      </c>
      <c r="B107" s="27"/>
      <c r="C107" s="1"/>
      <c r="D107" s="1"/>
      <c r="E107" s="1"/>
      <c r="F107" s="1"/>
      <c r="G107" s="1"/>
      <c r="H107" s="1"/>
      <c r="I107" s="1"/>
      <c r="J107" s="30"/>
    </row>
    <row r="108" spans="1:10" x14ac:dyDescent="0.2">
      <c r="A108" s="33"/>
      <c r="B108" s="32"/>
      <c r="C108" s="33"/>
      <c r="D108" s="33"/>
      <c r="E108" s="33"/>
      <c r="F108" s="33"/>
      <c r="G108" s="33"/>
      <c r="H108" s="33" t="s">
        <v>18</v>
      </c>
      <c r="I108" s="33"/>
      <c r="J108" s="36">
        <v>-225.28</v>
      </c>
    </row>
    <row r="109" spans="1:10" x14ac:dyDescent="0.2">
      <c r="A109" s="33"/>
      <c r="B109" s="32"/>
      <c r="C109" s="33"/>
      <c r="D109" s="33"/>
      <c r="E109" s="33"/>
      <c r="F109" s="33"/>
      <c r="G109" s="33"/>
      <c r="H109" s="33" t="s">
        <v>20</v>
      </c>
      <c r="I109" s="33"/>
      <c r="J109" s="36">
        <v>-13.97</v>
      </c>
    </row>
    <row r="110" spans="1:10" x14ac:dyDescent="0.2">
      <c r="A110" s="33"/>
      <c r="B110" s="32"/>
      <c r="C110" s="33"/>
      <c r="D110" s="33"/>
      <c r="E110" s="33"/>
      <c r="F110" s="33"/>
      <c r="G110" s="33"/>
      <c r="H110" s="33" t="s">
        <v>122</v>
      </c>
      <c r="I110" s="33"/>
      <c r="J110" s="36">
        <v>13.97</v>
      </c>
    </row>
    <row r="111" spans="1:10" x14ac:dyDescent="0.2">
      <c r="A111" s="33"/>
      <c r="B111" s="32"/>
      <c r="C111" s="33"/>
      <c r="D111" s="33"/>
      <c r="E111" s="33"/>
      <c r="F111" s="33"/>
      <c r="G111" s="33"/>
      <c r="H111" s="33" t="s">
        <v>122</v>
      </c>
      <c r="I111" s="33"/>
      <c r="J111" s="36">
        <v>13.97</v>
      </c>
    </row>
    <row r="112" spans="1:10" x14ac:dyDescent="0.2">
      <c r="A112" s="33"/>
      <c r="B112" s="32"/>
      <c r="C112" s="33"/>
      <c r="D112" s="33"/>
      <c r="E112" s="33"/>
      <c r="F112" s="33"/>
      <c r="G112" s="33"/>
      <c r="H112" s="33" t="s">
        <v>20</v>
      </c>
      <c r="I112" s="33"/>
      <c r="J112" s="36">
        <v>-3.27</v>
      </c>
    </row>
    <row r="113" spans="1:10" x14ac:dyDescent="0.2">
      <c r="A113" s="33"/>
      <c r="B113" s="32"/>
      <c r="C113" s="33"/>
      <c r="D113" s="33"/>
      <c r="E113" s="33"/>
      <c r="F113" s="33"/>
      <c r="G113" s="33"/>
      <c r="H113" s="33" t="s">
        <v>122</v>
      </c>
      <c r="I113" s="33"/>
      <c r="J113" s="36">
        <v>3.27</v>
      </c>
    </row>
    <row r="114" spans="1:10" ht="15.75" thickBot="1" x14ac:dyDescent="0.25">
      <c r="A114" s="33"/>
      <c r="B114" s="32"/>
      <c r="C114" s="33"/>
      <c r="D114" s="33"/>
      <c r="E114" s="33"/>
      <c r="F114" s="33"/>
      <c r="G114" s="33"/>
      <c r="H114" s="33" t="s">
        <v>122</v>
      </c>
      <c r="I114" s="33"/>
      <c r="J114" s="34">
        <v>3.27</v>
      </c>
    </row>
    <row r="115" spans="1:10" x14ac:dyDescent="0.2">
      <c r="A115" s="3" t="s">
        <v>3</v>
      </c>
      <c r="B115" s="35"/>
      <c r="C115" s="3"/>
      <c r="D115" s="3"/>
      <c r="E115" s="3"/>
      <c r="F115" s="3"/>
      <c r="G115" s="3"/>
      <c r="H115" s="3"/>
      <c r="I115" s="3"/>
      <c r="J115" s="2">
        <f>ROUND(SUM(J107:J114),5)</f>
        <v>-208.04</v>
      </c>
    </row>
    <row r="116" spans="1:10" x14ac:dyDescent="0.2">
      <c r="A116" s="1" t="s">
        <v>155</v>
      </c>
      <c r="B116" s="27"/>
      <c r="C116" s="1"/>
      <c r="D116" s="1"/>
      <c r="E116" s="1"/>
      <c r="F116" s="1"/>
      <c r="G116" s="1"/>
      <c r="H116" s="1"/>
      <c r="I116" s="1"/>
      <c r="J116" s="30"/>
    </row>
    <row r="117" spans="1:10" x14ac:dyDescent="0.2">
      <c r="A117" s="26"/>
      <c r="B117" s="28">
        <v>44378</v>
      </c>
      <c r="C117" s="29"/>
      <c r="D117" s="29" t="s">
        <v>169</v>
      </c>
      <c r="E117" s="29"/>
      <c r="F117" s="29"/>
      <c r="G117" s="29"/>
      <c r="H117" s="29" t="s">
        <v>75</v>
      </c>
      <c r="I117" s="29"/>
      <c r="J117" s="31"/>
    </row>
    <row r="118" spans="1:10" x14ac:dyDescent="0.2">
      <c r="A118" s="1" t="s">
        <v>155</v>
      </c>
      <c r="B118" s="27"/>
      <c r="C118" s="1"/>
      <c r="D118" s="1"/>
      <c r="E118" s="1"/>
      <c r="F118" s="1"/>
      <c r="G118" s="1"/>
      <c r="H118" s="1"/>
      <c r="I118" s="1"/>
      <c r="J118" s="30"/>
    </row>
    <row r="119" spans="1:10" x14ac:dyDescent="0.2">
      <c r="A119" s="33"/>
      <c r="B119" s="32"/>
      <c r="C119" s="33"/>
      <c r="D119" s="33"/>
      <c r="E119" s="33"/>
      <c r="F119" s="33"/>
      <c r="G119" s="33"/>
      <c r="H119" s="33" t="s">
        <v>18</v>
      </c>
      <c r="I119" s="33"/>
      <c r="J119" s="36">
        <v>-225.28</v>
      </c>
    </row>
    <row r="120" spans="1:10" x14ac:dyDescent="0.2">
      <c r="A120" s="33"/>
      <c r="B120" s="32"/>
      <c r="C120" s="33"/>
      <c r="D120" s="33"/>
      <c r="E120" s="33"/>
      <c r="F120" s="33"/>
      <c r="G120" s="33"/>
      <c r="H120" s="33" t="s">
        <v>20</v>
      </c>
      <c r="I120" s="33"/>
      <c r="J120" s="36">
        <v>-13.97</v>
      </c>
    </row>
    <row r="121" spans="1:10" x14ac:dyDescent="0.2">
      <c r="A121" s="33"/>
      <c r="B121" s="32"/>
      <c r="C121" s="33"/>
      <c r="D121" s="33"/>
      <c r="E121" s="33"/>
      <c r="F121" s="33"/>
      <c r="G121" s="33"/>
      <c r="H121" s="33" t="s">
        <v>122</v>
      </c>
      <c r="I121" s="33"/>
      <c r="J121" s="36">
        <v>13.97</v>
      </c>
    </row>
    <row r="122" spans="1:10" x14ac:dyDescent="0.2">
      <c r="A122" s="33"/>
      <c r="B122" s="32"/>
      <c r="C122" s="33"/>
      <c r="D122" s="33"/>
      <c r="E122" s="33"/>
      <c r="F122" s="33"/>
      <c r="G122" s="33"/>
      <c r="H122" s="33" t="s">
        <v>122</v>
      </c>
      <c r="I122" s="33"/>
      <c r="J122" s="36">
        <v>13.97</v>
      </c>
    </row>
    <row r="123" spans="1:10" x14ac:dyDescent="0.2">
      <c r="A123" s="33"/>
      <c r="B123" s="32"/>
      <c r="C123" s="33"/>
      <c r="D123" s="33"/>
      <c r="E123" s="33"/>
      <c r="F123" s="33"/>
      <c r="G123" s="33"/>
      <c r="H123" s="33" t="s">
        <v>20</v>
      </c>
      <c r="I123" s="33"/>
      <c r="J123" s="36">
        <v>-3.27</v>
      </c>
    </row>
    <row r="124" spans="1:10" x14ac:dyDescent="0.2">
      <c r="A124" s="33"/>
      <c r="B124" s="32"/>
      <c r="C124" s="33"/>
      <c r="D124" s="33"/>
      <c r="E124" s="33"/>
      <c r="F124" s="33"/>
      <c r="G124" s="33"/>
      <c r="H124" s="33" t="s">
        <v>122</v>
      </c>
      <c r="I124" s="33"/>
      <c r="J124" s="36">
        <v>3.27</v>
      </c>
    </row>
    <row r="125" spans="1:10" ht="15.75" thickBot="1" x14ac:dyDescent="0.25">
      <c r="A125" s="33"/>
      <c r="B125" s="32"/>
      <c r="C125" s="33"/>
      <c r="D125" s="33"/>
      <c r="E125" s="33"/>
      <c r="F125" s="33"/>
      <c r="G125" s="33"/>
      <c r="H125" s="33" t="s">
        <v>122</v>
      </c>
      <c r="I125" s="33"/>
      <c r="J125" s="34">
        <v>3.27</v>
      </c>
    </row>
    <row r="126" spans="1:10" x14ac:dyDescent="0.2">
      <c r="A126" s="3" t="s">
        <v>3</v>
      </c>
      <c r="B126" s="35"/>
      <c r="C126" s="3"/>
      <c r="D126" s="3"/>
      <c r="E126" s="3"/>
      <c r="F126" s="3"/>
      <c r="G126" s="3"/>
      <c r="H126" s="3"/>
      <c r="I126" s="3"/>
      <c r="J126" s="2">
        <f>ROUND(SUM(J118:J125),5)</f>
        <v>-208.04</v>
      </c>
    </row>
    <row r="127" spans="1:10" x14ac:dyDescent="0.2">
      <c r="A127" s="1" t="s">
        <v>155</v>
      </c>
      <c r="B127" s="27"/>
      <c r="C127" s="1"/>
      <c r="D127" s="1"/>
      <c r="E127" s="1"/>
      <c r="F127" s="1"/>
      <c r="G127" s="1"/>
      <c r="H127" s="1"/>
      <c r="I127" s="1"/>
      <c r="J127" s="30"/>
    </row>
    <row r="128" spans="1:10" x14ac:dyDescent="0.2">
      <c r="A128" s="26"/>
      <c r="B128" s="28">
        <v>44378</v>
      </c>
      <c r="C128" s="29"/>
      <c r="D128" s="29" t="s">
        <v>170</v>
      </c>
      <c r="E128" s="29"/>
      <c r="F128" s="29"/>
      <c r="G128" s="29"/>
      <c r="H128" s="29" t="s">
        <v>75</v>
      </c>
      <c r="I128" s="29"/>
      <c r="J128" s="31"/>
    </row>
    <row r="129" spans="1:10" x14ac:dyDescent="0.2">
      <c r="A129" s="1" t="s">
        <v>155</v>
      </c>
      <c r="B129" s="27"/>
      <c r="C129" s="1"/>
      <c r="D129" s="1"/>
      <c r="E129" s="1"/>
      <c r="F129" s="1"/>
      <c r="G129" s="1"/>
      <c r="H129" s="1"/>
      <c r="I129" s="1"/>
      <c r="J129" s="30"/>
    </row>
    <row r="130" spans="1:10" x14ac:dyDescent="0.2">
      <c r="A130" s="33"/>
      <c r="B130" s="32"/>
      <c r="C130" s="33"/>
      <c r="D130" s="33"/>
      <c r="E130" s="33"/>
      <c r="F130" s="33"/>
      <c r="G130" s="33"/>
      <c r="H130" s="33" t="s">
        <v>23</v>
      </c>
      <c r="I130" s="33"/>
      <c r="J130" s="36">
        <v>-537.5</v>
      </c>
    </row>
    <row r="131" spans="1:10" x14ac:dyDescent="0.2">
      <c r="A131" s="33"/>
      <c r="B131" s="32"/>
      <c r="C131" s="33"/>
      <c r="D131" s="33"/>
      <c r="E131" s="33"/>
      <c r="F131" s="33"/>
      <c r="G131" s="33"/>
      <c r="H131" s="33" t="s">
        <v>22</v>
      </c>
      <c r="I131" s="33"/>
      <c r="J131" s="36">
        <v>-625</v>
      </c>
    </row>
    <row r="132" spans="1:10" x14ac:dyDescent="0.2">
      <c r="A132" s="33"/>
      <c r="B132" s="32"/>
      <c r="C132" s="33"/>
      <c r="D132" s="33"/>
      <c r="E132" s="33"/>
      <c r="F132" s="33"/>
      <c r="G132" s="33"/>
      <c r="H132" s="33" t="s">
        <v>122</v>
      </c>
      <c r="I132" s="33"/>
      <c r="J132" s="36">
        <v>483</v>
      </c>
    </row>
    <row r="133" spans="1:10" x14ac:dyDescent="0.2">
      <c r="A133" s="33"/>
      <c r="B133" s="32"/>
      <c r="C133" s="33"/>
      <c r="D133" s="33"/>
      <c r="E133" s="33"/>
      <c r="F133" s="33"/>
      <c r="G133" s="33"/>
      <c r="H133" s="33" t="s">
        <v>20</v>
      </c>
      <c r="I133" s="33"/>
      <c r="J133" s="36">
        <v>-72.08</v>
      </c>
    </row>
    <row r="134" spans="1:10" x14ac:dyDescent="0.2">
      <c r="A134" s="33"/>
      <c r="B134" s="32"/>
      <c r="C134" s="33"/>
      <c r="D134" s="33"/>
      <c r="E134" s="33"/>
      <c r="F134" s="33"/>
      <c r="G134" s="33"/>
      <c r="H134" s="33" t="s">
        <v>122</v>
      </c>
      <c r="I134" s="33"/>
      <c r="J134" s="36">
        <v>72.08</v>
      </c>
    </row>
    <row r="135" spans="1:10" x14ac:dyDescent="0.2">
      <c r="A135" s="33"/>
      <c r="B135" s="32"/>
      <c r="C135" s="33"/>
      <c r="D135" s="33"/>
      <c r="E135" s="33"/>
      <c r="F135" s="33"/>
      <c r="G135" s="33"/>
      <c r="H135" s="33" t="s">
        <v>122</v>
      </c>
      <c r="I135" s="33"/>
      <c r="J135" s="36">
        <v>72.08</v>
      </c>
    </row>
    <row r="136" spans="1:10" x14ac:dyDescent="0.2">
      <c r="A136" s="33"/>
      <c r="B136" s="32"/>
      <c r="C136" s="33"/>
      <c r="D136" s="33"/>
      <c r="E136" s="33"/>
      <c r="F136" s="33"/>
      <c r="G136" s="33"/>
      <c r="H136" s="33" t="s">
        <v>20</v>
      </c>
      <c r="I136" s="33"/>
      <c r="J136" s="36">
        <v>-16.850000000000001</v>
      </c>
    </row>
    <row r="137" spans="1:10" x14ac:dyDescent="0.2">
      <c r="A137" s="33"/>
      <c r="B137" s="32"/>
      <c r="C137" s="33"/>
      <c r="D137" s="33"/>
      <c r="E137" s="33"/>
      <c r="F137" s="33"/>
      <c r="G137" s="33"/>
      <c r="H137" s="33" t="s">
        <v>122</v>
      </c>
      <c r="I137" s="33"/>
      <c r="J137" s="36">
        <v>16.850000000000001</v>
      </c>
    </row>
    <row r="138" spans="1:10" x14ac:dyDescent="0.2">
      <c r="A138" s="33"/>
      <c r="B138" s="32"/>
      <c r="C138" s="33"/>
      <c r="D138" s="33"/>
      <c r="E138" s="33"/>
      <c r="F138" s="33"/>
      <c r="G138" s="33"/>
      <c r="H138" s="33" t="s">
        <v>122</v>
      </c>
      <c r="I138" s="33"/>
      <c r="J138" s="36">
        <v>16.850000000000001</v>
      </c>
    </row>
    <row r="139" spans="1:10" ht="15.75" thickBot="1" x14ac:dyDescent="0.25">
      <c r="A139" s="33"/>
      <c r="B139" s="32"/>
      <c r="C139" s="33"/>
      <c r="D139" s="33"/>
      <c r="E139" s="33"/>
      <c r="F139" s="33"/>
      <c r="G139" s="33"/>
      <c r="H139" s="33" t="s">
        <v>122</v>
      </c>
      <c r="I139" s="33"/>
      <c r="J139" s="34">
        <v>37.4</v>
      </c>
    </row>
    <row r="140" spans="1:10" x14ac:dyDescent="0.2">
      <c r="A140" s="3" t="s">
        <v>3</v>
      </c>
      <c r="B140" s="35"/>
      <c r="C140" s="3"/>
      <c r="D140" s="3"/>
      <c r="E140" s="3"/>
      <c r="F140" s="3"/>
      <c r="G140" s="3"/>
      <c r="H140" s="3"/>
      <c r="I140" s="3"/>
      <c r="J140" s="2">
        <f>ROUND(SUM(J129:J139),5)</f>
        <v>-553.16999999999996</v>
      </c>
    </row>
    <row r="141" spans="1:10" x14ac:dyDescent="0.2">
      <c r="A141" s="1" t="s">
        <v>155</v>
      </c>
      <c r="B141" s="27"/>
      <c r="C141" s="1"/>
      <c r="D141" s="1"/>
      <c r="E141" s="1"/>
      <c r="F141" s="1"/>
      <c r="G141" s="1"/>
      <c r="H141" s="1"/>
      <c r="I141" s="1"/>
      <c r="J141" s="30"/>
    </row>
    <row r="142" spans="1:10" x14ac:dyDescent="0.2">
      <c r="A142" s="26"/>
      <c r="B142" s="28">
        <v>44378</v>
      </c>
      <c r="C142" s="29"/>
      <c r="D142" s="29" t="s">
        <v>171</v>
      </c>
      <c r="E142" s="29"/>
      <c r="F142" s="29"/>
      <c r="G142" s="29"/>
      <c r="H142" s="29" t="s">
        <v>75</v>
      </c>
      <c r="I142" s="29"/>
      <c r="J142" s="31"/>
    </row>
    <row r="143" spans="1:10" x14ac:dyDescent="0.2">
      <c r="A143" s="1" t="s">
        <v>155</v>
      </c>
      <c r="B143" s="27"/>
      <c r="C143" s="1"/>
      <c r="D143" s="1"/>
      <c r="E143" s="1"/>
      <c r="F143" s="1"/>
      <c r="G143" s="1"/>
      <c r="H143" s="1"/>
      <c r="I143" s="1"/>
      <c r="J143" s="30"/>
    </row>
    <row r="144" spans="1:10" x14ac:dyDescent="0.2">
      <c r="A144" s="33"/>
      <c r="B144" s="32"/>
      <c r="C144" s="33"/>
      <c r="D144" s="33"/>
      <c r="E144" s="33"/>
      <c r="F144" s="33"/>
      <c r="G144" s="33"/>
      <c r="H144" s="33" t="s">
        <v>23</v>
      </c>
      <c r="I144" s="33"/>
      <c r="J144" s="36">
        <v>-1060</v>
      </c>
    </row>
    <row r="145" spans="1:10" x14ac:dyDescent="0.2">
      <c r="A145" s="33"/>
      <c r="B145" s="32"/>
      <c r="C145" s="33"/>
      <c r="D145" s="33"/>
      <c r="E145" s="33"/>
      <c r="F145" s="33"/>
      <c r="G145" s="33"/>
      <c r="H145" s="33" t="s">
        <v>122</v>
      </c>
      <c r="I145" s="33"/>
      <c r="J145" s="36">
        <v>73</v>
      </c>
    </row>
    <row r="146" spans="1:10" x14ac:dyDescent="0.2">
      <c r="A146" s="33"/>
      <c r="B146" s="32"/>
      <c r="C146" s="33"/>
      <c r="D146" s="33"/>
      <c r="E146" s="33"/>
      <c r="F146" s="33"/>
      <c r="G146" s="33"/>
      <c r="H146" s="33" t="s">
        <v>20</v>
      </c>
      <c r="I146" s="33"/>
      <c r="J146" s="36">
        <v>-65.72</v>
      </c>
    </row>
    <row r="147" spans="1:10" x14ac:dyDescent="0.2">
      <c r="A147" s="33"/>
      <c r="B147" s="32"/>
      <c r="C147" s="33"/>
      <c r="D147" s="33"/>
      <c r="E147" s="33"/>
      <c r="F147" s="33"/>
      <c r="G147" s="33"/>
      <c r="H147" s="33" t="s">
        <v>122</v>
      </c>
      <c r="I147" s="33"/>
      <c r="J147" s="36">
        <v>65.72</v>
      </c>
    </row>
    <row r="148" spans="1:10" x14ac:dyDescent="0.2">
      <c r="A148" s="33"/>
      <c r="B148" s="32"/>
      <c r="C148" s="33"/>
      <c r="D148" s="33"/>
      <c r="E148" s="33"/>
      <c r="F148" s="33"/>
      <c r="G148" s="33"/>
      <c r="H148" s="33" t="s">
        <v>122</v>
      </c>
      <c r="I148" s="33"/>
      <c r="J148" s="36">
        <v>65.72</v>
      </c>
    </row>
    <row r="149" spans="1:10" x14ac:dyDescent="0.2">
      <c r="A149" s="33"/>
      <c r="B149" s="32"/>
      <c r="C149" s="33"/>
      <c r="D149" s="33"/>
      <c r="E149" s="33"/>
      <c r="F149" s="33"/>
      <c r="G149" s="33"/>
      <c r="H149" s="33" t="s">
        <v>20</v>
      </c>
      <c r="I149" s="33"/>
      <c r="J149" s="36">
        <v>-15.37</v>
      </c>
    </row>
    <row r="150" spans="1:10" x14ac:dyDescent="0.2">
      <c r="A150" s="33"/>
      <c r="B150" s="32"/>
      <c r="C150" s="33"/>
      <c r="D150" s="33"/>
      <c r="E150" s="33"/>
      <c r="F150" s="33"/>
      <c r="G150" s="33"/>
      <c r="H150" s="33" t="s">
        <v>122</v>
      </c>
      <c r="I150" s="33"/>
      <c r="J150" s="36">
        <v>15.37</v>
      </c>
    </row>
    <row r="151" spans="1:10" x14ac:dyDescent="0.2">
      <c r="A151" s="33"/>
      <c r="B151" s="32"/>
      <c r="C151" s="33"/>
      <c r="D151" s="33"/>
      <c r="E151" s="33"/>
      <c r="F151" s="33"/>
      <c r="G151" s="33"/>
      <c r="H151" s="33" t="s">
        <v>122</v>
      </c>
      <c r="I151" s="33"/>
      <c r="J151" s="36">
        <v>15.37</v>
      </c>
    </row>
    <row r="152" spans="1:10" ht="15.75" thickBot="1" x14ac:dyDescent="0.25">
      <c r="A152" s="33"/>
      <c r="B152" s="32"/>
      <c r="C152" s="33"/>
      <c r="D152" s="33"/>
      <c r="E152" s="33"/>
      <c r="F152" s="33"/>
      <c r="G152" s="33"/>
      <c r="H152" s="33" t="s">
        <v>122</v>
      </c>
      <c r="I152" s="33"/>
      <c r="J152" s="34">
        <v>23.3</v>
      </c>
    </row>
    <row r="153" spans="1:10" x14ac:dyDescent="0.2">
      <c r="A153" s="3" t="s">
        <v>3</v>
      </c>
      <c r="B153" s="35"/>
      <c r="C153" s="3"/>
      <c r="D153" s="3"/>
      <c r="E153" s="3"/>
      <c r="F153" s="3"/>
      <c r="G153" s="3"/>
      <c r="H153" s="3"/>
      <c r="I153" s="3"/>
      <c r="J153" s="2">
        <f>ROUND(SUM(J143:J152),5)</f>
        <v>-882.61</v>
      </c>
    </row>
    <row r="154" spans="1:10" x14ac:dyDescent="0.2">
      <c r="A154" s="1" t="s">
        <v>155</v>
      </c>
      <c r="B154" s="27"/>
      <c r="C154" s="1"/>
      <c r="D154" s="1"/>
      <c r="E154" s="1"/>
      <c r="F154" s="1"/>
      <c r="G154" s="1"/>
      <c r="H154" s="1"/>
      <c r="I154" s="1"/>
      <c r="J154" s="30"/>
    </row>
    <row r="155" spans="1:10" x14ac:dyDescent="0.2">
      <c r="A155" s="26"/>
      <c r="B155" s="28">
        <v>44378</v>
      </c>
      <c r="C155" s="29"/>
      <c r="D155" s="29" t="s">
        <v>170</v>
      </c>
      <c r="E155" s="29"/>
      <c r="F155" s="29"/>
      <c r="G155" s="29"/>
      <c r="H155" s="29" t="s">
        <v>75</v>
      </c>
      <c r="I155" s="29"/>
      <c r="J155" s="31"/>
    </row>
    <row r="156" spans="1:10" x14ac:dyDescent="0.2">
      <c r="A156" s="1" t="s">
        <v>155</v>
      </c>
      <c r="B156" s="27"/>
      <c r="C156" s="1"/>
      <c r="D156" s="1"/>
      <c r="E156" s="1"/>
      <c r="F156" s="1"/>
      <c r="G156" s="1"/>
      <c r="H156" s="1"/>
      <c r="I156" s="1"/>
      <c r="J156" s="30"/>
    </row>
    <row r="157" spans="1:10" ht="15.75" thickBot="1" x14ac:dyDescent="0.25">
      <c r="A157" s="26"/>
      <c r="B157" s="32"/>
      <c r="C157" s="33"/>
      <c r="D157" s="33"/>
      <c r="E157" s="33"/>
      <c r="F157" s="33"/>
      <c r="G157" s="33"/>
      <c r="H157" s="33" t="s">
        <v>21</v>
      </c>
      <c r="I157" s="33"/>
      <c r="J157" s="34">
        <v>-50</v>
      </c>
    </row>
    <row r="158" spans="1:10" x14ac:dyDescent="0.2">
      <c r="A158" s="3" t="s">
        <v>3</v>
      </c>
      <c r="B158" s="35"/>
      <c r="C158" s="3"/>
      <c r="D158" s="3"/>
      <c r="E158" s="3"/>
      <c r="F158" s="3"/>
      <c r="G158" s="3"/>
      <c r="H158" s="3"/>
      <c r="I158" s="3"/>
      <c r="J158" s="2">
        <f>ROUND(SUM(J156:J157),5)</f>
        <v>-50</v>
      </c>
    </row>
    <row r="159" spans="1:10" x14ac:dyDescent="0.2">
      <c r="A159" s="1" t="s">
        <v>155</v>
      </c>
      <c r="B159" s="27"/>
      <c r="C159" s="1"/>
      <c r="D159" s="1"/>
      <c r="E159" s="1"/>
      <c r="F159" s="1"/>
      <c r="G159" s="1"/>
      <c r="H159" s="1"/>
      <c r="I159" s="1"/>
      <c r="J159" s="30"/>
    </row>
    <row r="160" spans="1:10" x14ac:dyDescent="0.2">
      <c r="A160" s="26"/>
      <c r="B160" s="28">
        <v>44378</v>
      </c>
      <c r="C160" s="29"/>
      <c r="D160" s="29" t="s">
        <v>166</v>
      </c>
      <c r="E160" s="29"/>
      <c r="F160" s="29"/>
      <c r="G160" s="29"/>
      <c r="H160" s="29" t="s">
        <v>75</v>
      </c>
      <c r="I160" s="29"/>
      <c r="J160" s="31"/>
    </row>
    <row r="161" spans="1:10" x14ac:dyDescent="0.2">
      <c r="A161" s="1" t="s">
        <v>155</v>
      </c>
      <c r="B161" s="27"/>
      <c r="C161" s="1"/>
      <c r="D161" s="1"/>
      <c r="E161" s="1"/>
      <c r="F161" s="1"/>
      <c r="G161" s="1"/>
      <c r="H161" s="1"/>
      <c r="I161" s="1"/>
      <c r="J161" s="30"/>
    </row>
    <row r="162" spans="1:10" x14ac:dyDescent="0.2">
      <c r="A162" s="33"/>
      <c r="B162" s="32"/>
      <c r="C162" s="33"/>
      <c r="D162" s="33"/>
      <c r="E162" s="33"/>
      <c r="F162" s="33"/>
      <c r="G162" s="33"/>
      <c r="H162" s="33" t="s">
        <v>21</v>
      </c>
      <c r="I162" s="33"/>
      <c r="J162" s="36">
        <v>-50</v>
      </c>
    </row>
    <row r="163" spans="1:10" x14ac:dyDescent="0.2">
      <c r="A163" s="33"/>
      <c r="B163" s="32"/>
      <c r="C163" s="33"/>
      <c r="D163" s="33"/>
      <c r="E163" s="33"/>
      <c r="F163" s="33"/>
      <c r="G163" s="33"/>
      <c r="H163" s="33" t="s">
        <v>54</v>
      </c>
      <c r="I163" s="33"/>
      <c r="J163" s="36">
        <v>-75</v>
      </c>
    </row>
    <row r="164" spans="1:10" ht="15.75" thickBot="1" x14ac:dyDescent="0.25">
      <c r="A164" s="33"/>
      <c r="B164" s="32"/>
      <c r="C164" s="33"/>
      <c r="D164" s="33"/>
      <c r="E164" s="33"/>
      <c r="F164" s="33"/>
      <c r="G164" s="33"/>
      <c r="H164" s="33" t="s">
        <v>19</v>
      </c>
      <c r="I164" s="33"/>
      <c r="J164" s="34">
        <v>-260.39999999999998</v>
      </c>
    </row>
    <row r="165" spans="1:10" x14ac:dyDescent="0.2">
      <c r="A165" s="3" t="s">
        <v>3</v>
      </c>
      <c r="B165" s="35"/>
      <c r="C165" s="3"/>
      <c r="D165" s="3"/>
      <c r="E165" s="3"/>
      <c r="F165" s="3"/>
      <c r="G165" s="3"/>
      <c r="H165" s="3"/>
      <c r="I165" s="3"/>
      <c r="J165" s="2">
        <f>ROUND(SUM(J161:J164),5)</f>
        <v>-385.4</v>
      </c>
    </row>
    <row r="166" spans="1:10" x14ac:dyDescent="0.2">
      <c r="A166" s="1" t="s">
        <v>155</v>
      </c>
      <c r="B166" s="27"/>
      <c r="C166" s="1"/>
      <c r="D166" s="1"/>
      <c r="E166" s="1"/>
      <c r="F166" s="1"/>
      <c r="G166" s="1"/>
      <c r="H166" s="1"/>
      <c r="I166" s="1"/>
      <c r="J166" s="30"/>
    </row>
    <row r="167" spans="1:10" x14ac:dyDescent="0.2">
      <c r="A167" s="26"/>
      <c r="B167" s="28">
        <v>44378</v>
      </c>
      <c r="C167" s="29"/>
      <c r="D167" s="29" t="s">
        <v>166</v>
      </c>
      <c r="E167" s="29"/>
      <c r="F167" s="29"/>
      <c r="G167" s="29"/>
      <c r="H167" s="29" t="s">
        <v>75</v>
      </c>
      <c r="I167" s="29"/>
      <c r="J167" s="31"/>
    </row>
    <row r="168" spans="1:10" x14ac:dyDescent="0.2">
      <c r="A168" s="1" t="s">
        <v>155</v>
      </c>
      <c r="B168" s="27"/>
      <c r="C168" s="1"/>
      <c r="D168" s="1"/>
      <c r="E168" s="1"/>
      <c r="F168" s="1"/>
      <c r="G168" s="1"/>
      <c r="H168" s="1"/>
      <c r="I168" s="1"/>
      <c r="J168" s="30"/>
    </row>
    <row r="169" spans="1:10" ht="15.75" thickBot="1" x14ac:dyDescent="0.25">
      <c r="A169" s="26"/>
      <c r="B169" s="32"/>
      <c r="C169" s="33"/>
      <c r="D169" s="33"/>
      <c r="E169" s="33"/>
      <c r="F169" s="33"/>
      <c r="G169" s="33"/>
      <c r="H169" s="33" t="s">
        <v>22</v>
      </c>
      <c r="I169" s="33"/>
      <c r="J169" s="34">
        <v>-625</v>
      </c>
    </row>
    <row r="170" spans="1:10" x14ac:dyDescent="0.2">
      <c r="A170" s="3" t="s">
        <v>3</v>
      </c>
      <c r="B170" s="35"/>
      <c r="C170" s="3"/>
      <c r="D170" s="3"/>
      <c r="E170" s="3"/>
      <c r="F170" s="3"/>
      <c r="G170" s="3"/>
      <c r="H170" s="3"/>
      <c r="I170" s="3"/>
      <c r="J170" s="2">
        <f>ROUND(SUM(J168:J169),5)</f>
        <v>-625</v>
      </c>
    </row>
    <row r="171" spans="1:10" x14ac:dyDescent="0.2">
      <c r="A171" s="1" t="s">
        <v>155</v>
      </c>
      <c r="B171" s="27"/>
      <c r="C171" s="1"/>
      <c r="D171" s="1"/>
      <c r="E171" s="1"/>
      <c r="F171" s="1"/>
      <c r="G171" s="1"/>
      <c r="H171" s="1"/>
      <c r="I171" s="1"/>
      <c r="J171" s="30"/>
    </row>
    <row r="172" spans="1:10" x14ac:dyDescent="0.2">
      <c r="A172" s="26"/>
      <c r="B172" s="28">
        <v>44378</v>
      </c>
      <c r="C172" s="29"/>
      <c r="D172" s="29" t="s">
        <v>171</v>
      </c>
      <c r="E172" s="29"/>
      <c r="F172" s="29"/>
      <c r="G172" s="29"/>
      <c r="H172" s="29" t="s">
        <v>75</v>
      </c>
      <c r="I172" s="29"/>
      <c r="J172" s="31"/>
    </row>
    <row r="173" spans="1:10" x14ac:dyDescent="0.2">
      <c r="A173" s="1" t="s">
        <v>155</v>
      </c>
      <c r="B173" s="27"/>
      <c r="C173" s="1"/>
      <c r="D173" s="1"/>
      <c r="E173" s="1"/>
      <c r="F173" s="1"/>
      <c r="G173" s="1"/>
      <c r="H173" s="1"/>
      <c r="I173" s="1"/>
      <c r="J173" s="30"/>
    </row>
    <row r="174" spans="1:10" x14ac:dyDescent="0.2">
      <c r="A174" s="33"/>
      <c r="B174" s="32"/>
      <c r="C174" s="33"/>
      <c r="D174" s="33"/>
      <c r="E174" s="33"/>
      <c r="F174" s="33"/>
      <c r="G174" s="33"/>
      <c r="H174" s="33" t="s">
        <v>19</v>
      </c>
      <c r="I174" s="33"/>
      <c r="J174" s="36">
        <v>-50.4</v>
      </c>
    </row>
    <row r="175" spans="1:10" ht="15.75" thickBot="1" x14ac:dyDescent="0.25">
      <c r="A175" s="33"/>
      <c r="B175" s="32"/>
      <c r="C175" s="33"/>
      <c r="D175" s="33"/>
      <c r="E175" s="33"/>
      <c r="F175" s="33"/>
      <c r="G175" s="33"/>
      <c r="H175" s="33" t="s">
        <v>21</v>
      </c>
      <c r="I175" s="33"/>
      <c r="J175" s="34">
        <v>-50</v>
      </c>
    </row>
    <row r="176" spans="1:10" x14ac:dyDescent="0.2">
      <c r="A176" s="3" t="s">
        <v>3</v>
      </c>
      <c r="B176" s="35"/>
      <c r="C176" s="3"/>
      <c r="D176" s="3"/>
      <c r="E176" s="3"/>
      <c r="F176" s="3"/>
      <c r="G176" s="3"/>
      <c r="H176" s="3"/>
      <c r="I176" s="3"/>
      <c r="J176" s="2">
        <f>ROUND(SUM(J173:J175),5)</f>
        <v>-100.4</v>
      </c>
    </row>
    <row r="177" spans="1:10" x14ac:dyDescent="0.2">
      <c r="A177" s="1" t="s">
        <v>155</v>
      </c>
      <c r="B177" s="27"/>
      <c r="C177" s="1"/>
      <c r="D177" s="1"/>
      <c r="E177" s="1"/>
      <c r="F177" s="1"/>
      <c r="G177" s="1"/>
      <c r="H177" s="1"/>
      <c r="I177" s="1"/>
      <c r="J177" s="30"/>
    </row>
    <row r="178" spans="1:10" x14ac:dyDescent="0.2">
      <c r="A178" s="26"/>
      <c r="B178" s="28">
        <v>44386</v>
      </c>
      <c r="C178" s="29"/>
      <c r="D178" s="29" t="s">
        <v>172</v>
      </c>
      <c r="E178" s="29"/>
      <c r="F178" s="29"/>
      <c r="G178" s="29"/>
      <c r="H178" s="29" t="s">
        <v>75</v>
      </c>
      <c r="I178" s="29"/>
      <c r="J178" s="31"/>
    </row>
    <row r="179" spans="1:10" x14ac:dyDescent="0.2">
      <c r="A179" s="1" t="s">
        <v>155</v>
      </c>
      <c r="B179" s="27"/>
      <c r="C179" s="1"/>
      <c r="D179" s="1"/>
      <c r="E179" s="1"/>
      <c r="F179" s="1"/>
      <c r="G179" s="1"/>
      <c r="H179" s="1"/>
      <c r="I179" s="1"/>
      <c r="J179" s="30"/>
    </row>
    <row r="180" spans="1:10" x14ac:dyDescent="0.2">
      <c r="A180" s="33"/>
      <c r="B180" s="32">
        <v>44386</v>
      </c>
      <c r="C180" s="33"/>
      <c r="D180" s="33"/>
      <c r="E180" s="33"/>
      <c r="F180" s="33"/>
      <c r="G180" s="33"/>
      <c r="H180" s="33" t="s">
        <v>34</v>
      </c>
      <c r="I180" s="33"/>
      <c r="J180" s="36">
        <v>-3500</v>
      </c>
    </row>
    <row r="181" spans="1:10" ht="15.75" thickBot="1" x14ac:dyDescent="0.25">
      <c r="A181" s="33"/>
      <c r="B181" s="32">
        <v>44386</v>
      </c>
      <c r="C181" s="33"/>
      <c r="D181" s="33"/>
      <c r="E181" s="33"/>
      <c r="F181" s="33"/>
      <c r="G181" s="33"/>
      <c r="H181" s="33" t="s">
        <v>33</v>
      </c>
      <c r="I181" s="33"/>
      <c r="J181" s="34">
        <v>-1800.53</v>
      </c>
    </row>
    <row r="182" spans="1:10" x14ac:dyDescent="0.2">
      <c r="A182" s="3" t="s">
        <v>3</v>
      </c>
      <c r="B182" s="35"/>
      <c r="C182" s="3"/>
      <c r="D182" s="3"/>
      <c r="E182" s="3"/>
      <c r="F182" s="3"/>
      <c r="G182" s="3"/>
      <c r="H182" s="3"/>
      <c r="I182" s="3"/>
      <c r="J182" s="2">
        <f>ROUND(SUM(J179:J181),5)</f>
        <v>-5300.53</v>
      </c>
    </row>
    <row r="183" spans="1:10" x14ac:dyDescent="0.2">
      <c r="A183" s="1" t="s">
        <v>155</v>
      </c>
      <c r="B183" s="27"/>
      <c r="C183" s="1"/>
      <c r="D183" s="1"/>
      <c r="E183" s="1"/>
      <c r="F183" s="1"/>
      <c r="G183" s="1"/>
      <c r="H183" s="1"/>
      <c r="I183" s="1"/>
      <c r="J183" s="30"/>
    </row>
    <row r="184" spans="1:10" x14ac:dyDescent="0.2">
      <c r="A184" s="26"/>
      <c r="B184" s="28">
        <v>44394</v>
      </c>
      <c r="C184" s="29"/>
      <c r="D184" s="29" t="s">
        <v>173</v>
      </c>
      <c r="E184" s="29"/>
      <c r="F184" s="29"/>
      <c r="G184" s="29"/>
      <c r="H184" s="29" t="s">
        <v>75</v>
      </c>
      <c r="I184" s="29"/>
      <c r="J184" s="31"/>
    </row>
    <row r="185" spans="1:10" x14ac:dyDescent="0.2">
      <c r="A185" s="1" t="s">
        <v>155</v>
      </c>
      <c r="B185" s="27"/>
      <c r="C185" s="1"/>
      <c r="D185" s="1"/>
      <c r="E185" s="1"/>
      <c r="F185" s="1"/>
      <c r="G185" s="1"/>
      <c r="H185" s="1"/>
      <c r="I185" s="1"/>
      <c r="J185" s="30"/>
    </row>
    <row r="186" spans="1:10" ht="15.75" thickBot="1" x14ac:dyDescent="0.25">
      <c r="A186" s="26"/>
      <c r="B186" s="32">
        <v>44394</v>
      </c>
      <c r="C186" s="33"/>
      <c r="D186" s="33"/>
      <c r="E186" s="33"/>
      <c r="F186" s="33"/>
      <c r="G186" s="33"/>
      <c r="H186" s="33" t="s">
        <v>15</v>
      </c>
      <c r="I186" s="33"/>
      <c r="J186" s="34">
        <v>-487.25</v>
      </c>
    </row>
    <row r="187" spans="1:10" x14ac:dyDescent="0.2">
      <c r="A187" s="3" t="s">
        <v>3</v>
      </c>
      <c r="B187" s="35"/>
      <c r="C187" s="3"/>
      <c r="D187" s="3"/>
      <c r="E187" s="3"/>
      <c r="F187" s="3"/>
      <c r="G187" s="3"/>
      <c r="H187" s="3"/>
      <c r="I187" s="3"/>
      <c r="J187" s="2">
        <f>ROUND(SUM(J185:J186),5)</f>
        <v>-487.25</v>
      </c>
    </row>
    <row r="188" spans="1:10" x14ac:dyDescent="0.2">
      <c r="A188" s="1" t="s">
        <v>155</v>
      </c>
      <c r="B188" s="27"/>
      <c r="C188" s="1"/>
      <c r="D188" s="1"/>
      <c r="E188" s="1"/>
      <c r="F188" s="1"/>
      <c r="G188" s="1"/>
      <c r="H188" s="1"/>
      <c r="I188" s="1"/>
      <c r="J188" s="30"/>
    </row>
    <row r="189" spans="1:10" x14ac:dyDescent="0.2">
      <c r="A189" s="26"/>
      <c r="B189" s="28">
        <v>44403</v>
      </c>
      <c r="C189" s="29"/>
      <c r="D189" s="29" t="s">
        <v>173</v>
      </c>
      <c r="E189" s="29"/>
      <c r="F189" s="29"/>
      <c r="G189" s="29"/>
      <c r="H189" s="29" t="s">
        <v>75</v>
      </c>
      <c r="I189" s="29"/>
      <c r="J189" s="31"/>
    </row>
    <row r="190" spans="1:10" x14ac:dyDescent="0.2">
      <c r="A190" s="1" t="s">
        <v>155</v>
      </c>
      <c r="B190" s="27"/>
      <c r="C190" s="1"/>
      <c r="D190" s="1"/>
      <c r="E190" s="1"/>
      <c r="F190" s="1"/>
      <c r="G190" s="1"/>
      <c r="H190" s="1"/>
      <c r="I190" s="1"/>
      <c r="J190" s="30"/>
    </row>
    <row r="191" spans="1:10" ht="15.75" thickBot="1" x14ac:dyDescent="0.25">
      <c r="A191" s="26"/>
      <c r="B191" s="32">
        <v>44403</v>
      </c>
      <c r="C191" s="33"/>
      <c r="D191" s="33"/>
      <c r="E191" s="33"/>
      <c r="F191" s="33"/>
      <c r="G191" s="33"/>
      <c r="H191" s="33" t="s">
        <v>15</v>
      </c>
      <c r="I191" s="33"/>
      <c r="J191" s="34">
        <v>-198.45</v>
      </c>
    </row>
    <row r="192" spans="1:10" x14ac:dyDescent="0.2">
      <c r="A192" s="3" t="s">
        <v>3</v>
      </c>
      <c r="B192" s="35"/>
      <c r="C192" s="3"/>
      <c r="D192" s="3"/>
      <c r="E192" s="3"/>
      <c r="F192" s="3"/>
      <c r="G192" s="3"/>
      <c r="H192" s="3"/>
      <c r="I192" s="3"/>
      <c r="J192" s="2">
        <f>ROUND(SUM(J190:J191),5)</f>
        <v>-198.45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12:35 PM
&amp;"Arial,Bold"&amp;8 07/31/21
&amp;"Arial,Bold"&amp;8 &amp;C&amp;"Arial,Bold"&amp;12 PIKES BAY SANITARY DISTRICT
&amp;"Arial,Bold"&amp;14 Check Detail
&amp;"Arial,Bold"&amp;10 July 2021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PNL by Class</vt:lpstr>
      <vt:lpstr>Budget vs Actual</vt:lpstr>
      <vt:lpstr>Check Detail</vt:lpstr>
      <vt:lpstr>Balance Sheet!Print_Titles</vt:lpstr>
      <vt:lpstr>Budget vs Actual!Print_Titles</vt:lpstr>
      <vt:lpstr>Check Detail!Print_Titles</vt:lpstr>
      <vt:lpstr>PNL by Class!Print_Titles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2021-07-31T17:27:54Z</dcterms:created>
  <dcterms:modified xsi:type="dcterms:W3CDTF">2021-07-31T17:36:14Z</dcterms:modified>
</cp:coreProperties>
</file>