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7.01.21 Meeting Packet\"/>
    </mc:Choice>
  </mc:AlternateContent>
  <bookViews>
    <workbookView xWindow="0" yWindow="0" windowWidth="20490" windowHeight="8310" activeTab="3"/>
  </bookViews>
  <sheets>
    <sheet name="Balance Sheet" sheetId="2" r:id="rId1"/>
    <sheet name="PNL by Class" sheetId="1" r:id="rId2"/>
    <sheet name="Budget vs Actual" sheetId="4" r:id="rId3"/>
    <sheet name="Checks" sheetId="6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'PNL by Class'!$A:$F,'PNL by Class'!$1:$1</definedName>
    <definedName name="QB_COLUMN_1210" localSheetId="1" hidden="1">'PNL by Class'!$G$1</definedName>
    <definedName name="QB_COLUMN_2210" localSheetId="1" hidden="1">'PNL by Class'!$K$1</definedName>
    <definedName name="QB_COLUMN_29" localSheetId="0" hidden="1">'Balance Sheet'!$F$1</definedName>
    <definedName name="QB_COLUMN_3210" localSheetId="1" hidden="1">'PNL by Class'!$I$1</definedName>
    <definedName name="QB_COLUMN_42301" localSheetId="1" hidden="1">'PNL by Class'!$O$1</definedName>
    <definedName name="QB_COLUMN_45211" localSheetId="1" hidden="1">'PNL by Class'!$M$1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Sheet'!$24:$24,'Balance Sheet'!$25:$25,'Balance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Actual'!$22:$22,'Budget vs Actual'!$23:$23,'Budget vs Actual'!$24:$24,'Budget vs Actual'!$25:$25</definedName>
    <definedName name="QB_DATA_0" localSheetId="1" hidden="1">'PNL by Class'!$4:$4,'PNL by Class'!$5:$5,'PNL by Class'!$6:$6,'PNL by Class'!$9:$9,'PNL by Class'!$10:$10,'PNL by Class'!$11:$11,'PNL by Class'!$13:$13,'PNL by Class'!$16:$16,'PNL by Class'!$17:$17,'PNL by Class'!$18:$18,'PNL by Class'!$19:$19,'PNL by Class'!$20:$20,'PNL by Class'!$21:$21,'PNL by Class'!$24:$24,'PNL by Class'!$25:$25,'PNL by Class'!$26:$26</definedName>
    <definedName name="QB_DATA_1" localSheetId="0" hidden="1">'Balance Sheet'!$28:$28,'Balance Sheet'!$29:$29,'Balance Sheet'!$31:$31,'Balance Sheet'!$32:$32,'Balance Sheet'!$34:$34,'Balance Sheet'!$35:$35,'Balance Sheet'!$36:$36,'Balance Sheet'!$39:$39,'Balance Sheet'!$46:$46,'Balance Sheet'!$49:$49,'Balance Sheet'!$50:$50,'Balance Sheet'!$51:$51,'Balance Sheet'!$52:$52,'Balance Sheet'!$53:$53,'Balance Sheet'!$54:$54,'Balance Sheet'!$58:$58</definedName>
    <definedName name="QB_DATA_1" localSheetId="2" hidden="1">'Budget vs Actual'!$26:$26,'Budget vs Actual'!$29:$29,'Budget vs Actual'!$30:$30,'Budget vs Actual'!$31:$31,'Budget vs Actual'!$33:$33,'Budget vs Actual'!$34:$34,'Budget vs Actual'!$35:$35,'Budget vs Actual'!$37:$37,'Budget vs Actual'!$40:$40,'Budget vs Actual'!$41:$41,'Budget vs Actual'!$44:$44,'Budget vs Actual'!$45:$45,'Budget vs Actual'!$48:$48,'Budget vs Actual'!$49:$49,'Budget vs Actual'!$50:$50,'Budget vs Actual'!$51:$51</definedName>
    <definedName name="QB_DATA_1" localSheetId="1" hidden="1">'PNL by Class'!$28:$28,'PNL by Class'!$29:$29,'PNL by Class'!$31:$31,'PNL by Class'!$34:$34,'PNL by Class'!$37:$37,'PNL by Class'!$38:$38,'PNL by Class'!$41:$41,'PNL by Class'!$42:$42,'PNL by Class'!$43:$43,'PNL by Class'!$44:$44,'PNL by Class'!$45:$45,'PNL by Class'!$48:$48,'PNL by Class'!$49:$49,'PNL by Class'!$56:$56,'PNL by Class'!$60:$60</definedName>
    <definedName name="QB_DATA_2" localSheetId="0" hidden="1">'Balance Sheet'!$62:$62,'Balance Sheet'!$63:$63,'Balance Sheet'!$64:$64,'Balance Sheet'!$65:$65,'Balance Sheet'!$66:$66,'Balance Sheet'!$67:$67</definedName>
    <definedName name="QB_DATA_2" localSheetId="2" hidden="1">'Budget vs Actual'!$52:$52,'Budget vs Actual'!$55:$55,'Budget vs Actual'!$56:$56,'Budget vs Actual'!$63:$63,'Budget vs Actual'!$67:$67</definedName>
    <definedName name="QB_FORMULA_0" localSheetId="0" hidden="1">'Balance Sheet'!$F$9,'Balance Sheet'!$F$16,'Balance Sheet'!$F$21,'Balance Sheet'!$F$22,'Balance Sheet'!$F$33,'Balance Sheet'!$F$37,'Balance Sheet'!$F$40,'Balance Sheet'!$F$41,'Balance Sheet'!$F$47,'Balance Sheet'!$F$55,'Balance Sheet'!$F$56,'Balance Sheet'!$F$59,'Balance Sheet'!$F$60,'Balance Sheet'!$F$68,'Balance Sheet'!$F$69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'PNL by Class'!$O$4,'PNL by Class'!$O$5,'PNL by Class'!$O$6,'PNL by Class'!$G$7,'PNL by Class'!$I$7,'PNL by Class'!$K$7,'PNL by Class'!$M$7,'PNL by Class'!$O$7,'PNL by Class'!$O$9,'PNL by Class'!$O$10,'PNL by Class'!$O$11,'PNL by Class'!$O$13,'PNL by Class'!$G$14,'PNL by Class'!$I$14,'PNL by Class'!$K$14,'PNL by Class'!$M$14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Actual'!$K$21,'Budget vs Actual'!$M$21</definedName>
    <definedName name="QB_FORMULA_1" localSheetId="1" hidden="1">'PNL by Class'!$O$14,'PNL by Class'!$O$16,'PNL by Class'!$O$17,'PNL by Class'!$O$18,'PNL by Class'!$O$19,'PNL by Class'!$O$20,'PNL by Class'!$O$21,'PNL by Class'!$G$22,'PNL by Class'!$I$22,'PNL by Class'!$K$22,'PNL by Class'!$M$22,'PNL by Class'!$O$22,'PNL by Class'!$O$24,'PNL by Class'!$O$25,'PNL by Class'!$O$26,'PNL by Class'!$O$28</definedName>
    <definedName name="QB_FORMULA_2" localSheetId="2" hidden="1">'Budget vs Actual'!$K$22,'Budget vs Actual'!$M$22,'Budget vs Actual'!$K$23,'Budget vs Actual'!$M$23,'Budget vs Actual'!$K$24,'Budget vs Actual'!$M$24,'Budget vs Actual'!$K$25,'Budget vs Actual'!$M$25,'Budget vs Actual'!$K$26,'Budget vs Actual'!$M$26,'Budget vs Actual'!$G$27,'Budget vs Actual'!$I$27,'Budget vs Actual'!$K$27,'Budget vs Actual'!$M$27,'Budget vs Actual'!$K$29,'Budget vs Actual'!$M$29</definedName>
    <definedName name="QB_FORMULA_2" localSheetId="1" hidden="1">'PNL by Class'!$O$29,'PNL by Class'!$G$30,'PNL by Class'!$I$30,'PNL by Class'!$K$30,'PNL by Class'!$M$30,'PNL by Class'!$O$30,'PNL by Class'!$O$31,'PNL by Class'!$G$32,'PNL by Class'!$I$32,'PNL by Class'!$K$32,'PNL by Class'!$M$32,'PNL by Class'!$O$32,'PNL by Class'!$O$34,'PNL by Class'!$G$35,'PNL by Class'!$I$35,'PNL by Class'!$K$35</definedName>
    <definedName name="QB_FORMULA_3" localSheetId="2" hidden="1">'Budget vs Actual'!$K$30,'Budget vs Actual'!$M$30,'Budget vs Actual'!$K$31,'Budget vs Actual'!$M$31,'Budget vs Actual'!$K$33,'Budget vs Actual'!$M$33,'Budget vs Actual'!$K$34,'Budget vs Actual'!$M$34,'Budget vs Actual'!$K$35,'Budget vs Actual'!$M$35,'Budget vs Actual'!$G$36,'Budget vs Actual'!$I$36,'Budget vs Actual'!$K$36,'Budget vs Actual'!$M$36,'Budget vs Actual'!$K$37,'Budget vs Actual'!$M$37</definedName>
    <definedName name="QB_FORMULA_3" localSheetId="1" hidden="1">'PNL by Class'!$M$35,'PNL by Class'!$O$35,'PNL by Class'!$O$37,'PNL by Class'!$O$38,'PNL by Class'!$G$39,'PNL by Class'!$I$39,'PNL by Class'!$K$39,'PNL by Class'!$M$39,'PNL by Class'!$O$39,'PNL by Class'!$O$41,'PNL by Class'!$O$42,'PNL by Class'!$O$43,'PNL by Class'!$O$44,'PNL by Class'!$O$45,'PNL by Class'!$G$46,'PNL by Class'!$I$46</definedName>
    <definedName name="QB_FORMULA_4" localSheetId="2" hidden="1">'Budget vs Actual'!$G$38,'Budget vs Actual'!$I$38,'Budget vs Actual'!$K$38,'Budget vs Actual'!$M$38,'Budget vs Actual'!$K$40,'Budget vs Actual'!$M$40,'Budget vs Actual'!$K$41,'Budget vs Actual'!$M$41,'Budget vs Actual'!$G$42,'Budget vs Actual'!$I$42,'Budget vs Actual'!$K$42,'Budget vs Actual'!$M$42,'Budget vs Actual'!$K$44,'Budget vs Actual'!$M$44,'Budget vs Actual'!$K$45,'Budget vs Actual'!$M$45</definedName>
    <definedName name="QB_FORMULA_4" localSheetId="1" hidden="1">'PNL by Class'!$K$46,'PNL by Class'!$M$46,'PNL by Class'!$O$46,'PNL by Class'!$O$48,'PNL by Class'!$O$49,'PNL by Class'!$G$50,'PNL by Class'!$I$50,'PNL by Class'!$K$50,'PNL by Class'!$M$50,'PNL by Class'!$O$50,'PNL by Class'!$G$51,'PNL by Class'!$I$51,'PNL by Class'!$K$51,'PNL by Class'!$M$51,'PNL by Class'!$O$51,'PNL by Class'!$G$52</definedName>
    <definedName name="QB_FORMULA_5" localSheetId="2" hidden="1">'Budget vs Actual'!$G$46,'Budget vs Actual'!$I$46,'Budget vs Actual'!$K$46,'Budget vs Actual'!$M$46,'Budget vs Actual'!$K$48,'Budget vs Actual'!$M$48,'Budget vs Actual'!$K$49,'Budget vs Actual'!$M$49,'Budget vs Actual'!$K$50,'Budget vs Actual'!$M$50,'Budget vs Actual'!$K$51,'Budget vs Actual'!$M$51,'Budget vs Actual'!$K$52,'Budget vs Actual'!$M$52,'Budget vs Actual'!$G$53,'Budget vs Actual'!$I$53</definedName>
    <definedName name="QB_FORMULA_5" localSheetId="1" hidden="1">'PNL by Class'!$I$52,'PNL by Class'!$K$52,'PNL by Class'!$M$52,'PNL by Class'!$O$52,'PNL by Class'!$O$56,'PNL by Class'!$G$57,'PNL by Class'!$I$57,'PNL by Class'!$K$57,'PNL by Class'!$M$57,'PNL by Class'!$O$57,'PNL by Class'!$G$58,'PNL by Class'!$I$58,'PNL by Class'!$K$58,'PNL by Class'!$M$58,'PNL by Class'!$O$58,'PNL by Class'!$O$60</definedName>
    <definedName name="QB_FORMULA_6" localSheetId="2" hidden="1">'Budget vs Actual'!$K$53,'Budget vs Actual'!$M$53,'Budget vs Actual'!$K$55,'Budget vs Actual'!$M$55,'Budget vs Actual'!$K$56,'Budget vs Actual'!$M$56,'Budget vs Actual'!$G$57,'Budget vs Actual'!$I$57,'Budget vs Actual'!$K$57,'Budget vs Actual'!$M$57,'Budget vs Actual'!$G$58,'Budget vs Actual'!$I$58,'Budget vs Actual'!$K$58,'Budget vs Actual'!$M$58,'Budget vs Actual'!$G$59,'Budget vs Actual'!$I$59</definedName>
    <definedName name="QB_FORMULA_6" localSheetId="1" hidden="1">'PNL by Class'!$G$61,'PNL by Class'!$I$61,'PNL by Class'!$K$61,'PNL by Class'!$M$61,'PNL by Class'!$O$61,'PNL by Class'!$G$62,'PNL by Class'!$I$62,'PNL by Class'!$K$62,'PNL by Class'!$M$62,'PNL by Class'!$O$62,'PNL by Class'!$G$63,'PNL by Class'!$I$63,'PNL by Class'!$K$63,'PNL by Class'!$M$63,'PNL by Class'!$O$63</definedName>
    <definedName name="QB_FORMULA_7" localSheetId="2" hidden="1">'Budget vs Actual'!$K$59,'Budget vs Actual'!$M$59,'Budget vs Actual'!$K$63,'Budget vs Actual'!$M$63,'Budget vs Actual'!$G$64,'Budget vs Actual'!$I$64,'Budget vs Actual'!$K$64,'Budget vs Actual'!$M$64,'Budget vs Actual'!$G$65,'Budget vs Actual'!$I$65,'Budget vs Actual'!$K$65,'Budget vs Actual'!$M$65,'Budget vs Actual'!$K$67,'Budget vs Actual'!$M$67,'Budget vs Actual'!$G$68,'Budget vs Actual'!$I$68</definedName>
    <definedName name="QB_FORMULA_8" localSheetId="2" hidden="1">'Budget vs Actual'!$K$68,'Budget vs Actual'!$M$68,'Budget vs Actual'!$G$69,'Budget vs Actual'!$I$69,'Budget vs Actual'!$K$69,'Budget vs Actual'!$M$69,'Budget vs Actual'!$G$70,'Budget vs Actual'!$I$70,'Budget vs Actual'!$K$70,'Budget vs Actual'!$M$70</definedName>
    <definedName name="QB_ROW_1" localSheetId="0" hidden="1">'Balance Sheet'!$A$2</definedName>
    <definedName name="QB_ROW_10031" localSheetId="0" hidden="1">'Balance Sheet'!$D$45</definedName>
    <definedName name="QB_ROW_1011" localSheetId="0" hidden="1">'Balance Sheet'!$B$3</definedName>
    <definedName name="QB_ROW_101220" localSheetId="0" hidden="1">'Balance Sheet'!$C$35</definedName>
    <definedName name="QB_ROW_10331" localSheetId="0" hidden="1">'Balance Sheet'!$D$47</definedName>
    <definedName name="QB_ROW_106240" localSheetId="0" hidden="1">'Balance Sheet'!$E$52</definedName>
    <definedName name="QB_ROW_107230" localSheetId="2" hidden="1">'Budget vs Actual'!$D$7</definedName>
    <definedName name="QB_ROW_107230" localSheetId="1" hidden="1">'PNL by Class'!$D$5</definedName>
    <definedName name="QB_ROW_110230" localSheetId="0" hidden="1">'Balance Sheet'!$D$58</definedName>
    <definedName name="QB_ROW_117220" localSheetId="0" hidden="1">'Balance Sheet'!$C$27</definedName>
    <definedName name="QB_ROW_12031" localSheetId="0" hidden="1">'Balance Sheet'!$D$48</definedName>
    <definedName name="QB_ROW_1220" localSheetId="0" hidden="1">'Balance Sheet'!$C$64</definedName>
    <definedName name="QB_ROW_12331" localSheetId="0" hidden="1">'Balance Sheet'!$D$55</definedName>
    <definedName name="QB_ROW_128240" localSheetId="0" hidden="1">'Balance Sheet'!$E$53</definedName>
    <definedName name="QB_ROW_13021" localSheetId="0" hidden="1">'Balance Sheet'!$C$57</definedName>
    <definedName name="QB_ROW_1311" localSheetId="0" hidden="1">'Balance Sheet'!$B$22</definedName>
    <definedName name="QB_ROW_13321" localSheetId="0" hidden="1">'Balance Sheet'!$C$59</definedName>
    <definedName name="QB_ROW_133230" localSheetId="0" hidden="1">'Balance Sheet'!$D$20</definedName>
    <definedName name="QB_ROW_134220" localSheetId="0" hidden="1">'Balance Sheet'!$C$66</definedName>
    <definedName name="QB_ROW_135220" localSheetId="0" hidden="1">'Balance Sheet'!$C$65</definedName>
    <definedName name="QB_ROW_136220" localSheetId="0" hidden="1">'Balance Sheet'!$C$28</definedName>
    <definedName name="QB_ROW_137220" localSheetId="0" hidden="1">'Balance Sheet'!$C$36</definedName>
    <definedName name="QB_ROW_14011" localSheetId="0" hidden="1">'Balance Sheet'!$B$61</definedName>
    <definedName name="QB_ROW_142240" localSheetId="2" hidden="1">'Budget vs Actual'!$E$31</definedName>
    <definedName name="QB_ROW_142240" localSheetId="1" hidden="1">'PNL by Class'!$E$26</definedName>
    <definedName name="QB_ROW_14311" localSheetId="0" hidden="1">'Balance Sheet'!$B$68</definedName>
    <definedName name="QB_ROW_146320" localSheetId="0" hidden="1">'Balance Sheet'!$C$29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Sheet'!$C$67</definedName>
    <definedName name="QB_ROW_180230" localSheetId="0" hidden="1">'Balance Sheet'!$D$18</definedName>
    <definedName name="QB_ROW_181230" localSheetId="0" hidden="1">'Balance Sheet'!$D$19</definedName>
    <definedName name="QB_ROW_18230" localSheetId="2" hidden="1">'Budget vs Actual'!$D$16</definedName>
    <definedName name="QB_ROW_18230" localSheetId="1" hidden="1">'PNL by Class'!$D$11</definedName>
    <definedName name="QB_ROW_18301" localSheetId="2" hidden="1">'Budget vs Actual'!$A$70</definedName>
    <definedName name="QB_ROW_18301" localSheetId="1" hidden="1">'PNL by Class'!$A$63</definedName>
    <definedName name="QB_ROW_183220" localSheetId="0" hidden="1">'Balance Sheet'!$C$39</definedName>
    <definedName name="QB_ROW_19011" localSheetId="2" hidden="1">'Budget vs Actual'!$B$3</definedName>
    <definedName name="QB_ROW_19011" localSheetId="1" hidden="1">'PNL by Class'!$B$2</definedName>
    <definedName name="QB_ROW_192030" localSheetId="2" hidden="1">'Budget vs Actual'!$D$39</definedName>
    <definedName name="QB_ROW_192030" localSheetId="1" hidden="1">'PNL by Class'!$D$33</definedName>
    <definedName name="QB_ROW_192330" localSheetId="2" hidden="1">'Budget vs Actual'!$D$42</definedName>
    <definedName name="QB_ROW_192330" localSheetId="1" hidden="1">'PNL by Class'!$D$35</definedName>
    <definedName name="QB_ROW_19311" localSheetId="2" hidden="1">'Budget vs Actual'!$B$59</definedName>
    <definedName name="QB_ROW_19311" localSheetId="1" hidden="1">'PNL by Class'!$B$52</definedName>
    <definedName name="QB_ROW_193230" localSheetId="2" hidden="1">'Budget vs Actual'!$D$67</definedName>
    <definedName name="QB_ROW_193230" localSheetId="1" hidden="1">'PNL by Class'!$D$60</definedName>
    <definedName name="QB_ROW_194030" localSheetId="2" hidden="1">'Budget vs Actual'!$D$54</definedName>
    <definedName name="QB_ROW_194030" localSheetId="1" hidden="1">'PNL by Class'!$D$47</definedName>
    <definedName name="QB_ROW_194330" localSheetId="2" hidden="1">'Budget vs Actual'!$D$57</definedName>
    <definedName name="QB_ROW_194330" localSheetId="1" hidden="1">'PNL by Class'!$D$50</definedName>
    <definedName name="QB_ROW_196240" localSheetId="0" hidden="1">'Balance Sheet'!$E$50</definedName>
    <definedName name="QB_ROW_198240" localSheetId="0" hidden="1">'Balance Sheet'!$E$49</definedName>
    <definedName name="QB_ROW_199240" localSheetId="0" hidden="1">'Balance Sheet'!$E$54</definedName>
    <definedName name="QB_ROW_20021" localSheetId="2" hidden="1">'Budget vs Actual'!$C$4</definedName>
    <definedName name="QB_ROW_20021" localSheetId="1" hidden="1">'PNL by Class'!$C$3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'PNL by Class'!$C$7</definedName>
    <definedName name="QB_ROW_207230" localSheetId="2" hidden="1">'Budget vs Actual'!$D$15</definedName>
    <definedName name="QB_ROW_207230" localSheetId="1" hidden="1">'PNL by Class'!$D$10</definedName>
    <definedName name="QB_ROW_21021" localSheetId="2" hidden="1">'Budget vs Actual'!$C$10</definedName>
    <definedName name="QB_ROW_21021" localSheetId="1" hidden="1">'PNL by Class'!$C$8</definedName>
    <definedName name="QB_ROW_21321" localSheetId="2" hidden="1">'Budget vs Actual'!$C$58</definedName>
    <definedName name="QB_ROW_21321" localSheetId="1" hidden="1">'PNL by Class'!$C$51</definedName>
    <definedName name="QB_ROW_216240" localSheetId="2" hidden="1">'Budget vs Actual'!$E$21</definedName>
    <definedName name="QB_ROW_216240" localSheetId="1" hidden="1">'PNL by Class'!$E$16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Actual'!$B$60</definedName>
    <definedName name="QB_ROW_22011" localSheetId="1" hidden="1">'PNL by Class'!$B$53</definedName>
    <definedName name="QB_ROW_220220" localSheetId="0" hidden="1">'Balance Sheet'!$C$34</definedName>
    <definedName name="QB_ROW_222240" localSheetId="2" hidden="1">'Budget vs Actual'!$E$50</definedName>
    <definedName name="QB_ROW_222240" localSheetId="1" hidden="1">'PNL by Class'!$E$43</definedName>
    <definedName name="QB_ROW_22311" localSheetId="2" hidden="1">'Budget vs Actual'!$B$69</definedName>
    <definedName name="QB_ROW_22311" localSheetId="1" hidden="1">'PNL by Class'!$B$62</definedName>
    <definedName name="QB_ROW_225020" localSheetId="0" hidden="1">'Balance Sheet'!$C$30</definedName>
    <definedName name="QB_ROW_225230" localSheetId="0" hidden="1">'Balance Sheet'!$D$32</definedName>
    <definedName name="QB_ROW_225320" localSheetId="0" hidden="1">'Balance Sheet'!$C$33</definedName>
    <definedName name="QB_ROW_23021" localSheetId="2" hidden="1">'Budget vs Actual'!$C$61</definedName>
    <definedName name="QB_ROW_23021" localSheetId="1" hidden="1">'PNL by Class'!$C$54</definedName>
    <definedName name="QB_ROW_230230" localSheetId="0" hidden="1">'Balance Sheet'!$D$31</definedName>
    <definedName name="QB_ROW_231240" localSheetId="2" hidden="1">'Budget vs Actual'!$E$40</definedName>
    <definedName name="QB_ROW_2321" localSheetId="0" hidden="1">'Balance Sheet'!$C$9</definedName>
    <definedName name="QB_ROW_23321" localSheetId="2" hidden="1">'Budget vs Actual'!$C$65</definedName>
    <definedName name="QB_ROW_23321" localSheetId="1" hidden="1">'PNL by Class'!$C$58</definedName>
    <definedName name="QB_ROW_2340" localSheetId="2" hidden="1">'Budget vs Actual'!$E$49</definedName>
    <definedName name="QB_ROW_2340" localSheetId="1" hidden="1">'PNL by Class'!$E$42</definedName>
    <definedName name="QB_ROW_236230" localSheetId="0" hidden="1">'Balance Sheet'!$D$13</definedName>
    <definedName name="QB_ROW_24021" localSheetId="2" hidden="1">'Budget vs Actual'!$C$66</definedName>
    <definedName name="QB_ROW_24021" localSheetId="1" hidden="1">'PNL by Class'!$C$59</definedName>
    <definedName name="QB_ROW_241030" localSheetId="2" hidden="1">'Budget vs Actual'!$D$47</definedName>
    <definedName name="QB_ROW_241030" localSheetId="1" hidden="1">'PNL by Class'!$D$40</definedName>
    <definedName name="QB_ROW_241330" localSheetId="2" hidden="1">'Budget vs Actual'!$D$53</definedName>
    <definedName name="QB_ROW_241330" localSheetId="1" hidden="1">'PNL by Class'!$D$46</definedName>
    <definedName name="QB_ROW_242030" localSheetId="2" hidden="1">'Budget vs Actual'!$D$62</definedName>
    <definedName name="QB_ROW_242030" localSheetId="1" hidden="1">'PNL by Class'!$D$55</definedName>
    <definedName name="QB_ROW_242330" localSheetId="2" hidden="1">'Budget vs Actual'!$D$64</definedName>
    <definedName name="QB_ROW_242330" localSheetId="1" hidden="1">'PNL by Class'!$D$57</definedName>
    <definedName name="QB_ROW_24321" localSheetId="2" hidden="1">'Budget vs Actual'!$C$68</definedName>
    <definedName name="QB_ROW_24321" localSheetId="1" hidden="1">'PNL by Class'!$C$61</definedName>
    <definedName name="QB_ROW_250240" localSheetId="2" hidden="1">'Budget vs Actual'!$E$26</definedName>
    <definedName name="QB_ROW_250240" localSheetId="1" hidden="1">'PNL by Class'!$E$21</definedName>
    <definedName name="QB_ROW_251240" localSheetId="2" hidden="1">'Budget vs Actual'!$E$25</definedName>
    <definedName name="QB_ROW_251240" localSheetId="1" hidden="1">'PNL by Class'!$E$20</definedName>
    <definedName name="QB_ROW_252240" localSheetId="2" hidden="1">'Budget vs Actual'!$E$22</definedName>
    <definedName name="QB_ROW_252240" localSheetId="1" hidden="1">'PNL by Class'!$E$17</definedName>
    <definedName name="QB_ROW_253240" localSheetId="2" hidden="1">'Budget vs Actual'!$E$24</definedName>
    <definedName name="QB_ROW_253240" localSheetId="1" hidden="1">'PNL by Class'!$E$19</definedName>
    <definedName name="QB_ROW_254030" localSheetId="2" hidden="1">'Budget vs Actual'!$D$20</definedName>
    <definedName name="QB_ROW_254030" localSheetId="1" hidden="1">'PNL by Class'!$D$15</definedName>
    <definedName name="QB_ROW_254330" localSheetId="2" hidden="1">'Budget vs Actual'!$D$27</definedName>
    <definedName name="QB_ROW_254330" localSheetId="1" hidden="1">'PNL by Class'!$D$22</definedName>
    <definedName name="QB_ROW_255220" localSheetId="0" hidden="1">'Balance Sheet'!$C$26</definedName>
    <definedName name="QB_ROW_258230" localSheetId="0" hidden="1">'Balance Sheet'!$D$14</definedName>
    <definedName name="QB_ROW_260230" localSheetId="0" hidden="1">'Balance Sheet'!$D$15</definedName>
    <definedName name="QB_ROW_262240" localSheetId="2" hidden="1">'Budget vs Actual'!$E$29</definedName>
    <definedName name="QB_ROW_262240" localSheetId="1" hidden="1">'PNL by Class'!$E$24</definedName>
    <definedName name="QB_ROW_265240" localSheetId="2" hidden="1">'Budget vs Actual'!$E$18</definedName>
    <definedName name="QB_ROW_265240" localSheetId="1" hidden="1">'PNL by Class'!$E$13</definedName>
    <definedName name="QB_ROW_268250" localSheetId="2" hidden="1">'Budget vs Actual'!$F$34</definedName>
    <definedName name="QB_ROW_268250" localSheetId="1" hidden="1">'PNL by Class'!$F$29</definedName>
    <definedName name="QB_ROW_269250" localSheetId="2" hidden="1">'Budget vs Actual'!$F$33</definedName>
    <definedName name="QB_ROW_269250" localSheetId="1" hidden="1">'PNL by Class'!$F$28</definedName>
    <definedName name="QB_ROW_27030" localSheetId="2" hidden="1">'Budget vs Actual'!$D$17</definedName>
    <definedName name="QB_ROW_27030" localSheetId="1" hidden="1">'PNL by Class'!$D$12</definedName>
    <definedName name="QB_ROW_271220" localSheetId="0" hidden="1">'Balance Sheet'!$C$63</definedName>
    <definedName name="QB_ROW_272220" localSheetId="0" hidden="1">'Balance Sheet'!$C$62</definedName>
    <definedName name="QB_ROW_27330" localSheetId="2" hidden="1">'Budget vs Actual'!$D$19</definedName>
    <definedName name="QB_ROW_27330" localSheetId="1" hidden="1">'PNL by Class'!$D$14</definedName>
    <definedName name="QB_ROW_274230" localSheetId="2" hidden="1">'Budget vs Actual'!$D$13</definedName>
    <definedName name="QB_ROW_274230" localSheetId="1" hidden="1">'PNL by Class'!$D$9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Sheet'!$C$24</definedName>
    <definedName name="QB_ROW_280230" localSheetId="0" hidden="1">'Balance Sheet'!$D$11</definedName>
    <definedName name="QB_ROW_28240" localSheetId="2" hidden="1">'Budget vs Actual'!$E$55</definedName>
    <definedName name="QB_ROW_28240" localSheetId="1" hidden="1">'PNL by Class'!$E$48</definedName>
    <definedName name="QB_ROW_301" localSheetId="0" hidden="1">'Balance Sheet'!$A$41</definedName>
    <definedName name="QB_ROW_3021" localSheetId="0" hidden="1">'Balance Sheet'!$C$10</definedName>
    <definedName name="QB_ROW_30240" localSheetId="2" hidden="1">'Budget vs Actual'!$E$51</definedName>
    <definedName name="QB_ROW_30240" localSheetId="1" hidden="1">'PNL by Class'!$E$44</definedName>
    <definedName name="QB_ROW_3230" localSheetId="2" hidden="1">'Budget vs Actual'!$D$5</definedName>
    <definedName name="QB_ROW_3230" localSheetId="1" hidden="1">'PNL by Class'!$D$4</definedName>
    <definedName name="QB_ROW_3321" localSheetId="0" hidden="1">'Balance Sheet'!$C$16</definedName>
    <definedName name="QB_ROW_39240" localSheetId="2" hidden="1">'Budget vs Actual'!$E$52</definedName>
    <definedName name="QB_ROW_39240" localSheetId="1" hidden="1">'PNL by Class'!$E$45</definedName>
    <definedName name="QB_ROW_4021" localSheetId="0" hidden="1">'Balance Sheet'!$C$17</definedName>
    <definedName name="QB_ROW_41030" localSheetId="2" hidden="1">'Budget vs Actual'!$D$28</definedName>
    <definedName name="QB_ROW_41030" localSheetId="1" hidden="1">'PNL by Class'!$D$23</definedName>
    <definedName name="QB_ROW_41330" localSheetId="2" hidden="1">'Budget vs Actual'!$D$38</definedName>
    <definedName name="QB_ROW_41330" localSheetId="1" hidden="1">'PNL by Class'!$D$32</definedName>
    <definedName name="QB_ROW_42240" localSheetId="2" hidden="1">'Budget vs Actual'!$E$30</definedName>
    <definedName name="QB_ROW_42240" localSheetId="1" hidden="1">'PNL by Class'!$E$25</definedName>
    <definedName name="QB_ROW_4321" localSheetId="0" hidden="1">'Balance Sheet'!$C$21</definedName>
    <definedName name="QB_ROW_43240" localSheetId="2" hidden="1">'Budget vs Actual'!$E$37</definedName>
    <definedName name="QB_ROW_43240" localSheetId="1" hidden="1">'PNL by Class'!$E$31</definedName>
    <definedName name="QB_ROW_44230" localSheetId="2" hidden="1">'Budget vs Actual'!$D$8</definedName>
    <definedName name="QB_ROW_44230" localSheetId="1" hidden="1">'PNL by Class'!$D$6</definedName>
    <definedName name="QB_ROW_5011" localSheetId="0" hidden="1">'Balance Sheet'!$B$23</definedName>
    <definedName name="QB_ROW_50240" localSheetId="2" hidden="1">'Budget vs Actual'!$E$41</definedName>
    <definedName name="QB_ROW_50240" localSheetId="1" hidden="1">'PNL by Class'!$E$34</definedName>
    <definedName name="QB_ROW_52340" localSheetId="2" hidden="1">'Budget vs Actual'!$E$56</definedName>
    <definedName name="QB_ROW_52340" localSheetId="1" hidden="1">'PNL by Class'!$E$49</definedName>
    <definedName name="QB_ROW_5311" localSheetId="0" hidden="1">'Balance Sheet'!$B$37</definedName>
    <definedName name="QB_ROW_6011" localSheetId="0" hidden="1">'Balance Sheet'!$B$38</definedName>
    <definedName name="QB_ROW_61240" localSheetId="2" hidden="1">'Budget vs Actual'!$E$45</definedName>
    <definedName name="QB_ROW_61240" localSheetId="1" hidden="1">'PNL by Class'!$E$38</definedName>
    <definedName name="QB_ROW_6240" localSheetId="2" hidden="1">'Budget vs Actual'!$E$63</definedName>
    <definedName name="QB_ROW_6240" localSheetId="1" hidden="1">'PNL by Class'!$E$56</definedName>
    <definedName name="QB_ROW_63030" localSheetId="2" hidden="1">'Budget vs Actual'!$D$43</definedName>
    <definedName name="QB_ROW_63030" localSheetId="1" hidden="1">'PNL by Class'!$D$36</definedName>
    <definedName name="QB_ROW_6311" localSheetId="0" hidden="1">'Balance Sheet'!$B$40</definedName>
    <definedName name="QB_ROW_63330" localSheetId="2" hidden="1">'Budget vs Actual'!$D$46</definedName>
    <definedName name="QB_ROW_63330" localSheetId="1" hidden="1">'PNL by Class'!$D$39</definedName>
    <definedName name="QB_ROW_64240" localSheetId="2" hidden="1">'Budget vs Actual'!$E$44</definedName>
    <definedName name="QB_ROW_64240" localSheetId="1" hidden="1">'PNL by Class'!$E$37</definedName>
    <definedName name="QB_ROW_67230" localSheetId="0" hidden="1">'Balance Sheet'!$D$12</definedName>
    <definedName name="QB_ROW_68240" localSheetId="0" hidden="1">'Balance Sheet'!$E$46</definedName>
    <definedName name="QB_ROW_7001" localSheetId="0" hidden="1">'Balance Sheet'!$A$42</definedName>
    <definedName name="QB_ROW_72340" localSheetId="2" hidden="1">'Budget vs Actual'!$E$23</definedName>
    <definedName name="QB_ROW_72340" localSheetId="1" hidden="1">'PNL by Class'!$E$18</definedName>
    <definedName name="QB_ROW_7240" localSheetId="2" hidden="1">'Budget vs Actual'!$E$48</definedName>
    <definedName name="QB_ROW_7240" localSheetId="1" hidden="1">'PNL by Class'!$E$41</definedName>
    <definedName name="QB_ROW_7301" localSheetId="0" hidden="1">'Balance Sheet'!$A$69</definedName>
    <definedName name="QB_ROW_8011" localSheetId="0" hidden="1">'Balance Sheet'!$B$43</definedName>
    <definedName name="QB_ROW_82040" localSheetId="2" hidden="1">'Budget vs Actual'!$E$32</definedName>
    <definedName name="QB_ROW_82040" localSheetId="1" hidden="1">'PNL by Class'!$E$27</definedName>
    <definedName name="QB_ROW_82250" localSheetId="2" hidden="1">'Budget vs Actual'!$F$35</definedName>
    <definedName name="QB_ROW_82340" localSheetId="2" hidden="1">'Budget vs Actual'!$E$36</definedName>
    <definedName name="QB_ROW_82340" localSheetId="1" hidden="1">'PNL by Class'!$E$30</definedName>
    <definedName name="QB_ROW_8311" localSheetId="0" hidden="1">'Balance Sheet'!$B$60</definedName>
    <definedName name="QB_ROW_83240" localSheetId="0" hidden="1">'Balance Sheet'!$E$51</definedName>
    <definedName name="QB_ROW_86230" localSheetId="2" hidden="1">'Budget vs Actual'!$D$14</definedName>
    <definedName name="QB_ROW_9021" localSheetId="0" hidden="1">'Balance Sheet'!$C$44</definedName>
    <definedName name="QB_ROW_9321" localSheetId="0" hidden="1">'Balance Sheet'!$C$56</definedName>
    <definedName name="QB_ROW_98220" localSheetId="0" hidden="1">'Balance Sheet'!$C$25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20210701</definedName>
    <definedName name="QBENDDATE" localSheetId="2">20210701</definedName>
    <definedName name="QBENDDATE" localSheetId="3">20210630</definedName>
    <definedName name="QBENDDATE" localSheetId="1">20210701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20210101</definedName>
    <definedName name="QBSTARTDATE" localSheetId="2">20210101</definedName>
    <definedName name="QBSTARTDATE" localSheetId="3">20210601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0" i="6" l="1"/>
  <c r="N220" i="6"/>
  <c r="P215" i="6"/>
  <c r="N215" i="6"/>
  <c r="P210" i="6"/>
  <c r="N210" i="6"/>
  <c r="P205" i="6"/>
  <c r="N205" i="6"/>
  <c r="P200" i="6"/>
  <c r="N200" i="6"/>
  <c r="P195" i="6"/>
  <c r="N195" i="6"/>
  <c r="P190" i="6"/>
  <c r="N190" i="6"/>
  <c r="P185" i="6"/>
  <c r="N185" i="6"/>
  <c r="P180" i="6"/>
  <c r="N180" i="6"/>
  <c r="P167" i="6"/>
  <c r="N167" i="6"/>
  <c r="P153" i="6"/>
  <c r="N153" i="6"/>
  <c r="P148" i="6"/>
  <c r="N148" i="6"/>
  <c r="P141" i="6"/>
  <c r="N141" i="6"/>
  <c r="P135" i="6"/>
  <c r="N135" i="6"/>
  <c r="P130" i="6"/>
  <c r="N130" i="6"/>
  <c r="P119" i="6"/>
  <c r="N119" i="6"/>
  <c r="P108" i="6"/>
  <c r="N108" i="6"/>
  <c r="P97" i="6"/>
  <c r="N97" i="6"/>
  <c r="P82" i="6"/>
  <c r="N82" i="6"/>
  <c r="P71" i="6"/>
  <c r="N71" i="6"/>
  <c r="P60" i="6"/>
  <c r="N60" i="6"/>
  <c r="P55" i="6"/>
  <c r="N55" i="6"/>
  <c r="P46" i="6"/>
  <c r="N46" i="6"/>
  <c r="P41" i="6"/>
  <c r="N41" i="6"/>
  <c r="P36" i="6"/>
  <c r="N36" i="6"/>
  <c r="P31" i="6"/>
  <c r="N31" i="6"/>
  <c r="P26" i="6"/>
  <c r="N26" i="6"/>
  <c r="P21" i="6"/>
  <c r="N21" i="6"/>
  <c r="P16" i="6"/>
  <c r="N16" i="6"/>
  <c r="P11" i="6"/>
  <c r="N11" i="6"/>
  <c r="P6" i="6"/>
  <c r="N6" i="6"/>
  <c r="M70" i="4" l="1"/>
  <c r="K70" i="4"/>
  <c r="I70" i="4"/>
  <c r="G70" i="4"/>
  <c r="M69" i="4"/>
  <c r="K69" i="4"/>
  <c r="I69" i="4"/>
  <c r="G69" i="4"/>
  <c r="M68" i="4"/>
  <c r="K68" i="4"/>
  <c r="I68" i="4"/>
  <c r="G68" i="4"/>
  <c r="M67" i="4"/>
  <c r="K67" i="4"/>
  <c r="M65" i="4"/>
  <c r="K65" i="4"/>
  <c r="I65" i="4"/>
  <c r="G65" i="4"/>
  <c r="M64" i="4"/>
  <c r="K64" i="4"/>
  <c r="I64" i="4"/>
  <c r="G64" i="4"/>
  <c r="M63" i="4"/>
  <c r="K63" i="4"/>
  <c r="M59" i="4"/>
  <c r="K59" i="4"/>
  <c r="I59" i="4"/>
  <c r="G59" i="4"/>
  <c r="M58" i="4"/>
  <c r="K58" i="4"/>
  <c r="I58" i="4"/>
  <c r="G58" i="4"/>
  <c r="M57" i="4"/>
  <c r="K57" i="4"/>
  <c r="I57" i="4"/>
  <c r="G57" i="4"/>
  <c r="M56" i="4"/>
  <c r="K56" i="4"/>
  <c r="M55" i="4"/>
  <c r="K55" i="4"/>
  <c r="M53" i="4"/>
  <c r="K53" i="4"/>
  <c r="I53" i="4"/>
  <c r="G53" i="4"/>
  <c r="M52" i="4"/>
  <c r="K52" i="4"/>
  <c r="M51" i="4"/>
  <c r="K51" i="4"/>
  <c r="M50" i="4"/>
  <c r="K50" i="4"/>
  <c r="M49" i="4"/>
  <c r="K49" i="4"/>
  <c r="M48" i="4"/>
  <c r="K48" i="4"/>
  <c r="M46" i="4"/>
  <c r="K46" i="4"/>
  <c r="I46" i="4"/>
  <c r="G46" i="4"/>
  <c r="M45" i="4"/>
  <c r="K45" i="4"/>
  <c r="M44" i="4"/>
  <c r="K44" i="4"/>
  <c r="M42" i="4"/>
  <c r="K42" i="4"/>
  <c r="I42" i="4"/>
  <c r="G42" i="4"/>
  <c r="M41" i="4"/>
  <c r="K41" i="4"/>
  <c r="M40" i="4"/>
  <c r="K40" i="4"/>
  <c r="M38" i="4"/>
  <c r="K38" i="4"/>
  <c r="I38" i="4"/>
  <c r="G38" i="4"/>
  <c r="M37" i="4"/>
  <c r="K37" i="4"/>
  <c r="M36" i="4"/>
  <c r="K36" i="4"/>
  <c r="I36" i="4"/>
  <c r="G36" i="4"/>
  <c r="M35" i="4"/>
  <c r="K35" i="4"/>
  <c r="M34" i="4"/>
  <c r="K34" i="4"/>
  <c r="M33" i="4"/>
  <c r="K33" i="4"/>
  <c r="M31" i="4"/>
  <c r="K31" i="4"/>
  <c r="M30" i="4"/>
  <c r="K30" i="4"/>
  <c r="M29" i="4"/>
  <c r="K29" i="4"/>
  <c r="M27" i="4"/>
  <c r="K27" i="4"/>
  <c r="I27" i="4"/>
  <c r="G27" i="4"/>
  <c r="M26" i="4"/>
  <c r="K26" i="4"/>
  <c r="M25" i="4"/>
  <c r="K25" i="4"/>
  <c r="M24" i="4"/>
  <c r="K24" i="4"/>
  <c r="M23" i="4"/>
  <c r="K23" i="4"/>
  <c r="M22" i="4"/>
  <c r="K22" i="4"/>
  <c r="M21" i="4"/>
  <c r="K21" i="4"/>
  <c r="M19" i="4"/>
  <c r="K19" i="4"/>
  <c r="I19" i="4"/>
  <c r="G19" i="4"/>
  <c r="M18" i="4"/>
  <c r="K18" i="4"/>
  <c r="M16" i="4"/>
  <c r="K16" i="4"/>
  <c r="M15" i="4"/>
  <c r="K15" i="4"/>
  <c r="M14" i="4"/>
  <c r="K14" i="4"/>
  <c r="M13" i="4"/>
  <c r="K13" i="4"/>
  <c r="M12" i="4"/>
  <c r="K12" i="4"/>
  <c r="M11" i="4"/>
  <c r="K11" i="4"/>
  <c r="M9" i="4"/>
  <c r="K9" i="4"/>
  <c r="I9" i="4"/>
  <c r="G9" i="4"/>
  <c r="M8" i="4"/>
  <c r="K8" i="4"/>
  <c r="M7" i="4"/>
  <c r="K7" i="4"/>
  <c r="M6" i="4"/>
  <c r="K6" i="4"/>
  <c r="M5" i="4"/>
  <c r="K5" i="4"/>
  <c r="F69" i="2" l="1"/>
  <c r="F68" i="2"/>
  <c r="F60" i="2"/>
  <c r="F59" i="2"/>
  <c r="F56" i="2"/>
  <c r="F55" i="2"/>
  <c r="F47" i="2"/>
  <c r="F41" i="2"/>
  <c r="F40" i="2"/>
  <c r="F37" i="2"/>
  <c r="F33" i="2"/>
  <c r="F22" i="2"/>
  <c r="F21" i="2"/>
  <c r="F16" i="2"/>
  <c r="F9" i="2"/>
  <c r="O63" i="1" l="1"/>
  <c r="M63" i="1"/>
  <c r="K63" i="1"/>
  <c r="I63" i="1"/>
  <c r="G63" i="1"/>
  <c r="O62" i="1"/>
  <c r="M62" i="1"/>
  <c r="K62" i="1"/>
  <c r="I62" i="1"/>
  <c r="G62" i="1"/>
  <c r="O61" i="1"/>
  <c r="M61" i="1"/>
  <c r="K61" i="1"/>
  <c r="I61" i="1"/>
  <c r="G61" i="1"/>
  <c r="O60" i="1"/>
  <c r="O58" i="1"/>
  <c r="M58" i="1"/>
  <c r="K58" i="1"/>
  <c r="I58" i="1"/>
  <c r="G58" i="1"/>
  <c r="O57" i="1"/>
  <c r="M57" i="1"/>
  <c r="K57" i="1"/>
  <c r="I57" i="1"/>
  <c r="G57" i="1"/>
  <c r="O56" i="1"/>
  <c r="O52" i="1"/>
  <c r="M52" i="1"/>
  <c r="K52" i="1"/>
  <c r="I52" i="1"/>
  <c r="G52" i="1"/>
  <c r="O51" i="1"/>
  <c r="M51" i="1"/>
  <c r="K51" i="1"/>
  <c r="I51" i="1"/>
  <c r="G51" i="1"/>
  <c r="O50" i="1"/>
  <c r="M50" i="1"/>
  <c r="K50" i="1"/>
  <c r="I50" i="1"/>
  <c r="G50" i="1"/>
  <c r="O49" i="1"/>
  <c r="O48" i="1"/>
  <c r="O46" i="1"/>
  <c r="M46" i="1"/>
  <c r="K46" i="1"/>
  <c r="I46" i="1"/>
  <c r="G46" i="1"/>
  <c r="O45" i="1"/>
  <c r="O44" i="1"/>
  <c r="O43" i="1"/>
  <c r="O42" i="1"/>
  <c r="O41" i="1"/>
  <c r="O39" i="1"/>
  <c r="M39" i="1"/>
  <c r="K39" i="1"/>
  <c r="I39" i="1"/>
  <c r="G39" i="1"/>
  <c r="O38" i="1"/>
  <c r="O37" i="1"/>
  <c r="O35" i="1"/>
  <c r="M35" i="1"/>
  <c r="K35" i="1"/>
  <c r="I35" i="1"/>
  <c r="G35" i="1"/>
  <c r="O34" i="1"/>
  <c r="O32" i="1"/>
  <c r="M32" i="1"/>
  <c r="K32" i="1"/>
  <c r="I32" i="1"/>
  <c r="G32" i="1"/>
  <c r="O31" i="1"/>
  <c r="O30" i="1"/>
  <c r="M30" i="1"/>
  <c r="K30" i="1"/>
  <c r="I30" i="1"/>
  <c r="G30" i="1"/>
  <c r="O29" i="1"/>
  <c r="O28" i="1"/>
  <c r="O26" i="1"/>
  <c r="O25" i="1"/>
  <c r="O24" i="1"/>
  <c r="O22" i="1"/>
  <c r="M22" i="1"/>
  <c r="K22" i="1"/>
  <c r="I22" i="1"/>
  <c r="G22" i="1"/>
  <c r="O21" i="1"/>
  <c r="O20" i="1"/>
  <c r="O19" i="1"/>
  <c r="O18" i="1"/>
  <c r="O17" i="1"/>
  <c r="O16" i="1"/>
  <c r="O14" i="1"/>
  <c r="M14" i="1"/>
  <c r="K14" i="1"/>
  <c r="I14" i="1"/>
  <c r="G14" i="1"/>
  <c r="O13" i="1"/>
  <c r="O11" i="1"/>
  <c r="O10" i="1"/>
  <c r="O9" i="1"/>
  <c r="O7" i="1"/>
  <c r="M7" i="1"/>
  <c r="K7" i="1"/>
  <c r="I7" i="1"/>
  <c r="G7" i="1"/>
  <c r="O6" i="1"/>
  <c r="O5" i="1"/>
  <c r="O4" i="1"/>
</calcChain>
</file>

<file path=xl/sharedStrings.xml><?xml version="1.0" encoding="utf-8"?>
<sst xmlns="http://schemas.openxmlformats.org/spreadsheetml/2006/main" count="530" uniqueCount="205">
  <si>
    <t>Administrative</t>
  </si>
  <si>
    <t>CAPITAL</t>
  </si>
  <si>
    <t>Operations</t>
  </si>
  <si>
    <t>Unclassified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</si>
  <si>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</si>
  <si>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</si>
  <si>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</si>
  <si>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</si>
  <si>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</si>
  <si>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</si>
  <si>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</si>
  <si>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</si>
  <si>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</si>
  <si>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</si>
  <si>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</si>
  <si>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</si>
  <si>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</si>
  <si>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</si>
  <si>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</si>
  <si>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</si>
  <si>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</si>
  <si>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</si>
  <si>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</si>
  <si>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</si>
  <si>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</si>
  <si>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</si>
  <si>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</si>
  <si>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</si>
  <si>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</si>
  <si>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</si>
  <si>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</si>
  <si>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#14 Apple Hill</t>
  </si>
  <si>
    <t>WO #13 Extensions 2020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</si>
  <si>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</si>
  <si>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</si>
  <si>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</si>
  <si>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</si>
  <si>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</si>
  <si>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</si>
  <si>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</si>
  <si>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</si>
  <si>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</si>
  <si>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</si>
  <si>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</si>
  <si>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</si>
  <si>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</si>
  <si>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</si>
  <si>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</si>
  <si>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</si>
  <si>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</si>
  <si>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</si>
  <si>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</si>
  <si>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</si>
  <si>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</si>
  <si>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</si>
  <si>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</si>
  <si>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</si>
  <si>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</si>
  <si>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</si>
  <si>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</si>
  <si>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</si>
  <si>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</si>
  <si>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</si>
  <si>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</si>
  <si>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</si>
  <si>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</si>
  <si>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</si>
  <si>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Jul 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</si>
  <si>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</si>
  <si>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</si>
  <si>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</si>
  <si>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</si>
  <si>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</si>
  <si>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</si>
  <si>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</si>
  <si>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</si>
  <si>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</si>
  <si>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</si>
  <si>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</si>
  <si>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</si>
  <si>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</si>
  <si>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</si>
  <si>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</si>
  <si>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</si>
  <si>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</si>
  <si>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</si>
  <si>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</si>
  <si>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</si>
  <si>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</si>
  <si>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</si>
  <si>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</si>
  <si>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</si>
  <si>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</si>
  <si>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</si>
  <si>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</si>
  <si>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</si>
  <si>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</si>
  <si>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</si>
  <si>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</si>
  <si>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</si>
  <si>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</si>
  <si>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</si>
  <si>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</si>
  <si>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</si>
  <si>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</si>
  <si>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</si>
  <si>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</si>
  <si>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</si>
  <si>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</si>
  <si>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</si>
  <si>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</si>
  <si>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</si>
  <si>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</si>
  <si>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</si>
  <si>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</si>
  <si>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</si>
  <si>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</si>
  <si>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</si>
  <si>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</si>
  <si>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</si>
  <si>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</si>
  <si>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</si>
  <si>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</si>
  <si>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</si>
  <si>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</si>
  <si>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</si>
  <si>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</si>
  <si>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</si>
  <si>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</si>
  <si>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</si>
  <si>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</si>
  <si>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</si>
  <si>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</si>
  <si>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</si>
  <si>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</si>
  <si>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1 - Jul 1,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</si>
  <si>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</si>
  <si>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</si>
  <si>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</si>
  <si>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</si>
  <si>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</si>
  <si>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</si>
  <si>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</si>
  <si>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Engineering - Other</t>
  </si>
  <si>
    <t>Cheq Road Membership Fee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</si>
  <si>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</si>
  <si>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</si>
  <si>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</si>
  <si>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</si>
  <si>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</si>
  <si>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</si>
  <si>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</si>
  <si>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</si>
  <si>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</si>
  <si>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</si>
  <si>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Liability Check</t>
  </si>
  <si>
    <t>Bill Pmt -Check</t>
  </si>
  <si>
    <t>Bill</t>
  </si>
  <si>
    <t>Paycheck</t>
  </si>
  <si>
    <t>auto</t>
  </si>
  <si>
    <t>debit</t>
  </si>
  <si>
    <t>E-pay</t>
  </si>
  <si>
    <t>5967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</si>
  <si>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</si>
  <si>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</si>
  <si>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</si>
  <si>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</si>
  <si>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</si>
  <si>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</si>
  <si>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</si>
  <si>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</si>
  <si>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</si>
  <si>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</si>
  <si>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</si>
  <si>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</si>
  <si>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</si>
  <si>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</si>
  <si>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</si>
  <si>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</si>
  <si>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</si>
  <si>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</si>
  <si>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</si>
  <si>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</si>
  <si>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CenturyLink</t>
  </si>
  <si>
    <t>heart graphics</t>
  </si>
  <si>
    <t>Xcel Energy</t>
  </si>
  <si>
    <t>GoToMeeting</t>
  </si>
  <si>
    <t>Intuit</t>
  </si>
  <si>
    <t>USPS</t>
  </si>
  <si>
    <t>United States Treasury</t>
  </si>
  <si>
    <t>Spectrum Insurance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</si>
  <si>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</si>
  <si>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</si>
  <si>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</si>
  <si>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</si>
  <si>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</si>
  <si>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</si>
  <si>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Ryan Faragher</t>
  </si>
  <si>
    <t>Rose M Lawyer</t>
  </si>
  <si>
    <t>APG Media of WI</t>
  </si>
  <si>
    <t>Diggers Hotline Inc</t>
  </si>
  <si>
    <t>Duane L. Dehn Ind.</t>
  </si>
  <si>
    <t>GBWWTP</t>
  </si>
  <si>
    <t>Lund Engineering</t>
  </si>
  <si>
    <t>Town of Bayfield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</si>
</sst>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0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F8" sqref="F8"/>
    </sheetView>
  </sheetViews>
  <sheetFormatPr defaultRowHeight="15" x14ac:dyDescent="0.25"/>
  <cols>
    <col min="1" max="4" width="3" style="15" customWidth="1"/>
    <col min="5" max="5" width="35" style="15" customWidth="1"/>
    <col min="6" max="6" width="10" style="16" bestFit="1" customWidth="1"/>
  </cols>
  <sheetData>
    <row r="1" spans="1:6" s="14" customFormat="1" ht="15.75" thickBot="1" x14ac:dyDescent="0.3">
      <c r="A1" s="11"/>
      <c r="B1" s="11"/>
      <c r="C1" s="11"/>
      <c r="D1" s="11"/>
      <c r="E1" s="11"/>
      <c r="F1" s="12" t="s">
        <v>67</v>
      </c>
    </row>
    <row r="2" spans="1:6" ht="15.75" thickTop="1" x14ac:dyDescent="0.25">
      <c r="A2" s="1" t="s">
        <v>68</v>
      </c>
      <c r="B2" s="1"/>
      <c r="C2" s="1"/>
      <c r="D2" s="1"/>
      <c r="E2" s="1"/>
      <c r="F2" s="2"/>
    </row>
    <row r="3" spans="1:6" x14ac:dyDescent="0.25">
      <c r="A3" s="1"/>
      <c r="B3" s="1" t="s">
        <v>69</v>
      </c>
      <c r="C3" s="1"/>
      <c r="D3" s="1"/>
      <c r="E3" s="1"/>
      <c r="F3" s="2"/>
    </row>
    <row r="4" spans="1:6" x14ac:dyDescent="0.25">
      <c r="A4" s="1"/>
      <c r="B4" s="1"/>
      <c r="C4" s="1" t="s">
        <v>70</v>
      </c>
      <c r="D4" s="1"/>
      <c r="E4" s="1"/>
      <c r="F4" s="2"/>
    </row>
    <row r="5" spans="1:6" x14ac:dyDescent="0.25">
      <c r="A5" s="1"/>
      <c r="B5" s="1"/>
      <c r="C5" s="1"/>
      <c r="D5" s="1" t="s">
        <v>71</v>
      </c>
      <c r="E5" s="1"/>
      <c r="F5" s="2">
        <v>187978.46</v>
      </c>
    </row>
    <row r="6" spans="1:6" x14ac:dyDescent="0.25">
      <c r="A6" s="1"/>
      <c r="B6" s="1"/>
      <c r="C6" s="1"/>
      <c r="D6" s="1" t="s">
        <v>72</v>
      </c>
      <c r="E6" s="1"/>
      <c r="F6" s="2">
        <v>211416.67</v>
      </c>
    </row>
    <row r="7" spans="1:6" x14ac:dyDescent="0.25">
      <c r="A7" s="1"/>
      <c r="B7" s="1"/>
      <c r="C7" s="1"/>
      <c r="D7" s="1" t="s">
        <v>73</v>
      </c>
      <c r="E7" s="1"/>
      <c r="F7" s="2">
        <v>17511.09</v>
      </c>
    </row>
    <row r="8" spans="1:6" ht="15.75" thickBot="1" x14ac:dyDescent="0.3">
      <c r="A8" s="1"/>
      <c r="B8" s="1"/>
      <c r="C8" s="1"/>
      <c r="D8" s="1" t="s">
        <v>74</v>
      </c>
      <c r="E8" s="1"/>
      <c r="F8" s="4">
        <v>1511.97</v>
      </c>
    </row>
    <row r="9" spans="1:6" x14ac:dyDescent="0.25">
      <c r="A9" s="1"/>
      <c r="B9" s="1"/>
      <c r="C9" s="1" t="s">
        <v>75</v>
      </c>
      <c r="D9" s="1"/>
      <c r="E9" s="1"/>
      <c r="F9" s="2">
        <f>ROUND(SUM(F4:F8),5)</f>
        <v>418418.19</v>
      </c>
    </row>
    <row r="10" spans="1:6" x14ac:dyDescent="0.25">
      <c r="A10" s="1"/>
      <c r="B10" s="1"/>
      <c r="C10" s="1" t="s">
        <v>76</v>
      </c>
      <c r="D10" s="1"/>
      <c r="E10" s="1"/>
      <c r="F10" s="2"/>
    </row>
    <row r="11" spans="1:6" x14ac:dyDescent="0.25">
      <c r="A11" s="1"/>
      <c r="B11" s="1"/>
      <c r="C11" s="1"/>
      <c r="D11" s="1" t="s">
        <v>77</v>
      </c>
      <c r="E11" s="1"/>
      <c r="F11" s="2">
        <v>10462.719999999999</v>
      </c>
    </row>
    <row r="12" spans="1:6" x14ac:dyDescent="0.25">
      <c r="A12" s="1"/>
      <c r="B12" s="1"/>
      <c r="C12" s="1"/>
      <c r="D12" s="1" t="s">
        <v>78</v>
      </c>
      <c r="E12" s="1"/>
      <c r="F12" s="2">
        <v>25577</v>
      </c>
    </row>
    <row r="13" spans="1:6" x14ac:dyDescent="0.25">
      <c r="A13" s="1"/>
      <c r="B13" s="1"/>
      <c r="C13" s="1"/>
      <c r="D13" s="1" t="s">
        <v>79</v>
      </c>
      <c r="E13" s="1"/>
      <c r="F13" s="2">
        <v>-36.270000000000003</v>
      </c>
    </row>
    <row r="14" spans="1:6" x14ac:dyDescent="0.25">
      <c r="A14" s="1"/>
      <c r="B14" s="1"/>
      <c r="C14" s="1"/>
      <c r="D14" s="1" t="s">
        <v>80</v>
      </c>
      <c r="E14" s="1"/>
      <c r="F14" s="2">
        <v>20050.71</v>
      </c>
    </row>
    <row r="15" spans="1:6" ht="15.75" thickBot="1" x14ac:dyDescent="0.3">
      <c r="A15" s="1"/>
      <c r="B15" s="1"/>
      <c r="C15" s="1"/>
      <c r="D15" s="1" t="s">
        <v>81</v>
      </c>
      <c r="E15" s="1"/>
      <c r="F15" s="4">
        <v>17807.939999999999</v>
      </c>
    </row>
    <row r="16" spans="1:6" x14ac:dyDescent="0.25">
      <c r="A16" s="1"/>
      <c r="B16" s="1"/>
      <c r="C16" s="1" t="s">
        <v>82</v>
      </c>
      <c r="D16" s="1"/>
      <c r="E16" s="1"/>
      <c r="F16" s="2">
        <f>ROUND(SUM(F10:F15),5)</f>
        <v>73862.100000000006</v>
      </c>
    </row>
    <row r="17" spans="1:6" x14ac:dyDescent="0.25">
      <c r="A17" s="1"/>
      <c r="B17" s="1"/>
      <c r="C17" s="1" t="s">
        <v>83</v>
      </c>
      <c r="D17" s="1"/>
      <c r="E17" s="1"/>
      <c r="F17" s="2"/>
    </row>
    <row r="18" spans="1:6" x14ac:dyDescent="0.25">
      <c r="A18" s="1"/>
      <c r="B18" s="1"/>
      <c r="C18" s="1"/>
      <c r="D18" s="1" t="s">
        <v>84</v>
      </c>
      <c r="E18" s="1"/>
      <c r="F18" s="2">
        <v>1469.42</v>
      </c>
    </row>
    <row r="19" spans="1:6" x14ac:dyDescent="0.25">
      <c r="A19" s="1"/>
      <c r="B19" s="1"/>
      <c r="C19" s="1"/>
      <c r="D19" s="1" t="s">
        <v>85</v>
      </c>
      <c r="E19" s="1"/>
      <c r="F19" s="2">
        <v>69458</v>
      </c>
    </row>
    <row r="20" spans="1:6" ht="15.75" thickBot="1" x14ac:dyDescent="0.3">
      <c r="A20" s="1"/>
      <c r="B20" s="1"/>
      <c r="C20" s="1"/>
      <c r="D20" s="1" t="s">
        <v>86</v>
      </c>
      <c r="E20" s="1"/>
      <c r="F20" s="5">
        <v>2115.67</v>
      </c>
    </row>
    <row r="21" spans="1:6" ht="15.75" thickBot="1" x14ac:dyDescent="0.3">
      <c r="A21" s="1"/>
      <c r="B21" s="1"/>
      <c r="C21" s="1" t="s">
        <v>87</v>
      </c>
      <c r="D21" s="1"/>
      <c r="E21" s="1"/>
      <c r="F21" s="7">
        <f>ROUND(SUM(F17:F20),5)</f>
        <v>73043.09</v>
      </c>
    </row>
    <row r="22" spans="1:6" x14ac:dyDescent="0.25">
      <c r="A22" s="1"/>
      <c r="B22" s="1" t="s">
        <v>88</v>
      </c>
      <c r="C22" s="1"/>
      <c r="D22" s="1"/>
      <c r="E22" s="1"/>
      <c r="F22" s="2">
        <f>ROUND(F3+F9+F16+F21,5)</f>
        <v>565323.38</v>
      </c>
    </row>
    <row r="23" spans="1:6" x14ac:dyDescent="0.25">
      <c r="A23" s="1"/>
      <c r="B23" s="1" t="s">
        <v>89</v>
      </c>
      <c r="C23" s="1"/>
      <c r="D23" s="1"/>
      <c r="E23" s="1"/>
      <c r="F23" s="2"/>
    </row>
    <row r="24" spans="1:6" x14ac:dyDescent="0.25">
      <c r="A24" s="1"/>
      <c r="B24" s="1"/>
      <c r="C24" s="1" t="s">
        <v>90</v>
      </c>
      <c r="D24" s="1"/>
      <c r="E24" s="1"/>
      <c r="F24" s="2">
        <v>3400</v>
      </c>
    </row>
    <row r="25" spans="1:6" x14ac:dyDescent="0.25">
      <c r="A25" s="1"/>
      <c r="B25" s="1"/>
      <c r="C25" s="1" t="s">
        <v>91</v>
      </c>
      <c r="D25" s="1"/>
      <c r="E25" s="1"/>
      <c r="F25" s="2">
        <v>1897196.49</v>
      </c>
    </row>
    <row r="26" spans="1:6" x14ac:dyDescent="0.25">
      <c r="A26" s="1"/>
      <c r="B26" s="1"/>
      <c r="C26" s="1" t="s">
        <v>92</v>
      </c>
      <c r="D26" s="1"/>
      <c r="E26" s="1"/>
      <c r="F26" s="2">
        <v>29950.97</v>
      </c>
    </row>
    <row r="27" spans="1:6" x14ac:dyDescent="0.25">
      <c r="A27" s="1"/>
      <c r="B27" s="1"/>
      <c r="C27" s="1" t="s">
        <v>93</v>
      </c>
      <c r="D27" s="1"/>
      <c r="E27" s="1"/>
      <c r="F27" s="2">
        <v>1288.99</v>
      </c>
    </row>
    <row r="28" spans="1:6" x14ac:dyDescent="0.25">
      <c r="A28" s="1"/>
      <c r="B28" s="1"/>
      <c r="C28" s="1" t="s">
        <v>94</v>
      </c>
      <c r="D28" s="1"/>
      <c r="E28" s="1"/>
      <c r="F28" s="2">
        <v>210207.21</v>
      </c>
    </row>
    <row r="29" spans="1:6" x14ac:dyDescent="0.25">
      <c r="A29" s="1"/>
      <c r="B29" s="1"/>
      <c r="C29" s="1" t="s">
        <v>95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96</v>
      </c>
      <c r="D30" s="1"/>
      <c r="E30" s="1"/>
      <c r="F30" s="2"/>
    </row>
    <row r="31" spans="1:6" x14ac:dyDescent="0.25">
      <c r="A31" s="1"/>
      <c r="B31" s="1"/>
      <c r="C31" s="1"/>
      <c r="D31" s="1" t="s">
        <v>97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98</v>
      </c>
      <c r="E32" s="1"/>
      <c r="F32" s="4">
        <v>52932</v>
      </c>
    </row>
    <row r="33" spans="1:6" x14ac:dyDescent="0.25">
      <c r="A33" s="1"/>
      <c r="B33" s="1"/>
      <c r="C33" s="1" t="s">
        <v>99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100</v>
      </c>
      <c r="D34" s="1"/>
      <c r="E34" s="1"/>
      <c r="F34" s="2">
        <v>5163</v>
      </c>
    </row>
    <row r="35" spans="1:6" x14ac:dyDescent="0.25">
      <c r="A35" s="1"/>
      <c r="B35" s="1"/>
      <c r="C35" s="1" t="s">
        <v>101</v>
      </c>
      <c r="D35" s="1"/>
      <c r="E35" s="1"/>
      <c r="F35" s="2">
        <v>-197950.28</v>
      </c>
    </row>
    <row r="36" spans="1:6" ht="15.75" thickBot="1" x14ac:dyDescent="0.3">
      <c r="A36" s="1"/>
      <c r="B36" s="1"/>
      <c r="C36" s="1" t="s">
        <v>102</v>
      </c>
      <c r="D36" s="1"/>
      <c r="E36" s="1"/>
      <c r="F36" s="4">
        <v>-588675.39</v>
      </c>
    </row>
    <row r="37" spans="1:6" x14ac:dyDescent="0.25">
      <c r="A37" s="1"/>
      <c r="B37" s="1" t="s">
        <v>103</v>
      </c>
      <c r="C37" s="1"/>
      <c r="D37" s="1"/>
      <c r="E37" s="1"/>
      <c r="F37" s="2">
        <f>ROUND(SUM(F23:F29)+SUM(F33:F36),5)</f>
        <v>2068102.9</v>
      </c>
    </row>
    <row r="38" spans="1:6" x14ac:dyDescent="0.25">
      <c r="A38" s="1"/>
      <c r="B38" s="1" t="s">
        <v>104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105</v>
      </c>
      <c r="D39" s="1"/>
      <c r="E39" s="1"/>
      <c r="F39" s="5">
        <v>13886.1</v>
      </c>
    </row>
    <row r="40" spans="1:6" ht="15.75" thickBot="1" x14ac:dyDescent="0.3">
      <c r="A40" s="1"/>
      <c r="B40" s="1" t="s">
        <v>106</v>
      </c>
      <c r="C40" s="1"/>
      <c r="D40" s="1"/>
      <c r="E40" s="1"/>
      <c r="F40" s="6">
        <f>ROUND(SUM(F38:F39),5)</f>
        <v>13886.1</v>
      </c>
    </row>
    <row r="41" spans="1:6" s="10" customFormat="1" ht="12" thickBot="1" x14ac:dyDescent="0.25">
      <c r="A41" s="8" t="s">
        <v>107</v>
      </c>
      <c r="B41" s="8"/>
      <c r="C41" s="8"/>
      <c r="D41" s="8"/>
      <c r="E41" s="8"/>
      <c r="F41" s="9">
        <f>ROUND(F2+F22+F37+F40,5)</f>
        <v>2647312.38</v>
      </c>
    </row>
    <row r="42" spans="1:6" ht="15.75" thickTop="1" x14ac:dyDescent="0.25">
      <c r="A42" s="1" t="s">
        <v>108</v>
      </c>
      <c r="B42" s="1"/>
      <c r="C42" s="1"/>
      <c r="D42" s="1"/>
      <c r="E42" s="1"/>
      <c r="F42" s="2"/>
    </row>
    <row r="43" spans="1:6" x14ac:dyDescent="0.25">
      <c r="A43" s="1"/>
      <c r="B43" s="1" t="s">
        <v>109</v>
      </c>
      <c r="C43" s="1"/>
      <c r="D43" s="1"/>
      <c r="E43" s="1"/>
      <c r="F43" s="2"/>
    </row>
    <row r="44" spans="1:6" x14ac:dyDescent="0.25">
      <c r="A44" s="1"/>
      <c r="B44" s="1"/>
      <c r="C44" s="1" t="s">
        <v>110</v>
      </c>
      <c r="D44" s="1"/>
      <c r="E44" s="1"/>
      <c r="F44" s="2"/>
    </row>
    <row r="45" spans="1:6" x14ac:dyDescent="0.25">
      <c r="A45" s="1"/>
      <c r="B45" s="1"/>
      <c r="C45" s="1"/>
      <c r="D45" s="1" t="s">
        <v>111</v>
      </c>
      <c r="E45" s="1"/>
      <c r="F45" s="2"/>
    </row>
    <row r="46" spans="1:6" ht="15.75" thickBot="1" x14ac:dyDescent="0.3">
      <c r="A46" s="1"/>
      <c r="B46" s="1"/>
      <c r="C46" s="1"/>
      <c r="D46" s="1"/>
      <c r="E46" s="1" t="s">
        <v>112</v>
      </c>
      <c r="F46" s="4">
        <v>-2150</v>
      </c>
    </row>
    <row r="47" spans="1:6" x14ac:dyDescent="0.25">
      <c r="A47" s="1"/>
      <c r="B47" s="1"/>
      <c r="C47" s="1"/>
      <c r="D47" s="1" t="s">
        <v>113</v>
      </c>
      <c r="E47" s="1"/>
      <c r="F47" s="2">
        <f>ROUND(SUM(F45:F46),5)</f>
        <v>-2150</v>
      </c>
    </row>
    <row r="48" spans="1:6" x14ac:dyDescent="0.25">
      <c r="A48" s="1"/>
      <c r="B48" s="1"/>
      <c r="C48" s="1"/>
      <c r="D48" s="1" t="s">
        <v>114</v>
      </c>
      <c r="E48" s="1"/>
      <c r="F48" s="2"/>
    </row>
    <row r="49" spans="1:6" x14ac:dyDescent="0.25">
      <c r="A49" s="1"/>
      <c r="B49" s="1"/>
      <c r="C49" s="1"/>
      <c r="D49" s="1"/>
      <c r="E49" s="1" t="s">
        <v>115</v>
      </c>
      <c r="F49" s="2">
        <v>4264.3900000000003</v>
      </c>
    </row>
    <row r="50" spans="1:6" x14ac:dyDescent="0.25">
      <c r="A50" s="1"/>
      <c r="B50" s="1"/>
      <c r="C50" s="1"/>
      <c r="D50" s="1"/>
      <c r="E50" s="1" t="s">
        <v>116</v>
      </c>
      <c r="F50" s="2">
        <v>828.17</v>
      </c>
    </row>
    <row r="51" spans="1:6" x14ac:dyDescent="0.25">
      <c r="A51" s="1"/>
      <c r="B51" s="1"/>
      <c r="C51" s="1"/>
      <c r="D51" s="1"/>
      <c r="E51" s="1" t="s">
        <v>117</v>
      </c>
      <c r="F51" s="2">
        <v>2058.13</v>
      </c>
    </row>
    <row r="52" spans="1:6" x14ac:dyDescent="0.25">
      <c r="A52" s="1"/>
      <c r="B52" s="1"/>
      <c r="C52" s="1"/>
      <c r="D52" s="1"/>
      <c r="E52" s="1" t="s">
        <v>118</v>
      </c>
      <c r="F52" s="2">
        <v>6405.13</v>
      </c>
    </row>
    <row r="53" spans="1:6" x14ac:dyDescent="0.25">
      <c r="A53" s="1"/>
      <c r="B53" s="1"/>
      <c r="C53" s="1"/>
      <c r="D53" s="1"/>
      <c r="E53" s="1" t="s">
        <v>119</v>
      </c>
      <c r="F53" s="2">
        <v>490.01</v>
      </c>
    </row>
    <row r="54" spans="1:6" ht="15.75" thickBot="1" x14ac:dyDescent="0.3">
      <c r="A54" s="1"/>
      <c r="B54" s="1"/>
      <c r="C54" s="1"/>
      <c r="D54" s="1"/>
      <c r="E54" s="1" t="s">
        <v>120</v>
      </c>
      <c r="F54" s="5">
        <v>69458</v>
      </c>
    </row>
    <row r="55" spans="1:6" ht="15.75" thickBot="1" x14ac:dyDescent="0.3">
      <c r="A55" s="1"/>
      <c r="B55" s="1"/>
      <c r="C55" s="1"/>
      <c r="D55" s="1" t="s">
        <v>121</v>
      </c>
      <c r="E55" s="1"/>
      <c r="F55" s="7">
        <f>ROUND(SUM(F48:F54),5)</f>
        <v>83503.83</v>
      </c>
    </row>
    <row r="56" spans="1:6" x14ac:dyDescent="0.25">
      <c r="A56" s="1"/>
      <c r="B56" s="1"/>
      <c r="C56" s="1" t="s">
        <v>122</v>
      </c>
      <c r="D56" s="1"/>
      <c r="E56" s="1"/>
      <c r="F56" s="2">
        <f>ROUND(F44+F47+F55,5)</f>
        <v>81353.83</v>
      </c>
    </row>
    <row r="57" spans="1:6" x14ac:dyDescent="0.25">
      <c r="A57" s="1"/>
      <c r="B57" s="1"/>
      <c r="C57" s="1" t="s">
        <v>123</v>
      </c>
      <c r="D57" s="1"/>
      <c r="E57" s="1"/>
      <c r="F57" s="2"/>
    </row>
    <row r="58" spans="1:6" ht="15.75" thickBot="1" x14ac:dyDescent="0.3">
      <c r="A58" s="1"/>
      <c r="B58" s="1"/>
      <c r="C58" s="1"/>
      <c r="D58" s="1" t="s">
        <v>124</v>
      </c>
      <c r="E58" s="1"/>
      <c r="F58" s="5">
        <v>165725.60999999999</v>
      </c>
    </row>
    <row r="59" spans="1:6" ht="15.75" thickBot="1" x14ac:dyDescent="0.3">
      <c r="A59" s="1"/>
      <c r="B59" s="1"/>
      <c r="C59" s="1" t="s">
        <v>125</v>
      </c>
      <c r="D59" s="1"/>
      <c r="E59" s="1"/>
      <c r="F59" s="7">
        <f>ROUND(SUM(F57:F58),5)</f>
        <v>165725.60999999999</v>
      </c>
    </row>
    <row r="60" spans="1:6" x14ac:dyDescent="0.25">
      <c r="A60" s="1"/>
      <c r="B60" s="1" t="s">
        <v>126</v>
      </c>
      <c r="C60" s="1"/>
      <c r="D60" s="1"/>
      <c r="E60" s="1"/>
      <c r="F60" s="2">
        <f>ROUND(F43+F56+F59,5)</f>
        <v>247079.44</v>
      </c>
    </row>
    <row r="61" spans="1:6" x14ac:dyDescent="0.25">
      <c r="A61" s="1"/>
      <c r="B61" s="1" t="s">
        <v>127</v>
      </c>
      <c r="C61" s="1"/>
      <c r="D61" s="1"/>
      <c r="E61" s="1"/>
      <c r="F61" s="2"/>
    </row>
    <row r="62" spans="1:6" x14ac:dyDescent="0.25">
      <c r="A62" s="1"/>
      <c r="B62" s="1"/>
      <c r="C62" s="1" t="s">
        <v>128</v>
      </c>
      <c r="D62" s="1"/>
      <c r="E62" s="1"/>
      <c r="F62" s="2">
        <v>291467.96999999997</v>
      </c>
    </row>
    <row r="63" spans="1:6" x14ac:dyDescent="0.25">
      <c r="A63" s="1"/>
      <c r="B63" s="1"/>
      <c r="C63" s="1" t="s">
        <v>129</v>
      </c>
      <c r="D63" s="1"/>
      <c r="E63" s="1"/>
      <c r="F63" s="2">
        <v>1925049</v>
      </c>
    </row>
    <row r="64" spans="1:6" x14ac:dyDescent="0.25">
      <c r="A64" s="1"/>
      <c r="B64" s="1"/>
      <c r="C64" s="1" t="s">
        <v>130</v>
      </c>
      <c r="D64" s="1"/>
      <c r="E64" s="1"/>
      <c r="F64" s="2">
        <v>33037.65</v>
      </c>
    </row>
    <row r="65" spans="1:6" x14ac:dyDescent="0.25">
      <c r="A65" s="1"/>
      <c r="B65" s="1"/>
      <c r="C65" s="1" t="s">
        <v>131</v>
      </c>
      <c r="D65" s="1"/>
      <c r="E65" s="1"/>
      <c r="F65" s="2">
        <v>5907</v>
      </c>
    </row>
    <row r="66" spans="1:6" x14ac:dyDescent="0.25">
      <c r="A66" s="1"/>
      <c r="B66" s="1"/>
      <c r="C66" s="1" t="s">
        <v>132</v>
      </c>
      <c r="D66" s="1"/>
      <c r="E66" s="1"/>
      <c r="F66" s="2">
        <v>146523.03</v>
      </c>
    </row>
    <row r="67" spans="1:6" ht="15.75" thickBot="1" x14ac:dyDescent="0.3">
      <c r="A67" s="1"/>
      <c r="B67" s="1"/>
      <c r="C67" s="1" t="s">
        <v>66</v>
      </c>
      <c r="D67" s="1"/>
      <c r="E67" s="1"/>
      <c r="F67" s="5">
        <v>-1751.71</v>
      </c>
    </row>
    <row r="68" spans="1:6" ht="15.75" thickBot="1" x14ac:dyDescent="0.3">
      <c r="A68" s="1"/>
      <c r="B68" s="1" t="s">
        <v>133</v>
      </c>
      <c r="C68" s="1"/>
      <c r="D68" s="1"/>
      <c r="E68" s="1"/>
      <c r="F68" s="6">
        <f>ROUND(SUM(F61:F67),5)</f>
        <v>2400232.94</v>
      </c>
    </row>
    <row r="69" spans="1:6" s="10" customFormat="1" ht="12" thickBot="1" x14ac:dyDescent="0.25">
      <c r="A69" s="8" t="s">
        <v>134</v>
      </c>
      <c r="B69" s="8"/>
      <c r="C69" s="8"/>
      <c r="D69" s="8"/>
      <c r="E69" s="8"/>
      <c r="F69" s="9">
        <f>ROUND(F42+F60+F68,5)</f>
        <v>2647312.38</v>
      </c>
    </row>
    <row r="70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1:49 PM
&amp;"Arial,Bold"&amp;8 07/01/21
&amp;"Arial,Bold"&amp;8 Accrual Basis&amp;C&amp;"Arial,Bold"&amp;12 PIKES BAY SANITARY DISTRICT
&amp;"Arial,Bold"&amp;14 Balance Sheet
&amp;"Arial,Bold"&amp;10 As of July 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64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8" sqref="F8"/>
    </sheetView>
  </sheetViews>
  <sheetFormatPr defaultRowHeight="15" x14ac:dyDescent="0.25"/>
  <cols>
    <col min="1" max="5" width="3" style="15" customWidth="1"/>
    <col min="6" max="6" width="24.7109375" style="15" customWidth="1"/>
    <col min="7" max="7" width="12.5703125" style="16" bestFit="1" customWidth="1"/>
    <col min="8" max="8" width="2.28515625" style="16" customWidth="1"/>
    <col min="9" max="9" width="7.85546875" style="16" bestFit="1" customWidth="1"/>
    <col min="10" max="10" width="2.28515625" style="16" customWidth="1"/>
    <col min="11" max="11" width="9.7109375" style="16" bestFit="1" customWidth="1"/>
    <col min="12" max="12" width="2.28515625" style="16" customWidth="1"/>
    <col min="13" max="13" width="10.5703125" style="16" bestFit="1" customWidth="1"/>
    <col min="14" max="14" width="2.28515625" style="16" customWidth="1"/>
    <col min="15" max="15" width="8.7109375" style="16" bestFit="1" customWidth="1"/>
  </cols>
  <sheetData>
    <row r="1" spans="1:15" s="14" customFormat="1" ht="15.75" thickBot="1" x14ac:dyDescent="0.3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  <c r="L1" s="13"/>
      <c r="M1" s="12" t="s">
        <v>3</v>
      </c>
      <c r="N1" s="13"/>
      <c r="O1" s="12" t="s">
        <v>4</v>
      </c>
    </row>
    <row r="2" spans="1:15" ht="15.75" thickTop="1" x14ac:dyDescent="0.25">
      <c r="A2" s="1"/>
      <c r="B2" s="1" t="s">
        <v>5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  <c r="N2" s="3"/>
      <c r="O2" s="2"/>
    </row>
    <row r="3" spans="1:15" x14ac:dyDescent="0.25">
      <c r="A3" s="1"/>
      <c r="B3" s="1"/>
      <c r="C3" s="1" t="s">
        <v>6</v>
      </c>
      <c r="D3" s="1"/>
      <c r="E3" s="1"/>
      <c r="F3" s="1"/>
      <c r="G3" s="2"/>
      <c r="H3" s="3"/>
      <c r="I3" s="2"/>
      <c r="J3" s="3"/>
      <c r="K3" s="2"/>
      <c r="L3" s="3"/>
      <c r="M3" s="2"/>
      <c r="N3" s="3"/>
      <c r="O3" s="2"/>
    </row>
    <row r="4" spans="1:15" x14ac:dyDescent="0.25">
      <c r="A4" s="1"/>
      <c r="B4" s="1"/>
      <c r="C4" s="1"/>
      <c r="D4" s="1" t="s">
        <v>7</v>
      </c>
      <c r="E4" s="1"/>
      <c r="F4" s="1"/>
      <c r="G4" s="2">
        <v>138.31</v>
      </c>
      <c r="H4" s="3"/>
      <c r="I4" s="2">
        <v>0</v>
      </c>
      <c r="J4" s="3"/>
      <c r="K4" s="2">
        <v>0</v>
      </c>
      <c r="L4" s="3"/>
      <c r="M4" s="2">
        <v>0</v>
      </c>
      <c r="N4" s="3"/>
      <c r="O4" s="2">
        <f>ROUND(SUM(G4:M4),5)</f>
        <v>138.31</v>
      </c>
    </row>
    <row r="5" spans="1:15" x14ac:dyDescent="0.25">
      <c r="A5" s="1"/>
      <c r="B5" s="1"/>
      <c r="C5" s="1"/>
      <c r="D5" s="1" t="s">
        <v>8</v>
      </c>
      <c r="E5" s="1"/>
      <c r="F5" s="1"/>
      <c r="G5" s="2">
        <v>45167.65</v>
      </c>
      <c r="H5" s="3"/>
      <c r="I5" s="2">
        <v>0</v>
      </c>
      <c r="J5" s="3"/>
      <c r="K5" s="2">
        <v>0</v>
      </c>
      <c r="L5" s="3"/>
      <c r="M5" s="2">
        <v>0</v>
      </c>
      <c r="N5" s="3"/>
      <c r="O5" s="2">
        <f>ROUND(SUM(G5:M5),5)</f>
        <v>45167.65</v>
      </c>
    </row>
    <row r="6" spans="1:15" ht="15.75" thickBot="1" x14ac:dyDescent="0.3">
      <c r="A6" s="1"/>
      <c r="B6" s="1"/>
      <c r="C6" s="1"/>
      <c r="D6" s="1" t="s">
        <v>9</v>
      </c>
      <c r="E6" s="1"/>
      <c r="F6" s="1"/>
      <c r="G6" s="4">
        <v>588</v>
      </c>
      <c r="H6" s="3"/>
      <c r="I6" s="4">
        <v>0</v>
      </c>
      <c r="J6" s="3"/>
      <c r="K6" s="4">
        <v>57993</v>
      </c>
      <c r="L6" s="3"/>
      <c r="M6" s="4">
        <v>32144</v>
      </c>
      <c r="N6" s="3"/>
      <c r="O6" s="4">
        <f>ROUND(SUM(G6:M6),5)</f>
        <v>90725</v>
      </c>
    </row>
    <row r="7" spans="1:15" x14ac:dyDescent="0.25">
      <c r="A7" s="1"/>
      <c r="B7" s="1"/>
      <c r="C7" s="1" t="s">
        <v>10</v>
      </c>
      <c r="D7" s="1"/>
      <c r="E7" s="1"/>
      <c r="F7" s="1"/>
      <c r="G7" s="2">
        <f>ROUND(SUM(G3:G6),5)</f>
        <v>45893.96</v>
      </c>
      <c r="H7" s="3"/>
      <c r="I7" s="2">
        <f>ROUND(SUM(I3:I6),5)</f>
        <v>0</v>
      </c>
      <c r="J7" s="3"/>
      <c r="K7" s="2">
        <f>ROUND(SUM(K3:K6),5)</f>
        <v>57993</v>
      </c>
      <c r="L7" s="3"/>
      <c r="M7" s="2">
        <f>ROUND(SUM(M3:M6),5)</f>
        <v>32144</v>
      </c>
      <c r="N7" s="3"/>
      <c r="O7" s="2">
        <f>ROUND(SUM(G7:M7),5)</f>
        <v>136030.96</v>
      </c>
    </row>
    <row r="8" spans="1:15" x14ac:dyDescent="0.25">
      <c r="A8" s="1"/>
      <c r="B8" s="1"/>
      <c r="C8" s="1" t="s">
        <v>11</v>
      </c>
      <c r="D8" s="1"/>
      <c r="E8" s="1"/>
      <c r="F8" s="1"/>
      <c r="G8" s="2"/>
      <c r="H8" s="3"/>
      <c r="I8" s="2"/>
      <c r="J8" s="3"/>
      <c r="K8" s="2"/>
      <c r="L8" s="3"/>
      <c r="M8" s="2"/>
      <c r="N8" s="3"/>
      <c r="O8" s="2"/>
    </row>
    <row r="9" spans="1:15" x14ac:dyDescent="0.25">
      <c r="A9" s="1"/>
      <c r="B9" s="1"/>
      <c r="C9" s="1"/>
      <c r="D9" s="1" t="s">
        <v>12</v>
      </c>
      <c r="E9" s="1"/>
      <c r="F9" s="1"/>
      <c r="G9" s="2">
        <v>42572.03</v>
      </c>
      <c r="H9" s="3"/>
      <c r="I9" s="2">
        <v>0</v>
      </c>
      <c r="J9" s="3"/>
      <c r="K9" s="2">
        <v>0</v>
      </c>
      <c r="L9" s="3"/>
      <c r="M9" s="2">
        <v>0</v>
      </c>
      <c r="N9" s="3"/>
      <c r="O9" s="2">
        <f>ROUND(SUM(G9:M9),5)</f>
        <v>42572.03</v>
      </c>
    </row>
    <row r="10" spans="1:15" x14ac:dyDescent="0.25">
      <c r="A10" s="1"/>
      <c r="B10" s="1"/>
      <c r="C10" s="1"/>
      <c r="D10" s="1" t="s">
        <v>13</v>
      </c>
      <c r="E10" s="1"/>
      <c r="F10" s="1"/>
      <c r="G10" s="2">
        <v>0</v>
      </c>
      <c r="H10" s="3"/>
      <c r="I10" s="2">
        <v>0</v>
      </c>
      <c r="J10" s="3"/>
      <c r="K10" s="2">
        <v>9643.5300000000007</v>
      </c>
      <c r="L10" s="3"/>
      <c r="M10" s="2">
        <v>0</v>
      </c>
      <c r="N10" s="3"/>
      <c r="O10" s="2">
        <f>ROUND(SUM(G10:M10),5)</f>
        <v>9643.5300000000007</v>
      </c>
    </row>
    <row r="11" spans="1:15" x14ac:dyDescent="0.25">
      <c r="A11" s="1"/>
      <c r="B11" s="1"/>
      <c r="C11" s="1"/>
      <c r="D11" s="1" t="s">
        <v>14</v>
      </c>
      <c r="E11" s="1"/>
      <c r="F11" s="1"/>
      <c r="G11" s="2">
        <v>0</v>
      </c>
      <c r="H11" s="3"/>
      <c r="I11" s="2">
        <v>0</v>
      </c>
      <c r="J11" s="3"/>
      <c r="K11" s="2">
        <v>1327</v>
      </c>
      <c r="L11" s="3"/>
      <c r="M11" s="2">
        <v>-372</v>
      </c>
      <c r="N11" s="3"/>
      <c r="O11" s="2">
        <f>ROUND(SUM(G11:M11),5)</f>
        <v>955</v>
      </c>
    </row>
    <row r="12" spans="1:15" x14ac:dyDescent="0.25">
      <c r="A12" s="1"/>
      <c r="B12" s="1"/>
      <c r="C12" s="1"/>
      <c r="D12" s="1" t="s">
        <v>15</v>
      </c>
      <c r="E12" s="1"/>
      <c r="F12" s="1"/>
      <c r="G12" s="2"/>
      <c r="H12" s="3"/>
      <c r="I12" s="2"/>
      <c r="J12" s="3"/>
      <c r="K12" s="2"/>
      <c r="L12" s="3"/>
      <c r="M12" s="2"/>
      <c r="N12" s="3"/>
      <c r="O12" s="2"/>
    </row>
    <row r="13" spans="1:15" ht="15.75" thickBot="1" x14ac:dyDescent="0.3">
      <c r="A13" s="1"/>
      <c r="B13" s="1"/>
      <c r="C13" s="1"/>
      <c r="D13" s="1"/>
      <c r="E13" s="1" t="s">
        <v>16</v>
      </c>
      <c r="F13" s="1"/>
      <c r="G13" s="4">
        <v>0</v>
      </c>
      <c r="H13" s="3"/>
      <c r="I13" s="4">
        <v>0</v>
      </c>
      <c r="J13" s="3"/>
      <c r="K13" s="4">
        <v>1848.96</v>
      </c>
      <c r="L13" s="3"/>
      <c r="M13" s="4">
        <v>0</v>
      </c>
      <c r="N13" s="3"/>
      <c r="O13" s="4">
        <f>ROUND(SUM(G13:M13),5)</f>
        <v>1848.96</v>
      </c>
    </row>
    <row r="14" spans="1:15" x14ac:dyDescent="0.25">
      <c r="A14" s="1"/>
      <c r="B14" s="1"/>
      <c r="C14" s="1"/>
      <c r="D14" s="1" t="s">
        <v>17</v>
      </c>
      <c r="E14" s="1"/>
      <c r="F14" s="1"/>
      <c r="G14" s="2">
        <f>ROUND(SUM(G12:G13),5)</f>
        <v>0</v>
      </c>
      <c r="H14" s="3"/>
      <c r="I14" s="2">
        <f>ROUND(SUM(I12:I13),5)</f>
        <v>0</v>
      </c>
      <c r="J14" s="3"/>
      <c r="K14" s="2">
        <f>ROUND(SUM(K12:K13),5)</f>
        <v>1848.96</v>
      </c>
      <c r="L14" s="3"/>
      <c r="M14" s="2">
        <f>ROUND(SUM(M12:M13),5)</f>
        <v>0</v>
      </c>
      <c r="N14" s="3"/>
      <c r="O14" s="2">
        <f>ROUND(SUM(G14:M14),5)</f>
        <v>1848.96</v>
      </c>
    </row>
    <row r="15" spans="1:15" x14ac:dyDescent="0.25">
      <c r="A15" s="1"/>
      <c r="B15" s="1"/>
      <c r="C15" s="1"/>
      <c r="D15" s="1" t="s">
        <v>18</v>
      </c>
      <c r="E15" s="1"/>
      <c r="F15" s="1"/>
      <c r="G15" s="2"/>
      <c r="H15" s="3"/>
      <c r="I15" s="2"/>
      <c r="J15" s="3"/>
      <c r="K15" s="2"/>
      <c r="L15" s="3"/>
      <c r="M15" s="2"/>
      <c r="N15" s="3"/>
      <c r="O15" s="2"/>
    </row>
    <row r="16" spans="1:15" x14ac:dyDescent="0.25">
      <c r="A16" s="1"/>
      <c r="B16" s="1"/>
      <c r="C16" s="1"/>
      <c r="D16" s="1"/>
      <c r="E16" s="1" t="s">
        <v>19</v>
      </c>
      <c r="F16" s="1"/>
      <c r="G16" s="2">
        <v>5406.68</v>
      </c>
      <c r="H16" s="3"/>
      <c r="I16" s="2">
        <v>0</v>
      </c>
      <c r="J16" s="3"/>
      <c r="K16" s="2">
        <v>4055.01</v>
      </c>
      <c r="L16" s="3"/>
      <c r="M16" s="2">
        <v>0</v>
      </c>
      <c r="N16" s="3"/>
      <c r="O16" s="2">
        <f t="shared" ref="O16:O22" si="0">ROUND(SUM(G16:M16),5)</f>
        <v>9461.69</v>
      </c>
    </row>
    <row r="17" spans="1:15" x14ac:dyDescent="0.25">
      <c r="A17" s="1"/>
      <c r="B17" s="1"/>
      <c r="C17" s="1"/>
      <c r="D17" s="1"/>
      <c r="E17" s="1" t="s">
        <v>20</v>
      </c>
      <c r="F17" s="1"/>
      <c r="G17" s="2">
        <v>0</v>
      </c>
      <c r="H17" s="3"/>
      <c r="I17" s="2">
        <v>0</v>
      </c>
      <c r="J17" s="3"/>
      <c r="K17" s="2">
        <v>633.62</v>
      </c>
      <c r="L17" s="3"/>
      <c r="M17" s="2">
        <v>0</v>
      </c>
      <c r="N17" s="3"/>
      <c r="O17" s="2">
        <f t="shared" si="0"/>
        <v>633.62</v>
      </c>
    </row>
    <row r="18" spans="1:15" x14ac:dyDescent="0.25">
      <c r="A18" s="1"/>
      <c r="B18" s="1"/>
      <c r="C18" s="1"/>
      <c r="D18" s="1"/>
      <c r="E18" s="1" t="s">
        <v>21</v>
      </c>
      <c r="F18" s="1"/>
      <c r="G18" s="2">
        <v>779.87</v>
      </c>
      <c r="H18" s="3"/>
      <c r="I18" s="2">
        <v>0</v>
      </c>
      <c r="J18" s="3"/>
      <c r="K18" s="2">
        <v>2331.2800000000002</v>
      </c>
      <c r="L18" s="3"/>
      <c r="M18" s="2">
        <v>0</v>
      </c>
      <c r="N18" s="3"/>
      <c r="O18" s="2">
        <f t="shared" si="0"/>
        <v>3111.15</v>
      </c>
    </row>
    <row r="19" spans="1:15" x14ac:dyDescent="0.25">
      <c r="A19" s="1"/>
      <c r="B19" s="1"/>
      <c r="C19" s="1"/>
      <c r="D19" s="1"/>
      <c r="E19" s="1" t="s">
        <v>22</v>
      </c>
      <c r="F19" s="1"/>
      <c r="G19" s="2">
        <v>300</v>
      </c>
      <c r="H19" s="3"/>
      <c r="I19" s="2">
        <v>0</v>
      </c>
      <c r="J19" s="3"/>
      <c r="K19" s="2">
        <v>600</v>
      </c>
      <c r="L19" s="3"/>
      <c r="M19" s="2">
        <v>0</v>
      </c>
      <c r="N19" s="3"/>
      <c r="O19" s="2">
        <f t="shared" si="0"/>
        <v>900</v>
      </c>
    </row>
    <row r="20" spans="1:15" x14ac:dyDescent="0.25">
      <c r="A20" s="1"/>
      <c r="B20" s="1"/>
      <c r="C20" s="1"/>
      <c r="D20" s="1"/>
      <c r="E20" s="1" t="s">
        <v>23</v>
      </c>
      <c r="F20" s="1"/>
      <c r="G20" s="2">
        <v>2500</v>
      </c>
      <c r="H20" s="3"/>
      <c r="I20" s="2">
        <v>0</v>
      </c>
      <c r="J20" s="3"/>
      <c r="K20" s="2">
        <v>6350</v>
      </c>
      <c r="L20" s="3"/>
      <c r="M20" s="2">
        <v>0</v>
      </c>
      <c r="N20" s="3"/>
      <c r="O20" s="2">
        <f t="shared" si="0"/>
        <v>8850</v>
      </c>
    </row>
    <row r="21" spans="1:15" ht="15.75" thickBot="1" x14ac:dyDescent="0.3">
      <c r="A21" s="1"/>
      <c r="B21" s="1"/>
      <c r="C21" s="1"/>
      <c r="D21" s="1"/>
      <c r="E21" s="1" t="s">
        <v>24</v>
      </c>
      <c r="F21" s="1"/>
      <c r="G21" s="4">
        <v>2287.5</v>
      </c>
      <c r="H21" s="3"/>
      <c r="I21" s="4">
        <v>0</v>
      </c>
      <c r="J21" s="3"/>
      <c r="K21" s="4">
        <v>20169.2</v>
      </c>
      <c r="L21" s="3"/>
      <c r="M21" s="4">
        <v>0</v>
      </c>
      <c r="N21" s="3"/>
      <c r="O21" s="4">
        <f t="shared" si="0"/>
        <v>22456.7</v>
      </c>
    </row>
    <row r="22" spans="1:15" x14ac:dyDescent="0.25">
      <c r="A22" s="1"/>
      <c r="B22" s="1"/>
      <c r="C22" s="1"/>
      <c r="D22" s="1" t="s">
        <v>25</v>
      </c>
      <c r="E22" s="1"/>
      <c r="F22" s="1"/>
      <c r="G22" s="2">
        <f>ROUND(SUM(G15:G21),5)</f>
        <v>11274.05</v>
      </c>
      <c r="H22" s="3"/>
      <c r="I22" s="2">
        <f>ROUND(SUM(I15:I21),5)</f>
        <v>0</v>
      </c>
      <c r="J22" s="3"/>
      <c r="K22" s="2">
        <f>ROUND(SUM(K15:K21),5)</f>
        <v>34139.11</v>
      </c>
      <c r="L22" s="3"/>
      <c r="M22" s="2">
        <f>ROUND(SUM(M15:M21),5)</f>
        <v>0</v>
      </c>
      <c r="N22" s="3"/>
      <c r="O22" s="2">
        <f t="shared" si="0"/>
        <v>45413.16</v>
      </c>
    </row>
    <row r="23" spans="1:15" x14ac:dyDescent="0.25">
      <c r="A23" s="1"/>
      <c r="B23" s="1"/>
      <c r="C23" s="1"/>
      <c r="D23" s="1" t="s">
        <v>26</v>
      </c>
      <c r="E23" s="1"/>
      <c r="F23" s="1"/>
      <c r="G23" s="2"/>
      <c r="H23" s="3"/>
      <c r="I23" s="2"/>
      <c r="J23" s="3"/>
      <c r="K23" s="2"/>
      <c r="L23" s="3"/>
      <c r="M23" s="2"/>
      <c r="N23" s="3"/>
      <c r="O23" s="2"/>
    </row>
    <row r="24" spans="1:15" x14ac:dyDescent="0.25">
      <c r="A24" s="1"/>
      <c r="B24" s="1"/>
      <c r="C24" s="1"/>
      <c r="D24" s="1"/>
      <c r="E24" s="1" t="s">
        <v>27</v>
      </c>
      <c r="F24" s="1"/>
      <c r="G24" s="2">
        <v>70.12</v>
      </c>
      <c r="H24" s="3"/>
      <c r="I24" s="2">
        <v>0</v>
      </c>
      <c r="J24" s="3"/>
      <c r="K24" s="2">
        <v>46.24</v>
      </c>
      <c r="L24" s="3"/>
      <c r="M24" s="2">
        <v>0</v>
      </c>
      <c r="N24" s="3"/>
      <c r="O24" s="2">
        <f>ROUND(SUM(G24:M24),5)</f>
        <v>116.36</v>
      </c>
    </row>
    <row r="25" spans="1:15" x14ac:dyDescent="0.25">
      <c r="A25" s="1"/>
      <c r="B25" s="1"/>
      <c r="C25" s="1"/>
      <c r="D25" s="1"/>
      <c r="E25" s="1" t="s">
        <v>28</v>
      </c>
      <c r="F25" s="1"/>
      <c r="G25" s="2">
        <v>243.75</v>
      </c>
      <c r="H25" s="3"/>
      <c r="I25" s="2">
        <v>0</v>
      </c>
      <c r="J25" s="3"/>
      <c r="K25" s="2">
        <v>0</v>
      </c>
      <c r="L25" s="3"/>
      <c r="M25" s="2">
        <v>0</v>
      </c>
      <c r="N25" s="3"/>
      <c r="O25" s="2">
        <f>ROUND(SUM(G25:M25),5)</f>
        <v>243.75</v>
      </c>
    </row>
    <row r="26" spans="1:15" x14ac:dyDescent="0.25">
      <c r="A26" s="1"/>
      <c r="B26" s="1"/>
      <c r="C26" s="1"/>
      <c r="D26" s="1"/>
      <c r="E26" s="1" t="s">
        <v>29</v>
      </c>
      <c r="F26" s="1"/>
      <c r="G26" s="2">
        <v>3615</v>
      </c>
      <c r="H26" s="3"/>
      <c r="I26" s="2">
        <v>0</v>
      </c>
      <c r="J26" s="3"/>
      <c r="K26" s="2">
        <v>0</v>
      </c>
      <c r="L26" s="3"/>
      <c r="M26" s="2">
        <v>0</v>
      </c>
      <c r="N26" s="3"/>
      <c r="O26" s="2">
        <f>ROUND(SUM(G26:M26),5)</f>
        <v>3615</v>
      </c>
    </row>
    <row r="27" spans="1:15" x14ac:dyDescent="0.25">
      <c r="A27" s="1"/>
      <c r="B27" s="1"/>
      <c r="C27" s="1"/>
      <c r="D27" s="1"/>
      <c r="E27" s="1" t="s">
        <v>30</v>
      </c>
      <c r="F27" s="1"/>
      <c r="G27" s="2"/>
      <c r="H27" s="3"/>
      <c r="I27" s="2"/>
      <c r="J27" s="3"/>
      <c r="K27" s="2"/>
      <c r="L27" s="3"/>
      <c r="M27" s="2"/>
      <c r="N27" s="3"/>
      <c r="O27" s="2"/>
    </row>
    <row r="28" spans="1:15" x14ac:dyDescent="0.25">
      <c r="A28" s="1"/>
      <c r="B28" s="1"/>
      <c r="C28" s="1"/>
      <c r="D28" s="1"/>
      <c r="E28" s="1"/>
      <c r="F28" s="1" t="s">
        <v>31</v>
      </c>
      <c r="G28" s="2">
        <v>0</v>
      </c>
      <c r="H28" s="3"/>
      <c r="I28" s="2">
        <v>1050</v>
      </c>
      <c r="J28" s="3"/>
      <c r="K28" s="2">
        <v>0</v>
      </c>
      <c r="L28" s="3"/>
      <c r="M28" s="2">
        <v>0</v>
      </c>
      <c r="N28" s="3"/>
      <c r="O28" s="2">
        <f>ROUND(SUM(G28:M28),5)</f>
        <v>1050</v>
      </c>
    </row>
    <row r="29" spans="1:15" ht="15.75" thickBot="1" x14ac:dyDescent="0.3">
      <c r="A29" s="1"/>
      <c r="B29" s="1"/>
      <c r="C29" s="1"/>
      <c r="D29" s="1"/>
      <c r="E29" s="1"/>
      <c r="F29" s="1" t="s">
        <v>32</v>
      </c>
      <c r="G29" s="4">
        <v>0</v>
      </c>
      <c r="H29" s="3"/>
      <c r="I29" s="4">
        <v>5300</v>
      </c>
      <c r="J29" s="3"/>
      <c r="K29" s="4">
        <v>0</v>
      </c>
      <c r="L29" s="3"/>
      <c r="M29" s="4">
        <v>0</v>
      </c>
      <c r="N29" s="3"/>
      <c r="O29" s="4">
        <f>ROUND(SUM(G29:M29),5)</f>
        <v>5300</v>
      </c>
    </row>
    <row r="30" spans="1:15" x14ac:dyDescent="0.25">
      <c r="A30" s="1"/>
      <c r="B30" s="1"/>
      <c r="C30" s="1"/>
      <c r="D30" s="1"/>
      <c r="E30" s="1" t="s">
        <v>33</v>
      </c>
      <c r="F30" s="1"/>
      <c r="G30" s="2">
        <f>ROUND(SUM(G27:G29),5)</f>
        <v>0</v>
      </c>
      <c r="H30" s="3"/>
      <c r="I30" s="2">
        <f>ROUND(SUM(I27:I29),5)</f>
        <v>6350</v>
      </c>
      <c r="J30" s="3"/>
      <c r="K30" s="2">
        <f>ROUND(SUM(K27:K29),5)</f>
        <v>0</v>
      </c>
      <c r="L30" s="3"/>
      <c r="M30" s="2">
        <f>ROUND(SUM(M27:M29),5)</f>
        <v>0</v>
      </c>
      <c r="N30" s="3"/>
      <c r="O30" s="2">
        <f>ROUND(SUM(G30:M30),5)</f>
        <v>6350</v>
      </c>
    </row>
    <row r="31" spans="1:15" ht="15.75" thickBot="1" x14ac:dyDescent="0.3">
      <c r="A31" s="1"/>
      <c r="B31" s="1"/>
      <c r="C31" s="1"/>
      <c r="D31" s="1"/>
      <c r="E31" s="1" t="s">
        <v>34</v>
      </c>
      <c r="F31" s="1"/>
      <c r="G31" s="4">
        <v>560</v>
      </c>
      <c r="H31" s="3"/>
      <c r="I31" s="4">
        <v>0</v>
      </c>
      <c r="J31" s="3"/>
      <c r="K31" s="4">
        <v>0</v>
      </c>
      <c r="L31" s="3"/>
      <c r="M31" s="4">
        <v>0</v>
      </c>
      <c r="N31" s="3"/>
      <c r="O31" s="4">
        <f>ROUND(SUM(G31:M31),5)</f>
        <v>560</v>
      </c>
    </row>
    <row r="32" spans="1:15" x14ac:dyDescent="0.25">
      <c r="A32" s="1"/>
      <c r="B32" s="1"/>
      <c r="C32" s="1"/>
      <c r="D32" s="1" t="s">
        <v>35</v>
      </c>
      <c r="E32" s="1"/>
      <c r="F32" s="1"/>
      <c r="G32" s="2">
        <f>ROUND(SUM(G23:G26)+SUM(G30:G31),5)</f>
        <v>4488.87</v>
      </c>
      <c r="H32" s="3"/>
      <c r="I32" s="2">
        <f>ROUND(SUM(I23:I26)+SUM(I30:I31),5)</f>
        <v>6350</v>
      </c>
      <c r="J32" s="3"/>
      <c r="K32" s="2">
        <f>ROUND(SUM(K23:K26)+SUM(K30:K31),5)</f>
        <v>46.24</v>
      </c>
      <c r="L32" s="3"/>
      <c r="M32" s="2">
        <f>ROUND(SUM(M23:M26)+SUM(M30:M31),5)</f>
        <v>0</v>
      </c>
      <c r="N32" s="3"/>
      <c r="O32" s="2">
        <f>ROUND(SUM(G32:M32),5)</f>
        <v>10885.11</v>
      </c>
    </row>
    <row r="33" spans="1:15" x14ac:dyDescent="0.25">
      <c r="A33" s="1"/>
      <c r="B33" s="1"/>
      <c r="C33" s="1"/>
      <c r="D33" s="1" t="s">
        <v>36</v>
      </c>
      <c r="E33" s="1"/>
      <c r="F33" s="1"/>
      <c r="G33" s="2"/>
      <c r="H33" s="3"/>
      <c r="I33" s="2"/>
      <c r="J33" s="3"/>
      <c r="K33" s="2"/>
      <c r="L33" s="3"/>
      <c r="M33" s="2"/>
      <c r="N33" s="3"/>
      <c r="O33" s="2"/>
    </row>
    <row r="34" spans="1:15" ht="15.75" thickBot="1" x14ac:dyDescent="0.3">
      <c r="A34" s="1"/>
      <c r="B34" s="1"/>
      <c r="C34" s="1"/>
      <c r="D34" s="1"/>
      <c r="E34" s="1" t="s">
        <v>37</v>
      </c>
      <c r="F34" s="1"/>
      <c r="G34" s="4">
        <v>0</v>
      </c>
      <c r="H34" s="3"/>
      <c r="I34" s="4">
        <v>0</v>
      </c>
      <c r="J34" s="3"/>
      <c r="K34" s="4">
        <v>2445</v>
      </c>
      <c r="L34" s="3"/>
      <c r="M34" s="4">
        <v>0</v>
      </c>
      <c r="N34" s="3"/>
      <c r="O34" s="4">
        <f>ROUND(SUM(G34:M34),5)</f>
        <v>2445</v>
      </c>
    </row>
    <row r="35" spans="1:15" x14ac:dyDescent="0.25">
      <c r="A35" s="1"/>
      <c r="B35" s="1"/>
      <c r="C35" s="1"/>
      <c r="D35" s="1" t="s">
        <v>38</v>
      </c>
      <c r="E35" s="1"/>
      <c r="F35" s="1"/>
      <c r="G35" s="2">
        <f>ROUND(SUM(G33:G34),5)</f>
        <v>0</v>
      </c>
      <c r="H35" s="3"/>
      <c r="I35" s="2">
        <f>ROUND(SUM(I33:I34),5)</f>
        <v>0</v>
      </c>
      <c r="J35" s="3"/>
      <c r="K35" s="2">
        <f>ROUND(SUM(K33:K34),5)</f>
        <v>2445</v>
      </c>
      <c r="L35" s="3"/>
      <c r="M35" s="2">
        <f>ROUND(SUM(M33:M34),5)</f>
        <v>0</v>
      </c>
      <c r="N35" s="3"/>
      <c r="O35" s="2">
        <f>ROUND(SUM(G35:M35),5)</f>
        <v>2445</v>
      </c>
    </row>
    <row r="36" spans="1:15" x14ac:dyDescent="0.25">
      <c r="A36" s="1"/>
      <c r="B36" s="1"/>
      <c r="C36" s="1"/>
      <c r="D36" s="1" t="s">
        <v>39</v>
      </c>
      <c r="E36" s="1"/>
      <c r="F36" s="1"/>
      <c r="G36" s="2"/>
      <c r="H36" s="3"/>
      <c r="I36" s="2"/>
      <c r="J36" s="3"/>
      <c r="K36" s="2"/>
      <c r="L36" s="3"/>
      <c r="M36" s="2"/>
      <c r="N36" s="3"/>
      <c r="O36" s="2"/>
    </row>
    <row r="37" spans="1:15" x14ac:dyDescent="0.25">
      <c r="A37" s="1"/>
      <c r="B37" s="1"/>
      <c r="C37" s="1"/>
      <c r="D37" s="1"/>
      <c r="E37" s="1" t="s">
        <v>40</v>
      </c>
      <c r="F37" s="1"/>
      <c r="G37" s="2">
        <v>0</v>
      </c>
      <c r="H37" s="3"/>
      <c r="I37" s="2">
        <v>0</v>
      </c>
      <c r="J37" s="3"/>
      <c r="K37" s="2">
        <v>1147.24</v>
      </c>
      <c r="L37" s="3"/>
      <c r="M37" s="2">
        <v>0</v>
      </c>
      <c r="N37" s="3"/>
      <c r="O37" s="2">
        <f>ROUND(SUM(G37:M37),5)</f>
        <v>1147.24</v>
      </c>
    </row>
    <row r="38" spans="1:15" ht="15.75" thickBot="1" x14ac:dyDescent="0.3">
      <c r="A38" s="1"/>
      <c r="B38" s="1"/>
      <c r="C38" s="1"/>
      <c r="D38" s="1"/>
      <c r="E38" s="1" t="s">
        <v>41</v>
      </c>
      <c r="F38" s="1"/>
      <c r="G38" s="4">
        <v>119.88</v>
      </c>
      <c r="H38" s="3"/>
      <c r="I38" s="4">
        <v>0</v>
      </c>
      <c r="J38" s="3"/>
      <c r="K38" s="4">
        <v>722.98</v>
      </c>
      <c r="L38" s="3"/>
      <c r="M38" s="4">
        <v>0</v>
      </c>
      <c r="N38" s="3"/>
      <c r="O38" s="4">
        <f>ROUND(SUM(G38:M38),5)</f>
        <v>842.86</v>
      </c>
    </row>
    <row r="39" spans="1:15" x14ac:dyDescent="0.25">
      <c r="A39" s="1"/>
      <c r="B39" s="1"/>
      <c r="C39" s="1"/>
      <c r="D39" s="1" t="s">
        <v>42</v>
      </c>
      <c r="E39" s="1"/>
      <c r="F39" s="1"/>
      <c r="G39" s="2">
        <f>ROUND(SUM(G36:G38),5)</f>
        <v>119.88</v>
      </c>
      <c r="H39" s="3"/>
      <c r="I39" s="2">
        <f>ROUND(SUM(I36:I38),5)</f>
        <v>0</v>
      </c>
      <c r="J39" s="3"/>
      <c r="K39" s="2">
        <f>ROUND(SUM(K36:K38),5)</f>
        <v>1870.22</v>
      </c>
      <c r="L39" s="3"/>
      <c r="M39" s="2">
        <f>ROUND(SUM(M36:M38),5)</f>
        <v>0</v>
      </c>
      <c r="N39" s="3"/>
      <c r="O39" s="2">
        <f>ROUND(SUM(G39:M39),5)</f>
        <v>1990.1</v>
      </c>
    </row>
    <row r="40" spans="1:15" x14ac:dyDescent="0.25">
      <c r="A40" s="1"/>
      <c r="B40" s="1"/>
      <c r="C40" s="1"/>
      <c r="D40" s="1" t="s">
        <v>43</v>
      </c>
      <c r="E40" s="1"/>
      <c r="F40" s="1"/>
      <c r="G40" s="2"/>
      <c r="H40" s="3"/>
      <c r="I40" s="2"/>
      <c r="J40" s="3"/>
      <c r="K40" s="2"/>
      <c r="L40" s="3"/>
      <c r="M40" s="2"/>
      <c r="N40" s="3"/>
      <c r="O40" s="2"/>
    </row>
    <row r="41" spans="1:15" x14ac:dyDescent="0.25">
      <c r="A41" s="1"/>
      <c r="B41" s="1"/>
      <c r="C41" s="1"/>
      <c r="D41" s="1"/>
      <c r="E41" s="1" t="s">
        <v>44</v>
      </c>
      <c r="F41" s="1"/>
      <c r="G41" s="2">
        <v>541.58000000000004</v>
      </c>
      <c r="H41" s="3"/>
      <c r="I41" s="2">
        <v>0</v>
      </c>
      <c r="J41" s="3"/>
      <c r="K41" s="2">
        <v>0</v>
      </c>
      <c r="L41" s="3"/>
      <c r="M41" s="2">
        <v>0</v>
      </c>
      <c r="N41" s="3"/>
      <c r="O41" s="2">
        <f t="shared" ref="O41:O46" si="1">ROUND(SUM(G41:M41),5)</f>
        <v>541.58000000000004</v>
      </c>
    </row>
    <row r="42" spans="1:15" x14ac:dyDescent="0.25">
      <c r="A42" s="1"/>
      <c r="B42" s="1"/>
      <c r="C42" s="1"/>
      <c r="D42" s="1"/>
      <c r="E42" s="1" t="s">
        <v>45</v>
      </c>
      <c r="F42" s="1"/>
      <c r="G42" s="2">
        <v>0</v>
      </c>
      <c r="H42" s="3"/>
      <c r="I42" s="2">
        <v>0</v>
      </c>
      <c r="J42" s="3"/>
      <c r="K42" s="2">
        <v>0</v>
      </c>
      <c r="L42" s="3"/>
      <c r="M42" s="2">
        <v>10</v>
      </c>
      <c r="N42" s="3"/>
      <c r="O42" s="2">
        <f t="shared" si="1"/>
        <v>10</v>
      </c>
    </row>
    <row r="43" spans="1:15" x14ac:dyDescent="0.25">
      <c r="A43" s="1"/>
      <c r="B43" s="1"/>
      <c r="C43" s="1"/>
      <c r="D43" s="1"/>
      <c r="E43" s="1" t="s">
        <v>46</v>
      </c>
      <c r="F43" s="1"/>
      <c r="G43" s="2">
        <v>300</v>
      </c>
      <c r="H43" s="3"/>
      <c r="I43" s="2">
        <v>0</v>
      </c>
      <c r="J43" s="3"/>
      <c r="K43" s="2">
        <v>0</v>
      </c>
      <c r="L43" s="3"/>
      <c r="M43" s="2">
        <v>0</v>
      </c>
      <c r="N43" s="3"/>
      <c r="O43" s="2">
        <f t="shared" si="1"/>
        <v>300</v>
      </c>
    </row>
    <row r="44" spans="1:15" x14ac:dyDescent="0.25">
      <c r="A44" s="1"/>
      <c r="B44" s="1"/>
      <c r="C44" s="1"/>
      <c r="D44" s="1"/>
      <c r="E44" s="1" t="s">
        <v>47</v>
      </c>
      <c r="F44" s="1"/>
      <c r="G44" s="2">
        <v>373.02</v>
      </c>
      <c r="H44" s="3"/>
      <c r="I44" s="2">
        <v>0</v>
      </c>
      <c r="J44" s="3"/>
      <c r="K44" s="2">
        <v>0</v>
      </c>
      <c r="L44" s="3"/>
      <c r="M44" s="2">
        <v>0</v>
      </c>
      <c r="N44" s="3"/>
      <c r="O44" s="2">
        <f t="shared" si="1"/>
        <v>373.02</v>
      </c>
    </row>
    <row r="45" spans="1:15" ht="15.75" thickBot="1" x14ac:dyDescent="0.3">
      <c r="A45" s="1"/>
      <c r="B45" s="1"/>
      <c r="C45" s="1"/>
      <c r="D45" s="1"/>
      <c r="E45" s="1" t="s">
        <v>48</v>
      </c>
      <c r="F45" s="1"/>
      <c r="G45" s="4">
        <v>443</v>
      </c>
      <c r="H45" s="3"/>
      <c r="I45" s="4">
        <v>0</v>
      </c>
      <c r="J45" s="3"/>
      <c r="K45" s="4">
        <v>0</v>
      </c>
      <c r="L45" s="3"/>
      <c r="M45" s="4">
        <v>0</v>
      </c>
      <c r="N45" s="3"/>
      <c r="O45" s="4">
        <f t="shared" si="1"/>
        <v>443</v>
      </c>
    </row>
    <row r="46" spans="1:15" x14ac:dyDescent="0.25">
      <c r="A46" s="1"/>
      <c r="B46" s="1"/>
      <c r="C46" s="1"/>
      <c r="D46" s="1" t="s">
        <v>49</v>
      </c>
      <c r="E46" s="1"/>
      <c r="F46" s="1"/>
      <c r="G46" s="2">
        <f>ROUND(SUM(G40:G45),5)</f>
        <v>1657.6</v>
      </c>
      <c r="H46" s="3"/>
      <c r="I46" s="2">
        <f>ROUND(SUM(I40:I45),5)</f>
        <v>0</v>
      </c>
      <c r="J46" s="3"/>
      <c r="K46" s="2">
        <f>ROUND(SUM(K40:K45),5)</f>
        <v>0</v>
      </c>
      <c r="L46" s="3"/>
      <c r="M46" s="2">
        <f>ROUND(SUM(M40:M45),5)</f>
        <v>10</v>
      </c>
      <c r="N46" s="3"/>
      <c r="O46" s="2">
        <f t="shared" si="1"/>
        <v>1667.6</v>
      </c>
    </row>
    <row r="47" spans="1:15" x14ac:dyDescent="0.25">
      <c r="A47" s="1"/>
      <c r="B47" s="1"/>
      <c r="C47" s="1"/>
      <c r="D47" s="1" t="s">
        <v>50</v>
      </c>
      <c r="E47" s="1"/>
      <c r="F47" s="1"/>
      <c r="G47" s="2"/>
      <c r="H47" s="3"/>
      <c r="I47" s="2"/>
      <c r="J47" s="3"/>
      <c r="K47" s="2"/>
      <c r="L47" s="3"/>
      <c r="M47" s="2"/>
      <c r="N47" s="3"/>
      <c r="O47" s="2"/>
    </row>
    <row r="48" spans="1:15" x14ac:dyDescent="0.25">
      <c r="A48" s="1"/>
      <c r="B48" s="1"/>
      <c r="C48" s="1"/>
      <c r="D48" s="1"/>
      <c r="E48" s="1" t="s">
        <v>51</v>
      </c>
      <c r="F48" s="1"/>
      <c r="G48" s="2">
        <v>0</v>
      </c>
      <c r="H48" s="3"/>
      <c r="I48" s="2">
        <v>0</v>
      </c>
      <c r="J48" s="3"/>
      <c r="K48" s="2">
        <v>52.75</v>
      </c>
      <c r="L48" s="3"/>
      <c r="M48" s="2">
        <v>0</v>
      </c>
      <c r="N48" s="3"/>
      <c r="O48" s="2">
        <f>ROUND(SUM(G48:M48),5)</f>
        <v>52.75</v>
      </c>
    </row>
    <row r="49" spans="1:15" ht="15.75" thickBot="1" x14ac:dyDescent="0.3">
      <c r="A49" s="1"/>
      <c r="B49" s="1"/>
      <c r="C49" s="1"/>
      <c r="D49" s="1"/>
      <c r="E49" s="1" t="s">
        <v>52</v>
      </c>
      <c r="F49" s="1"/>
      <c r="G49" s="5">
        <v>0</v>
      </c>
      <c r="H49" s="3"/>
      <c r="I49" s="5">
        <v>0</v>
      </c>
      <c r="J49" s="3"/>
      <c r="K49" s="5">
        <v>75</v>
      </c>
      <c r="L49" s="3"/>
      <c r="M49" s="5">
        <v>0</v>
      </c>
      <c r="N49" s="3"/>
      <c r="O49" s="5">
        <f>ROUND(SUM(G49:M49),5)</f>
        <v>75</v>
      </c>
    </row>
    <row r="50" spans="1:15" ht="15.75" thickBot="1" x14ac:dyDescent="0.3">
      <c r="A50" s="1"/>
      <c r="B50" s="1"/>
      <c r="C50" s="1"/>
      <c r="D50" s="1" t="s">
        <v>53</v>
      </c>
      <c r="E50" s="1"/>
      <c r="F50" s="1"/>
      <c r="G50" s="6">
        <f>ROUND(SUM(G47:G49),5)</f>
        <v>0</v>
      </c>
      <c r="H50" s="3"/>
      <c r="I50" s="6">
        <f>ROUND(SUM(I47:I49),5)</f>
        <v>0</v>
      </c>
      <c r="J50" s="3"/>
      <c r="K50" s="6">
        <f>ROUND(SUM(K47:K49),5)</f>
        <v>127.75</v>
      </c>
      <c r="L50" s="3"/>
      <c r="M50" s="6">
        <f>ROUND(SUM(M47:M49),5)</f>
        <v>0</v>
      </c>
      <c r="N50" s="3"/>
      <c r="O50" s="6">
        <f>ROUND(SUM(G50:M50),5)</f>
        <v>127.75</v>
      </c>
    </row>
    <row r="51" spans="1:15" ht="15.75" thickBot="1" x14ac:dyDescent="0.3">
      <c r="A51" s="1"/>
      <c r="B51" s="1"/>
      <c r="C51" s="1" t="s">
        <v>54</v>
      </c>
      <c r="D51" s="1"/>
      <c r="E51" s="1"/>
      <c r="F51" s="1"/>
      <c r="G51" s="7">
        <f>ROUND(SUM(G8:G11)+G14+G22+G32+G35+G39+G46+G50,5)</f>
        <v>60112.43</v>
      </c>
      <c r="H51" s="3"/>
      <c r="I51" s="7">
        <f>ROUND(SUM(I8:I11)+I14+I22+I32+I35+I39+I46+I50,5)</f>
        <v>6350</v>
      </c>
      <c r="J51" s="3"/>
      <c r="K51" s="7">
        <f>ROUND(SUM(K8:K11)+K14+K22+K32+K35+K39+K46+K50,5)</f>
        <v>51447.81</v>
      </c>
      <c r="L51" s="3"/>
      <c r="M51" s="7">
        <f>ROUND(SUM(M8:M11)+M14+M22+M32+M35+M39+M46+M50,5)</f>
        <v>-362</v>
      </c>
      <c r="N51" s="3"/>
      <c r="O51" s="7">
        <f>ROUND(SUM(G51:M51),5)</f>
        <v>117548.24</v>
      </c>
    </row>
    <row r="52" spans="1:15" x14ac:dyDescent="0.25">
      <c r="A52" s="1"/>
      <c r="B52" s="1" t="s">
        <v>55</v>
      </c>
      <c r="C52" s="1"/>
      <c r="D52" s="1"/>
      <c r="E52" s="1"/>
      <c r="F52" s="1"/>
      <c r="G52" s="2">
        <f>ROUND(G2+G7-G51,5)</f>
        <v>-14218.47</v>
      </c>
      <c r="H52" s="3"/>
      <c r="I52" s="2">
        <f>ROUND(I2+I7-I51,5)</f>
        <v>-6350</v>
      </c>
      <c r="J52" s="3"/>
      <c r="K52" s="2">
        <f>ROUND(K2+K7-K51,5)</f>
        <v>6545.19</v>
      </c>
      <c r="L52" s="3"/>
      <c r="M52" s="2">
        <f>ROUND(M2+M7-M51,5)</f>
        <v>32506</v>
      </c>
      <c r="N52" s="3"/>
      <c r="O52" s="2">
        <f>ROUND(SUM(G52:M52),5)</f>
        <v>18482.72</v>
      </c>
    </row>
    <row r="53" spans="1:15" x14ac:dyDescent="0.25">
      <c r="A53" s="1"/>
      <c r="B53" s="1" t="s">
        <v>56</v>
      </c>
      <c r="C53" s="1"/>
      <c r="D53" s="1"/>
      <c r="E53" s="1"/>
      <c r="F53" s="1"/>
      <c r="G53" s="2"/>
      <c r="H53" s="3"/>
      <c r="I53" s="2"/>
      <c r="J53" s="3"/>
      <c r="K53" s="2"/>
      <c r="L53" s="3"/>
      <c r="M53" s="2"/>
      <c r="N53" s="3"/>
      <c r="O53" s="2"/>
    </row>
    <row r="54" spans="1:15" x14ac:dyDescent="0.25">
      <c r="A54" s="1"/>
      <c r="B54" s="1"/>
      <c r="C54" s="1" t="s">
        <v>57</v>
      </c>
      <c r="D54" s="1"/>
      <c r="E54" s="1"/>
      <c r="F54" s="1"/>
      <c r="G54" s="2"/>
      <c r="H54" s="3"/>
      <c r="I54" s="2"/>
      <c r="J54" s="3"/>
      <c r="K54" s="2"/>
      <c r="L54" s="3"/>
      <c r="M54" s="2"/>
      <c r="N54" s="3"/>
      <c r="O54" s="2"/>
    </row>
    <row r="55" spans="1:15" x14ac:dyDescent="0.25">
      <c r="A55" s="1"/>
      <c r="B55" s="1"/>
      <c r="C55" s="1"/>
      <c r="D55" s="1" t="s">
        <v>58</v>
      </c>
      <c r="E55" s="1"/>
      <c r="F55" s="1"/>
      <c r="G55" s="2"/>
      <c r="H55" s="3"/>
      <c r="I55" s="2"/>
      <c r="J55" s="3"/>
      <c r="K55" s="2"/>
      <c r="L55" s="3"/>
      <c r="M55" s="2"/>
      <c r="N55" s="3"/>
      <c r="O55" s="2"/>
    </row>
    <row r="56" spans="1:15" ht="15.75" thickBot="1" x14ac:dyDescent="0.3">
      <c r="A56" s="1"/>
      <c r="B56" s="1"/>
      <c r="C56" s="1"/>
      <c r="D56" s="1"/>
      <c r="E56" s="1" t="s">
        <v>59</v>
      </c>
      <c r="F56" s="1"/>
      <c r="G56" s="5">
        <v>0</v>
      </c>
      <c r="H56" s="3"/>
      <c r="I56" s="5">
        <v>15000</v>
      </c>
      <c r="J56" s="3"/>
      <c r="K56" s="5">
        <v>0</v>
      </c>
      <c r="L56" s="3"/>
      <c r="M56" s="5">
        <v>0</v>
      </c>
      <c r="N56" s="3"/>
      <c r="O56" s="5">
        <f>ROUND(SUM(G56:M56),5)</f>
        <v>15000</v>
      </c>
    </row>
    <row r="57" spans="1:15" ht="15.75" thickBot="1" x14ac:dyDescent="0.3">
      <c r="A57" s="1"/>
      <c r="B57" s="1"/>
      <c r="C57" s="1"/>
      <c r="D57" s="1" t="s">
        <v>60</v>
      </c>
      <c r="E57" s="1"/>
      <c r="F57" s="1"/>
      <c r="G57" s="7">
        <f>ROUND(SUM(G55:G56),5)</f>
        <v>0</v>
      </c>
      <c r="H57" s="3"/>
      <c r="I57" s="7">
        <f>ROUND(SUM(I55:I56),5)</f>
        <v>15000</v>
      </c>
      <c r="J57" s="3"/>
      <c r="K57" s="7">
        <f>ROUND(SUM(K55:K56),5)</f>
        <v>0</v>
      </c>
      <c r="L57" s="3"/>
      <c r="M57" s="7">
        <f>ROUND(SUM(M55:M56),5)</f>
        <v>0</v>
      </c>
      <c r="N57" s="3"/>
      <c r="O57" s="7">
        <f>ROUND(SUM(G57:M57),5)</f>
        <v>15000</v>
      </c>
    </row>
    <row r="58" spans="1:15" x14ac:dyDescent="0.25">
      <c r="A58" s="1"/>
      <c r="B58" s="1"/>
      <c r="C58" s="1" t="s">
        <v>61</v>
      </c>
      <c r="D58" s="1"/>
      <c r="E58" s="1"/>
      <c r="F58" s="1"/>
      <c r="G58" s="2">
        <f>ROUND(G54+G57,5)</f>
        <v>0</v>
      </c>
      <c r="H58" s="3"/>
      <c r="I58" s="2">
        <f>ROUND(I54+I57,5)</f>
        <v>15000</v>
      </c>
      <c r="J58" s="3"/>
      <c r="K58" s="2">
        <f>ROUND(K54+K57,5)</f>
        <v>0</v>
      </c>
      <c r="L58" s="3"/>
      <c r="M58" s="2">
        <f>ROUND(M54+M57,5)</f>
        <v>0</v>
      </c>
      <c r="N58" s="3"/>
      <c r="O58" s="2">
        <f>ROUND(SUM(G58:M58),5)</f>
        <v>15000</v>
      </c>
    </row>
    <row r="59" spans="1:15" x14ac:dyDescent="0.25">
      <c r="A59" s="1"/>
      <c r="B59" s="1"/>
      <c r="C59" s="1" t="s">
        <v>62</v>
      </c>
      <c r="D59" s="1"/>
      <c r="E59" s="1"/>
      <c r="F59" s="1"/>
      <c r="G59" s="2"/>
      <c r="H59" s="3"/>
      <c r="I59" s="2"/>
      <c r="J59" s="3"/>
      <c r="K59" s="2"/>
      <c r="L59" s="3"/>
      <c r="M59" s="2"/>
      <c r="N59" s="3"/>
      <c r="O59" s="2"/>
    </row>
    <row r="60" spans="1:15" ht="15.75" thickBot="1" x14ac:dyDescent="0.3">
      <c r="A60" s="1"/>
      <c r="B60" s="1"/>
      <c r="C60" s="1"/>
      <c r="D60" s="1" t="s">
        <v>63</v>
      </c>
      <c r="E60" s="1"/>
      <c r="F60" s="1"/>
      <c r="G60" s="5">
        <v>35234.43</v>
      </c>
      <c r="H60" s="3"/>
      <c r="I60" s="5">
        <v>0</v>
      </c>
      <c r="J60" s="3"/>
      <c r="K60" s="5">
        <v>0</v>
      </c>
      <c r="L60" s="3"/>
      <c r="M60" s="5">
        <v>0</v>
      </c>
      <c r="N60" s="3"/>
      <c r="O60" s="5">
        <f>ROUND(SUM(G60:M60),5)</f>
        <v>35234.43</v>
      </c>
    </row>
    <row r="61" spans="1:15" ht="15.75" thickBot="1" x14ac:dyDescent="0.3">
      <c r="A61" s="1"/>
      <c r="B61" s="1"/>
      <c r="C61" s="1" t="s">
        <v>64</v>
      </c>
      <c r="D61" s="1"/>
      <c r="E61" s="1"/>
      <c r="F61" s="1"/>
      <c r="G61" s="6">
        <f>ROUND(SUM(G59:G60),5)</f>
        <v>35234.43</v>
      </c>
      <c r="H61" s="3"/>
      <c r="I61" s="6">
        <f>ROUND(SUM(I59:I60),5)</f>
        <v>0</v>
      </c>
      <c r="J61" s="3"/>
      <c r="K61" s="6">
        <f>ROUND(SUM(K59:K60),5)</f>
        <v>0</v>
      </c>
      <c r="L61" s="3"/>
      <c r="M61" s="6">
        <f>ROUND(SUM(M59:M60),5)</f>
        <v>0</v>
      </c>
      <c r="N61" s="3"/>
      <c r="O61" s="6">
        <f>ROUND(SUM(G61:M61),5)</f>
        <v>35234.43</v>
      </c>
    </row>
    <row r="62" spans="1:15" ht="15.75" thickBot="1" x14ac:dyDescent="0.3">
      <c r="A62" s="1"/>
      <c r="B62" s="1" t="s">
        <v>65</v>
      </c>
      <c r="C62" s="1"/>
      <c r="D62" s="1"/>
      <c r="E62" s="1"/>
      <c r="F62" s="1"/>
      <c r="G62" s="6">
        <f>ROUND(G53+G58-G61,5)</f>
        <v>-35234.43</v>
      </c>
      <c r="H62" s="3"/>
      <c r="I62" s="6">
        <f>ROUND(I53+I58-I61,5)</f>
        <v>15000</v>
      </c>
      <c r="J62" s="3"/>
      <c r="K62" s="6">
        <f>ROUND(K53+K58-K61,5)</f>
        <v>0</v>
      </c>
      <c r="L62" s="3"/>
      <c r="M62" s="6">
        <f>ROUND(M53+M58-M61,5)</f>
        <v>0</v>
      </c>
      <c r="N62" s="3"/>
      <c r="O62" s="6">
        <f>ROUND(SUM(G62:M62),5)</f>
        <v>-20234.43</v>
      </c>
    </row>
    <row r="63" spans="1:15" s="10" customFormat="1" ht="12" thickBot="1" x14ac:dyDescent="0.25">
      <c r="A63" s="8" t="s">
        <v>66</v>
      </c>
      <c r="B63" s="8"/>
      <c r="C63" s="8"/>
      <c r="D63" s="8"/>
      <c r="E63" s="8"/>
      <c r="F63" s="8"/>
      <c r="G63" s="9">
        <f>ROUND(G52+G62,5)</f>
        <v>-49452.9</v>
      </c>
      <c r="H63" s="8"/>
      <c r="I63" s="9">
        <f>ROUND(I52+I62,5)</f>
        <v>8650</v>
      </c>
      <c r="J63" s="8"/>
      <c r="K63" s="9">
        <f>ROUND(K52+K62,5)</f>
        <v>6545.19</v>
      </c>
      <c r="L63" s="8"/>
      <c r="M63" s="9">
        <f>ROUND(M52+M62,5)</f>
        <v>32506</v>
      </c>
      <c r="N63" s="8"/>
      <c r="O63" s="9">
        <f>ROUND(SUM(G63:M63),5)</f>
        <v>-1751.71</v>
      </c>
    </row>
    <row r="64" spans="1:15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1:47 PM
&amp;"Arial,Bold"&amp;8 07/01/21
&amp;"Arial,Bold"&amp;8 Accrual Basis&amp;C&amp;"Arial,Bold"&amp;12 PIKES BAY SANITARY DISTRICT
&amp;"Arial,Bold"&amp;14 Profit &amp;&amp; Loss by Class
&amp;"Arial,Bold"&amp;10 January 1 through July 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1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" sqref="F1"/>
    </sheetView>
  </sheetViews>
  <sheetFormatPr defaultRowHeight="15" x14ac:dyDescent="0.25"/>
  <cols>
    <col min="1" max="5" width="3" style="15" customWidth="1"/>
    <col min="6" max="6" width="28.7109375" style="15" customWidth="1"/>
    <col min="7" max="7" width="12.57031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2" style="16" bestFit="1" customWidth="1"/>
    <col min="12" max="12" width="2.28515625" style="16" customWidth="1"/>
    <col min="13" max="13" width="10.28515625" style="16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4" customFormat="1" ht="16.5" thickTop="1" thickBot="1" x14ac:dyDescent="0.3">
      <c r="A2" s="11"/>
      <c r="B2" s="11"/>
      <c r="C2" s="11"/>
      <c r="D2" s="11"/>
      <c r="E2" s="11"/>
      <c r="F2" s="11"/>
      <c r="G2" s="25" t="s">
        <v>135</v>
      </c>
      <c r="H2" s="13"/>
      <c r="I2" s="25" t="s">
        <v>136</v>
      </c>
      <c r="J2" s="13"/>
      <c r="K2" s="25" t="s">
        <v>137</v>
      </c>
      <c r="L2" s="13"/>
      <c r="M2" s="25" t="s">
        <v>138</v>
      </c>
    </row>
    <row r="3" spans="1:13" ht="15.75" thickTop="1" x14ac:dyDescent="0.25">
      <c r="A3" s="1"/>
      <c r="B3" s="1" t="s">
        <v>5</v>
      </c>
      <c r="C3" s="1"/>
      <c r="D3" s="1"/>
      <c r="E3" s="1"/>
      <c r="F3" s="1"/>
      <c r="G3" s="2"/>
      <c r="H3" s="3"/>
      <c r="I3" s="2"/>
      <c r="J3" s="3"/>
      <c r="K3" s="2"/>
      <c r="L3" s="3"/>
      <c r="M3" s="19"/>
    </row>
    <row r="4" spans="1:13" x14ac:dyDescent="0.25">
      <c r="A4" s="1"/>
      <c r="B4" s="1"/>
      <c r="C4" s="1" t="s">
        <v>6</v>
      </c>
      <c r="D4" s="1"/>
      <c r="E4" s="1"/>
      <c r="F4" s="1"/>
      <c r="G4" s="2"/>
      <c r="H4" s="3"/>
      <c r="I4" s="2"/>
      <c r="J4" s="3"/>
      <c r="K4" s="2"/>
      <c r="L4" s="3"/>
      <c r="M4" s="19"/>
    </row>
    <row r="5" spans="1:13" x14ac:dyDescent="0.25">
      <c r="A5" s="1"/>
      <c r="B5" s="1"/>
      <c r="C5" s="1"/>
      <c r="D5" s="1" t="s">
        <v>7</v>
      </c>
      <c r="E5" s="1"/>
      <c r="F5" s="1"/>
      <c r="G5" s="2">
        <v>136.28</v>
      </c>
      <c r="H5" s="3"/>
      <c r="I5" s="2">
        <v>2500</v>
      </c>
      <c r="J5" s="3"/>
      <c r="K5" s="2">
        <f>ROUND((G5-I5),5)</f>
        <v>-2363.7199999999998</v>
      </c>
      <c r="L5" s="3"/>
      <c r="M5" s="19">
        <f>ROUND(IF(I5=0, IF(G5=0, 0, 1), G5/I5),5)</f>
        <v>5.4510000000000003E-2</v>
      </c>
    </row>
    <row r="6" spans="1:13" x14ac:dyDescent="0.25">
      <c r="A6" s="1"/>
      <c r="B6" s="1"/>
      <c r="C6" s="1"/>
      <c r="D6" s="1" t="s">
        <v>139</v>
      </c>
      <c r="E6" s="1"/>
      <c r="F6" s="1"/>
      <c r="G6" s="2">
        <v>0</v>
      </c>
      <c r="H6" s="3"/>
      <c r="I6" s="2">
        <v>15000</v>
      </c>
      <c r="J6" s="3"/>
      <c r="K6" s="2">
        <f>ROUND((G6-I6),5)</f>
        <v>-15000</v>
      </c>
      <c r="L6" s="3"/>
      <c r="M6" s="19">
        <f>ROUND(IF(I6=0, IF(G6=0, 0, 1), G6/I6),5)</f>
        <v>0</v>
      </c>
    </row>
    <row r="7" spans="1:13" x14ac:dyDescent="0.25">
      <c r="A7" s="1"/>
      <c r="B7" s="1"/>
      <c r="C7" s="1"/>
      <c r="D7" s="1" t="s">
        <v>8</v>
      </c>
      <c r="E7" s="1"/>
      <c r="F7" s="1"/>
      <c r="G7" s="2">
        <v>45167.65</v>
      </c>
      <c r="H7" s="3"/>
      <c r="I7" s="2">
        <v>70454.3</v>
      </c>
      <c r="J7" s="3"/>
      <c r="K7" s="2">
        <f>ROUND((G7-I7),5)</f>
        <v>-25286.65</v>
      </c>
      <c r="L7" s="3"/>
      <c r="M7" s="19">
        <f>ROUND(IF(I7=0, IF(G7=0, 0, 1), G7/I7),5)</f>
        <v>0.64109000000000005</v>
      </c>
    </row>
    <row r="8" spans="1:13" ht="15.75" thickBot="1" x14ac:dyDescent="0.3">
      <c r="A8" s="1"/>
      <c r="B8" s="1"/>
      <c r="C8" s="1"/>
      <c r="D8" s="1" t="s">
        <v>9</v>
      </c>
      <c r="E8" s="1"/>
      <c r="F8" s="1"/>
      <c r="G8" s="4">
        <v>90725</v>
      </c>
      <c r="H8" s="3"/>
      <c r="I8" s="4">
        <v>145236</v>
      </c>
      <c r="J8" s="3"/>
      <c r="K8" s="4">
        <f>ROUND((G8-I8),5)</f>
        <v>-54511</v>
      </c>
      <c r="L8" s="3"/>
      <c r="M8" s="20">
        <f>ROUND(IF(I8=0, IF(G8=0, 0, 1), G8/I8),5)</f>
        <v>0.62466999999999995</v>
      </c>
    </row>
    <row r="9" spans="1:13" x14ac:dyDescent="0.25">
      <c r="A9" s="1"/>
      <c r="B9" s="1"/>
      <c r="C9" s="1" t="s">
        <v>10</v>
      </c>
      <c r="D9" s="1"/>
      <c r="E9" s="1"/>
      <c r="F9" s="1"/>
      <c r="G9" s="2">
        <f>ROUND(SUM(G4:G8),5)</f>
        <v>136028.93</v>
      </c>
      <c r="H9" s="3"/>
      <c r="I9" s="2">
        <f>ROUND(SUM(I4:I8),5)</f>
        <v>233190.3</v>
      </c>
      <c r="J9" s="3"/>
      <c r="K9" s="2">
        <f>ROUND((G9-I9),5)</f>
        <v>-97161.37</v>
      </c>
      <c r="L9" s="3"/>
      <c r="M9" s="19">
        <f>ROUND(IF(I9=0, IF(G9=0, 0, 1), G9/I9),5)</f>
        <v>0.58333999999999997</v>
      </c>
    </row>
    <row r="10" spans="1:13" x14ac:dyDescent="0.25">
      <c r="A10" s="1"/>
      <c r="B10" s="1"/>
      <c r="C10" s="1" t="s">
        <v>11</v>
      </c>
      <c r="D10" s="1"/>
      <c r="E10" s="1"/>
      <c r="F10" s="1"/>
      <c r="G10" s="2"/>
      <c r="H10" s="3"/>
      <c r="I10" s="2"/>
      <c r="J10" s="3"/>
      <c r="K10" s="2"/>
      <c r="L10" s="3"/>
      <c r="M10" s="19"/>
    </row>
    <row r="11" spans="1:13" x14ac:dyDescent="0.25">
      <c r="A11" s="1"/>
      <c r="B11" s="1"/>
      <c r="C11" s="1"/>
      <c r="D11" s="1" t="s">
        <v>140</v>
      </c>
      <c r="E11" s="1"/>
      <c r="F11" s="1"/>
      <c r="G11" s="2">
        <v>0</v>
      </c>
      <c r="H11" s="3"/>
      <c r="I11" s="2">
        <v>15000</v>
      </c>
      <c r="J11" s="3"/>
      <c r="K11" s="2">
        <f t="shared" ref="K11:K16" si="0">ROUND((G11-I11),5)</f>
        <v>-15000</v>
      </c>
      <c r="L11" s="3"/>
      <c r="M11" s="19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141</v>
      </c>
      <c r="E12" s="1"/>
      <c r="F12" s="1"/>
      <c r="G12" s="2">
        <v>0</v>
      </c>
      <c r="H12" s="3"/>
      <c r="I12" s="2">
        <v>12421</v>
      </c>
      <c r="J12" s="3"/>
      <c r="K12" s="2">
        <f t="shared" si="0"/>
        <v>-12421</v>
      </c>
      <c r="L12" s="3"/>
      <c r="M12" s="19">
        <f t="shared" si="1"/>
        <v>0</v>
      </c>
    </row>
    <row r="13" spans="1:13" x14ac:dyDescent="0.25">
      <c r="A13" s="1"/>
      <c r="B13" s="1"/>
      <c r="C13" s="1"/>
      <c r="D13" s="1" t="s">
        <v>12</v>
      </c>
      <c r="E13" s="1"/>
      <c r="F13" s="1"/>
      <c r="G13" s="2">
        <v>42572.03</v>
      </c>
      <c r="H13" s="3"/>
      <c r="I13" s="2">
        <v>44170</v>
      </c>
      <c r="J13" s="3"/>
      <c r="K13" s="2">
        <f t="shared" si="0"/>
        <v>-1597.97</v>
      </c>
      <c r="L13" s="3"/>
      <c r="M13" s="19">
        <f t="shared" si="1"/>
        <v>0.96382000000000001</v>
      </c>
    </row>
    <row r="14" spans="1:13" x14ac:dyDescent="0.25">
      <c r="A14" s="1"/>
      <c r="B14" s="1"/>
      <c r="C14" s="1"/>
      <c r="D14" s="1" t="s">
        <v>142</v>
      </c>
      <c r="E14" s="1"/>
      <c r="F14" s="1"/>
      <c r="G14" s="2">
        <v>0</v>
      </c>
      <c r="H14" s="3"/>
      <c r="I14" s="2">
        <v>3000</v>
      </c>
      <c r="J14" s="3"/>
      <c r="K14" s="2">
        <f t="shared" si="0"/>
        <v>-3000</v>
      </c>
      <c r="L14" s="3"/>
      <c r="M14" s="19">
        <f t="shared" si="1"/>
        <v>0</v>
      </c>
    </row>
    <row r="15" spans="1:13" x14ac:dyDescent="0.25">
      <c r="A15" s="1"/>
      <c r="B15" s="1"/>
      <c r="C15" s="1"/>
      <c r="D15" s="1" t="s">
        <v>13</v>
      </c>
      <c r="E15" s="1"/>
      <c r="F15" s="1"/>
      <c r="G15" s="2">
        <v>9643.5300000000007</v>
      </c>
      <c r="H15" s="3"/>
      <c r="I15" s="2">
        <v>26400</v>
      </c>
      <c r="J15" s="3"/>
      <c r="K15" s="2">
        <f t="shared" si="0"/>
        <v>-16756.47</v>
      </c>
      <c r="L15" s="3"/>
      <c r="M15" s="19">
        <f t="shared" si="1"/>
        <v>0.36529</v>
      </c>
    </row>
    <row r="16" spans="1:13" x14ac:dyDescent="0.25">
      <c r="A16" s="1"/>
      <c r="B16" s="1"/>
      <c r="C16" s="1"/>
      <c r="D16" s="1" t="s">
        <v>14</v>
      </c>
      <c r="E16" s="1"/>
      <c r="F16" s="1"/>
      <c r="G16" s="2">
        <v>955</v>
      </c>
      <c r="H16" s="3"/>
      <c r="I16" s="2">
        <v>4000</v>
      </c>
      <c r="J16" s="3"/>
      <c r="K16" s="2">
        <f t="shared" si="0"/>
        <v>-3045</v>
      </c>
      <c r="L16" s="3"/>
      <c r="M16" s="19">
        <f t="shared" si="1"/>
        <v>0.23874999999999999</v>
      </c>
    </row>
    <row r="17" spans="1:13" x14ac:dyDescent="0.25">
      <c r="A17" s="1"/>
      <c r="B17" s="1"/>
      <c r="C17" s="1"/>
      <c r="D17" s="1" t="s">
        <v>15</v>
      </c>
      <c r="E17" s="1"/>
      <c r="F17" s="1"/>
      <c r="G17" s="2"/>
      <c r="H17" s="3"/>
      <c r="I17" s="2"/>
      <c r="J17" s="3"/>
      <c r="K17" s="2"/>
      <c r="L17" s="3"/>
      <c r="M17" s="19"/>
    </row>
    <row r="18" spans="1:13" ht="15.75" thickBot="1" x14ac:dyDescent="0.3">
      <c r="A18" s="1"/>
      <c r="B18" s="1"/>
      <c r="C18" s="1"/>
      <c r="D18" s="1"/>
      <c r="E18" s="1" t="s">
        <v>16</v>
      </c>
      <c r="F18" s="1"/>
      <c r="G18" s="4">
        <v>1848.96</v>
      </c>
      <c r="H18" s="3"/>
      <c r="I18" s="4">
        <v>9450</v>
      </c>
      <c r="J18" s="3"/>
      <c r="K18" s="4">
        <f>ROUND((G18-I18),5)</f>
        <v>-7601.04</v>
      </c>
      <c r="L18" s="3"/>
      <c r="M18" s="20">
        <f>ROUND(IF(I18=0, IF(G18=0, 0, 1), G18/I18),5)</f>
        <v>0.19566</v>
      </c>
    </row>
    <row r="19" spans="1:13" x14ac:dyDescent="0.25">
      <c r="A19" s="1"/>
      <c r="B19" s="1"/>
      <c r="C19" s="1"/>
      <c r="D19" s="1" t="s">
        <v>17</v>
      </c>
      <c r="E19" s="1"/>
      <c r="F19" s="1"/>
      <c r="G19" s="2">
        <f>ROUND(SUM(G17:G18),5)</f>
        <v>1848.96</v>
      </c>
      <c r="H19" s="3"/>
      <c r="I19" s="2">
        <f>ROUND(SUM(I17:I18),5)</f>
        <v>9450</v>
      </c>
      <c r="J19" s="3"/>
      <c r="K19" s="2">
        <f>ROUND((G19-I19),5)</f>
        <v>-7601.04</v>
      </c>
      <c r="L19" s="3"/>
      <c r="M19" s="19">
        <f>ROUND(IF(I19=0, IF(G19=0, 0, 1), G19/I19),5)</f>
        <v>0.19566</v>
      </c>
    </row>
    <row r="20" spans="1:13" x14ac:dyDescent="0.25">
      <c r="A20" s="1"/>
      <c r="B20" s="1"/>
      <c r="C20" s="1"/>
      <c r="D20" s="1" t="s">
        <v>18</v>
      </c>
      <c r="E20" s="1"/>
      <c r="F20" s="1"/>
      <c r="G20" s="2"/>
      <c r="H20" s="3"/>
      <c r="I20" s="2"/>
      <c r="J20" s="3"/>
      <c r="K20" s="2"/>
      <c r="L20" s="3"/>
      <c r="M20" s="19"/>
    </row>
    <row r="21" spans="1:13" x14ac:dyDescent="0.25">
      <c r="A21" s="1"/>
      <c r="B21" s="1"/>
      <c r="C21" s="1"/>
      <c r="D21" s="1"/>
      <c r="E21" s="1" t="s">
        <v>19</v>
      </c>
      <c r="F21" s="1"/>
      <c r="G21" s="2">
        <v>9461.69</v>
      </c>
      <c r="H21" s="3"/>
      <c r="I21" s="2">
        <v>16220</v>
      </c>
      <c r="J21" s="3"/>
      <c r="K21" s="2">
        <f t="shared" ref="K21:K27" si="2">ROUND((G21-I21),5)</f>
        <v>-6758.31</v>
      </c>
      <c r="L21" s="3"/>
      <c r="M21" s="19">
        <f t="shared" ref="M21:M27" si="3">ROUND(IF(I21=0, IF(G21=0, 0, 1), G21/I21),5)</f>
        <v>0.58333000000000002</v>
      </c>
    </row>
    <row r="22" spans="1:13" x14ac:dyDescent="0.25">
      <c r="A22" s="1"/>
      <c r="B22" s="1"/>
      <c r="C22" s="1"/>
      <c r="D22" s="1"/>
      <c r="E22" s="1" t="s">
        <v>20</v>
      </c>
      <c r="F22" s="1"/>
      <c r="G22" s="2">
        <v>633.62</v>
      </c>
      <c r="H22" s="3"/>
      <c r="I22" s="2">
        <v>650</v>
      </c>
      <c r="J22" s="3"/>
      <c r="K22" s="2">
        <f t="shared" si="2"/>
        <v>-16.38</v>
      </c>
      <c r="L22" s="3"/>
      <c r="M22" s="19">
        <f t="shared" si="3"/>
        <v>0.9748</v>
      </c>
    </row>
    <row r="23" spans="1:13" x14ac:dyDescent="0.25">
      <c r="A23" s="1"/>
      <c r="B23" s="1"/>
      <c r="C23" s="1"/>
      <c r="D23" s="1"/>
      <c r="E23" s="1" t="s">
        <v>21</v>
      </c>
      <c r="F23" s="1"/>
      <c r="G23" s="2">
        <v>3111.15</v>
      </c>
      <c r="H23" s="3"/>
      <c r="I23" s="2">
        <v>6500</v>
      </c>
      <c r="J23" s="3"/>
      <c r="K23" s="2">
        <f t="shared" si="2"/>
        <v>-3388.85</v>
      </c>
      <c r="L23" s="3"/>
      <c r="M23" s="19">
        <f t="shared" si="3"/>
        <v>0.47864000000000001</v>
      </c>
    </row>
    <row r="24" spans="1:13" x14ac:dyDescent="0.25">
      <c r="A24" s="1"/>
      <c r="B24" s="1"/>
      <c r="C24" s="1"/>
      <c r="D24" s="1"/>
      <c r="E24" s="1" t="s">
        <v>22</v>
      </c>
      <c r="F24" s="1"/>
      <c r="G24" s="2">
        <v>900</v>
      </c>
      <c r="H24" s="3"/>
      <c r="I24" s="2">
        <v>1800</v>
      </c>
      <c r="J24" s="3"/>
      <c r="K24" s="2">
        <f t="shared" si="2"/>
        <v>-900</v>
      </c>
      <c r="L24" s="3"/>
      <c r="M24" s="19">
        <f t="shared" si="3"/>
        <v>0.5</v>
      </c>
    </row>
    <row r="25" spans="1:13" x14ac:dyDescent="0.25">
      <c r="A25" s="1"/>
      <c r="B25" s="1"/>
      <c r="C25" s="1"/>
      <c r="D25" s="1"/>
      <c r="E25" s="1" t="s">
        <v>23</v>
      </c>
      <c r="F25" s="1"/>
      <c r="G25" s="2">
        <v>8850</v>
      </c>
      <c r="H25" s="3"/>
      <c r="I25" s="2">
        <v>15000</v>
      </c>
      <c r="J25" s="3"/>
      <c r="K25" s="2">
        <f t="shared" si="2"/>
        <v>-6150</v>
      </c>
      <c r="L25" s="3"/>
      <c r="M25" s="19">
        <f t="shared" si="3"/>
        <v>0.59</v>
      </c>
    </row>
    <row r="26" spans="1:13" ht="15.75" thickBot="1" x14ac:dyDescent="0.3">
      <c r="A26" s="1"/>
      <c r="B26" s="1"/>
      <c r="C26" s="1"/>
      <c r="D26" s="1"/>
      <c r="E26" s="1" t="s">
        <v>24</v>
      </c>
      <c r="F26" s="1"/>
      <c r="G26" s="4">
        <v>22456.7</v>
      </c>
      <c r="H26" s="3"/>
      <c r="I26" s="4">
        <v>38500</v>
      </c>
      <c r="J26" s="3"/>
      <c r="K26" s="4">
        <f t="shared" si="2"/>
        <v>-16043.3</v>
      </c>
      <c r="L26" s="3"/>
      <c r="M26" s="20">
        <f t="shared" si="3"/>
        <v>0.58328999999999998</v>
      </c>
    </row>
    <row r="27" spans="1:13" x14ac:dyDescent="0.25">
      <c r="A27" s="1"/>
      <c r="B27" s="1"/>
      <c r="C27" s="1"/>
      <c r="D27" s="1" t="s">
        <v>25</v>
      </c>
      <c r="E27" s="1"/>
      <c r="F27" s="1"/>
      <c r="G27" s="2">
        <f>ROUND(SUM(G20:G26),5)</f>
        <v>45413.16</v>
      </c>
      <c r="H27" s="3"/>
      <c r="I27" s="2">
        <f>ROUND(SUM(I20:I26),5)</f>
        <v>78670</v>
      </c>
      <c r="J27" s="3"/>
      <c r="K27" s="2">
        <f t="shared" si="2"/>
        <v>-33256.839999999997</v>
      </c>
      <c r="L27" s="3"/>
      <c r="M27" s="19">
        <f t="shared" si="3"/>
        <v>0.57726</v>
      </c>
    </row>
    <row r="28" spans="1:13" x14ac:dyDescent="0.25">
      <c r="A28" s="1"/>
      <c r="B28" s="1"/>
      <c r="C28" s="1"/>
      <c r="D28" s="1" t="s">
        <v>26</v>
      </c>
      <c r="E28" s="1"/>
      <c r="F28" s="1"/>
      <c r="G28" s="2"/>
      <c r="H28" s="3"/>
      <c r="I28" s="2"/>
      <c r="J28" s="3"/>
      <c r="K28" s="2"/>
      <c r="L28" s="3"/>
      <c r="M28" s="19"/>
    </row>
    <row r="29" spans="1:13" x14ac:dyDescent="0.25">
      <c r="A29" s="1"/>
      <c r="B29" s="1"/>
      <c r="C29" s="1"/>
      <c r="D29" s="1"/>
      <c r="E29" s="1" t="s">
        <v>27</v>
      </c>
      <c r="F29" s="1"/>
      <c r="G29" s="2">
        <v>116.36</v>
      </c>
      <c r="H29" s="3"/>
      <c r="I29" s="2">
        <v>900</v>
      </c>
      <c r="J29" s="3"/>
      <c r="K29" s="2">
        <f>ROUND((G29-I29),5)</f>
        <v>-783.64</v>
      </c>
      <c r="L29" s="3"/>
      <c r="M29" s="19">
        <f>ROUND(IF(I29=0, IF(G29=0, 0, 1), G29/I29),5)</f>
        <v>0.12928999999999999</v>
      </c>
    </row>
    <row r="30" spans="1:13" x14ac:dyDescent="0.25">
      <c r="A30" s="1"/>
      <c r="B30" s="1"/>
      <c r="C30" s="1"/>
      <c r="D30" s="1"/>
      <c r="E30" s="1" t="s">
        <v>28</v>
      </c>
      <c r="F30" s="1"/>
      <c r="G30" s="2">
        <v>243.75</v>
      </c>
      <c r="H30" s="3"/>
      <c r="I30" s="2">
        <v>3000</v>
      </c>
      <c r="J30" s="3"/>
      <c r="K30" s="2">
        <f>ROUND((G30-I30),5)</f>
        <v>-2756.25</v>
      </c>
      <c r="L30" s="3"/>
      <c r="M30" s="19">
        <f>ROUND(IF(I30=0, IF(G30=0, 0, 1), G30/I30),5)</f>
        <v>8.1250000000000003E-2</v>
      </c>
    </row>
    <row r="31" spans="1:13" x14ac:dyDescent="0.25">
      <c r="A31" s="1"/>
      <c r="B31" s="1"/>
      <c r="C31" s="1"/>
      <c r="D31" s="1"/>
      <c r="E31" s="1" t="s">
        <v>29</v>
      </c>
      <c r="F31" s="1"/>
      <c r="G31" s="2">
        <v>3615</v>
      </c>
      <c r="H31" s="3"/>
      <c r="I31" s="2">
        <v>0</v>
      </c>
      <c r="J31" s="3"/>
      <c r="K31" s="2">
        <f>ROUND((G31-I31),5)</f>
        <v>3615</v>
      </c>
      <c r="L31" s="3"/>
      <c r="M31" s="19">
        <f>ROUND(IF(I31=0, IF(G31=0, 0, 1), G31/I31),5)</f>
        <v>1</v>
      </c>
    </row>
    <row r="32" spans="1:13" x14ac:dyDescent="0.25">
      <c r="A32" s="1"/>
      <c r="B32" s="1"/>
      <c r="C32" s="1"/>
      <c r="D32" s="1"/>
      <c r="E32" s="1" t="s">
        <v>30</v>
      </c>
      <c r="F32" s="1"/>
      <c r="G32" s="2"/>
      <c r="H32" s="3"/>
      <c r="I32" s="2"/>
      <c r="J32" s="3"/>
      <c r="K32" s="2"/>
      <c r="L32" s="3"/>
      <c r="M32" s="19"/>
    </row>
    <row r="33" spans="1:13" x14ac:dyDescent="0.25">
      <c r="A33" s="1"/>
      <c r="B33" s="1"/>
      <c r="C33" s="1"/>
      <c r="D33" s="1"/>
      <c r="E33" s="1"/>
      <c r="F33" s="1" t="s">
        <v>31</v>
      </c>
      <c r="G33" s="2">
        <v>1050</v>
      </c>
      <c r="H33" s="3"/>
      <c r="I33" s="2">
        <v>0</v>
      </c>
      <c r="J33" s="3"/>
      <c r="K33" s="2">
        <f t="shared" ref="K33:K38" si="4">ROUND((G33-I33),5)</f>
        <v>1050</v>
      </c>
      <c r="L33" s="3"/>
      <c r="M33" s="19">
        <f t="shared" ref="M33:M38" si="5">ROUND(IF(I33=0, IF(G33=0, 0, 1), G33/I33),5)</f>
        <v>1</v>
      </c>
    </row>
    <row r="34" spans="1:13" x14ac:dyDescent="0.25">
      <c r="A34" s="1"/>
      <c r="B34" s="1"/>
      <c r="C34" s="1"/>
      <c r="D34" s="1"/>
      <c r="E34" s="1"/>
      <c r="F34" s="1" t="s">
        <v>32</v>
      </c>
      <c r="G34" s="2">
        <v>5300</v>
      </c>
      <c r="H34" s="3"/>
      <c r="I34" s="2">
        <v>0</v>
      </c>
      <c r="J34" s="3"/>
      <c r="K34" s="2">
        <f t="shared" si="4"/>
        <v>5300</v>
      </c>
      <c r="L34" s="3"/>
      <c r="M34" s="19">
        <f t="shared" si="5"/>
        <v>1</v>
      </c>
    </row>
    <row r="35" spans="1:13" ht="15.75" thickBot="1" x14ac:dyDescent="0.3">
      <c r="A35" s="1"/>
      <c r="B35" s="1"/>
      <c r="C35" s="1"/>
      <c r="D35" s="1"/>
      <c r="E35" s="1"/>
      <c r="F35" s="1" t="s">
        <v>143</v>
      </c>
      <c r="G35" s="4">
        <v>0</v>
      </c>
      <c r="H35" s="3"/>
      <c r="I35" s="4">
        <v>16500</v>
      </c>
      <c r="J35" s="3"/>
      <c r="K35" s="4">
        <f t="shared" si="4"/>
        <v>-16500</v>
      </c>
      <c r="L35" s="3"/>
      <c r="M35" s="20">
        <f t="shared" si="5"/>
        <v>0</v>
      </c>
    </row>
    <row r="36" spans="1:13" x14ac:dyDescent="0.25">
      <c r="A36" s="1"/>
      <c r="B36" s="1"/>
      <c r="C36" s="1"/>
      <c r="D36" s="1"/>
      <c r="E36" s="1" t="s">
        <v>33</v>
      </c>
      <c r="F36" s="1"/>
      <c r="G36" s="2">
        <f>ROUND(SUM(G32:G35),5)</f>
        <v>6350</v>
      </c>
      <c r="H36" s="3"/>
      <c r="I36" s="2">
        <f>ROUND(SUM(I32:I35),5)</f>
        <v>16500</v>
      </c>
      <c r="J36" s="3"/>
      <c r="K36" s="2">
        <f t="shared" si="4"/>
        <v>-10150</v>
      </c>
      <c r="L36" s="3"/>
      <c r="M36" s="19">
        <f t="shared" si="5"/>
        <v>0.38485000000000003</v>
      </c>
    </row>
    <row r="37" spans="1:13" ht="15.75" thickBot="1" x14ac:dyDescent="0.3">
      <c r="A37" s="1"/>
      <c r="B37" s="1"/>
      <c r="C37" s="1"/>
      <c r="D37" s="1"/>
      <c r="E37" s="1" t="s">
        <v>34</v>
      </c>
      <c r="F37" s="1"/>
      <c r="G37" s="4">
        <v>560</v>
      </c>
      <c r="H37" s="3"/>
      <c r="I37" s="4">
        <v>6000</v>
      </c>
      <c r="J37" s="3"/>
      <c r="K37" s="4">
        <f t="shared" si="4"/>
        <v>-5440</v>
      </c>
      <c r="L37" s="3"/>
      <c r="M37" s="20">
        <f t="shared" si="5"/>
        <v>9.3329999999999996E-2</v>
      </c>
    </row>
    <row r="38" spans="1:13" x14ac:dyDescent="0.25">
      <c r="A38" s="1"/>
      <c r="B38" s="1"/>
      <c r="C38" s="1"/>
      <c r="D38" s="1" t="s">
        <v>35</v>
      </c>
      <c r="E38" s="1"/>
      <c r="F38" s="1"/>
      <c r="G38" s="2">
        <f>ROUND(SUM(G28:G31)+SUM(G36:G37),5)</f>
        <v>10885.11</v>
      </c>
      <c r="H38" s="3"/>
      <c r="I38" s="2">
        <f>ROUND(SUM(I28:I31)+SUM(I36:I37),5)</f>
        <v>26400</v>
      </c>
      <c r="J38" s="3"/>
      <c r="K38" s="2">
        <f t="shared" si="4"/>
        <v>-15514.89</v>
      </c>
      <c r="L38" s="3"/>
      <c r="M38" s="19">
        <f t="shared" si="5"/>
        <v>0.41231000000000001</v>
      </c>
    </row>
    <row r="39" spans="1:13" x14ac:dyDescent="0.25">
      <c r="A39" s="1"/>
      <c r="B39" s="1"/>
      <c r="C39" s="1"/>
      <c r="D39" s="1" t="s">
        <v>36</v>
      </c>
      <c r="E39" s="1"/>
      <c r="F39" s="1"/>
      <c r="G39" s="2"/>
      <c r="H39" s="3"/>
      <c r="I39" s="2"/>
      <c r="J39" s="3"/>
      <c r="K39" s="2"/>
      <c r="L39" s="3"/>
      <c r="M39" s="19"/>
    </row>
    <row r="40" spans="1:13" x14ac:dyDescent="0.25">
      <c r="A40" s="1"/>
      <c r="B40" s="1"/>
      <c r="C40" s="1"/>
      <c r="D40" s="1"/>
      <c r="E40" s="1" t="s">
        <v>144</v>
      </c>
      <c r="F40" s="1"/>
      <c r="G40" s="2">
        <v>0</v>
      </c>
      <c r="H40" s="3"/>
      <c r="I40" s="2">
        <v>125</v>
      </c>
      <c r="J40" s="3"/>
      <c r="K40" s="2">
        <f>ROUND((G40-I40),5)</f>
        <v>-125</v>
      </c>
      <c r="L40" s="3"/>
      <c r="M40" s="19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 t="s">
        <v>37</v>
      </c>
      <c r="F41" s="1"/>
      <c r="G41" s="4">
        <v>2445</v>
      </c>
      <c r="H41" s="3"/>
      <c r="I41" s="4">
        <v>6000</v>
      </c>
      <c r="J41" s="3"/>
      <c r="K41" s="4">
        <f>ROUND((G41-I41),5)</f>
        <v>-3555</v>
      </c>
      <c r="L41" s="3"/>
      <c r="M41" s="20">
        <f>ROUND(IF(I41=0, IF(G41=0, 0, 1), G41/I41),5)</f>
        <v>0.40749999999999997</v>
      </c>
    </row>
    <row r="42" spans="1:13" x14ac:dyDescent="0.25">
      <c r="A42" s="1"/>
      <c r="B42" s="1"/>
      <c r="C42" s="1"/>
      <c r="D42" s="1" t="s">
        <v>38</v>
      </c>
      <c r="E42" s="1"/>
      <c r="F42" s="1"/>
      <c r="G42" s="2">
        <f>ROUND(SUM(G39:G41),5)</f>
        <v>2445</v>
      </c>
      <c r="H42" s="3"/>
      <c r="I42" s="2">
        <f>ROUND(SUM(I39:I41),5)</f>
        <v>6125</v>
      </c>
      <c r="J42" s="3"/>
      <c r="K42" s="2">
        <f>ROUND((G42-I42),5)</f>
        <v>-3680</v>
      </c>
      <c r="L42" s="3"/>
      <c r="M42" s="19">
        <f>ROUND(IF(I42=0, IF(G42=0, 0, 1), G42/I42),5)</f>
        <v>0.39917999999999998</v>
      </c>
    </row>
    <row r="43" spans="1:13" x14ac:dyDescent="0.25">
      <c r="A43" s="1"/>
      <c r="B43" s="1"/>
      <c r="C43" s="1"/>
      <c r="D43" s="1" t="s">
        <v>39</v>
      </c>
      <c r="E43" s="1"/>
      <c r="F43" s="1"/>
      <c r="G43" s="2"/>
      <c r="H43" s="3"/>
      <c r="I43" s="2"/>
      <c r="J43" s="3"/>
      <c r="K43" s="2"/>
      <c r="L43" s="3"/>
      <c r="M43" s="19"/>
    </row>
    <row r="44" spans="1:13" x14ac:dyDescent="0.25">
      <c r="A44" s="1"/>
      <c r="B44" s="1"/>
      <c r="C44" s="1"/>
      <c r="D44" s="1"/>
      <c r="E44" s="1" t="s">
        <v>40</v>
      </c>
      <c r="F44" s="1"/>
      <c r="G44" s="2">
        <v>1147.24</v>
      </c>
      <c r="H44" s="3"/>
      <c r="I44" s="2">
        <v>2500</v>
      </c>
      <c r="J44" s="3"/>
      <c r="K44" s="2">
        <f>ROUND((G44-I44),5)</f>
        <v>-1352.76</v>
      </c>
      <c r="L44" s="3"/>
      <c r="M44" s="19">
        <f>ROUND(IF(I44=0, IF(G44=0, 0, 1), G44/I44),5)</f>
        <v>0.45889999999999997</v>
      </c>
    </row>
    <row r="45" spans="1:13" ht="15.75" thickBot="1" x14ac:dyDescent="0.3">
      <c r="A45" s="1"/>
      <c r="B45" s="1"/>
      <c r="C45" s="1"/>
      <c r="D45" s="1"/>
      <c r="E45" s="1" t="s">
        <v>41</v>
      </c>
      <c r="F45" s="1"/>
      <c r="G45" s="4">
        <v>842.86</v>
      </c>
      <c r="H45" s="3"/>
      <c r="I45" s="4">
        <v>1700</v>
      </c>
      <c r="J45" s="3"/>
      <c r="K45" s="4">
        <f>ROUND((G45-I45),5)</f>
        <v>-857.14</v>
      </c>
      <c r="L45" s="3"/>
      <c r="M45" s="20">
        <f>ROUND(IF(I45=0, IF(G45=0, 0, 1), G45/I45),5)</f>
        <v>0.49580000000000002</v>
      </c>
    </row>
    <row r="46" spans="1:13" x14ac:dyDescent="0.25">
      <c r="A46" s="1"/>
      <c r="B46" s="1"/>
      <c r="C46" s="1"/>
      <c r="D46" s="1" t="s">
        <v>42</v>
      </c>
      <c r="E46" s="1"/>
      <c r="F46" s="1"/>
      <c r="G46" s="2">
        <f>ROUND(SUM(G43:G45),5)</f>
        <v>1990.1</v>
      </c>
      <c r="H46" s="3"/>
      <c r="I46" s="2">
        <f>ROUND(SUM(I43:I45),5)</f>
        <v>4200</v>
      </c>
      <c r="J46" s="3"/>
      <c r="K46" s="2">
        <f>ROUND((G46-I46),5)</f>
        <v>-2209.9</v>
      </c>
      <c r="L46" s="3"/>
      <c r="M46" s="19">
        <f>ROUND(IF(I46=0, IF(G46=0, 0, 1), G46/I46),5)</f>
        <v>0.47382999999999997</v>
      </c>
    </row>
    <row r="47" spans="1:13" x14ac:dyDescent="0.25">
      <c r="A47" s="1"/>
      <c r="B47" s="1"/>
      <c r="C47" s="1"/>
      <c r="D47" s="1" t="s">
        <v>43</v>
      </c>
      <c r="E47" s="1"/>
      <c r="F47" s="1"/>
      <c r="G47" s="2"/>
      <c r="H47" s="3"/>
      <c r="I47" s="2"/>
      <c r="J47" s="3"/>
      <c r="K47" s="2"/>
      <c r="L47" s="3"/>
      <c r="M47" s="19"/>
    </row>
    <row r="48" spans="1:13" x14ac:dyDescent="0.25">
      <c r="A48" s="1"/>
      <c r="B48" s="1"/>
      <c r="C48" s="1"/>
      <c r="D48" s="1"/>
      <c r="E48" s="1" t="s">
        <v>44</v>
      </c>
      <c r="F48" s="1"/>
      <c r="G48" s="2">
        <v>541.58000000000004</v>
      </c>
      <c r="H48" s="3"/>
      <c r="I48" s="2">
        <v>750</v>
      </c>
      <c r="J48" s="3"/>
      <c r="K48" s="2">
        <f t="shared" ref="K48:K53" si="6">ROUND((G48-I48),5)</f>
        <v>-208.42</v>
      </c>
      <c r="L48" s="3"/>
      <c r="M48" s="19">
        <f t="shared" ref="M48:M53" si="7">ROUND(IF(I48=0, IF(G48=0, 0, 1), G48/I48),5)</f>
        <v>0.72211000000000003</v>
      </c>
    </row>
    <row r="49" spans="1:13" x14ac:dyDescent="0.25">
      <c r="A49" s="1"/>
      <c r="B49" s="1"/>
      <c r="C49" s="1"/>
      <c r="D49" s="1"/>
      <c r="E49" s="1" t="s">
        <v>45</v>
      </c>
      <c r="F49" s="1"/>
      <c r="G49" s="2">
        <v>10</v>
      </c>
      <c r="H49" s="3"/>
      <c r="I49" s="2">
        <v>0</v>
      </c>
      <c r="J49" s="3"/>
      <c r="K49" s="2">
        <f t="shared" si="6"/>
        <v>10</v>
      </c>
      <c r="L49" s="3"/>
      <c r="M49" s="19">
        <f t="shared" si="7"/>
        <v>1</v>
      </c>
    </row>
    <row r="50" spans="1:13" x14ac:dyDescent="0.25">
      <c r="A50" s="1"/>
      <c r="B50" s="1"/>
      <c r="C50" s="1"/>
      <c r="D50" s="1"/>
      <c r="E50" s="1" t="s">
        <v>46</v>
      </c>
      <c r="F50" s="1"/>
      <c r="G50" s="2">
        <v>300</v>
      </c>
      <c r="H50" s="3"/>
      <c r="I50" s="2">
        <v>600</v>
      </c>
      <c r="J50" s="3"/>
      <c r="K50" s="2">
        <f t="shared" si="6"/>
        <v>-300</v>
      </c>
      <c r="L50" s="3"/>
      <c r="M50" s="19">
        <f t="shared" si="7"/>
        <v>0.5</v>
      </c>
    </row>
    <row r="51" spans="1:13" x14ac:dyDescent="0.25">
      <c r="A51" s="1"/>
      <c r="B51" s="1"/>
      <c r="C51" s="1"/>
      <c r="D51" s="1"/>
      <c r="E51" s="1" t="s">
        <v>47</v>
      </c>
      <c r="F51" s="1"/>
      <c r="G51" s="2">
        <v>373.02</v>
      </c>
      <c r="H51" s="3"/>
      <c r="I51" s="2">
        <v>1000</v>
      </c>
      <c r="J51" s="3"/>
      <c r="K51" s="2">
        <f t="shared" si="6"/>
        <v>-626.98</v>
      </c>
      <c r="L51" s="3"/>
      <c r="M51" s="19">
        <f t="shared" si="7"/>
        <v>0.37302000000000002</v>
      </c>
    </row>
    <row r="52" spans="1:13" ht="15.75" thickBot="1" x14ac:dyDescent="0.3">
      <c r="A52" s="1"/>
      <c r="B52" s="1"/>
      <c r="C52" s="1"/>
      <c r="D52" s="1"/>
      <c r="E52" s="1" t="s">
        <v>48</v>
      </c>
      <c r="F52" s="1"/>
      <c r="G52" s="4">
        <v>443</v>
      </c>
      <c r="H52" s="3"/>
      <c r="I52" s="4">
        <v>500</v>
      </c>
      <c r="J52" s="3"/>
      <c r="K52" s="4">
        <f t="shared" si="6"/>
        <v>-57</v>
      </c>
      <c r="L52" s="3"/>
      <c r="M52" s="20">
        <f t="shared" si="7"/>
        <v>0.88600000000000001</v>
      </c>
    </row>
    <row r="53" spans="1:13" x14ac:dyDescent="0.25">
      <c r="A53" s="1"/>
      <c r="B53" s="1"/>
      <c r="C53" s="1"/>
      <c r="D53" s="1" t="s">
        <v>49</v>
      </c>
      <c r="E53" s="1"/>
      <c r="F53" s="1"/>
      <c r="G53" s="2">
        <f>ROUND(SUM(G47:G52),5)</f>
        <v>1667.6</v>
      </c>
      <c r="H53" s="3"/>
      <c r="I53" s="2">
        <f>ROUND(SUM(I47:I52),5)</f>
        <v>2850</v>
      </c>
      <c r="J53" s="3"/>
      <c r="K53" s="2">
        <f t="shared" si="6"/>
        <v>-1182.4000000000001</v>
      </c>
      <c r="L53" s="3"/>
      <c r="M53" s="19">
        <f t="shared" si="7"/>
        <v>0.58511999999999997</v>
      </c>
    </row>
    <row r="54" spans="1:13" x14ac:dyDescent="0.25">
      <c r="A54" s="1"/>
      <c r="B54" s="1"/>
      <c r="C54" s="1"/>
      <c r="D54" s="1" t="s">
        <v>50</v>
      </c>
      <c r="E54" s="1"/>
      <c r="F54" s="1"/>
      <c r="G54" s="2"/>
      <c r="H54" s="3"/>
      <c r="I54" s="2"/>
      <c r="J54" s="3"/>
      <c r="K54" s="2"/>
      <c r="L54" s="3"/>
      <c r="M54" s="19"/>
    </row>
    <row r="55" spans="1:13" x14ac:dyDescent="0.25">
      <c r="A55" s="1"/>
      <c r="B55" s="1"/>
      <c r="C55" s="1"/>
      <c r="D55" s="1"/>
      <c r="E55" s="1" t="s">
        <v>51</v>
      </c>
      <c r="F55" s="1"/>
      <c r="G55" s="2">
        <v>52.75</v>
      </c>
      <c r="H55" s="3"/>
      <c r="I55" s="2">
        <v>500</v>
      </c>
      <c r="J55" s="3"/>
      <c r="K55" s="2">
        <f>ROUND((G55-I55),5)</f>
        <v>-447.25</v>
      </c>
      <c r="L55" s="3"/>
      <c r="M55" s="19">
        <f>ROUND(IF(I55=0, IF(G55=0, 0, 1), G55/I55),5)</f>
        <v>0.1055</v>
      </c>
    </row>
    <row r="56" spans="1:13" ht="15.75" thickBot="1" x14ac:dyDescent="0.3">
      <c r="A56" s="1"/>
      <c r="B56" s="1"/>
      <c r="C56" s="1"/>
      <c r="D56" s="1"/>
      <c r="E56" s="1" t="s">
        <v>52</v>
      </c>
      <c r="F56" s="1"/>
      <c r="G56" s="5">
        <v>75</v>
      </c>
      <c r="H56" s="3"/>
      <c r="I56" s="5">
        <v>0</v>
      </c>
      <c r="J56" s="3"/>
      <c r="K56" s="5">
        <f>ROUND((G56-I56),5)</f>
        <v>75</v>
      </c>
      <c r="L56" s="3"/>
      <c r="M56" s="21">
        <f>ROUND(IF(I56=0, IF(G56=0, 0, 1), G56/I56),5)</f>
        <v>1</v>
      </c>
    </row>
    <row r="57" spans="1:13" ht="15.75" thickBot="1" x14ac:dyDescent="0.3">
      <c r="A57" s="1"/>
      <c r="B57" s="1"/>
      <c r="C57" s="1"/>
      <c r="D57" s="1" t="s">
        <v>53</v>
      </c>
      <c r="E57" s="1"/>
      <c r="F57" s="1"/>
      <c r="G57" s="6">
        <f>ROUND(SUM(G54:G56),5)</f>
        <v>127.75</v>
      </c>
      <c r="H57" s="3"/>
      <c r="I57" s="6">
        <f>ROUND(SUM(I54:I56),5)</f>
        <v>500</v>
      </c>
      <c r="J57" s="3"/>
      <c r="K57" s="6">
        <f>ROUND((G57-I57),5)</f>
        <v>-372.25</v>
      </c>
      <c r="L57" s="3"/>
      <c r="M57" s="22">
        <f>ROUND(IF(I57=0, IF(G57=0, 0, 1), G57/I57),5)</f>
        <v>0.2555</v>
      </c>
    </row>
    <row r="58" spans="1:13" ht="15.75" thickBot="1" x14ac:dyDescent="0.3">
      <c r="A58" s="1"/>
      <c r="B58" s="1"/>
      <c r="C58" s="1" t="s">
        <v>54</v>
      </c>
      <c r="D58" s="1"/>
      <c r="E58" s="1"/>
      <c r="F58" s="1"/>
      <c r="G58" s="7">
        <f>ROUND(SUM(G10:G16)+G19+G27+G38+G42+G46+G53+G57,5)</f>
        <v>117548.24</v>
      </c>
      <c r="H58" s="3"/>
      <c r="I58" s="7">
        <f>ROUND(SUM(I10:I16)+I19+I27+I38+I42+I46+I53+I57,5)</f>
        <v>233186</v>
      </c>
      <c r="J58" s="3"/>
      <c r="K58" s="7">
        <f>ROUND((G58-I58),5)</f>
        <v>-115637.75999999999</v>
      </c>
      <c r="L58" s="3"/>
      <c r="M58" s="23">
        <f>ROUND(IF(I58=0, IF(G58=0, 0, 1), G58/I58),5)</f>
        <v>0.50409999999999999</v>
      </c>
    </row>
    <row r="59" spans="1:13" x14ac:dyDescent="0.25">
      <c r="A59" s="1"/>
      <c r="B59" s="1" t="s">
        <v>55</v>
      </c>
      <c r="C59" s="1"/>
      <c r="D59" s="1"/>
      <c r="E59" s="1"/>
      <c r="F59" s="1"/>
      <c r="G59" s="2">
        <f>ROUND(G3+G9-G58,5)</f>
        <v>18480.689999999999</v>
      </c>
      <c r="H59" s="3"/>
      <c r="I59" s="2">
        <f>ROUND(I3+I9-I58,5)</f>
        <v>4.3</v>
      </c>
      <c r="J59" s="3"/>
      <c r="K59" s="2">
        <f>ROUND((G59-I59),5)</f>
        <v>18476.39</v>
      </c>
      <c r="L59" s="3"/>
      <c r="M59" s="19">
        <f>ROUND(IF(I59=0, IF(G59=0, 0, 1), G59/I59),5)</f>
        <v>4297.8348800000003</v>
      </c>
    </row>
    <row r="60" spans="1:13" x14ac:dyDescent="0.25">
      <c r="A60" s="1"/>
      <c r="B60" s="1" t="s">
        <v>56</v>
      </c>
      <c r="C60" s="1"/>
      <c r="D60" s="1"/>
      <c r="E60" s="1"/>
      <c r="F60" s="1"/>
      <c r="G60" s="2"/>
      <c r="H60" s="3"/>
      <c r="I60" s="2"/>
      <c r="J60" s="3"/>
      <c r="K60" s="2"/>
      <c r="L60" s="3"/>
      <c r="M60" s="19"/>
    </row>
    <row r="61" spans="1:13" x14ac:dyDescent="0.25">
      <c r="A61" s="1"/>
      <c r="B61" s="1"/>
      <c r="C61" s="1" t="s">
        <v>57</v>
      </c>
      <c r="D61" s="1"/>
      <c r="E61" s="1"/>
      <c r="F61" s="1"/>
      <c r="G61" s="2"/>
      <c r="H61" s="3"/>
      <c r="I61" s="2"/>
      <c r="J61" s="3"/>
      <c r="K61" s="2"/>
      <c r="L61" s="3"/>
      <c r="M61" s="19"/>
    </row>
    <row r="62" spans="1:13" x14ac:dyDescent="0.25">
      <c r="A62" s="1"/>
      <c r="B62" s="1"/>
      <c r="C62" s="1"/>
      <c r="D62" s="1" t="s">
        <v>58</v>
      </c>
      <c r="E62" s="1"/>
      <c r="F62" s="1"/>
      <c r="G62" s="2"/>
      <c r="H62" s="3"/>
      <c r="I62" s="2"/>
      <c r="J62" s="3"/>
      <c r="K62" s="2"/>
      <c r="L62" s="3"/>
      <c r="M62" s="19"/>
    </row>
    <row r="63" spans="1:13" ht="15.75" thickBot="1" x14ac:dyDescent="0.3">
      <c r="A63" s="1"/>
      <c r="B63" s="1"/>
      <c r="C63" s="1"/>
      <c r="D63" s="1"/>
      <c r="E63" s="1" t="s">
        <v>59</v>
      </c>
      <c r="F63" s="1"/>
      <c r="G63" s="5">
        <v>15000</v>
      </c>
      <c r="H63" s="3"/>
      <c r="I63" s="5">
        <v>0</v>
      </c>
      <c r="J63" s="3"/>
      <c r="K63" s="5">
        <f>ROUND((G63-I63),5)</f>
        <v>15000</v>
      </c>
      <c r="L63" s="3"/>
      <c r="M63" s="21">
        <f>ROUND(IF(I63=0, IF(G63=0, 0, 1), G63/I63),5)</f>
        <v>1</v>
      </c>
    </row>
    <row r="64" spans="1:13" ht="15.75" thickBot="1" x14ac:dyDescent="0.3">
      <c r="A64" s="1"/>
      <c r="B64" s="1"/>
      <c r="C64" s="1"/>
      <c r="D64" s="1" t="s">
        <v>60</v>
      </c>
      <c r="E64" s="1"/>
      <c r="F64" s="1"/>
      <c r="G64" s="7">
        <f>ROUND(SUM(G62:G63),5)</f>
        <v>15000</v>
      </c>
      <c r="H64" s="3"/>
      <c r="I64" s="7">
        <f>ROUND(SUM(I62:I63),5)</f>
        <v>0</v>
      </c>
      <c r="J64" s="3"/>
      <c r="K64" s="7">
        <f>ROUND((G64-I64),5)</f>
        <v>15000</v>
      </c>
      <c r="L64" s="3"/>
      <c r="M64" s="23">
        <f>ROUND(IF(I64=0, IF(G64=0, 0, 1), G64/I64),5)</f>
        <v>1</v>
      </c>
    </row>
    <row r="65" spans="1:13" x14ac:dyDescent="0.25">
      <c r="A65" s="1"/>
      <c r="B65" s="1"/>
      <c r="C65" s="1" t="s">
        <v>61</v>
      </c>
      <c r="D65" s="1"/>
      <c r="E65" s="1"/>
      <c r="F65" s="1"/>
      <c r="G65" s="2">
        <f>ROUND(G61+G64,5)</f>
        <v>15000</v>
      </c>
      <c r="H65" s="3"/>
      <c r="I65" s="2">
        <f>ROUND(I61+I64,5)</f>
        <v>0</v>
      </c>
      <c r="J65" s="3"/>
      <c r="K65" s="2">
        <f>ROUND((G65-I65),5)</f>
        <v>15000</v>
      </c>
      <c r="L65" s="3"/>
      <c r="M65" s="19">
        <f>ROUND(IF(I65=0, IF(G65=0, 0, 1), G65/I65),5)</f>
        <v>1</v>
      </c>
    </row>
    <row r="66" spans="1:13" x14ac:dyDescent="0.25">
      <c r="A66" s="1"/>
      <c r="B66" s="1"/>
      <c r="C66" s="1" t="s">
        <v>62</v>
      </c>
      <c r="D66" s="1"/>
      <c r="E66" s="1"/>
      <c r="F66" s="1"/>
      <c r="G66" s="2"/>
      <c r="H66" s="3"/>
      <c r="I66" s="2"/>
      <c r="J66" s="3"/>
      <c r="K66" s="2"/>
      <c r="L66" s="3"/>
      <c r="M66" s="19"/>
    </row>
    <row r="67" spans="1:13" ht="15.75" thickBot="1" x14ac:dyDescent="0.3">
      <c r="A67" s="1"/>
      <c r="B67" s="1"/>
      <c r="C67" s="1"/>
      <c r="D67" s="1" t="s">
        <v>63</v>
      </c>
      <c r="E67" s="1"/>
      <c r="F67" s="1"/>
      <c r="G67" s="5">
        <v>35234.43</v>
      </c>
      <c r="H67" s="3"/>
      <c r="I67" s="5">
        <v>30363.33</v>
      </c>
      <c r="J67" s="3"/>
      <c r="K67" s="5">
        <f>ROUND((G67-I67),5)</f>
        <v>4871.1000000000004</v>
      </c>
      <c r="L67" s="3"/>
      <c r="M67" s="21">
        <f>ROUND(IF(I67=0, IF(G67=0, 0, 1), G67/I67),5)</f>
        <v>1.1604300000000001</v>
      </c>
    </row>
    <row r="68" spans="1:13" ht="15.75" thickBot="1" x14ac:dyDescent="0.3">
      <c r="A68" s="1"/>
      <c r="B68" s="1"/>
      <c r="C68" s="1" t="s">
        <v>64</v>
      </c>
      <c r="D68" s="1"/>
      <c r="E68" s="1"/>
      <c r="F68" s="1"/>
      <c r="G68" s="6">
        <f>ROUND(SUM(G66:G67),5)</f>
        <v>35234.43</v>
      </c>
      <c r="H68" s="3"/>
      <c r="I68" s="6">
        <f>ROUND(SUM(I66:I67),5)</f>
        <v>30363.33</v>
      </c>
      <c r="J68" s="3"/>
      <c r="K68" s="6">
        <f>ROUND((G68-I68),5)</f>
        <v>4871.1000000000004</v>
      </c>
      <c r="L68" s="3"/>
      <c r="M68" s="22">
        <f>ROUND(IF(I68=0, IF(G68=0, 0, 1), G68/I68),5)</f>
        <v>1.1604300000000001</v>
      </c>
    </row>
    <row r="69" spans="1:13" ht="15.75" thickBot="1" x14ac:dyDescent="0.3">
      <c r="A69" s="1"/>
      <c r="B69" s="1" t="s">
        <v>65</v>
      </c>
      <c r="C69" s="1"/>
      <c r="D69" s="1"/>
      <c r="E69" s="1"/>
      <c r="F69" s="1"/>
      <c r="G69" s="6">
        <f>ROUND(G60+G65-G68,5)</f>
        <v>-20234.43</v>
      </c>
      <c r="H69" s="3"/>
      <c r="I69" s="6">
        <f>ROUND(I60+I65-I68,5)</f>
        <v>-30363.33</v>
      </c>
      <c r="J69" s="3"/>
      <c r="K69" s="6">
        <f>ROUND((G69-I69),5)</f>
        <v>10128.9</v>
      </c>
      <c r="L69" s="3"/>
      <c r="M69" s="22">
        <f>ROUND(IF(I69=0, IF(G69=0, 0, 1), G69/I69),5)</f>
        <v>0.66640999999999995</v>
      </c>
    </row>
    <row r="70" spans="1:13" s="10" customFormat="1" ht="12" thickBot="1" x14ac:dyDescent="0.25">
      <c r="A70" s="8" t="s">
        <v>66</v>
      </c>
      <c r="B70" s="8"/>
      <c r="C70" s="8"/>
      <c r="D70" s="8"/>
      <c r="E70" s="8"/>
      <c r="F70" s="8"/>
      <c r="G70" s="9">
        <f>ROUND(G59+G69,5)</f>
        <v>-1753.74</v>
      </c>
      <c r="H70" s="8"/>
      <c r="I70" s="9">
        <f>ROUND(I59+I69,5)</f>
        <v>-30359.03</v>
      </c>
      <c r="J70" s="8"/>
      <c r="K70" s="9">
        <f>ROUND((G70-I70),5)</f>
        <v>28605.29</v>
      </c>
      <c r="L70" s="8"/>
      <c r="M70" s="24">
        <f>ROUND(IF(I70=0, IF(G70=0, 0, 1), G70/I70),5)</f>
        <v>5.7770000000000002E-2</v>
      </c>
    </row>
    <row r="71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1:53 PM
&amp;"Arial,Bold"&amp;8 07/01/21
&amp;"Arial,Bold"&amp;8 Accrual Basis&amp;C&amp;"Arial,Bold"&amp;12 PIKES BAY SANITARY DISTRICT
&amp;"Arial,Bold"&amp;14 Profit &amp;&amp; Loss Budget vs. Actual
&amp;"Arial,Bold"&amp;10 January 1 through July 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5.140625" style="16" bestFit="1" customWidth="1"/>
    <col min="5" max="5" width="2.28515625" style="16" customWidth="1"/>
    <col min="6" max="6" width="8.7109375" style="16" bestFit="1" customWidth="1"/>
    <col min="7" max="7" width="2.28515625" style="16" customWidth="1"/>
    <col min="8" max="8" width="25" style="16" bestFit="1" customWidth="1"/>
    <col min="9" max="9" width="2.28515625" style="16" customWidth="1"/>
    <col min="10" max="10" width="4.5703125" style="16" bestFit="1" customWidth="1"/>
    <col min="11" max="11" width="2.28515625" style="16" customWidth="1"/>
    <col min="12" max="12" width="29.42578125" style="16" bestFit="1" customWidth="1"/>
    <col min="13" max="13" width="2.28515625" style="16" customWidth="1"/>
    <col min="14" max="14" width="11" style="16" bestFit="1" customWidth="1"/>
    <col min="15" max="15" width="2.28515625" style="16" customWidth="1"/>
    <col min="16" max="16" width="13.85546875" style="16" bestFit="1" customWidth="1"/>
  </cols>
  <sheetData>
    <row r="1" spans="1:16" s="14" customFormat="1" ht="15.75" thickBot="1" x14ac:dyDescent="0.3">
      <c r="A1" s="13"/>
      <c r="B1" s="12" t="s">
        <v>145</v>
      </c>
      <c r="C1" s="13"/>
      <c r="D1" s="12" t="s">
        <v>146</v>
      </c>
      <c r="E1" s="13"/>
      <c r="F1" s="12" t="s">
        <v>147</v>
      </c>
      <c r="G1" s="13"/>
      <c r="H1" s="12" t="s">
        <v>148</v>
      </c>
      <c r="I1" s="13"/>
      <c r="J1" s="12" t="s">
        <v>149</v>
      </c>
      <c r="K1" s="13"/>
      <c r="L1" s="12" t="s">
        <v>150</v>
      </c>
      <c r="M1" s="13"/>
      <c r="N1" s="12" t="s">
        <v>151</v>
      </c>
      <c r="O1" s="13"/>
      <c r="P1" s="12" t="s">
        <v>152</v>
      </c>
    </row>
    <row r="2" spans="1:16" ht="15.75" thickTop="1" x14ac:dyDescent="0.25">
      <c r="A2" s="1" t="s">
        <v>153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154</v>
      </c>
      <c r="C3" s="29"/>
      <c r="D3" s="29"/>
      <c r="E3" s="29"/>
      <c r="F3" s="30">
        <v>44357</v>
      </c>
      <c r="G3" s="29"/>
      <c r="H3" s="29" t="s">
        <v>183</v>
      </c>
      <c r="I3" s="29"/>
      <c r="J3" s="29"/>
      <c r="K3" s="29"/>
      <c r="L3" s="29" t="s">
        <v>73</v>
      </c>
      <c r="M3" s="29"/>
      <c r="N3" s="31"/>
      <c r="O3" s="29"/>
      <c r="P3" s="31">
        <v>-125.98</v>
      </c>
    </row>
    <row r="4" spans="1:16" x14ac:dyDescent="0.25">
      <c r="A4" s="1" t="s">
        <v>153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41</v>
      </c>
      <c r="M5" s="32"/>
      <c r="N5" s="34">
        <v>-125.98</v>
      </c>
      <c r="O5" s="32"/>
      <c r="P5" s="34">
        <v>125.98</v>
      </c>
    </row>
    <row r="6" spans="1:16" x14ac:dyDescent="0.25">
      <c r="A6" s="3" t="s">
        <v>4</v>
      </c>
      <c r="B6" s="3"/>
      <c r="C6" s="3"/>
      <c r="D6" s="3"/>
      <c r="E6" s="3"/>
      <c r="F6" s="35"/>
      <c r="G6" s="3"/>
      <c r="H6" s="3"/>
      <c r="I6" s="3"/>
      <c r="J6" s="3"/>
      <c r="K6" s="3"/>
      <c r="L6" s="3"/>
      <c r="M6" s="3"/>
      <c r="N6" s="2">
        <f>ROUND(SUM(N4:N5),5)</f>
        <v>-125.98</v>
      </c>
      <c r="O6" s="3"/>
      <c r="P6" s="2">
        <f>ROUND(SUM(P4:P5),5)</f>
        <v>125.98</v>
      </c>
    </row>
    <row r="7" spans="1:16" x14ac:dyDescent="0.25">
      <c r="A7" s="1" t="s">
        <v>153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154</v>
      </c>
      <c r="C8" s="29"/>
      <c r="D8" s="29"/>
      <c r="E8" s="29"/>
      <c r="F8" s="30">
        <v>44363</v>
      </c>
      <c r="G8" s="29"/>
      <c r="H8" s="29" t="s">
        <v>184</v>
      </c>
      <c r="I8" s="29"/>
      <c r="J8" s="29"/>
      <c r="K8" s="29"/>
      <c r="L8" s="29" t="s">
        <v>73</v>
      </c>
      <c r="M8" s="29"/>
      <c r="N8" s="31"/>
      <c r="O8" s="29"/>
      <c r="P8" s="31">
        <v>-28</v>
      </c>
    </row>
    <row r="9" spans="1:16" x14ac:dyDescent="0.25">
      <c r="A9" s="1" t="s">
        <v>153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47</v>
      </c>
      <c r="M10" s="32"/>
      <c r="N10" s="34">
        <v>-28</v>
      </c>
      <c r="O10" s="32"/>
      <c r="P10" s="34">
        <v>28</v>
      </c>
    </row>
    <row r="11" spans="1:16" x14ac:dyDescent="0.25">
      <c r="A11" s="3" t="s">
        <v>4</v>
      </c>
      <c r="B11" s="3"/>
      <c r="C11" s="3"/>
      <c r="D11" s="3"/>
      <c r="E11" s="3"/>
      <c r="F11" s="35"/>
      <c r="G11" s="3"/>
      <c r="H11" s="3"/>
      <c r="I11" s="3"/>
      <c r="J11" s="3"/>
      <c r="K11" s="3"/>
      <c r="L11" s="3"/>
      <c r="M11" s="3"/>
      <c r="N11" s="2">
        <f>ROUND(SUM(N9:N10),5)</f>
        <v>-28</v>
      </c>
      <c r="O11" s="3"/>
      <c r="P11" s="2">
        <f>ROUND(SUM(P9:P10),5)</f>
        <v>28</v>
      </c>
    </row>
    <row r="12" spans="1:16" x14ac:dyDescent="0.25">
      <c r="A12" s="1" t="s">
        <v>153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154</v>
      </c>
      <c r="C13" s="29"/>
      <c r="D13" s="29"/>
      <c r="E13" s="29"/>
      <c r="F13" s="30">
        <v>44372</v>
      </c>
      <c r="G13" s="29"/>
      <c r="H13" s="29" t="s">
        <v>185</v>
      </c>
      <c r="I13" s="29"/>
      <c r="J13" s="29"/>
      <c r="K13" s="29"/>
      <c r="L13" s="29" t="s">
        <v>73</v>
      </c>
      <c r="M13" s="29"/>
      <c r="N13" s="31"/>
      <c r="O13" s="29"/>
      <c r="P13" s="31">
        <v>-111.5</v>
      </c>
    </row>
    <row r="14" spans="1:16" x14ac:dyDescent="0.25">
      <c r="A14" s="1" t="s">
        <v>153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40</v>
      </c>
      <c r="M15" s="32"/>
      <c r="N15" s="34">
        <v>-111.5</v>
      </c>
      <c r="O15" s="32"/>
      <c r="P15" s="34">
        <v>111.5</v>
      </c>
    </row>
    <row r="16" spans="1:16" x14ac:dyDescent="0.25">
      <c r="A16" s="3" t="s">
        <v>4</v>
      </c>
      <c r="B16" s="3"/>
      <c r="C16" s="3"/>
      <c r="D16" s="3"/>
      <c r="E16" s="3"/>
      <c r="F16" s="35"/>
      <c r="G16" s="3"/>
      <c r="H16" s="3"/>
      <c r="I16" s="3"/>
      <c r="J16" s="3"/>
      <c r="K16" s="3"/>
      <c r="L16" s="3"/>
      <c r="M16" s="3"/>
      <c r="N16" s="2">
        <f>ROUND(SUM(N14:N15),5)</f>
        <v>-111.5</v>
      </c>
      <c r="O16" s="3"/>
      <c r="P16" s="2">
        <f>ROUND(SUM(P14:P15),5)</f>
        <v>111.5</v>
      </c>
    </row>
    <row r="17" spans="1:16" x14ac:dyDescent="0.25">
      <c r="A17" s="1" t="s">
        <v>153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154</v>
      </c>
      <c r="C18" s="29"/>
      <c r="D18" s="29"/>
      <c r="E18" s="29"/>
      <c r="F18" s="30">
        <v>44372</v>
      </c>
      <c r="G18" s="29"/>
      <c r="H18" s="29" t="s">
        <v>185</v>
      </c>
      <c r="I18" s="29"/>
      <c r="J18" s="29"/>
      <c r="K18" s="29"/>
      <c r="L18" s="29" t="s">
        <v>73</v>
      </c>
      <c r="M18" s="29"/>
      <c r="N18" s="31"/>
      <c r="O18" s="29"/>
      <c r="P18" s="31">
        <v>-40.9</v>
      </c>
    </row>
    <row r="19" spans="1:16" x14ac:dyDescent="0.25">
      <c r="A19" s="1" t="s">
        <v>153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40</v>
      </c>
      <c r="M20" s="32"/>
      <c r="N20" s="34">
        <v>-40.9</v>
      </c>
      <c r="O20" s="32"/>
      <c r="P20" s="34">
        <v>40.9</v>
      </c>
    </row>
    <row r="21" spans="1:16" x14ac:dyDescent="0.25">
      <c r="A21" s="3" t="s">
        <v>4</v>
      </c>
      <c r="B21" s="3"/>
      <c r="C21" s="3"/>
      <c r="D21" s="3"/>
      <c r="E21" s="3"/>
      <c r="F21" s="35"/>
      <c r="G21" s="3"/>
      <c r="H21" s="3"/>
      <c r="I21" s="3"/>
      <c r="J21" s="3"/>
      <c r="K21" s="3"/>
      <c r="L21" s="3"/>
      <c r="M21" s="3"/>
      <c r="N21" s="2">
        <f>ROUND(SUM(N19:N20),5)</f>
        <v>-40.9</v>
      </c>
      <c r="O21" s="3"/>
      <c r="P21" s="2">
        <f>ROUND(SUM(P19:P20),5)</f>
        <v>40.9</v>
      </c>
    </row>
    <row r="22" spans="1:16" x14ac:dyDescent="0.25">
      <c r="A22" s="1" t="s">
        <v>153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154</v>
      </c>
      <c r="C23" s="29"/>
      <c r="D23" s="29"/>
      <c r="E23" s="29"/>
      <c r="F23" s="30">
        <v>44372</v>
      </c>
      <c r="G23" s="29"/>
      <c r="H23" s="29" t="s">
        <v>185</v>
      </c>
      <c r="I23" s="29"/>
      <c r="J23" s="29"/>
      <c r="K23" s="29"/>
      <c r="L23" s="29" t="s">
        <v>73</v>
      </c>
      <c r="M23" s="29"/>
      <c r="N23" s="31"/>
      <c r="O23" s="29"/>
      <c r="P23" s="31">
        <v>-51.11</v>
      </c>
    </row>
    <row r="24" spans="1:16" x14ac:dyDescent="0.25">
      <c r="A24" s="1" t="s">
        <v>153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40</v>
      </c>
      <c r="M25" s="32"/>
      <c r="N25" s="34">
        <v>-51.11</v>
      </c>
      <c r="O25" s="32"/>
      <c r="P25" s="34">
        <v>51.11</v>
      </c>
    </row>
    <row r="26" spans="1:16" x14ac:dyDescent="0.25">
      <c r="A26" s="3" t="s">
        <v>4</v>
      </c>
      <c r="B26" s="3"/>
      <c r="C26" s="3"/>
      <c r="D26" s="3"/>
      <c r="E26" s="3"/>
      <c r="F26" s="35"/>
      <c r="G26" s="3"/>
      <c r="H26" s="3"/>
      <c r="I26" s="3"/>
      <c r="J26" s="3"/>
      <c r="K26" s="3"/>
      <c r="L26" s="3"/>
      <c r="M26" s="3"/>
      <c r="N26" s="2">
        <f>ROUND(SUM(N24:N25),5)</f>
        <v>-51.11</v>
      </c>
      <c r="O26" s="3"/>
      <c r="P26" s="2">
        <f>ROUND(SUM(P24:P25),5)</f>
        <v>51.11</v>
      </c>
    </row>
    <row r="27" spans="1:16" x14ac:dyDescent="0.25">
      <c r="A27" s="1" t="s">
        <v>153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154</v>
      </c>
      <c r="C28" s="29"/>
      <c r="D28" s="29"/>
      <c r="E28" s="29"/>
      <c r="F28" s="30">
        <v>44377</v>
      </c>
      <c r="G28" s="29"/>
      <c r="H28" s="29"/>
      <c r="I28" s="29"/>
      <c r="J28" s="29"/>
      <c r="K28" s="29"/>
      <c r="L28" s="29" t="s">
        <v>74</v>
      </c>
      <c r="M28" s="29"/>
      <c r="N28" s="31"/>
      <c r="O28" s="29"/>
      <c r="P28" s="31">
        <v>-10</v>
      </c>
    </row>
    <row r="29" spans="1:16" x14ac:dyDescent="0.25">
      <c r="A29" s="1" t="s">
        <v>153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45</v>
      </c>
      <c r="M30" s="32"/>
      <c r="N30" s="34">
        <v>-10</v>
      </c>
      <c r="O30" s="32"/>
      <c r="P30" s="34">
        <v>10</v>
      </c>
    </row>
    <row r="31" spans="1:16" x14ac:dyDescent="0.25">
      <c r="A31" s="3" t="s">
        <v>4</v>
      </c>
      <c r="B31" s="3"/>
      <c r="C31" s="3"/>
      <c r="D31" s="3"/>
      <c r="E31" s="3"/>
      <c r="F31" s="35"/>
      <c r="G31" s="3"/>
      <c r="H31" s="3"/>
      <c r="I31" s="3"/>
      <c r="J31" s="3"/>
      <c r="K31" s="3"/>
      <c r="L31" s="3"/>
      <c r="M31" s="3"/>
      <c r="N31" s="2">
        <f>ROUND(SUM(N29:N30),5)</f>
        <v>-10</v>
      </c>
      <c r="O31" s="3"/>
      <c r="P31" s="2">
        <f>ROUND(SUM(P29:P30),5)</f>
        <v>10</v>
      </c>
    </row>
    <row r="32" spans="1:16" x14ac:dyDescent="0.25">
      <c r="A32" s="1" t="s">
        <v>153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154</v>
      </c>
      <c r="C33" s="29"/>
      <c r="D33" s="29" t="s">
        <v>159</v>
      </c>
      <c r="E33" s="29"/>
      <c r="F33" s="30">
        <v>44352</v>
      </c>
      <c r="G33" s="29"/>
      <c r="H33" s="29" t="s">
        <v>186</v>
      </c>
      <c r="I33" s="29"/>
      <c r="J33" s="29"/>
      <c r="K33" s="29"/>
      <c r="L33" s="29" t="s">
        <v>73</v>
      </c>
      <c r="M33" s="29"/>
      <c r="N33" s="31"/>
      <c r="O33" s="29"/>
      <c r="P33" s="31">
        <v>-14.77</v>
      </c>
    </row>
    <row r="34" spans="1:16" x14ac:dyDescent="0.25">
      <c r="A34" s="1" t="s">
        <v>153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47</v>
      </c>
      <c r="M35" s="32"/>
      <c r="N35" s="34">
        <v>-14.77</v>
      </c>
      <c r="O35" s="32"/>
      <c r="P35" s="34">
        <v>14.77</v>
      </c>
    </row>
    <row r="36" spans="1:16" x14ac:dyDescent="0.25">
      <c r="A36" s="3" t="s">
        <v>4</v>
      </c>
      <c r="B36" s="3"/>
      <c r="C36" s="3"/>
      <c r="D36" s="3"/>
      <c r="E36" s="3"/>
      <c r="F36" s="35"/>
      <c r="G36" s="3"/>
      <c r="H36" s="3"/>
      <c r="I36" s="3"/>
      <c r="J36" s="3"/>
      <c r="K36" s="3"/>
      <c r="L36" s="3"/>
      <c r="M36" s="3"/>
      <c r="N36" s="2">
        <f>ROUND(SUM(N34:N35),5)</f>
        <v>-14.77</v>
      </c>
      <c r="O36" s="3"/>
      <c r="P36" s="2">
        <f>ROUND(SUM(P34:P35),5)</f>
        <v>14.77</v>
      </c>
    </row>
    <row r="37" spans="1:16" x14ac:dyDescent="0.25">
      <c r="A37" s="1" t="s">
        <v>153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154</v>
      </c>
      <c r="C38" s="29"/>
      <c r="D38" s="29" t="s">
        <v>159</v>
      </c>
      <c r="E38" s="29"/>
      <c r="F38" s="30">
        <v>44370</v>
      </c>
      <c r="G38" s="29"/>
      <c r="H38" s="29" t="s">
        <v>187</v>
      </c>
      <c r="I38" s="29"/>
      <c r="J38" s="29"/>
      <c r="K38" s="29"/>
      <c r="L38" s="29" t="s">
        <v>73</v>
      </c>
      <c r="M38" s="29"/>
      <c r="N38" s="31"/>
      <c r="O38" s="29"/>
      <c r="P38" s="31">
        <v>-14.84</v>
      </c>
    </row>
    <row r="39" spans="1:16" x14ac:dyDescent="0.25">
      <c r="A39" s="1" t="s">
        <v>153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ht="15.75" thickBot="1" x14ac:dyDescent="0.3">
      <c r="A40" s="26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47</v>
      </c>
      <c r="M40" s="32"/>
      <c r="N40" s="34">
        <v>-14.84</v>
      </c>
      <c r="O40" s="32"/>
      <c r="P40" s="34">
        <v>14.84</v>
      </c>
    </row>
    <row r="41" spans="1:16" x14ac:dyDescent="0.25">
      <c r="A41" s="3" t="s">
        <v>4</v>
      </c>
      <c r="B41" s="3"/>
      <c r="C41" s="3"/>
      <c r="D41" s="3"/>
      <c r="E41" s="3"/>
      <c r="F41" s="35"/>
      <c r="G41" s="3"/>
      <c r="H41" s="3"/>
      <c r="I41" s="3"/>
      <c r="J41" s="3"/>
      <c r="K41" s="3"/>
      <c r="L41" s="3"/>
      <c r="M41" s="3"/>
      <c r="N41" s="2">
        <f>ROUND(SUM(N39:N40),5)</f>
        <v>-14.84</v>
      </c>
      <c r="O41" s="3"/>
      <c r="P41" s="2">
        <f>ROUND(SUM(P39:P40),5)</f>
        <v>14.84</v>
      </c>
    </row>
    <row r="42" spans="1:16" x14ac:dyDescent="0.25">
      <c r="A42" s="1" t="s">
        <v>153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 x14ac:dyDescent="0.25">
      <c r="A43" s="26"/>
      <c r="B43" s="29" t="s">
        <v>154</v>
      </c>
      <c r="C43" s="29"/>
      <c r="D43" s="29" t="s">
        <v>160</v>
      </c>
      <c r="E43" s="29"/>
      <c r="F43" s="30">
        <v>44355</v>
      </c>
      <c r="G43" s="29"/>
      <c r="H43" s="29" t="s">
        <v>188</v>
      </c>
      <c r="I43" s="29"/>
      <c r="J43" s="29"/>
      <c r="K43" s="29"/>
      <c r="L43" s="29" t="s">
        <v>73</v>
      </c>
      <c r="M43" s="29"/>
      <c r="N43" s="31"/>
      <c r="O43" s="29"/>
      <c r="P43" s="31">
        <v>-110</v>
      </c>
    </row>
    <row r="44" spans="1:16" x14ac:dyDescent="0.25">
      <c r="A44" s="1" t="s">
        <v>153</v>
      </c>
      <c r="B44" s="1"/>
      <c r="C44" s="1"/>
      <c r="D44" s="1"/>
      <c r="E44" s="1"/>
      <c r="F44" s="27"/>
      <c r="G44" s="1"/>
      <c r="H44" s="1"/>
      <c r="I44" s="1"/>
      <c r="J44" s="1"/>
      <c r="K44" s="1"/>
      <c r="L44" s="1"/>
      <c r="M44" s="1"/>
      <c r="N44" s="28"/>
      <c r="O44" s="1"/>
      <c r="P44" s="28"/>
    </row>
    <row r="45" spans="1:16" ht="15.75" thickBot="1" x14ac:dyDescent="0.3">
      <c r="A45" s="26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48</v>
      </c>
      <c r="M45" s="32"/>
      <c r="N45" s="34">
        <v>-110</v>
      </c>
      <c r="O45" s="32"/>
      <c r="P45" s="34">
        <v>110</v>
      </c>
    </row>
    <row r="46" spans="1:16" x14ac:dyDescent="0.25">
      <c r="A46" s="3" t="s">
        <v>4</v>
      </c>
      <c r="B46" s="3"/>
      <c r="C46" s="3"/>
      <c r="D46" s="3"/>
      <c r="E46" s="3"/>
      <c r="F46" s="35"/>
      <c r="G46" s="3"/>
      <c r="H46" s="3"/>
      <c r="I46" s="3"/>
      <c r="J46" s="3"/>
      <c r="K46" s="3"/>
      <c r="L46" s="3"/>
      <c r="M46" s="3"/>
      <c r="N46" s="2">
        <f>ROUND(SUM(N44:N45),5)</f>
        <v>-110</v>
      </c>
      <c r="O46" s="3"/>
      <c r="P46" s="2">
        <f>ROUND(SUM(P44:P45),5)</f>
        <v>110</v>
      </c>
    </row>
    <row r="47" spans="1:16" x14ac:dyDescent="0.25">
      <c r="A47" s="1" t="s">
        <v>153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26"/>
      <c r="B48" s="29" t="s">
        <v>155</v>
      </c>
      <c r="C48" s="29"/>
      <c r="D48" s="29" t="s">
        <v>161</v>
      </c>
      <c r="E48" s="29"/>
      <c r="F48" s="30">
        <v>44349</v>
      </c>
      <c r="G48" s="29"/>
      <c r="H48" s="29" t="s">
        <v>189</v>
      </c>
      <c r="I48" s="29"/>
      <c r="J48" s="29"/>
      <c r="K48" s="29"/>
      <c r="L48" s="29" t="s">
        <v>73</v>
      </c>
      <c r="M48" s="29"/>
      <c r="N48" s="31"/>
      <c r="O48" s="29"/>
      <c r="P48" s="31">
        <v>-1676.1</v>
      </c>
    </row>
    <row r="49" spans="1:16" x14ac:dyDescent="0.25">
      <c r="A49" s="1" t="s">
        <v>153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117</v>
      </c>
      <c r="M50" s="32"/>
      <c r="N50" s="36">
        <v>-821</v>
      </c>
      <c r="O50" s="32"/>
      <c r="P50" s="36">
        <v>821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117</v>
      </c>
      <c r="M51" s="32"/>
      <c r="N51" s="36">
        <v>-346.48</v>
      </c>
      <c r="O51" s="32"/>
      <c r="P51" s="36">
        <v>346.48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117</v>
      </c>
      <c r="M52" s="32"/>
      <c r="N52" s="36">
        <v>-346.48</v>
      </c>
      <c r="O52" s="32"/>
      <c r="P52" s="36">
        <v>346.48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117</v>
      </c>
      <c r="M53" s="32"/>
      <c r="N53" s="36">
        <v>-81.069999999999993</v>
      </c>
      <c r="O53" s="32"/>
      <c r="P53" s="36">
        <v>81.069999999999993</v>
      </c>
    </row>
    <row r="54" spans="1:16" ht="15.75" thickBot="1" x14ac:dyDescent="0.3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117</v>
      </c>
      <c r="M54" s="32"/>
      <c r="N54" s="34">
        <v>-81.069999999999993</v>
      </c>
      <c r="O54" s="32"/>
      <c r="P54" s="34">
        <v>81.069999999999993</v>
      </c>
    </row>
    <row r="55" spans="1:16" x14ac:dyDescent="0.25">
      <c r="A55" s="3" t="s">
        <v>4</v>
      </c>
      <c r="B55" s="3"/>
      <c r="C55" s="3"/>
      <c r="D55" s="3"/>
      <c r="E55" s="3"/>
      <c r="F55" s="35"/>
      <c r="G55" s="3"/>
      <c r="H55" s="3"/>
      <c r="I55" s="3"/>
      <c r="J55" s="3"/>
      <c r="K55" s="3"/>
      <c r="L55" s="3"/>
      <c r="M55" s="3"/>
      <c r="N55" s="2">
        <f>ROUND(SUM(N49:N54),5)</f>
        <v>-1676.1</v>
      </c>
      <c r="O55" s="3"/>
      <c r="P55" s="2">
        <f>ROUND(SUM(P49:P54),5)</f>
        <v>1676.1</v>
      </c>
    </row>
    <row r="56" spans="1:16" x14ac:dyDescent="0.25">
      <c r="A56" s="1" t="s">
        <v>153</v>
      </c>
      <c r="B56" s="1"/>
      <c r="C56" s="1"/>
      <c r="D56" s="1"/>
      <c r="E56" s="1"/>
      <c r="F56" s="27"/>
      <c r="G56" s="1"/>
      <c r="H56" s="1"/>
      <c r="I56" s="1"/>
      <c r="J56" s="1"/>
      <c r="K56" s="1"/>
      <c r="L56" s="1"/>
      <c r="M56" s="1"/>
      <c r="N56" s="28"/>
      <c r="O56" s="1"/>
      <c r="P56" s="28"/>
    </row>
    <row r="57" spans="1:16" x14ac:dyDescent="0.25">
      <c r="A57" s="26"/>
      <c r="B57" s="29" t="s">
        <v>156</v>
      </c>
      <c r="C57" s="29"/>
      <c r="D57" s="29" t="s">
        <v>162</v>
      </c>
      <c r="E57" s="29"/>
      <c r="F57" s="30">
        <v>44348</v>
      </c>
      <c r="G57" s="29"/>
      <c r="H57" s="29" t="s">
        <v>190</v>
      </c>
      <c r="I57" s="29"/>
      <c r="J57" s="29"/>
      <c r="K57" s="29"/>
      <c r="L57" s="29" t="s">
        <v>73</v>
      </c>
      <c r="M57" s="29"/>
      <c r="N57" s="31"/>
      <c r="O57" s="29"/>
      <c r="P57" s="31">
        <v>-518</v>
      </c>
    </row>
    <row r="58" spans="1:16" x14ac:dyDescent="0.25">
      <c r="A58" s="1" t="s">
        <v>153</v>
      </c>
      <c r="B58" s="1"/>
      <c r="C58" s="1"/>
      <c r="D58" s="1"/>
      <c r="E58" s="1"/>
      <c r="F58" s="27"/>
      <c r="G58" s="1"/>
      <c r="H58" s="1"/>
      <c r="I58" s="1"/>
      <c r="J58" s="1"/>
      <c r="K58" s="1"/>
      <c r="L58" s="1"/>
      <c r="M58" s="1"/>
      <c r="N58" s="28"/>
      <c r="O58" s="1"/>
      <c r="P58" s="28"/>
    </row>
    <row r="59" spans="1:16" ht="15.75" thickBot="1" x14ac:dyDescent="0.3">
      <c r="A59" s="26"/>
      <c r="B59" s="32" t="s">
        <v>157</v>
      </c>
      <c r="C59" s="32"/>
      <c r="D59" s="32"/>
      <c r="E59" s="32"/>
      <c r="F59" s="33">
        <v>44348</v>
      </c>
      <c r="G59" s="32"/>
      <c r="H59" s="32"/>
      <c r="I59" s="32"/>
      <c r="J59" s="32"/>
      <c r="K59" s="32"/>
      <c r="L59" s="32" t="s">
        <v>14</v>
      </c>
      <c r="M59" s="32"/>
      <c r="N59" s="34">
        <v>-518</v>
      </c>
      <c r="O59" s="32"/>
      <c r="P59" s="34">
        <v>518</v>
      </c>
    </row>
    <row r="60" spans="1:16" x14ac:dyDescent="0.25">
      <c r="A60" s="3" t="s">
        <v>4</v>
      </c>
      <c r="B60" s="3"/>
      <c r="C60" s="3"/>
      <c r="D60" s="3"/>
      <c r="E60" s="3"/>
      <c r="F60" s="35"/>
      <c r="G60" s="3"/>
      <c r="H60" s="3"/>
      <c r="I60" s="3"/>
      <c r="J60" s="3"/>
      <c r="K60" s="3"/>
      <c r="L60" s="3"/>
      <c r="M60" s="3"/>
      <c r="N60" s="2">
        <f>ROUND(SUM(N58:N59),5)</f>
        <v>-518</v>
      </c>
      <c r="O60" s="3"/>
      <c r="P60" s="2">
        <f>ROUND(SUM(P58:P59),5)</f>
        <v>518</v>
      </c>
    </row>
    <row r="61" spans="1:16" x14ac:dyDescent="0.25">
      <c r="A61" s="1" t="s">
        <v>153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 x14ac:dyDescent="0.25">
      <c r="A62" s="26"/>
      <c r="B62" s="29" t="s">
        <v>158</v>
      </c>
      <c r="C62" s="29"/>
      <c r="D62" s="29" t="s">
        <v>163</v>
      </c>
      <c r="E62" s="29"/>
      <c r="F62" s="30">
        <v>44348</v>
      </c>
      <c r="G62" s="29"/>
      <c r="H62" s="29" t="s">
        <v>191</v>
      </c>
      <c r="I62" s="29"/>
      <c r="J62" s="29"/>
      <c r="K62" s="29"/>
      <c r="L62" s="29" t="s">
        <v>73</v>
      </c>
      <c r="M62" s="29"/>
      <c r="N62" s="31"/>
      <c r="O62" s="29"/>
      <c r="P62" s="31">
        <v>-416.08</v>
      </c>
    </row>
    <row r="63" spans="1:16" x14ac:dyDescent="0.25">
      <c r="A63" s="1" t="s">
        <v>153</v>
      </c>
      <c r="B63" s="1"/>
      <c r="C63" s="1"/>
      <c r="D63" s="1"/>
      <c r="E63" s="1"/>
      <c r="F63" s="27"/>
      <c r="G63" s="1"/>
      <c r="H63" s="1"/>
      <c r="I63" s="1"/>
      <c r="J63" s="1"/>
      <c r="K63" s="1"/>
      <c r="L63" s="1"/>
      <c r="M63" s="1"/>
      <c r="N63" s="28"/>
      <c r="O63" s="1"/>
      <c r="P63" s="28"/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19</v>
      </c>
      <c r="M64" s="32"/>
      <c r="N64" s="36">
        <v>-450.55</v>
      </c>
      <c r="O64" s="32"/>
      <c r="P64" s="36">
        <v>450.55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21</v>
      </c>
      <c r="M65" s="32"/>
      <c r="N65" s="36">
        <v>-27.93</v>
      </c>
      <c r="O65" s="32"/>
      <c r="P65" s="36">
        <v>27.93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117</v>
      </c>
      <c r="M66" s="32"/>
      <c r="N66" s="36">
        <v>27.93</v>
      </c>
      <c r="O66" s="32"/>
      <c r="P66" s="36">
        <v>-27.93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117</v>
      </c>
      <c r="M67" s="32"/>
      <c r="N67" s="36">
        <v>27.93</v>
      </c>
      <c r="O67" s="32"/>
      <c r="P67" s="36">
        <v>-27.93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21</v>
      </c>
      <c r="M68" s="32"/>
      <c r="N68" s="36">
        <v>-6.54</v>
      </c>
      <c r="O68" s="32"/>
      <c r="P68" s="36">
        <v>6.54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117</v>
      </c>
      <c r="M69" s="32"/>
      <c r="N69" s="36">
        <v>6.54</v>
      </c>
      <c r="O69" s="32"/>
      <c r="P69" s="36">
        <v>-6.54</v>
      </c>
    </row>
    <row r="70" spans="1:16" ht="15.75" thickBot="1" x14ac:dyDescent="0.3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117</v>
      </c>
      <c r="M70" s="32"/>
      <c r="N70" s="34">
        <v>6.54</v>
      </c>
      <c r="O70" s="32"/>
      <c r="P70" s="34">
        <v>-6.54</v>
      </c>
    </row>
    <row r="71" spans="1:16" x14ac:dyDescent="0.25">
      <c r="A71" s="3" t="s">
        <v>4</v>
      </c>
      <c r="B71" s="3"/>
      <c r="C71" s="3"/>
      <c r="D71" s="3"/>
      <c r="E71" s="3"/>
      <c r="F71" s="35"/>
      <c r="G71" s="3"/>
      <c r="H71" s="3"/>
      <c r="I71" s="3"/>
      <c r="J71" s="3"/>
      <c r="K71" s="3"/>
      <c r="L71" s="3"/>
      <c r="M71" s="3"/>
      <c r="N71" s="2">
        <f>ROUND(SUM(N63:N70),5)</f>
        <v>-416.08</v>
      </c>
      <c r="O71" s="3"/>
      <c r="P71" s="2">
        <f>ROUND(SUM(P63:P70),5)</f>
        <v>416.08</v>
      </c>
    </row>
    <row r="72" spans="1:16" x14ac:dyDescent="0.25">
      <c r="A72" s="1" t="s">
        <v>153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  <c r="O72" s="1"/>
      <c r="P72" s="28"/>
    </row>
    <row r="73" spans="1:16" x14ac:dyDescent="0.25">
      <c r="A73" s="26"/>
      <c r="B73" s="29" t="s">
        <v>158</v>
      </c>
      <c r="C73" s="29"/>
      <c r="D73" s="29" t="s">
        <v>164</v>
      </c>
      <c r="E73" s="29"/>
      <c r="F73" s="30">
        <v>44348</v>
      </c>
      <c r="G73" s="29"/>
      <c r="H73" s="29" t="s">
        <v>192</v>
      </c>
      <c r="I73" s="29"/>
      <c r="J73" s="29"/>
      <c r="K73" s="29"/>
      <c r="L73" s="29" t="s">
        <v>73</v>
      </c>
      <c r="M73" s="29"/>
      <c r="N73" s="31"/>
      <c r="O73" s="29"/>
      <c r="P73" s="31">
        <v>-208.05</v>
      </c>
    </row>
    <row r="74" spans="1:16" x14ac:dyDescent="0.25">
      <c r="A74" s="1" t="s">
        <v>153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19</v>
      </c>
      <c r="M75" s="32"/>
      <c r="N75" s="36">
        <v>-225.28</v>
      </c>
      <c r="O75" s="32"/>
      <c r="P75" s="36">
        <v>225.28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21</v>
      </c>
      <c r="M76" s="32"/>
      <c r="N76" s="36">
        <v>-13.96</v>
      </c>
      <c r="O76" s="32"/>
      <c r="P76" s="36">
        <v>13.96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117</v>
      </c>
      <c r="M77" s="32"/>
      <c r="N77" s="36">
        <v>13.96</v>
      </c>
      <c r="O77" s="32"/>
      <c r="P77" s="36">
        <v>-13.96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117</v>
      </c>
      <c r="M78" s="32"/>
      <c r="N78" s="36">
        <v>13.96</v>
      </c>
      <c r="O78" s="32"/>
      <c r="P78" s="36">
        <v>-13.96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21</v>
      </c>
      <c r="M79" s="32"/>
      <c r="N79" s="36">
        <v>-3.27</v>
      </c>
      <c r="O79" s="32"/>
      <c r="P79" s="36">
        <v>3.27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117</v>
      </c>
      <c r="M80" s="32"/>
      <c r="N80" s="36">
        <v>3.27</v>
      </c>
      <c r="O80" s="32"/>
      <c r="P80" s="36">
        <v>-3.27</v>
      </c>
    </row>
    <row r="81" spans="1:16" ht="15.75" thickBot="1" x14ac:dyDescent="0.3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117</v>
      </c>
      <c r="M81" s="32"/>
      <c r="N81" s="34">
        <v>3.27</v>
      </c>
      <c r="O81" s="32"/>
      <c r="P81" s="34">
        <v>-3.27</v>
      </c>
    </row>
    <row r="82" spans="1:16" x14ac:dyDescent="0.25">
      <c r="A82" s="3" t="s">
        <v>4</v>
      </c>
      <c r="B82" s="3"/>
      <c r="C82" s="3"/>
      <c r="D82" s="3"/>
      <c r="E82" s="3"/>
      <c r="F82" s="35"/>
      <c r="G82" s="3"/>
      <c r="H82" s="3"/>
      <c r="I82" s="3"/>
      <c r="J82" s="3"/>
      <c r="K82" s="3"/>
      <c r="L82" s="3"/>
      <c r="M82" s="3"/>
      <c r="N82" s="2">
        <f>ROUND(SUM(N74:N81),5)</f>
        <v>-208.05</v>
      </c>
      <c r="O82" s="3"/>
      <c r="P82" s="2">
        <f>ROUND(SUM(P74:P81),5)</f>
        <v>208.05</v>
      </c>
    </row>
    <row r="83" spans="1:16" x14ac:dyDescent="0.25">
      <c r="A83" s="1" t="s">
        <v>153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  <c r="O83" s="1"/>
      <c r="P83" s="28"/>
    </row>
    <row r="84" spans="1:16" x14ac:dyDescent="0.25">
      <c r="A84" s="26"/>
      <c r="B84" s="29" t="s">
        <v>158</v>
      </c>
      <c r="C84" s="29"/>
      <c r="D84" s="29" t="s">
        <v>165</v>
      </c>
      <c r="E84" s="29"/>
      <c r="F84" s="30">
        <v>44348</v>
      </c>
      <c r="G84" s="29"/>
      <c r="H84" s="29" t="s">
        <v>193</v>
      </c>
      <c r="I84" s="29"/>
      <c r="J84" s="29"/>
      <c r="K84" s="29"/>
      <c r="L84" s="29" t="s">
        <v>73</v>
      </c>
      <c r="M84" s="29"/>
      <c r="N84" s="31"/>
      <c r="O84" s="29"/>
      <c r="P84" s="31">
        <v>-1089.78</v>
      </c>
    </row>
    <row r="85" spans="1:16" x14ac:dyDescent="0.25">
      <c r="A85" s="1" t="s">
        <v>153</v>
      </c>
      <c r="B85" s="1"/>
      <c r="C85" s="1"/>
      <c r="D85" s="1"/>
      <c r="E85" s="1"/>
      <c r="F85" s="27"/>
      <c r="G85" s="1"/>
      <c r="H85" s="1"/>
      <c r="I85" s="1"/>
      <c r="J85" s="1"/>
      <c r="K85" s="1"/>
      <c r="L85" s="1"/>
      <c r="M85" s="1"/>
      <c r="N85" s="28"/>
      <c r="O85" s="1"/>
      <c r="P85" s="28"/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23</v>
      </c>
      <c r="M86" s="32"/>
      <c r="N86" s="36">
        <v>-625</v>
      </c>
      <c r="O86" s="32"/>
      <c r="P86" s="36">
        <v>625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24</v>
      </c>
      <c r="M87" s="32"/>
      <c r="N87" s="36">
        <v>-1364.75</v>
      </c>
      <c r="O87" s="32"/>
      <c r="P87" s="36">
        <v>1364.75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23</v>
      </c>
      <c r="M88" s="32"/>
      <c r="N88" s="36">
        <v>625</v>
      </c>
      <c r="O88" s="32"/>
      <c r="P88" s="36">
        <v>-625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117</v>
      </c>
      <c r="M89" s="32"/>
      <c r="N89" s="36">
        <v>61</v>
      </c>
      <c r="O89" s="32"/>
      <c r="P89" s="36">
        <v>-61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21</v>
      </c>
      <c r="M90" s="32"/>
      <c r="N90" s="36">
        <v>-123.37</v>
      </c>
      <c r="O90" s="32"/>
      <c r="P90" s="36">
        <v>123.37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117</v>
      </c>
      <c r="M91" s="32"/>
      <c r="N91" s="36">
        <v>123.37</v>
      </c>
      <c r="O91" s="32"/>
      <c r="P91" s="36">
        <v>-123.37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117</v>
      </c>
      <c r="M92" s="32"/>
      <c r="N92" s="36">
        <v>123.37</v>
      </c>
      <c r="O92" s="32"/>
      <c r="P92" s="36">
        <v>-123.37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21</v>
      </c>
      <c r="M93" s="32"/>
      <c r="N93" s="36">
        <v>-28.85</v>
      </c>
      <c r="O93" s="32"/>
      <c r="P93" s="36">
        <v>28.85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117</v>
      </c>
      <c r="M94" s="32"/>
      <c r="N94" s="36">
        <v>28.85</v>
      </c>
      <c r="O94" s="32"/>
      <c r="P94" s="36">
        <v>-28.85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117</v>
      </c>
      <c r="M95" s="32"/>
      <c r="N95" s="36">
        <v>28.85</v>
      </c>
      <c r="O95" s="32"/>
      <c r="P95" s="36">
        <v>-28.85</v>
      </c>
    </row>
    <row r="96" spans="1:16" ht="15.75" thickBot="1" x14ac:dyDescent="0.3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117</v>
      </c>
      <c r="M96" s="32"/>
      <c r="N96" s="34">
        <v>61.75</v>
      </c>
      <c r="O96" s="32"/>
      <c r="P96" s="34">
        <v>-61.75</v>
      </c>
    </row>
    <row r="97" spans="1:16" x14ac:dyDescent="0.25">
      <c r="A97" s="3" t="s">
        <v>4</v>
      </c>
      <c r="B97" s="3"/>
      <c r="C97" s="3"/>
      <c r="D97" s="3"/>
      <c r="E97" s="3"/>
      <c r="F97" s="35"/>
      <c r="G97" s="3"/>
      <c r="H97" s="3"/>
      <c r="I97" s="3"/>
      <c r="J97" s="3"/>
      <c r="K97" s="3"/>
      <c r="L97" s="3"/>
      <c r="M97" s="3"/>
      <c r="N97" s="2">
        <f>ROUND(SUM(N85:N96),5)</f>
        <v>-1089.78</v>
      </c>
      <c r="O97" s="3"/>
      <c r="P97" s="2">
        <f>ROUND(SUM(P85:P96),5)</f>
        <v>1089.78</v>
      </c>
    </row>
    <row r="98" spans="1:16" x14ac:dyDescent="0.25">
      <c r="A98" s="1" t="s">
        <v>153</v>
      </c>
      <c r="B98" s="1"/>
      <c r="C98" s="1"/>
      <c r="D98" s="1"/>
      <c r="E98" s="1"/>
      <c r="F98" s="27"/>
      <c r="G98" s="1"/>
      <c r="H98" s="1"/>
      <c r="I98" s="1"/>
      <c r="J98" s="1"/>
      <c r="K98" s="1"/>
      <c r="L98" s="1"/>
      <c r="M98" s="1"/>
      <c r="N98" s="28"/>
      <c r="O98" s="1"/>
      <c r="P98" s="28"/>
    </row>
    <row r="99" spans="1:16" x14ac:dyDescent="0.25">
      <c r="A99" s="26"/>
      <c r="B99" s="29" t="s">
        <v>158</v>
      </c>
      <c r="C99" s="29"/>
      <c r="D99" s="29" t="s">
        <v>166</v>
      </c>
      <c r="E99" s="29"/>
      <c r="F99" s="30">
        <v>44348</v>
      </c>
      <c r="G99" s="29"/>
      <c r="H99" s="29" t="s">
        <v>194</v>
      </c>
      <c r="I99" s="29"/>
      <c r="J99" s="29"/>
      <c r="K99" s="29"/>
      <c r="L99" s="29" t="s">
        <v>73</v>
      </c>
      <c r="M99" s="29"/>
      <c r="N99" s="31"/>
      <c r="O99" s="29"/>
      <c r="P99" s="31">
        <v>-208.05</v>
      </c>
    </row>
    <row r="100" spans="1:16" x14ac:dyDescent="0.25">
      <c r="A100" s="1" t="s">
        <v>153</v>
      </c>
      <c r="B100" s="1"/>
      <c r="C100" s="1"/>
      <c r="D100" s="1"/>
      <c r="E100" s="1"/>
      <c r="F100" s="27"/>
      <c r="G100" s="1"/>
      <c r="H100" s="1"/>
      <c r="I100" s="1"/>
      <c r="J100" s="1"/>
      <c r="K100" s="1"/>
      <c r="L100" s="1"/>
      <c r="M100" s="1"/>
      <c r="N100" s="28"/>
      <c r="O100" s="1"/>
      <c r="P100" s="28"/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19</v>
      </c>
      <c r="M101" s="32"/>
      <c r="N101" s="36">
        <v>-225.28</v>
      </c>
      <c r="O101" s="32"/>
      <c r="P101" s="36">
        <v>225.28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21</v>
      </c>
      <c r="M102" s="32"/>
      <c r="N102" s="36">
        <v>-13.96</v>
      </c>
      <c r="O102" s="32"/>
      <c r="P102" s="36">
        <v>13.96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117</v>
      </c>
      <c r="M103" s="32"/>
      <c r="N103" s="36">
        <v>13.96</v>
      </c>
      <c r="O103" s="32"/>
      <c r="P103" s="36">
        <v>-13.96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117</v>
      </c>
      <c r="M104" s="32"/>
      <c r="N104" s="36">
        <v>13.96</v>
      </c>
      <c r="O104" s="32"/>
      <c r="P104" s="36">
        <v>-13.96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21</v>
      </c>
      <c r="M105" s="32"/>
      <c r="N105" s="36">
        <v>-3.27</v>
      </c>
      <c r="O105" s="32"/>
      <c r="P105" s="36">
        <v>3.27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117</v>
      </c>
      <c r="M106" s="32"/>
      <c r="N106" s="36">
        <v>3.27</v>
      </c>
      <c r="O106" s="32"/>
      <c r="P106" s="36">
        <v>-3.27</v>
      </c>
    </row>
    <row r="107" spans="1:16" ht="15.75" thickBot="1" x14ac:dyDescent="0.3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117</v>
      </c>
      <c r="M107" s="32"/>
      <c r="N107" s="34">
        <v>3.27</v>
      </c>
      <c r="O107" s="32"/>
      <c r="P107" s="34">
        <v>-3.27</v>
      </c>
    </row>
    <row r="108" spans="1:16" x14ac:dyDescent="0.25">
      <c r="A108" s="3" t="s">
        <v>4</v>
      </c>
      <c r="B108" s="3"/>
      <c r="C108" s="3"/>
      <c r="D108" s="3"/>
      <c r="E108" s="3"/>
      <c r="F108" s="35"/>
      <c r="G108" s="3"/>
      <c r="H108" s="3"/>
      <c r="I108" s="3"/>
      <c r="J108" s="3"/>
      <c r="K108" s="3"/>
      <c r="L108" s="3"/>
      <c r="M108" s="3"/>
      <c r="N108" s="2">
        <f>ROUND(SUM(N100:N107),5)</f>
        <v>-208.05</v>
      </c>
      <c r="O108" s="3"/>
      <c r="P108" s="2">
        <f>ROUND(SUM(P100:P107),5)</f>
        <v>208.05</v>
      </c>
    </row>
    <row r="109" spans="1:16" x14ac:dyDescent="0.25">
      <c r="A109" s="1" t="s">
        <v>153</v>
      </c>
      <c r="B109" s="1"/>
      <c r="C109" s="1"/>
      <c r="D109" s="1"/>
      <c r="E109" s="1"/>
      <c r="F109" s="27"/>
      <c r="G109" s="1"/>
      <c r="H109" s="1"/>
      <c r="I109" s="1"/>
      <c r="J109" s="1"/>
      <c r="K109" s="1"/>
      <c r="L109" s="1"/>
      <c r="M109" s="1"/>
      <c r="N109" s="28"/>
      <c r="O109" s="1"/>
      <c r="P109" s="28"/>
    </row>
    <row r="110" spans="1:16" x14ac:dyDescent="0.25">
      <c r="A110" s="26"/>
      <c r="B110" s="29" t="s">
        <v>158</v>
      </c>
      <c r="C110" s="29"/>
      <c r="D110" s="29" t="s">
        <v>167</v>
      </c>
      <c r="E110" s="29"/>
      <c r="F110" s="30">
        <v>44348</v>
      </c>
      <c r="G110" s="29"/>
      <c r="H110" s="29" t="s">
        <v>195</v>
      </c>
      <c r="I110" s="29"/>
      <c r="J110" s="29"/>
      <c r="K110" s="29"/>
      <c r="L110" s="29" t="s">
        <v>73</v>
      </c>
      <c r="M110" s="29"/>
      <c r="N110" s="31"/>
      <c r="O110" s="29"/>
      <c r="P110" s="31">
        <v>-208.05</v>
      </c>
    </row>
    <row r="111" spans="1:16" x14ac:dyDescent="0.25">
      <c r="A111" s="1" t="s">
        <v>153</v>
      </c>
      <c r="B111" s="1"/>
      <c r="C111" s="1"/>
      <c r="D111" s="1"/>
      <c r="E111" s="1"/>
      <c r="F111" s="27"/>
      <c r="G111" s="1"/>
      <c r="H111" s="1"/>
      <c r="I111" s="1"/>
      <c r="J111" s="1"/>
      <c r="K111" s="1"/>
      <c r="L111" s="1"/>
      <c r="M111" s="1"/>
      <c r="N111" s="28"/>
      <c r="O111" s="1"/>
      <c r="P111" s="28"/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19</v>
      </c>
      <c r="M112" s="32"/>
      <c r="N112" s="36">
        <v>-225.28</v>
      </c>
      <c r="O112" s="32"/>
      <c r="P112" s="36">
        <v>225.28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21</v>
      </c>
      <c r="M113" s="32"/>
      <c r="N113" s="36">
        <v>-13.96</v>
      </c>
      <c r="O113" s="32"/>
      <c r="P113" s="36">
        <v>13.96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117</v>
      </c>
      <c r="M114" s="32"/>
      <c r="N114" s="36">
        <v>13.96</v>
      </c>
      <c r="O114" s="32"/>
      <c r="P114" s="36">
        <v>-13.96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117</v>
      </c>
      <c r="M115" s="32"/>
      <c r="N115" s="36">
        <v>13.96</v>
      </c>
      <c r="O115" s="32"/>
      <c r="P115" s="36">
        <v>-13.96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21</v>
      </c>
      <c r="M116" s="32"/>
      <c r="N116" s="36">
        <v>-3.27</v>
      </c>
      <c r="O116" s="32"/>
      <c r="P116" s="36">
        <v>3.27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117</v>
      </c>
      <c r="M117" s="32"/>
      <c r="N117" s="36">
        <v>3.27</v>
      </c>
      <c r="O117" s="32"/>
      <c r="P117" s="36">
        <v>-3.27</v>
      </c>
    </row>
    <row r="118" spans="1:16" ht="15.75" thickBot="1" x14ac:dyDescent="0.3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117</v>
      </c>
      <c r="M118" s="32"/>
      <c r="N118" s="34">
        <v>3.27</v>
      </c>
      <c r="O118" s="32"/>
      <c r="P118" s="34">
        <v>-3.27</v>
      </c>
    </row>
    <row r="119" spans="1:16" x14ac:dyDescent="0.25">
      <c r="A119" s="3" t="s">
        <v>4</v>
      </c>
      <c r="B119" s="3"/>
      <c r="C119" s="3"/>
      <c r="D119" s="3"/>
      <c r="E119" s="3"/>
      <c r="F119" s="35"/>
      <c r="G119" s="3"/>
      <c r="H119" s="3"/>
      <c r="I119" s="3"/>
      <c r="J119" s="3"/>
      <c r="K119" s="3"/>
      <c r="L119" s="3"/>
      <c r="M119" s="3"/>
      <c r="N119" s="2">
        <f>ROUND(SUM(N111:N118),5)</f>
        <v>-208.05</v>
      </c>
      <c r="O119" s="3"/>
      <c r="P119" s="2">
        <f>ROUND(SUM(P111:P118),5)</f>
        <v>208.05</v>
      </c>
    </row>
    <row r="120" spans="1:16" x14ac:dyDescent="0.25">
      <c r="A120" s="1" t="s">
        <v>153</v>
      </c>
      <c r="B120" s="1"/>
      <c r="C120" s="1"/>
      <c r="D120" s="1"/>
      <c r="E120" s="1"/>
      <c r="F120" s="27"/>
      <c r="G120" s="1"/>
      <c r="H120" s="1"/>
      <c r="I120" s="1"/>
      <c r="J120" s="1"/>
      <c r="K120" s="1"/>
      <c r="L120" s="1"/>
      <c r="M120" s="1"/>
      <c r="N120" s="28"/>
      <c r="O120" s="1"/>
      <c r="P120" s="28"/>
    </row>
    <row r="121" spans="1:16" x14ac:dyDescent="0.25">
      <c r="A121" s="26"/>
      <c r="B121" s="29" t="s">
        <v>158</v>
      </c>
      <c r="C121" s="29"/>
      <c r="D121" s="29" t="s">
        <v>168</v>
      </c>
      <c r="E121" s="29"/>
      <c r="F121" s="30">
        <v>44348</v>
      </c>
      <c r="G121" s="29"/>
      <c r="H121" s="29" t="s">
        <v>196</v>
      </c>
      <c r="I121" s="29"/>
      <c r="J121" s="29"/>
      <c r="K121" s="29"/>
      <c r="L121" s="29" t="s">
        <v>73</v>
      </c>
      <c r="M121" s="29"/>
      <c r="N121" s="31"/>
      <c r="O121" s="29"/>
      <c r="P121" s="31">
        <v>-208.05</v>
      </c>
    </row>
    <row r="122" spans="1:16" x14ac:dyDescent="0.25">
      <c r="A122" s="1" t="s">
        <v>153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19</v>
      </c>
      <c r="M123" s="32"/>
      <c r="N123" s="36">
        <v>-225.28</v>
      </c>
      <c r="O123" s="32"/>
      <c r="P123" s="36">
        <v>225.28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21</v>
      </c>
      <c r="M124" s="32"/>
      <c r="N124" s="36">
        <v>-13.96</v>
      </c>
      <c r="O124" s="32"/>
      <c r="P124" s="36">
        <v>13.96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117</v>
      </c>
      <c r="M125" s="32"/>
      <c r="N125" s="36">
        <v>13.96</v>
      </c>
      <c r="O125" s="32"/>
      <c r="P125" s="36">
        <v>-13.96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117</v>
      </c>
      <c r="M126" s="32"/>
      <c r="N126" s="36">
        <v>13.96</v>
      </c>
      <c r="O126" s="32"/>
      <c r="P126" s="36">
        <v>-13.96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21</v>
      </c>
      <c r="M127" s="32"/>
      <c r="N127" s="36">
        <v>-3.27</v>
      </c>
      <c r="O127" s="32"/>
      <c r="P127" s="36">
        <v>3.27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117</v>
      </c>
      <c r="M128" s="32"/>
      <c r="N128" s="36">
        <v>3.27</v>
      </c>
      <c r="O128" s="32"/>
      <c r="P128" s="36">
        <v>-3.27</v>
      </c>
    </row>
    <row r="129" spans="1:16" ht="15.75" thickBot="1" x14ac:dyDescent="0.3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117</v>
      </c>
      <c r="M129" s="32"/>
      <c r="N129" s="34">
        <v>3.27</v>
      </c>
      <c r="O129" s="32"/>
      <c r="P129" s="34">
        <v>-3.27</v>
      </c>
    </row>
    <row r="130" spans="1:16" x14ac:dyDescent="0.25">
      <c r="A130" s="3" t="s">
        <v>4</v>
      </c>
      <c r="B130" s="3"/>
      <c r="C130" s="3"/>
      <c r="D130" s="3"/>
      <c r="E130" s="3"/>
      <c r="F130" s="35"/>
      <c r="G130" s="3"/>
      <c r="H130" s="3"/>
      <c r="I130" s="3"/>
      <c r="J130" s="3"/>
      <c r="K130" s="3"/>
      <c r="L130" s="3"/>
      <c r="M130" s="3"/>
      <c r="N130" s="2">
        <f>ROUND(SUM(N122:N129),5)</f>
        <v>-208.05</v>
      </c>
      <c r="O130" s="3"/>
      <c r="P130" s="2">
        <f>ROUND(SUM(P122:P129),5)</f>
        <v>208.05</v>
      </c>
    </row>
    <row r="131" spans="1:16" x14ac:dyDescent="0.25">
      <c r="A131" s="1" t="s">
        <v>153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x14ac:dyDescent="0.25">
      <c r="A132" s="26"/>
      <c r="B132" s="29" t="s">
        <v>154</v>
      </c>
      <c r="C132" s="29"/>
      <c r="D132" s="29" t="s">
        <v>169</v>
      </c>
      <c r="E132" s="29"/>
      <c r="F132" s="30">
        <v>44348</v>
      </c>
      <c r="G132" s="29"/>
      <c r="H132" s="29" t="s">
        <v>193</v>
      </c>
      <c r="I132" s="29"/>
      <c r="J132" s="29"/>
      <c r="K132" s="29"/>
      <c r="L132" s="29" t="s">
        <v>73</v>
      </c>
      <c r="M132" s="29"/>
      <c r="N132" s="31"/>
      <c r="O132" s="29"/>
      <c r="P132" s="31">
        <v>-625</v>
      </c>
    </row>
    <row r="133" spans="1:16" x14ac:dyDescent="0.25">
      <c r="A133" s="1" t="s">
        <v>153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ht="15.75" thickBot="1" x14ac:dyDescent="0.3">
      <c r="A134" s="26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23</v>
      </c>
      <c r="M134" s="32"/>
      <c r="N134" s="34">
        <v>-625</v>
      </c>
      <c r="O134" s="32"/>
      <c r="P134" s="34">
        <v>625</v>
      </c>
    </row>
    <row r="135" spans="1:16" x14ac:dyDescent="0.25">
      <c r="A135" s="3" t="s">
        <v>4</v>
      </c>
      <c r="B135" s="3"/>
      <c r="C135" s="3"/>
      <c r="D135" s="3"/>
      <c r="E135" s="3"/>
      <c r="F135" s="35"/>
      <c r="G135" s="3"/>
      <c r="H135" s="3"/>
      <c r="I135" s="3"/>
      <c r="J135" s="3"/>
      <c r="K135" s="3"/>
      <c r="L135" s="3"/>
      <c r="M135" s="3"/>
      <c r="N135" s="2">
        <f>ROUND(SUM(N133:N134),5)</f>
        <v>-625</v>
      </c>
      <c r="O135" s="3"/>
      <c r="P135" s="2">
        <f>ROUND(SUM(P133:P134),5)</f>
        <v>625</v>
      </c>
    </row>
    <row r="136" spans="1:16" x14ac:dyDescent="0.25">
      <c r="A136" s="1" t="s">
        <v>153</v>
      </c>
      <c r="B136" s="1"/>
      <c r="C136" s="1"/>
      <c r="D136" s="1"/>
      <c r="E136" s="1"/>
      <c r="F136" s="27"/>
      <c r="G136" s="1"/>
      <c r="H136" s="1"/>
      <c r="I136" s="1"/>
      <c r="J136" s="1"/>
      <c r="K136" s="1"/>
      <c r="L136" s="1"/>
      <c r="M136" s="1"/>
      <c r="N136" s="28"/>
      <c r="O136" s="1"/>
      <c r="P136" s="28"/>
    </row>
    <row r="137" spans="1:16" x14ac:dyDescent="0.25">
      <c r="A137" s="26"/>
      <c r="B137" s="29" t="s">
        <v>154</v>
      </c>
      <c r="C137" s="29"/>
      <c r="D137" s="29" t="s">
        <v>170</v>
      </c>
      <c r="E137" s="29"/>
      <c r="F137" s="30">
        <v>44348</v>
      </c>
      <c r="G137" s="29"/>
      <c r="H137" s="29" t="s">
        <v>193</v>
      </c>
      <c r="I137" s="29"/>
      <c r="J137" s="29"/>
      <c r="K137" s="29"/>
      <c r="L137" s="29" t="s">
        <v>73</v>
      </c>
      <c r="M137" s="29"/>
      <c r="N137" s="31"/>
      <c r="O137" s="29"/>
      <c r="P137" s="31">
        <v>-78.5</v>
      </c>
    </row>
    <row r="138" spans="1:16" x14ac:dyDescent="0.25">
      <c r="A138" s="1" t="s">
        <v>153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22</v>
      </c>
      <c r="M139" s="32"/>
      <c r="N139" s="36">
        <v>-50</v>
      </c>
      <c r="O139" s="32"/>
      <c r="P139" s="36">
        <v>50</v>
      </c>
    </row>
    <row r="140" spans="1:16" ht="15.75" thickBot="1" x14ac:dyDescent="0.3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51</v>
      </c>
      <c r="M140" s="32"/>
      <c r="N140" s="34">
        <v>-28.5</v>
      </c>
      <c r="O140" s="32"/>
      <c r="P140" s="34">
        <v>28.5</v>
      </c>
    </row>
    <row r="141" spans="1:16" x14ac:dyDescent="0.25">
      <c r="A141" s="3" t="s">
        <v>4</v>
      </c>
      <c r="B141" s="3"/>
      <c r="C141" s="3"/>
      <c r="D141" s="3"/>
      <c r="E141" s="3"/>
      <c r="F141" s="35"/>
      <c r="G141" s="3"/>
      <c r="H141" s="3"/>
      <c r="I141" s="3"/>
      <c r="J141" s="3"/>
      <c r="K141" s="3"/>
      <c r="L141" s="3"/>
      <c r="M141" s="3"/>
      <c r="N141" s="2">
        <f>ROUND(SUM(N138:N140),5)</f>
        <v>-78.5</v>
      </c>
      <c r="O141" s="3"/>
      <c r="P141" s="2">
        <f>ROUND(SUM(P138:P140),5)</f>
        <v>78.5</v>
      </c>
    </row>
    <row r="142" spans="1:16" x14ac:dyDescent="0.25">
      <c r="A142" s="1" t="s">
        <v>153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 x14ac:dyDescent="0.25">
      <c r="A143" s="26"/>
      <c r="B143" s="29" t="s">
        <v>154</v>
      </c>
      <c r="C143" s="29"/>
      <c r="D143" s="29" t="s">
        <v>171</v>
      </c>
      <c r="E143" s="29"/>
      <c r="F143" s="30">
        <v>44348</v>
      </c>
      <c r="G143" s="29"/>
      <c r="H143" s="29" t="s">
        <v>197</v>
      </c>
      <c r="I143" s="29"/>
      <c r="J143" s="29"/>
      <c r="K143" s="29"/>
      <c r="L143" s="29" t="s">
        <v>73</v>
      </c>
      <c r="M143" s="29"/>
      <c r="N143" s="31"/>
      <c r="O143" s="29"/>
      <c r="P143" s="31">
        <v>-126.33</v>
      </c>
    </row>
    <row r="144" spans="1:16" x14ac:dyDescent="0.25">
      <c r="A144" s="1" t="s">
        <v>153</v>
      </c>
      <c r="B144" s="1"/>
      <c r="C144" s="1"/>
      <c r="D144" s="1"/>
      <c r="E144" s="1"/>
      <c r="F144" s="27"/>
      <c r="G144" s="1"/>
      <c r="H144" s="1"/>
      <c r="I144" s="1"/>
      <c r="J144" s="1"/>
      <c r="K144" s="1"/>
      <c r="L144" s="1"/>
      <c r="M144" s="1"/>
      <c r="N144" s="28"/>
      <c r="O144" s="1"/>
      <c r="P144" s="28"/>
    </row>
    <row r="145" spans="1:16" x14ac:dyDescent="0.25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20</v>
      </c>
      <c r="M145" s="32"/>
      <c r="N145" s="36">
        <v>-52.08</v>
      </c>
      <c r="O145" s="32"/>
      <c r="P145" s="36">
        <v>52.08</v>
      </c>
    </row>
    <row r="146" spans="1:16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22</v>
      </c>
      <c r="M146" s="32"/>
      <c r="N146" s="36">
        <v>-50</v>
      </c>
      <c r="O146" s="32"/>
      <c r="P146" s="36">
        <v>50</v>
      </c>
    </row>
    <row r="147" spans="1:16" ht="15.75" thickBot="1" x14ac:dyDescent="0.3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51</v>
      </c>
      <c r="M147" s="32"/>
      <c r="N147" s="34">
        <v>-24.25</v>
      </c>
      <c r="O147" s="32"/>
      <c r="P147" s="34">
        <v>24.25</v>
      </c>
    </row>
    <row r="148" spans="1:16" x14ac:dyDescent="0.25">
      <c r="A148" s="3" t="s">
        <v>4</v>
      </c>
      <c r="B148" s="3"/>
      <c r="C148" s="3"/>
      <c r="D148" s="3"/>
      <c r="E148" s="3"/>
      <c r="F148" s="35"/>
      <c r="G148" s="3"/>
      <c r="H148" s="3"/>
      <c r="I148" s="3"/>
      <c r="J148" s="3"/>
      <c r="K148" s="3"/>
      <c r="L148" s="3"/>
      <c r="M148" s="3"/>
      <c r="N148" s="2">
        <f>ROUND(SUM(N144:N147),5)</f>
        <v>-126.33</v>
      </c>
      <c r="O148" s="3"/>
      <c r="P148" s="2">
        <f>ROUND(SUM(P144:P147),5)</f>
        <v>126.33</v>
      </c>
    </row>
    <row r="149" spans="1:16" x14ac:dyDescent="0.25">
      <c r="A149" s="1" t="s">
        <v>153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 x14ac:dyDescent="0.25">
      <c r="A150" s="26"/>
      <c r="B150" s="29" t="s">
        <v>154</v>
      </c>
      <c r="C150" s="29"/>
      <c r="D150" s="29" t="s">
        <v>172</v>
      </c>
      <c r="E150" s="29"/>
      <c r="F150" s="30">
        <v>44348</v>
      </c>
      <c r="G150" s="29"/>
      <c r="H150" s="29" t="s">
        <v>198</v>
      </c>
      <c r="I150" s="29"/>
      <c r="J150" s="29"/>
      <c r="K150" s="29"/>
      <c r="L150" s="29" t="s">
        <v>73</v>
      </c>
      <c r="M150" s="29"/>
      <c r="N150" s="31"/>
      <c r="O150" s="29"/>
      <c r="P150" s="31">
        <v>-50</v>
      </c>
    </row>
    <row r="151" spans="1:16" x14ac:dyDescent="0.25">
      <c r="A151" s="1" t="s">
        <v>153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ht="15.75" thickBot="1" x14ac:dyDescent="0.3">
      <c r="A152" s="26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22</v>
      </c>
      <c r="M152" s="32"/>
      <c r="N152" s="34">
        <v>-50</v>
      </c>
      <c r="O152" s="32"/>
      <c r="P152" s="34">
        <v>50</v>
      </c>
    </row>
    <row r="153" spans="1:16" x14ac:dyDescent="0.25">
      <c r="A153" s="3" t="s">
        <v>4</v>
      </c>
      <c r="B153" s="3"/>
      <c r="C153" s="3"/>
      <c r="D153" s="3"/>
      <c r="E153" s="3"/>
      <c r="F153" s="35"/>
      <c r="G153" s="3"/>
      <c r="H153" s="3"/>
      <c r="I153" s="3"/>
      <c r="J153" s="3"/>
      <c r="K153" s="3"/>
      <c r="L153" s="3"/>
      <c r="M153" s="3"/>
      <c r="N153" s="2">
        <f>ROUND(SUM(N151:N152),5)</f>
        <v>-50</v>
      </c>
      <c r="O153" s="3"/>
      <c r="P153" s="2">
        <f>ROUND(SUM(P151:P152),5)</f>
        <v>50</v>
      </c>
    </row>
    <row r="154" spans="1:16" x14ac:dyDescent="0.25">
      <c r="A154" s="1" t="s">
        <v>153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 x14ac:dyDescent="0.25">
      <c r="A155" s="26"/>
      <c r="B155" s="29" t="s">
        <v>158</v>
      </c>
      <c r="C155" s="29"/>
      <c r="D155" s="29" t="s">
        <v>173</v>
      </c>
      <c r="E155" s="29"/>
      <c r="F155" s="30">
        <v>44348</v>
      </c>
      <c r="G155" s="29"/>
      <c r="H155" s="29" t="s">
        <v>198</v>
      </c>
      <c r="I155" s="29"/>
      <c r="J155" s="29"/>
      <c r="K155" s="29"/>
      <c r="L155" s="29" t="s">
        <v>73</v>
      </c>
      <c r="M155" s="29"/>
      <c r="N155" s="31"/>
      <c r="O155" s="29"/>
      <c r="P155" s="31">
        <v>-410.43</v>
      </c>
    </row>
    <row r="156" spans="1:16" x14ac:dyDescent="0.25">
      <c r="A156" s="1" t="s">
        <v>153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24</v>
      </c>
      <c r="M157" s="32"/>
      <c r="N157" s="36">
        <v>-612.5</v>
      </c>
      <c r="O157" s="32"/>
      <c r="P157" s="36">
        <v>612.5</v>
      </c>
    </row>
    <row r="158" spans="1:16" x14ac:dyDescent="0.25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23</v>
      </c>
      <c r="M158" s="32"/>
      <c r="N158" s="36">
        <v>-625</v>
      </c>
      <c r="O158" s="32"/>
      <c r="P158" s="36">
        <v>625</v>
      </c>
    </row>
    <row r="159" spans="1:16" x14ac:dyDescent="0.25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117</v>
      </c>
      <c r="M159" s="32"/>
      <c r="N159" s="36">
        <v>692</v>
      </c>
      <c r="O159" s="32"/>
      <c r="P159" s="36">
        <v>-692</v>
      </c>
    </row>
    <row r="160" spans="1:16" x14ac:dyDescent="0.25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21</v>
      </c>
      <c r="M160" s="32"/>
      <c r="N160" s="36">
        <v>-76.72</v>
      </c>
      <c r="O160" s="32"/>
      <c r="P160" s="36">
        <v>76.72</v>
      </c>
    </row>
    <row r="161" spans="1:16" x14ac:dyDescent="0.25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117</v>
      </c>
      <c r="M161" s="32"/>
      <c r="N161" s="36">
        <v>76.72</v>
      </c>
      <c r="O161" s="32"/>
      <c r="P161" s="36">
        <v>-76.72</v>
      </c>
    </row>
    <row r="162" spans="1:16" x14ac:dyDescent="0.25">
      <c r="A162" s="32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117</v>
      </c>
      <c r="M162" s="32"/>
      <c r="N162" s="36">
        <v>76.72</v>
      </c>
      <c r="O162" s="32"/>
      <c r="P162" s="36">
        <v>-76.72</v>
      </c>
    </row>
    <row r="163" spans="1:16" x14ac:dyDescent="0.25">
      <c r="A163" s="32"/>
      <c r="B163" s="32"/>
      <c r="C163" s="32"/>
      <c r="D163" s="32"/>
      <c r="E163" s="32"/>
      <c r="F163" s="33"/>
      <c r="G163" s="32"/>
      <c r="H163" s="32"/>
      <c r="I163" s="32"/>
      <c r="J163" s="32"/>
      <c r="K163" s="32"/>
      <c r="L163" s="32" t="s">
        <v>21</v>
      </c>
      <c r="M163" s="32"/>
      <c r="N163" s="36">
        <v>-17.95</v>
      </c>
      <c r="O163" s="32"/>
      <c r="P163" s="36">
        <v>17.95</v>
      </c>
    </row>
    <row r="164" spans="1:16" x14ac:dyDescent="0.25">
      <c r="A164" s="32"/>
      <c r="B164" s="32"/>
      <c r="C164" s="32"/>
      <c r="D164" s="32"/>
      <c r="E164" s="32"/>
      <c r="F164" s="33"/>
      <c r="G164" s="32"/>
      <c r="H164" s="32"/>
      <c r="I164" s="32"/>
      <c r="J164" s="32"/>
      <c r="K164" s="32"/>
      <c r="L164" s="32" t="s">
        <v>117</v>
      </c>
      <c r="M164" s="32"/>
      <c r="N164" s="36">
        <v>17.95</v>
      </c>
      <c r="O164" s="32"/>
      <c r="P164" s="36">
        <v>-17.95</v>
      </c>
    </row>
    <row r="165" spans="1:16" x14ac:dyDescent="0.25">
      <c r="A165" s="32"/>
      <c r="B165" s="32"/>
      <c r="C165" s="32"/>
      <c r="D165" s="32"/>
      <c r="E165" s="32"/>
      <c r="F165" s="33"/>
      <c r="G165" s="32"/>
      <c r="H165" s="32"/>
      <c r="I165" s="32"/>
      <c r="J165" s="32"/>
      <c r="K165" s="32"/>
      <c r="L165" s="32" t="s">
        <v>117</v>
      </c>
      <c r="M165" s="32"/>
      <c r="N165" s="36">
        <v>17.95</v>
      </c>
      <c r="O165" s="32"/>
      <c r="P165" s="36">
        <v>-17.95</v>
      </c>
    </row>
    <row r="166" spans="1:16" ht="15.75" thickBot="1" x14ac:dyDescent="0.3">
      <c r="A166" s="32"/>
      <c r="B166" s="32"/>
      <c r="C166" s="32"/>
      <c r="D166" s="32"/>
      <c r="E166" s="32"/>
      <c r="F166" s="33"/>
      <c r="G166" s="32"/>
      <c r="H166" s="32"/>
      <c r="I166" s="32"/>
      <c r="J166" s="32"/>
      <c r="K166" s="32"/>
      <c r="L166" s="32" t="s">
        <v>117</v>
      </c>
      <c r="M166" s="32"/>
      <c r="N166" s="34">
        <v>40.4</v>
      </c>
      <c r="O166" s="32"/>
      <c r="P166" s="34">
        <v>-40.4</v>
      </c>
    </row>
    <row r="167" spans="1:16" x14ac:dyDescent="0.25">
      <c r="A167" s="3" t="s">
        <v>4</v>
      </c>
      <c r="B167" s="3"/>
      <c r="C167" s="3"/>
      <c r="D167" s="3"/>
      <c r="E167" s="3"/>
      <c r="F167" s="35"/>
      <c r="G167" s="3"/>
      <c r="H167" s="3"/>
      <c r="I167" s="3"/>
      <c r="J167" s="3"/>
      <c r="K167" s="3"/>
      <c r="L167" s="3"/>
      <c r="M167" s="3"/>
      <c r="N167" s="2">
        <f>ROUND(SUM(N156:N166),5)</f>
        <v>-410.43</v>
      </c>
      <c r="O167" s="3"/>
      <c r="P167" s="2">
        <f>ROUND(SUM(P156:P166),5)</f>
        <v>410.43</v>
      </c>
    </row>
    <row r="168" spans="1:16" x14ac:dyDescent="0.25">
      <c r="A168" s="1" t="s">
        <v>153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x14ac:dyDescent="0.25">
      <c r="A169" s="26"/>
      <c r="B169" s="29" t="s">
        <v>158</v>
      </c>
      <c r="C169" s="29"/>
      <c r="D169" s="29" t="s">
        <v>174</v>
      </c>
      <c r="E169" s="29"/>
      <c r="F169" s="30">
        <v>44348</v>
      </c>
      <c r="G169" s="29"/>
      <c r="H169" s="29" t="s">
        <v>197</v>
      </c>
      <c r="I169" s="29"/>
      <c r="J169" s="29"/>
      <c r="K169" s="29"/>
      <c r="L169" s="29" t="s">
        <v>73</v>
      </c>
      <c r="M169" s="29"/>
      <c r="N169" s="31"/>
      <c r="O169" s="29"/>
      <c r="P169" s="31">
        <v>-843.43</v>
      </c>
    </row>
    <row r="170" spans="1:16" x14ac:dyDescent="0.25">
      <c r="A170" s="1" t="s">
        <v>153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32"/>
      <c r="B171" s="32"/>
      <c r="C171" s="32"/>
      <c r="D171" s="32"/>
      <c r="E171" s="32"/>
      <c r="F171" s="33"/>
      <c r="G171" s="32"/>
      <c r="H171" s="32"/>
      <c r="I171" s="32"/>
      <c r="J171" s="32"/>
      <c r="K171" s="32"/>
      <c r="L171" s="32" t="s">
        <v>24</v>
      </c>
      <c r="M171" s="32"/>
      <c r="N171" s="36">
        <v>-1010</v>
      </c>
      <c r="O171" s="32"/>
      <c r="P171" s="36">
        <v>1010</v>
      </c>
    </row>
    <row r="172" spans="1:16" x14ac:dyDescent="0.25">
      <c r="A172" s="32"/>
      <c r="B172" s="32"/>
      <c r="C172" s="32"/>
      <c r="D172" s="32"/>
      <c r="E172" s="32"/>
      <c r="F172" s="33"/>
      <c r="G172" s="32"/>
      <c r="H172" s="32"/>
      <c r="I172" s="32"/>
      <c r="J172" s="32"/>
      <c r="K172" s="32"/>
      <c r="L172" s="32" t="s">
        <v>117</v>
      </c>
      <c r="M172" s="32"/>
      <c r="N172" s="36">
        <v>68</v>
      </c>
      <c r="O172" s="32"/>
      <c r="P172" s="36">
        <v>-68</v>
      </c>
    </row>
    <row r="173" spans="1:16" x14ac:dyDescent="0.25">
      <c r="A173" s="32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21</v>
      </c>
      <c r="M173" s="32"/>
      <c r="N173" s="36">
        <v>-62.62</v>
      </c>
      <c r="O173" s="32"/>
      <c r="P173" s="36">
        <v>62.62</v>
      </c>
    </row>
    <row r="174" spans="1:16" x14ac:dyDescent="0.25">
      <c r="A174" s="32"/>
      <c r="B174" s="32"/>
      <c r="C174" s="32"/>
      <c r="D174" s="32"/>
      <c r="E174" s="32"/>
      <c r="F174" s="33"/>
      <c r="G174" s="32"/>
      <c r="H174" s="32"/>
      <c r="I174" s="32"/>
      <c r="J174" s="32"/>
      <c r="K174" s="32"/>
      <c r="L174" s="32" t="s">
        <v>117</v>
      </c>
      <c r="M174" s="32"/>
      <c r="N174" s="36">
        <v>62.62</v>
      </c>
      <c r="O174" s="32"/>
      <c r="P174" s="36">
        <v>-62.62</v>
      </c>
    </row>
    <row r="175" spans="1:16" x14ac:dyDescent="0.25">
      <c r="A175" s="32"/>
      <c r="B175" s="32"/>
      <c r="C175" s="32"/>
      <c r="D175" s="32"/>
      <c r="E175" s="32"/>
      <c r="F175" s="33"/>
      <c r="G175" s="32"/>
      <c r="H175" s="32"/>
      <c r="I175" s="32"/>
      <c r="J175" s="32"/>
      <c r="K175" s="32"/>
      <c r="L175" s="32" t="s">
        <v>117</v>
      </c>
      <c r="M175" s="32"/>
      <c r="N175" s="36">
        <v>62.62</v>
      </c>
      <c r="O175" s="32"/>
      <c r="P175" s="36">
        <v>-62.62</v>
      </c>
    </row>
    <row r="176" spans="1:16" x14ac:dyDescent="0.25">
      <c r="A176" s="32"/>
      <c r="B176" s="32"/>
      <c r="C176" s="32"/>
      <c r="D176" s="32"/>
      <c r="E176" s="32"/>
      <c r="F176" s="33"/>
      <c r="G176" s="32"/>
      <c r="H176" s="32"/>
      <c r="I176" s="32"/>
      <c r="J176" s="32"/>
      <c r="K176" s="32"/>
      <c r="L176" s="32" t="s">
        <v>21</v>
      </c>
      <c r="M176" s="32"/>
      <c r="N176" s="36">
        <v>-14.65</v>
      </c>
      <c r="O176" s="32"/>
      <c r="P176" s="36">
        <v>14.65</v>
      </c>
    </row>
    <row r="177" spans="1:16" x14ac:dyDescent="0.25">
      <c r="A177" s="32"/>
      <c r="B177" s="32"/>
      <c r="C177" s="32"/>
      <c r="D177" s="32"/>
      <c r="E177" s="32"/>
      <c r="F177" s="33"/>
      <c r="G177" s="32"/>
      <c r="H177" s="32"/>
      <c r="I177" s="32"/>
      <c r="J177" s="32"/>
      <c r="K177" s="32"/>
      <c r="L177" s="32" t="s">
        <v>117</v>
      </c>
      <c r="M177" s="32"/>
      <c r="N177" s="36">
        <v>14.65</v>
      </c>
      <c r="O177" s="32"/>
      <c r="P177" s="36">
        <v>-14.65</v>
      </c>
    </row>
    <row r="178" spans="1:16" x14ac:dyDescent="0.25">
      <c r="A178" s="32"/>
      <c r="B178" s="32"/>
      <c r="C178" s="32"/>
      <c r="D178" s="32"/>
      <c r="E178" s="32"/>
      <c r="F178" s="33"/>
      <c r="G178" s="32"/>
      <c r="H178" s="32"/>
      <c r="I178" s="32"/>
      <c r="J178" s="32"/>
      <c r="K178" s="32"/>
      <c r="L178" s="32" t="s">
        <v>117</v>
      </c>
      <c r="M178" s="32"/>
      <c r="N178" s="36">
        <v>14.65</v>
      </c>
      <c r="O178" s="32"/>
      <c r="P178" s="36">
        <v>-14.65</v>
      </c>
    </row>
    <row r="179" spans="1:16" ht="15.75" thickBot="1" x14ac:dyDescent="0.3">
      <c r="A179" s="32"/>
      <c r="B179" s="32"/>
      <c r="C179" s="32"/>
      <c r="D179" s="32"/>
      <c r="E179" s="32"/>
      <c r="F179" s="33"/>
      <c r="G179" s="32"/>
      <c r="H179" s="32"/>
      <c r="I179" s="32"/>
      <c r="J179" s="32"/>
      <c r="K179" s="32"/>
      <c r="L179" s="32" t="s">
        <v>117</v>
      </c>
      <c r="M179" s="32"/>
      <c r="N179" s="34">
        <v>21.3</v>
      </c>
      <c r="O179" s="32"/>
      <c r="P179" s="34">
        <v>-21.3</v>
      </c>
    </row>
    <row r="180" spans="1:16" x14ac:dyDescent="0.25">
      <c r="A180" s="3" t="s">
        <v>4</v>
      </c>
      <c r="B180" s="3"/>
      <c r="C180" s="3"/>
      <c r="D180" s="3"/>
      <c r="E180" s="3"/>
      <c r="F180" s="35"/>
      <c r="G180" s="3"/>
      <c r="H180" s="3"/>
      <c r="I180" s="3"/>
      <c r="J180" s="3"/>
      <c r="K180" s="3"/>
      <c r="L180" s="3"/>
      <c r="M180" s="3"/>
      <c r="N180" s="2">
        <f>ROUND(SUM(N170:N179),5)</f>
        <v>-843.43</v>
      </c>
      <c r="O180" s="3"/>
      <c r="P180" s="2">
        <f>ROUND(SUM(P170:P179),5)</f>
        <v>843.43</v>
      </c>
    </row>
    <row r="181" spans="1:16" x14ac:dyDescent="0.25">
      <c r="A181" s="1" t="s">
        <v>153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 x14ac:dyDescent="0.25">
      <c r="A182" s="26"/>
      <c r="B182" s="29" t="s">
        <v>156</v>
      </c>
      <c r="C182" s="29"/>
      <c r="D182" s="29" t="s">
        <v>175</v>
      </c>
      <c r="E182" s="29"/>
      <c r="F182" s="30">
        <v>44351</v>
      </c>
      <c r="G182" s="29"/>
      <c r="H182" s="29" t="s">
        <v>199</v>
      </c>
      <c r="I182" s="29"/>
      <c r="J182" s="29"/>
      <c r="K182" s="29"/>
      <c r="L182" s="29" t="s">
        <v>73</v>
      </c>
      <c r="M182" s="29"/>
      <c r="N182" s="31"/>
      <c r="O182" s="29"/>
      <c r="P182" s="31">
        <v>-347.42</v>
      </c>
    </row>
    <row r="183" spans="1:16" x14ac:dyDescent="0.25">
      <c r="A183" s="1" t="s">
        <v>153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 x14ac:dyDescent="0.3">
      <c r="A184" s="26"/>
      <c r="B184" s="32" t="s">
        <v>157</v>
      </c>
      <c r="C184" s="32"/>
      <c r="D184" s="32"/>
      <c r="E184" s="32"/>
      <c r="F184" s="33">
        <v>44351</v>
      </c>
      <c r="G184" s="32"/>
      <c r="H184" s="32"/>
      <c r="I184" s="32"/>
      <c r="J184" s="32"/>
      <c r="K184" s="32"/>
      <c r="L184" s="32" t="s">
        <v>44</v>
      </c>
      <c r="M184" s="32"/>
      <c r="N184" s="34">
        <v>-347.42</v>
      </c>
      <c r="O184" s="32"/>
      <c r="P184" s="34">
        <v>347.42</v>
      </c>
    </row>
    <row r="185" spans="1:16" x14ac:dyDescent="0.25">
      <c r="A185" s="3" t="s">
        <v>4</v>
      </c>
      <c r="B185" s="3"/>
      <c r="C185" s="3"/>
      <c r="D185" s="3"/>
      <c r="E185" s="3"/>
      <c r="F185" s="35"/>
      <c r="G185" s="3"/>
      <c r="H185" s="3"/>
      <c r="I185" s="3"/>
      <c r="J185" s="3"/>
      <c r="K185" s="3"/>
      <c r="L185" s="3"/>
      <c r="M185" s="3"/>
      <c r="N185" s="2">
        <f>ROUND(SUM(N183:N184),5)</f>
        <v>-347.42</v>
      </c>
      <c r="O185" s="3"/>
      <c r="P185" s="2">
        <f>ROUND(SUM(P183:P184),5)</f>
        <v>347.42</v>
      </c>
    </row>
    <row r="186" spans="1:16" x14ac:dyDescent="0.25">
      <c r="A186" s="1" t="s">
        <v>153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 x14ac:dyDescent="0.25">
      <c r="A187" s="26"/>
      <c r="B187" s="29" t="s">
        <v>156</v>
      </c>
      <c r="C187" s="29"/>
      <c r="D187" s="29" t="s">
        <v>176</v>
      </c>
      <c r="E187" s="29"/>
      <c r="F187" s="30">
        <v>44351</v>
      </c>
      <c r="G187" s="29"/>
      <c r="H187" s="29" t="s">
        <v>200</v>
      </c>
      <c r="I187" s="29"/>
      <c r="J187" s="29"/>
      <c r="K187" s="29"/>
      <c r="L187" s="29" t="s">
        <v>73</v>
      </c>
      <c r="M187" s="29"/>
      <c r="N187" s="31"/>
      <c r="O187" s="29"/>
      <c r="P187" s="31">
        <v>-70.12</v>
      </c>
    </row>
    <row r="188" spans="1:16" x14ac:dyDescent="0.25">
      <c r="A188" s="1" t="s">
        <v>153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ht="15.75" thickBot="1" x14ac:dyDescent="0.3">
      <c r="A189" s="26"/>
      <c r="B189" s="32" t="s">
        <v>157</v>
      </c>
      <c r="C189" s="32"/>
      <c r="D189" s="32"/>
      <c r="E189" s="32"/>
      <c r="F189" s="33">
        <v>44351</v>
      </c>
      <c r="G189" s="32"/>
      <c r="H189" s="32"/>
      <c r="I189" s="32"/>
      <c r="J189" s="32"/>
      <c r="K189" s="32"/>
      <c r="L189" s="32" t="s">
        <v>27</v>
      </c>
      <c r="M189" s="32"/>
      <c r="N189" s="34">
        <v>-70.12</v>
      </c>
      <c r="O189" s="32"/>
      <c r="P189" s="34">
        <v>70.12</v>
      </c>
    </row>
    <row r="190" spans="1:16" x14ac:dyDescent="0.25">
      <c r="A190" s="3" t="s">
        <v>4</v>
      </c>
      <c r="B190" s="3"/>
      <c r="C190" s="3"/>
      <c r="D190" s="3"/>
      <c r="E190" s="3"/>
      <c r="F190" s="35"/>
      <c r="G190" s="3"/>
      <c r="H190" s="3"/>
      <c r="I190" s="3"/>
      <c r="J190" s="3"/>
      <c r="K190" s="3"/>
      <c r="L190" s="3"/>
      <c r="M190" s="3"/>
      <c r="N190" s="2">
        <f>ROUND(SUM(N188:N189),5)</f>
        <v>-70.12</v>
      </c>
      <c r="O190" s="3"/>
      <c r="P190" s="2">
        <f>ROUND(SUM(P188:P189),5)</f>
        <v>70.12</v>
      </c>
    </row>
    <row r="191" spans="1:16" x14ac:dyDescent="0.25">
      <c r="A191" s="1" t="s">
        <v>153</v>
      </c>
      <c r="B191" s="1"/>
      <c r="C191" s="1"/>
      <c r="D191" s="1"/>
      <c r="E191" s="1"/>
      <c r="F191" s="27"/>
      <c r="G191" s="1"/>
      <c r="H191" s="1"/>
      <c r="I191" s="1"/>
      <c r="J191" s="1"/>
      <c r="K191" s="1"/>
      <c r="L191" s="1"/>
      <c r="M191" s="1"/>
      <c r="N191" s="28"/>
      <c r="O191" s="1"/>
      <c r="P191" s="28"/>
    </row>
    <row r="192" spans="1:16" x14ac:dyDescent="0.25">
      <c r="A192" s="26"/>
      <c r="B192" s="29" t="s">
        <v>156</v>
      </c>
      <c r="C192" s="29"/>
      <c r="D192" s="29" t="s">
        <v>177</v>
      </c>
      <c r="E192" s="29"/>
      <c r="F192" s="30">
        <v>44351</v>
      </c>
      <c r="G192" s="29"/>
      <c r="H192" s="29" t="s">
        <v>201</v>
      </c>
      <c r="I192" s="29"/>
      <c r="J192" s="29"/>
      <c r="K192" s="29"/>
      <c r="L192" s="29" t="s">
        <v>73</v>
      </c>
      <c r="M192" s="29"/>
      <c r="N192" s="31"/>
      <c r="O192" s="29"/>
      <c r="P192" s="31">
        <v>-505</v>
      </c>
    </row>
    <row r="193" spans="1:16" x14ac:dyDescent="0.25">
      <c r="A193" s="1" t="s">
        <v>153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ht="15.75" thickBot="1" x14ac:dyDescent="0.3">
      <c r="A194" s="26"/>
      <c r="B194" s="32" t="s">
        <v>157</v>
      </c>
      <c r="C194" s="32"/>
      <c r="D194" s="32"/>
      <c r="E194" s="32"/>
      <c r="F194" s="33">
        <v>44351</v>
      </c>
      <c r="G194" s="32"/>
      <c r="H194" s="32"/>
      <c r="I194" s="32"/>
      <c r="J194" s="32"/>
      <c r="K194" s="32"/>
      <c r="L194" s="32" t="s">
        <v>37</v>
      </c>
      <c r="M194" s="32"/>
      <c r="N194" s="34">
        <v>-505</v>
      </c>
      <c r="O194" s="32"/>
      <c r="P194" s="34">
        <v>505</v>
      </c>
    </row>
    <row r="195" spans="1:16" x14ac:dyDescent="0.25">
      <c r="A195" s="3" t="s">
        <v>4</v>
      </c>
      <c r="B195" s="3"/>
      <c r="C195" s="3"/>
      <c r="D195" s="3"/>
      <c r="E195" s="3"/>
      <c r="F195" s="35"/>
      <c r="G195" s="3"/>
      <c r="H195" s="3"/>
      <c r="I195" s="3"/>
      <c r="J195" s="3"/>
      <c r="K195" s="3"/>
      <c r="L195" s="3"/>
      <c r="M195" s="3"/>
      <c r="N195" s="2">
        <f>ROUND(SUM(N193:N194),5)</f>
        <v>-505</v>
      </c>
      <c r="O195" s="3"/>
      <c r="P195" s="2">
        <f>ROUND(SUM(P193:P194),5)</f>
        <v>505</v>
      </c>
    </row>
    <row r="196" spans="1:16" x14ac:dyDescent="0.25">
      <c r="A196" s="1" t="s">
        <v>153</v>
      </c>
      <c r="B196" s="1"/>
      <c r="C196" s="1"/>
      <c r="D196" s="1"/>
      <c r="E196" s="1"/>
      <c r="F196" s="27"/>
      <c r="G196" s="1"/>
      <c r="H196" s="1"/>
      <c r="I196" s="1"/>
      <c r="J196" s="1"/>
      <c r="K196" s="1"/>
      <c r="L196" s="1"/>
      <c r="M196" s="1"/>
      <c r="N196" s="28"/>
      <c r="O196" s="1"/>
      <c r="P196" s="28"/>
    </row>
    <row r="197" spans="1:16" x14ac:dyDescent="0.25">
      <c r="A197" s="26"/>
      <c r="B197" s="29" t="s">
        <v>156</v>
      </c>
      <c r="C197" s="29"/>
      <c r="D197" s="29" t="s">
        <v>178</v>
      </c>
      <c r="E197" s="29"/>
      <c r="F197" s="30">
        <v>44351</v>
      </c>
      <c r="G197" s="29"/>
      <c r="H197" s="29" t="s">
        <v>202</v>
      </c>
      <c r="I197" s="29"/>
      <c r="J197" s="29"/>
      <c r="K197" s="29"/>
      <c r="L197" s="29" t="s">
        <v>73</v>
      </c>
      <c r="M197" s="29"/>
      <c r="N197" s="31"/>
      <c r="O197" s="29"/>
      <c r="P197" s="31">
        <v>-1367.1</v>
      </c>
    </row>
    <row r="198" spans="1:16" x14ac:dyDescent="0.25">
      <c r="A198" s="1" t="s">
        <v>153</v>
      </c>
      <c r="B198" s="1"/>
      <c r="C198" s="1"/>
      <c r="D198" s="1"/>
      <c r="E198" s="1"/>
      <c r="F198" s="27"/>
      <c r="G198" s="1"/>
      <c r="H198" s="1"/>
      <c r="I198" s="1"/>
      <c r="J198" s="1"/>
      <c r="K198" s="1"/>
      <c r="L198" s="1"/>
      <c r="M198" s="1"/>
      <c r="N198" s="28"/>
      <c r="O198" s="1"/>
      <c r="P198" s="28"/>
    </row>
    <row r="199" spans="1:16" ht="15.75" thickBot="1" x14ac:dyDescent="0.3">
      <c r="A199" s="26"/>
      <c r="B199" s="32" t="s">
        <v>157</v>
      </c>
      <c r="C199" s="32"/>
      <c r="D199" s="32"/>
      <c r="E199" s="32"/>
      <c r="F199" s="33">
        <v>44348</v>
      </c>
      <c r="G199" s="32"/>
      <c r="H199" s="32"/>
      <c r="I199" s="32"/>
      <c r="J199" s="32"/>
      <c r="K199" s="32"/>
      <c r="L199" s="32" t="s">
        <v>13</v>
      </c>
      <c r="M199" s="32"/>
      <c r="N199" s="34">
        <v>-1367.1</v>
      </c>
      <c r="O199" s="32"/>
      <c r="P199" s="34">
        <v>1367.1</v>
      </c>
    </row>
    <row r="200" spans="1:16" x14ac:dyDescent="0.25">
      <c r="A200" s="3" t="s">
        <v>4</v>
      </c>
      <c r="B200" s="3"/>
      <c r="C200" s="3"/>
      <c r="D200" s="3"/>
      <c r="E200" s="3"/>
      <c r="F200" s="35"/>
      <c r="G200" s="3"/>
      <c r="H200" s="3"/>
      <c r="I200" s="3"/>
      <c r="J200" s="3"/>
      <c r="K200" s="3"/>
      <c r="L200" s="3"/>
      <c r="M200" s="3"/>
      <c r="N200" s="2">
        <f>ROUND(SUM(N198:N199),5)</f>
        <v>-1367.1</v>
      </c>
      <c r="O200" s="3"/>
      <c r="P200" s="2">
        <f>ROUND(SUM(P198:P199),5)</f>
        <v>1367.1</v>
      </c>
    </row>
    <row r="201" spans="1:16" x14ac:dyDescent="0.25">
      <c r="A201" s="1" t="s">
        <v>153</v>
      </c>
      <c r="B201" s="1"/>
      <c r="C201" s="1"/>
      <c r="D201" s="1"/>
      <c r="E201" s="1"/>
      <c r="F201" s="27"/>
      <c r="G201" s="1"/>
      <c r="H201" s="1"/>
      <c r="I201" s="1"/>
      <c r="J201" s="1"/>
      <c r="K201" s="1"/>
      <c r="L201" s="1"/>
      <c r="M201" s="1"/>
      <c r="N201" s="28"/>
      <c r="O201" s="1"/>
      <c r="P201" s="28"/>
    </row>
    <row r="202" spans="1:16" x14ac:dyDescent="0.25">
      <c r="A202" s="26"/>
      <c r="B202" s="29" t="s">
        <v>156</v>
      </c>
      <c r="C202" s="29"/>
      <c r="D202" s="29" t="s">
        <v>179</v>
      </c>
      <c r="E202" s="29"/>
      <c r="F202" s="30">
        <v>44355</v>
      </c>
      <c r="G202" s="29"/>
      <c r="H202" s="29" t="s">
        <v>188</v>
      </c>
      <c r="I202" s="29"/>
      <c r="J202" s="29"/>
      <c r="K202" s="29"/>
      <c r="L202" s="29" t="s">
        <v>73</v>
      </c>
      <c r="M202" s="29"/>
      <c r="N202" s="31"/>
      <c r="O202" s="29"/>
      <c r="P202" s="31">
        <v>-278</v>
      </c>
    </row>
    <row r="203" spans="1:16" x14ac:dyDescent="0.25">
      <c r="A203" s="1" t="s">
        <v>153</v>
      </c>
      <c r="B203" s="1"/>
      <c r="C203" s="1"/>
      <c r="D203" s="1"/>
      <c r="E203" s="1"/>
      <c r="F203" s="27"/>
      <c r="G203" s="1"/>
      <c r="H203" s="1"/>
      <c r="I203" s="1"/>
      <c r="J203" s="1"/>
      <c r="K203" s="1"/>
      <c r="L203" s="1"/>
      <c r="M203" s="1"/>
      <c r="N203" s="28"/>
      <c r="O203" s="1"/>
      <c r="P203" s="28"/>
    </row>
    <row r="204" spans="1:16" ht="15.75" thickBot="1" x14ac:dyDescent="0.3">
      <c r="A204" s="26"/>
      <c r="B204" s="32" t="s">
        <v>157</v>
      </c>
      <c r="C204" s="32"/>
      <c r="D204" s="32"/>
      <c r="E204" s="32"/>
      <c r="F204" s="33">
        <v>44355</v>
      </c>
      <c r="G204" s="32"/>
      <c r="H204" s="32"/>
      <c r="I204" s="32"/>
      <c r="J204" s="32"/>
      <c r="K204" s="32"/>
      <c r="L204" s="32" t="s">
        <v>48</v>
      </c>
      <c r="M204" s="32"/>
      <c r="N204" s="34">
        <v>-278</v>
      </c>
      <c r="O204" s="32"/>
      <c r="P204" s="34">
        <v>278</v>
      </c>
    </row>
    <row r="205" spans="1:16" x14ac:dyDescent="0.25">
      <c r="A205" s="3" t="s">
        <v>4</v>
      </c>
      <c r="B205" s="3"/>
      <c r="C205" s="3"/>
      <c r="D205" s="3"/>
      <c r="E205" s="3"/>
      <c r="F205" s="35"/>
      <c r="G205" s="3"/>
      <c r="H205" s="3"/>
      <c r="I205" s="3"/>
      <c r="J205" s="3"/>
      <c r="K205" s="3"/>
      <c r="L205" s="3"/>
      <c r="M205" s="3"/>
      <c r="N205" s="2">
        <f>ROUND(SUM(N203:N204),5)</f>
        <v>-278</v>
      </c>
      <c r="O205" s="3"/>
      <c r="P205" s="2">
        <f>ROUND(SUM(P203:P204),5)</f>
        <v>278</v>
      </c>
    </row>
    <row r="206" spans="1:16" x14ac:dyDescent="0.25">
      <c r="A206" s="1" t="s">
        <v>153</v>
      </c>
      <c r="B206" s="1"/>
      <c r="C206" s="1"/>
      <c r="D206" s="1"/>
      <c r="E206" s="1"/>
      <c r="F206" s="27"/>
      <c r="G206" s="1"/>
      <c r="H206" s="1"/>
      <c r="I206" s="1"/>
      <c r="J206" s="1"/>
      <c r="K206" s="1"/>
      <c r="L206" s="1"/>
      <c r="M206" s="1"/>
      <c r="N206" s="28"/>
      <c r="O206" s="1"/>
      <c r="P206" s="28"/>
    </row>
    <row r="207" spans="1:16" x14ac:dyDescent="0.25">
      <c r="A207" s="26"/>
      <c r="B207" s="29" t="s">
        <v>156</v>
      </c>
      <c r="C207" s="29"/>
      <c r="D207" s="29" t="s">
        <v>180</v>
      </c>
      <c r="E207" s="29"/>
      <c r="F207" s="30">
        <v>44372</v>
      </c>
      <c r="G207" s="29"/>
      <c r="H207" s="29" t="s">
        <v>202</v>
      </c>
      <c r="I207" s="29"/>
      <c r="J207" s="29"/>
      <c r="K207" s="29"/>
      <c r="L207" s="29" t="s">
        <v>73</v>
      </c>
      <c r="M207" s="29"/>
      <c r="N207" s="31"/>
      <c r="O207" s="29"/>
      <c r="P207" s="31">
        <v>-1367.1</v>
      </c>
    </row>
    <row r="208" spans="1:16" x14ac:dyDescent="0.25">
      <c r="A208" s="1" t="s">
        <v>153</v>
      </c>
      <c r="B208" s="1"/>
      <c r="C208" s="1"/>
      <c r="D208" s="1"/>
      <c r="E208" s="1"/>
      <c r="F208" s="27"/>
      <c r="G208" s="1"/>
      <c r="H208" s="1"/>
      <c r="I208" s="1"/>
      <c r="J208" s="1"/>
      <c r="K208" s="1"/>
      <c r="L208" s="1"/>
      <c r="M208" s="1"/>
      <c r="N208" s="28"/>
      <c r="O208" s="1"/>
      <c r="P208" s="28"/>
    </row>
    <row r="209" spans="1:16" ht="15.75" thickBot="1" x14ac:dyDescent="0.3">
      <c r="A209" s="26"/>
      <c r="B209" s="32" t="s">
        <v>157</v>
      </c>
      <c r="C209" s="32"/>
      <c r="D209" s="32"/>
      <c r="E209" s="32"/>
      <c r="F209" s="33">
        <v>44378</v>
      </c>
      <c r="G209" s="32"/>
      <c r="H209" s="32"/>
      <c r="I209" s="32"/>
      <c r="J209" s="32"/>
      <c r="K209" s="32"/>
      <c r="L209" s="32" t="s">
        <v>13</v>
      </c>
      <c r="M209" s="32"/>
      <c r="N209" s="34">
        <v>-1367.1</v>
      </c>
      <c r="O209" s="32"/>
      <c r="P209" s="34">
        <v>1367.1</v>
      </c>
    </row>
    <row r="210" spans="1:16" x14ac:dyDescent="0.25">
      <c r="A210" s="3" t="s">
        <v>4</v>
      </c>
      <c r="B210" s="3"/>
      <c r="C210" s="3"/>
      <c r="D210" s="3"/>
      <c r="E210" s="3"/>
      <c r="F210" s="35"/>
      <c r="G210" s="3"/>
      <c r="H210" s="3"/>
      <c r="I210" s="3"/>
      <c r="J210" s="3"/>
      <c r="K210" s="3"/>
      <c r="L210" s="3"/>
      <c r="M210" s="3"/>
      <c r="N210" s="2">
        <f>ROUND(SUM(N208:N209),5)</f>
        <v>-1367.1</v>
      </c>
      <c r="O210" s="3"/>
      <c r="P210" s="2">
        <f>ROUND(SUM(P208:P209),5)</f>
        <v>1367.1</v>
      </c>
    </row>
    <row r="211" spans="1:16" x14ac:dyDescent="0.25">
      <c r="A211" s="1" t="s">
        <v>153</v>
      </c>
      <c r="B211" s="1"/>
      <c r="C211" s="1"/>
      <c r="D211" s="1"/>
      <c r="E211" s="1"/>
      <c r="F211" s="27"/>
      <c r="G211" s="1"/>
      <c r="H211" s="1"/>
      <c r="I211" s="1"/>
      <c r="J211" s="1"/>
      <c r="K211" s="1"/>
      <c r="L211" s="1"/>
      <c r="M211" s="1"/>
      <c r="N211" s="28"/>
      <c r="O211" s="1"/>
      <c r="P211" s="28"/>
    </row>
    <row r="212" spans="1:16" x14ac:dyDescent="0.25">
      <c r="A212" s="26"/>
      <c r="B212" s="29" t="s">
        <v>156</v>
      </c>
      <c r="C212" s="29"/>
      <c r="D212" s="29" t="s">
        <v>181</v>
      </c>
      <c r="E212" s="29"/>
      <c r="F212" s="30">
        <v>44372</v>
      </c>
      <c r="G212" s="29"/>
      <c r="H212" s="29" t="s">
        <v>203</v>
      </c>
      <c r="I212" s="29"/>
      <c r="J212" s="29"/>
      <c r="K212" s="29"/>
      <c r="L212" s="29" t="s">
        <v>73</v>
      </c>
      <c r="M212" s="29"/>
      <c r="N212" s="31"/>
      <c r="O212" s="29"/>
      <c r="P212" s="31">
        <v>-1400</v>
      </c>
    </row>
    <row r="213" spans="1:16" x14ac:dyDescent="0.25">
      <c r="A213" s="1" t="s">
        <v>153</v>
      </c>
      <c r="B213" s="1"/>
      <c r="C213" s="1"/>
      <c r="D213" s="1"/>
      <c r="E213" s="1"/>
      <c r="F213" s="27"/>
      <c r="G213" s="1"/>
      <c r="H213" s="1"/>
      <c r="I213" s="1"/>
      <c r="J213" s="1"/>
      <c r="K213" s="1"/>
      <c r="L213" s="1"/>
      <c r="M213" s="1"/>
      <c r="N213" s="28"/>
      <c r="O213" s="1"/>
      <c r="P213" s="28"/>
    </row>
    <row r="214" spans="1:16" ht="15.75" thickBot="1" x14ac:dyDescent="0.3">
      <c r="A214" s="26"/>
      <c r="B214" s="32" t="s">
        <v>157</v>
      </c>
      <c r="C214" s="32"/>
      <c r="D214" s="32"/>
      <c r="E214" s="32"/>
      <c r="F214" s="33">
        <v>44372</v>
      </c>
      <c r="G214" s="32"/>
      <c r="H214" s="32"/>
      <c r="I214" s="32"/>
      <c r="J214" s="32"/>
      <c r="K214" s="32"/>
      <c r="L214" s="32" t="s">
        <v>32</v>
      </c>
      <c r="M214" s="32"/>
      <c r="N214" s="34">
        <v>-1400</v>
      </c>
      <c r="O214" s="32"/>
      <c r="P214" s="34">
        <v>1400</v>
      </c>
    </row>
    <row r="215" spans="1:16" x14ac:dyDescent="0.25">
      <c r="A215" s="3" t="s">
        <v>4</v>
      </c>
      <c r="B215" s="3"/>
      <c r="C215" s="3"/>
      <c r="D215" s="3"/>
      <c r="E215" s="3"/>
      <c r="F215" s="35"/>
      <c r="G215" s="3"/>
      <c r="H215" s="3"/>
      <c r="I215" s="3"/>
      <c r="J215" s="3"/>
      <c r="K215" s="3"/>
      <c r="L215" s="3"/>
      <c r="M215" s="3"/>
      <c r="N215" s="2">
        <f>ROUND(SUM(N213:N214),5)</f>
        <v>-1400</v>
      </c>
      <c r="O215" s="3"/>
      <c r="P215" s="2">
        <f>ROUND(SUM(P213:P214),5)</f>
        <v>1400</v>
      </c>
    </row>
    <row r="216" spans="1:16" x14ac:dyDescent="0.25">
      <c r="A216" s="1" t="s">
        <v>153</v>
      </c>
      <c r="B216" s="1"/>
      <c r="C216" s="1"/>
      <c r="D216" s="1"/>
      <c r="E216" s="1"/>
      <c r="F216" s="27"/>
      <c r="G216" s="1"/>
      <c r="H216" s="1"/>
      <c r="I216" s="1"/>
      <c r="J216" s="1"/>
      <c r="K216" s="1"/>
      <c r="L216" s="1"/>
      <c r="M216" s="1"/>
      <c r="N216" s="28"/>
      <c r="O216" s="1"/>
      <c r="P216" s="28"/>
    </row>
    <row r="217" spans="1:16" x14ac:dyDescent="0.25">
      <c r="A217" s="26"/>
      <c r="B217" s="29" t="s">
        <v>156</v>
      </c>
      <c r="C217" s="29"/>
      <c r="D217" s="29" t="s">
        <v>182</v>
      </c>
      <c r="E217" s="29"/>
      <c r="F217" s="30">
        <v>44372</v>
      </c>
      <c r="G217" s="29"/>
      <c r="H217" s="29" t="s">
        <v>204</v>
      </c>
      <c r="I217" s="29"/>
      <c r="J217" s="29"/>
      <c r="K217" s="29"/>
      <c r="L217" s="29" t="s">
        <v>73</v>
      </c>
      <c r="M217" s="29"/>
      <c r="N217" s="31"/>
      <c r="O217" s="29"/>
      <c r="P217" s="31">
        <v>-150</v>
      </c>
    </row>
    <row r="218" spans="1:16" x14ac:dyDescent="0.25">
      <c r="A218" s="1" t="s">
        <v>153</v>
      </c>
      <c r="B218" s="1"/>
      <c r="C218" s="1"/>
      <c r="D218" s="1"/>
      <c r="E218" s="1"/>
      <c r="F218" s="27"/>
      <c r="G218" s="1"/>
      <c r="H218" s="1"/>
      <c r="I218" s="1"/>
      <c r="J218" s="1"/>
      <c r="K218" s="1"/>
      <c r="L218" s="1"/>
      <c r="M218" s="1"/>
      <c r="N218" s="28"/>
      <c r="O218" s="1"/>
      <c r="P218" s="28"/>
    </row>
    <row r="219" spans="1:16" ht="15.75" thickBot="1" x14ac:dyDescent="0.3">
      <c r="A219" s="26"/>
      <c r="B219" s="32" t="s">
        <v>157</v>
      </c>
      <c r="C219" s="32"/>
      <c r="D219" s="32"/>
      <c r="E219" s="32"/>
      <c r="F219" s="33">
        <v>44378</v>
      </c>
      <c r="G219" s="32"/>
      <c r="H219" s="32"/>
      <c r="I219" s="32"/>
      <c r="J219" s="32"/>
      <c r="K219" s="32"/>
      <c r="L219" s="32" t="s">
        <v>46</v>
      </c>
      <c r="M219" s="32"/>
      <c r="N219" s="34">
        <v>-150</v>
      </c>
      <c r="O219" s="32"/>
      <c r="P219" s="34">
        <v>150</v>
      </c>
    </row>
    <row r="220" spans="1:16" x14ac:dyDescent="0.25">
      <c r="A220" s="3" t="s">
        <v>4</v>
      </c>
      <c r="B220" s="3"/>
      <c r="C220" s="3"/>
      <c r="D220" s="3"/>
      <c r="E220" s="3"/>
      <c r="F220" s="35"/>
      <c r="G220" s="3"/>
      <c r="H220" s="3"/>
      <c r="I220" s="3"/>
      <c r="J220" s="3"/>
      <c r="K220" s="3"/>
      <c r="L220" s="3"/>
      <c r="M220" s="3"/>
      <c r="N220" s="2">
        <f>ROUND(SUM(N218:N219),5)</f>
        <v>-150</v>
      </c>
      <c r="O220" s="3"/>
      <c r="P220" s="2">
        <f>ROUND(SUM(P218:P219),5)</f>
        <v>150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5:40 PM
&amp;"Arial,Bold"&amp;8 07/01/21
&amp;"Arial,Bold"&amp;8 &amp;C&amp;"Arial,Bold"&amp;12 PIKES BAY SANITARY DISTRICT
&amp;"Arial,Bold"&amp;14 Check Detail
&amp;"Arial,Bold"&amp;10 June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by Class</vt:lpstr>
      <vt:lpstr>Budget vs Actual</vt:lpstr>
      <vt:lpstr>Checks</vt:lpstr>
      <vt:lpstr>'Balance Sheet'!Print_Titles</vt:lpstr>
      <vt:lpstr>'Budget vs Actual'!Print_Titles</vt:lpstr>
      <vt:lpstr>Checks!Print_Titles</vt:lpstr>
      <vt:lpstr>'PNL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2021-07-01T18:47:33Z</dcterms:created>
  <dcterms:modified xsi:type="dcterms:W3CDTF">2021-07-01T22:41:49Z</dcterms:modified>
</cp:coreProperties>
</file>