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4.08.20 Meeting Packet\"/>
    </mc:Choice>
  </mc:AlternateContent>
  <bookViews>
    <workbookView xWindow="0" yWindow="0" windowWidth="15345" windowHeight="6705" activeTab="3"/>
  </bookViews>
  <sheets>
    <sheet name="Balance Sheet" sheetId="3" r:id="rId1"/>
    <sheet name="PNL" sheetId="5" r:id="rId2"/>
    <sheet name="PNL Budget vs Actual" sheetId="1" r:id="rId3"/>
    <sheet name="March 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3">'March Checks'!$A:$A,'March Checks'!$1:$1</definedName>
    <definedName name="_xlnm.Print_Titles" localSheetId="1">PNL!$A:$E,PNL!$1:$1</definedName>
    <definedName name="_xlnm.Print_Titles" localSheetId="2">'PNL Budget vs Actual'!$A:$E,'PNL Budget vs Actual'!$1:$2</definedName>
    <definedName name="QB_COLUMN_29" localSheetId="0" hidden="1">'Balance Sheet'!$F$1</definedName>
    <definedName name="QB_COLUMN_29" localSheetId="1" hidden="1">PNL!$F$1</definedName>
    <definedName name="QB_COLUMN_59200" localSheetId="2" hidden="1">'PNL Budget vs Actual'!$F$2</definedName>
    <definedName name="QB_COLUMN_62220" localSheetId="2" hidden="1">'PNL Budget vs Actual'!$J$2</definedName>
    <definedName name="QB_COLUMN_76210" localSheetId="2" hidden="1">'PNL Budget vs Actual'!$H$2</definedName>
    <definedName name="QB_COLUMN_76230" localSheetId="2" hidden="1">'PNL Budget vs Actual'!$L$2</definedName>
    <definedName name="QB_COLUMN_76240" localSheetId="2" hidden="1">'PNL Budget vs Actual'!$N$2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Sheet'!$22:$22,'Balance Sheet'!$23:$23,'Balance Sheet'!$24:$24,'Balance Sheet'!$25:$25,'Balance Sheet'!$26:$26,'Balance Sheet'!$27:$27</definedName>
    <definedName name="QB_DATA_0" localSheetId="1" hidden="1">PNL!$4:$4,PNL!$5:$5,PNL!$8:$8,PNL!$9:$9,PNL!$11:$11,PNL!$14:$14,PNL!$15:$15,PNL!$16:$16,PNL!$17:$17,PNL!$18:$18,PNL!$19:$19,PNL!$22:$22,PNL!$23:$23,PNL!$24:$24,PNL!$25:$25,PNL!$28:$28</definedName>
    <definedName name="QB_DATA_0" localSheetId="2" hidden="1">'PNL Budget vs Actual'!$5:$5,'PNL Budget vs Actual'!$6:$6,'PNL Budget vs Actual'!$9:$9,'PNL Budget vs Actual'!$10:$10,'PNL Budget vs Actual'!$11:$11,'PNL Budget vs Actual'!$13:$13,'PNL Budget vs Actual'!$14:$14,'PNL Budget vs Actual'!$17:$17,'PNL Budget vs Actual'!$18:$18,'PNL Budget vs Actual'!$19:$19,'PNL Budget vs Actual'!$20:$20,'PNL Budget vs Actual'!$21:$21,'PNL Budget vs Actual'!$22:$22,'PNL Budget vs Actual'!$23:$23,'PNL Budget vs Actual'!$26:$26,'PNL Budget vs Actual'!$27:$27</definedName>
    <definedName name="QB_DATA_1" localSheetId="0" hidden="1">'Balance Sheet'!$29:$29,'Balance Sheet'!$30:$30,'Balance Sheet'!$32:$32,'Balance Sheet'!$33:$33,'Balance Sheet'!$34:$34,'Balance Sheet'!$37:$37,'Balance Sheet'!$44:$44,'Balance Sheet'!$47:$47,'Balance Sheet'!$48:$48,'Balance Sheet'!$49:$49,'Balance Sheet'!$50:$50,'Balance Sheet'!$51:$51,'Balance Sheet'!$55:$55,'Balance Sheet'!$59:$59,'Balance Sheet'!$60:$60,'Balance Sheet'!$61:$61</definedName>
    <definedName name="QB_DATA_1" localSheetId="1" hidden="1">PNL!$29:$29,PNL!$32:$32,PNL!$33:$33,PNL!$34:$34,PNL!$35:$35,PNL!$38:$38,PNL!$45:$45,PNL!$47:$47,PNL!$50:$50</definedName>
    <definedName name="QB_DATA_1" localSheetId="2" hidden="1">'PNL Budget vs Actual'!$28:$28,'PNL Budget vs Actual'!$29:$29,'PNL Budget vs Actual'!$30:$30,'PNL Budget vs Actual'!$33:$33,'PNL Budget vs Actual'!$34:$34,'PNL Budget vs Actual'!$37:$37,'PNL Budget vs Actual'!$38:$38,'PNL Budget vs Actual'!$41:$41,'PNL Budget vs Actual'!$44:$44,'PNL Budget vs Actual'!$45:$45,'PNL Budget vs Actual'!$46:$46,'PNL Budget vs Actual'!$47:$47,'PNL Budget vs Actual'!$48:$48,'PNL Budget vs Actual'!$51:$51,'PNL Budget vs Actual'!$58:$58,'PNL Budget vs Actual'!$59:$59</definedName>
    <definedName name="QB_DATA_2" localSheetId="0" hidden="1">'Balance Sheet'!$62:$62,'Balance Sheet'!$63:$63,'Balance Sheet'!$64:$64</definedName>
    <definedName name="QB_DATA_2" localSheetId="2" hidden="1">'PNL Budget vs Actual'!$61:$61,'PNL Budget vs Actual'!$64:$64</definedName>
    <definedName name="QB_FORMULA_0" localSheetId="0" hidden="1">'Balance Sheet'!$F$9,'Balance Sheet'!$F$15,'Balance Sheet'!$F$19,'Balance Sheet'!$F$20,'Balance Sheet'!$F$31,'Balance Sheet'!$F$35,'Balance Sheet'!$F$38,'Balance Sheet'!$F$39,'Balance Sheet'!$F$45,'Balance Sheet'!$F$52,'Balance Sheet'!$F$53,'Balance Sheet'!$F$56,'Balance Sheet'!$F$57,'Balance Sheet'!$F$65,'Balance Sheet'!$F$66</definedName>
    <definedName name="QB_FORMULA_0" localSheetId="1" hidden="1">PNL!$F$6,PNL!$F$12,PNL!$F$20,PNL!$F$26,PNL!$F$30,PNL!$F$36,PNL!$F$39,PNL!$F$40,PNL!$F$41,PNL!$F$46,PNL!$F$48,PNL!$F$51,PNL!$F$52,PNL!$F$53</definedName>
    <definedName name="QB_FORMULA_0" localSheetId="2" hidden="1">'PNL Budget vs Actual'!$F$7,'PNL Budget vs Actual'!$H$7,'PNL Budget vs Actual'!$J$7,'PNL Budget vs Actual'!$L$7,'PNL Budget vs Actual'!$N$7,'PNL Budget vs Actual'!$F$15,'PNL Budget vs Actual'!$H$15,'PNL Budget vs Actual'!$J$15,'PNL Budget vs Actual'!$L$15,'PNL Budget vs Actual'!$N$15,'PNL Budget vs Actual'!$F$24,'PNL Budget vs Actual'!$H$24,'PNL Budget vs Actual'!$J$24,'PNL Budget vs Actual'!$L$24,'PNL Budget vs Actual'!$N$24,'PNL Budget vs Actual'!$F$31</definedName>
    <definedName name="QB_FORMULA_1" localSheetId="2" hidden="1">'PNL Budget vs Actual'!$H$31,'PNL Budget vs Actual'!$J$31,'PNL Budget vs Actual'!$L$31,'PNL Budget vs Actual'!$N$31,'PNL Budget vs Actual'!$F$35,'PNL Budget vs Actual'!$H$35,'PNL Budget vs Actual'!$J$35,'PNL Budget vs Actual'!$L$35,'PNL Budget vs Actual'!$N$35,'PNL Budget vs Actual'!$F$39,'PNL Budget vs Actual'!$H$39,'PNL Budget vs Actual'!$J$39,'PNL Budget vs Actual'!$L$39,'PNL Budget vs Actual'!$N$39,'PNL Budget vs Actual'!$F$42,'PNL Budget vs Actual'!$H$42</definedName>
    <definedName name="QB_FORMULA_2" localSheetId="2" hidden="1">'PNL Budget vs Actual'!$J$42,'PNL Budget vs Actual'!$L$42,'PNL Budget vs Actual'!$N$42,'PNL Budget vs Actual'!$F$49,'PNL Budget vs Actual'!$H$49,'PNL Budget vs Actual'!$J$49,'PNL Budget vs Actual'!$L$49,'PNL Budget vs Actual'!$N$49,'PNL Budget vs Actual'!$F$52,'PNL Budget vs Actual'!$H$52,'PNL Budget vs Actual'!$J$52,'PNL Budget vs Actual'!$L$52,'PNL Budget vs Actual'!$N$52,'PNL Budget vs Actual'!$F$53,'PNL Budget vs Actual'!$H$53,'PNL Budget vs Actual'!$J$53</definedName>
    <definedName name="QB_FORMULA_3" localSheetId="2" hidden="1">'PNL Budget vs Actual'!$L$53,'PNL Budget vs Actual'!$N$53,'PNL Budget vs Actual'!$F$54,'PNL Budget vs Actual'!$H$54,'PNL Budget vs Actual'!$J$54,'PNL Budget vs Actual'!$L$54,'PNL Budget vs Actual'!$N$54,'PNL Budget vs Actual'!$F$60,'PNL Budget vs Actual'!$H$60,'PNL Budget vs Actual'!$J$60,'PNL Budget vs Actual'!$L$60,'PNL Budget vs Actual'!$N$60,'PNL Budget vs Actual'!$F$62,'PNL Budget vs Actual'!$H$62,'PNL Budget vs Actual'!$J$62,'PNL Budget vs Actual'!$L$62</definedName>
    <definedName name="QB_FORMULA_4" localSheetId="2" hidden="1">'PNL Budget vs Actual'!$N$62,'PNL Budget vs Actual'!$F$65,'PNL Budget vs Actual'!$H$65,'PNL Budget vs Actual'!$J$65,'PNL Budget vs Actual'!$L$65,'PNL Budget vs Actual'!$N$65,'PNL Budget vs Actual'!$F$66,'PNL Budget vs Actual'!$H$66,'PNL Budget vs Actual'!$J$66,'PNL Budget vs Actual'!$L$66,'PNL Budget vs Actual'!$N$66,'PNL Budget vs Actual'!$F$67,'PNL Budget vs Actual'!$H$67,'PNL Budget vs Actual'!$J$67,'PNL Budget vs Actual'!$L$67,'PNL Budget vs Actual'!$N$67</definedName>
    <definedName name="QB_ROW_1" localSheetId="0" hidden="1">'Balance Sheet'!$A$2</definedName>
    <definedName name="QB_ROW_10031" localSheetId="0" hidden="1">'Balance Sheet'!$D$43</definedName>
    <definedName name="QB_ROW_1011" localSheetId="0" hidden="1">'Balance Sheet'!$B$3</definedName>
    <definedName name="QB_ROW_101220" localSheetId="0" hidden="1">'Balance Sheet'!$C$33</definedName>
    <definedName name="QB_ROW_10331" localSheetId="0" hidden="1">'Balance Sheet'!$D$45</definedName>
    <definedName name="QB_ROW_106240" localSheetId="0" hidden="1">'Balance Sheet'!$E$49</definedName>
    <definedName name="QB_ROW_107230" localSheetId="1" hidden="1">PNL!$D$4</definedName>
    <definedName name="QB_ROW_107230" localSheetId="2" hidden="1">'PNL Budget vs Actual'!$D$5</definedName>
    <definedName name="QB_ROW_110230" localSheetId="0" hidden="1">'Balance Sheet'!$D$55</definedName>
    <definedName name="QB_ROW_117220" localSheetId="0" hidden="1">'Balance Sheet'!$C$25</definedName>
    <definedName name="QB_ROW_12031" localSheetId="0" hidden="1">'Balance Sheet'!$D$46</definedName>
    <definedName name="QB_ROW_121220" localSheetId="0" hidden="1">'Balance Sheet'!$C$59</definedName>
    <definedName name="QB_ROW_1220" localSheetId="0" hidden="1">'Balance Sheet'!$C$60</definedName>
    <definedName name="QB_ROW_122030" localSheetId="2" hidden="1">'PNL Budget vs Actual'!$D$40</definedName>
    <definedName name="QB_ROW_122330" localSheetId="2" hidden="1">'PNL Budget vs Actual'!$D$42</definedName>
    <definedName name="QB_ROW_12331" localSheetId="0" hidden="1">'Balance Sheet'!$D$52</definedName>
    <definedName name="QB_ROW_128240" localSheetId="0" hidden="1">'Balance Sheet'!$E$50</definedName>
    <definedName name="QB_ROW_13021" localSheetId="0" hidden="1">'Balance Sheet'!$C$54</definedName>
    <definedName name="QB_ROW_1311" localSheetId="0" hidden="1">'Balance Sheet'!$B$20</definedName>
    <definedName name="QB_ROW_13321" localSheetId="0" hidden="1">'Balance Sheet'!$C$56</definedName>
    <definedName name="QB_ROW_134220" localSheetId="0" hidden="1">'Balance Sheet'!$C$62</definedName>
    <definedName name="QB_ROW_135220" localSheetId="0" hidden="1">'Balance Sheet'!$C$61</definedName>
    <definedName name="QB_ROW_136220" localSheetId="0" hidden="1">'Balance Sheet'!$C$26</definedName>
    <definedName name="QB_ROW_137220" localSheetId="0" hidden="1">'Balance Sheet'!$C$34</definedName>
    <definedName name="QB_ROW_14011" localSheetId="0" hidden="1">'Balance Sheet'!$B$58</definedName>
    <definedName name="QB_ROW_140240" localSheetId="1" hidden="1">PNL!$E$11</definedName>
    <definedName name="QB_ROW_140240" localSheetId="2" hidden="1">'PNL Budget vs Actual'!$E$14</definedName>
    <definedName name="QB_ROW_142240" localSheetId="1" hidden="1">PNL!$E$23</definedName>
    <definedName name="QB_ROW_142240" localSheetId="2" hidden="1">'PNL Budget vs Actual'!$E$28</definedName>
    <definedName name="QB_ROW_14311" localSheetId="0" hidden="1">'Balance Sheet'!$B$65</definedName>
    <definedName name="QB_ROW_146320" localSheetId="0" hidden="1">'Balance Sheet'!$C$27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Sheet'!$C$64</definedName>
    <definedName name="QB_ROW_180230" localSheetId="0" hidden="1">'Balance Sheet'!$D$17</definedName>
    <definedName name="QB_ROW_181230" localSheetId="0" hidden="1">'Balance Sheet'!$D$18</definedName>
    <definedName name="QB_ROW_18230" localSheetId="1" hidden="1">PNL!$D$9</definedName>
    <definedName name="QB_ROW_18230" localSheetId="2" hidden="1">'PNL Budget vs Actual'!$D$11</definedName>
    <definedName name="QB_ROW_18301" localSheetId="1" hidden="1">PNL!$A$53</definedName>
    <definedName name="QB_ROW_18301" localSheetId="2" hidden="1">'PNL Budget vs Actual'!$A$67</definedName>
    <definedName name="QB_ROW_183220" localSheetId="0" hidden="1">'Balance Sheet'!$C$37</definedName>
    <definedName name="QB_ROW_19011" localSheetId="1" hidden="1">PNL!$B$2</definedName>
    <definedName name="QB_ROW_19011" localSheetId="2" hidden="1">'PNL Budget vs Actual'!$B$3</definedName>
    <definedName name="QB_ROW_192030" localSheetId="2" hidden="1">'PNL Budget vs Actual'!$D$32</definedName>
    <definedName name="QB_ROW_192330" localSheetId="2" hidden="1">'PNL Budget vs Actual'!$D$35</definedName>
    <definedName name="QB_ROW_19311" localSheetId="1" hidden="1">PNL!$B$41</definedName>
    <definedName name="QB_ROW_19311" localSheetId="2" hidden="1">'PNL Budget vs Actual'!$B$54</definedName>
    <definedName name="QB_ROW_193230" localSheetId="1" hidden="1">PNL!$D$50</definedName>
    <definedName name="QB_ROW_193230" localSheetId="2" hidden="1">'PNL Budget vs Actual'!$D$64</definedName>
    <definedName name="QB_ROW_194030" localSheetId="1" hidden="1">PNL!$D$37</definedName>
    <definedName name="QB_ROW_194030" localSheetId="2" hidden="1">'PNL Budget vs Actual'!$D$50</definedName>
    <definedName name="QB_ROW_194330" localSheetId="1" hidden="1">PNL!$D$39</definedName>
    <definedName name="QB_ROW_194330" localSheetId="2" hidden="1">'PNL Budget vs Actual'!$D$52</definedName>
    <definedName name="QB_ROW_198240" localSheetId="0" hidden="1">'Balance Sheet'!$E$47</definedName>
    <definedName name="QB_ROW_199240" localSheetId="0" hidden="1">'Balance Sheet'!$E$51</definedName>
    <definedName name="QB_ROW_20021" localSheetId="1" hidden="1">PNL!$C$3</definedName>
    <definedName name="QB_ROW_20021" localSheetId="2" hidden="1">'PNL Budget vs Actual'!$C$4</definedName>
    <definedName name="QB_ROW_2021" localSheetId="0" hidden="1">'Balance Sheet'!$C$4</definedName>
    <definedName name="QB_ROW_20321" localSheetId="1" hidden="1">PNL!$C$6</definedName>
    <definedName name="QB_ROW_20321" localSheetId="2" hidden="1">'PNL Budget vs Actual'!$C$7</definedName>
    <definedName name="QB_ROW_205220" localSheetId="0" hidden="1">'Balance Sheet'!$C$63</definedName>
    <definedName name="QB_ROW_207230" localSheetId="1" hidden="1">PNL!$D$8</definedName>
    <definedName name="QB_ROW_207230" localSheetId="2" hidden="1">'PNL Budget vs Actual'!$D$10</definedName>
    <definedName name="QB_ROW_208240" localSheetId="2" hidden="1">'PNL Budget vs Actual'!$E$41</definedName>
    <definedName name="QB_ROW_21021" localSheetId="1" hidden="1">PNL!$C$7</definedName>
    <definedName name="QB_ROW_21021" localSheetId="2" hidden="1">'PNL Budget vs Actual'!$C$8</definedName>
    <definedName name="QB_ROW_21321" localSheetId="1" hidden="1">PNL!$C$40</definedName>
    <definedName name="QB_ROW_21321" localSheetId="2" hidden="1">'PNL Budget vs Actual'!$C$53</definedName>
    <definedName name="QB_ROW_216240" localSheetId="1" hidden="1">PNL!$E$14</definedName>
    <definedName name="QB_ROW_216240" localSheetId="2" hidden="1">'PNL Budget vs Actual'!$E$18</definedName>
    <definedName name="QB_ROW_217230" localSheetId="0" hidden="1">'Balance Sheet'!$D$5</definedName>
    <definedName name="QB_ROW_218230" localSheetId="0" hidden="1">'Balance Sheet'!$D$6</definedName>
    <definedName name="QB_ROW_22011" localSheetId="1" hidden="1">PNL!$B$42</definedName>
    <definedName name="QB_ROW_22011" localSheetId="2" hidden="1">'PNL Budget vs Actual'!$B$55</definedName>
    <definedName name="QB_ROW_220220" localSheetId="0" hidden="1">'Balance Sheet'!$C$32</definedName>
    <definedName name="QB_ROW_222240" localSheetId="1" hidden="1">PNL!$E$33</definedName>
    <definedName name="QB_ROW_222240" localSheetId="2" hidden="1">'PNL Budget vs Actual'!$E$46</definedName>
    <definedName name="QB_ROW_22311" localSheetId="1" hidden="1">PNL!$B$52</definedName>
    <definedName name="QB_ROW_22311" localSheetId="2" hidden="1">'PNL Budget vs Actual'!$B$66</definedName>
    <definedName name="QB_ROW_225020" localSheetId="0" hidden="1">'Balance Sheet'!$C$28</definedName>
    <definedName name="QB_ROW_225230" localSheetId="0" hidden="1">'Balance Sheet'!$D$30</definedName>
    <definedName name="QB_ROW_225320" localSheetId="0" hidden="1">'Balance Sheet'!$C$31</definedName>
    <definedName name="QB_ROW_23021" localSheetId="1" hidden="1">PNL!$C$43</definedName>
    <definedName name="QB_ROW_23021" localSheetId="2" hidden="1">'PNL Budget vs Actual'!$C$56</definedName>
    <definedName name="QB_ROW_230230" localSheetId="0" hidden="1">'Balance Sheet'!$D$29</definedName>
    <definedName name="QB_ROW_231240" localSheetId="2" hidden="1">'PNL Budget vs Actual'!$E$33</definedName>
    <definedName name="QB_ROW_2321" localSheetId="0" hidden="1">'Balance Sheet'!$C$9</definedName>
    <definedName name="QB_ROW_23321" localSheetId="1" hidden="1">PNL!$C$48</definedName>
    <definedName name="QB_ROW_23321" localSheetId="2" hidden="1">'PNL Budget vs Actual'!$C$62</definedName>
    <definedName name="QB_ROW_236230" localSheetId="0" hidden="1">'Balance Sheet'!$D$12</definedName>
    <definedName name="QB_ROW_24021" localSheetId="1" hidden="1">PNL!$C$49</definedName>
    <definedName name="QB_ROW_24021" localSheetId="2" hidden="1">'PNL Budget vs Actual'!$C$63</definedName>
    <definedName name="QB_ROW_241030" localSheetId="1" hidden="1">PNL!$D$31</definedName>
    <definedName name="QB_ROW_241030" localSheetId="2" hidden="1">'PNL Budget vs Actual'!$D$43</definedName>
    <definedName name="QB_ROW_241330" localSheetId="1" hidden="1">PNL!$D$36</definedName>
    <definedName name="QB_ROW_241330" localSheetId="2" hidden="1">'PNL Budget vs Actual'!$D$49</definedName>
    <definedName name="QB_ROW_242030" localSheetId="1" hidden="1">PNL!$D$44</definedName>
    <definedName name="QB_ROW_242030" localSheetId="2" hidden="1">'PNL Budget vs Actual'!$D$57</definedName>
    <definedName name="QB_ROW_242330" localSheetId="1" hidden="1">PNL!$D$46</definedName>
    <definedName name="QB_ROW_242330" localSheetId="2" hidden="1">'PNL Budget vs Actual'!$D$60</definedName>
    <definedName name="QB_ROW_24321" localSheetId="1" hidden="1">PNL!$C$51</definedName>
    <definedName name="QB_ROW_24321" localSheetId="2" hidden="1">'PNL Budget vs Actual'!$C$65</definedName>
    <definedName name="QB_ROW_250240" localSheetId="1" hidden="1">PNL!$E$19</definedName>
    <definedName name="QB_ROW_250240" localSheetId="2" hidden="1">'PNL Budget vs Actual'!$E$23</definedName>
    <definedName name="QB_ROW_251240" localSheetId="1" hidden="1">PNL!$E$18</definedName>
    <definedName name="QB_ROW_251240" localSheetId="2" hidden="1">'PNL Budget vs Actual'!$E$22</definedName>
    <definedName name="QB_ROW_252240" localSheetId="1" hidden="1">PNL!$E$15</definedName>
    <definedName name="QB_ROW_252240" localSheetId="2" hidden="1">'PNL Budget vs Actual'!$E$19</definedName>
    <definedName name="QB_ROW_253240" localSheetId="1" hidden="1">PNL!$E$17</definedName>
    <definedName name="QB_ROW_253240" localSheetId="2" hidden="1">'PNL Budget vs Actual'!$E$21</definedName>
    <definedName name="QB_ROW_254030" localSheetId="1" hidden="1">PNL!$D$13</definedName>
    <definedName name="QB_ROW_254030" localSheetId="2" hidden="1">'PNL Budget vs Actual'!$D$16</definedName>
    <definedName name="QB_ROW_254330" localSheetId="1" hidden="1">PNL!$D$20</definedName>
    <definedName name="QB_ROW_254330" localSheetId="2" hidden="1">'PNL Budget vs Actual'!$D$24</definedName>
    <definedName name="QB_ROW_255220" localSheetId="0" hidden="1">'Balance Sheet'!$C$23</definedName>
    <definedName name="QB_ROW_257230" localSheetId="1" hidden="1">PNL!$D$47</definedName>
    <definedName name="QB_ROW_257230" localSheetId="2" hidden="1">'PNL Budget vs Actual'!$D$61</definedName>
    <definedName name="QB_ROW_258230" localSheetId="0" hidden="1">'Balance Sheet'!$D$13</definedName>
    <definedName name="QB_ROW_260230" localSheetId="0" hidden="1">'Balance Sheet'!$D$14</definedName>
    <definedName name="QB_ROW_262240" localSheetId="2" hidden="1">'PNL Budget vs Actual'!$E$26</definedName>
    <definedName name="QB_ROW_26240" localSheetId="1" hidden="1">PNL!$E$32</definedName>
    <definedName name="QB_ROW_26240" localSheetId="2" hidden="1">'PNL Budget vs Actual'!$E$45</definedName>
    <definedName name="QB_ROW_264240" localSheetId="2" hidden="1">'PNL Budget vs Actual'!$E$17</definedName>
    <definedName name="QB_ROW_265240" localSheetId="2" hidden="1">'PNL Budget vs Actual'!$E$13</definedName>
    <definedName name="QB_ROW_27030" localSheetId="1" hidden="1">PNL!$D$10</definedName>
    <definedName name="QB_ROW_27030" localSheetId="2" hidden="1">'PNL Budget vs Actual'!$D$12</definedName>
    <definedName name="QB_ROW_27330" localSheetId="1" hidden="1">PNL!$D$12</definedName>
    <definedName name="QB_ROW_27330" localSheetId="2" hidden="1">'PNL Budget vs Actual'!$D$15</definedName>
    <definedName name="QB_ROW_28240" localSheetId="1" hidden="1">PNL!$E$38</definedName>
    <definedName name="QB_ROW_28240" localSheetId="2" hidden="1">'PNL Budget vs Actual'!$E$51</definedName>
    <definedName name="QB_ROW_301" localSheetId="0" hidden="1">'Balance Sheet'!$A$39</definedName>
    <definedName name="QB_ROW_3021" localSheetId="0" hidden="1">'Balance Sheet'!$C$10</definedName>
    <definedName name="QB_ROW_30240" localSheetId="1" hidden="1">PNL!$E$34</definedName>
    <definedName name="QB_ROW_30240" localSheetId="2" hidden="1">'PNL Budget vs Actual'!$E$47</definedName>
    <definedName name="QB_ROW_3240" localSheetId="1" hidden="1">PNL!$E$45</definedName>
    <definedName name="QB_ROW_3240" localSheetId="2" hidden="1">'PNL Budget vs Actual'!$E$59</definedName>
    <definedName name="QB_ROW_3321" localSheetId="0" hidden="1">'Balance Sheet'!$C$15</definedName>
    <definedName name="QB_ROW_39240" localSheetId="1" hidden="1">PNL!$E$35</definedName>
    <definedName name="QB_ROW_39240" localSheetId="2" hidden="1">'PNL Budget vs Actual'!$E$48</definedName>
    <definedName name="QB_ROW_4021" localSheetId="0" hidden="1">'Balance Sheet'!$C$16</definedName>
    <definedName name="QB_ROW_41030" localSheetId="1" hidden="1">PNL!$D$21</definedName>
    <definedName name="QB_ROW_41030" localSheetId="2" hidden="1">'PNL Budget vs Actual'!$D$25</definedName>
    <definedName name="QB_ROW_41330" localSheetId="1" hidden="1">PNL!$D$26</definedName>
    <definedName name="QB_ROW_41330" localSheetId="2" hidden="1">'PNL Budget vs Actual'!$D$31</definedName>
    <definedName name="QB_ROW_42240" localSheetId="1" hidden="1">PNL!$E$22</definedName>
    <definedName name="QB_ROW_42240" localSheetId="2" hidden="1">'PNL Budget vs Actual'!$E$27</definedName>
    <definedName name="QB_ROW_4321" localSheetId="0" hidden="1">'Balance Sheet'!$C$19</definedName>
    <definedName name="QB_ROW_43240" localSheetId="1" hidden="1">PNL!$E$25</definedName>
    <definedName name="QB_ROW_43240" localSheetId="2" hidden="1">'PNL Budget vs Actual'!$E$30</definedName>
    <definedName name="QB_ROW_44230" localSheetId="1" hidden="1">PNL!$D$5</definedName>
    <definedName name="QB_ROW_44230" localSheetId="2" hidden="1">'PNL Budget vs Actual'!$D$6</definedName>
    <definedName name="QB_ROW_5011" localSheetId="0" hidden="1">'Balance Sheet'!$B$21</definedName>
    <definedName name="QB_ROW_50240" localSheetId="2" hidden="1">'PNL Budget vs Actual'!$E$34</definedName>
    <definedName name="QB_ROW_5311" localSheetId="0" hidden="1">'Balance Sheet'!$B$35</definedName>
    <definedName name="QB_ROW_6011" localSheetId="0" hidden="1">'Balance Sheet'!$B$36</definedName>
    <definedName name="QB_ROW_61240" localSheetId="1" hidden="1">PNL!$E$29</definedName>
    <definedName name="QB_ROW_61240" localSheetId="2" hidden="1">'PNL Budget vs Actual'!$E$38</definedName>
    <definedName name="QB_ROW_6240" localSheetId="2" hidden="1">'PNL Budget vs Actual'!$E$58</definedName>
    <definedName name="QB_ROW_63030" localSheetId="1" hidden="1">PNL!$D$27</definedName>
    <definedName name="QB_ROW_63030" localSheetId="2" hidden="1">'PNL Budget vs Actual'!$D$36</definedName>
    <definedName name="QB_ROW_6311" localSheetId="0" hidden="1">'Balance Sheet'!$B$38</definedName>
    <definedName name="QB_ROW_63330" localSheetId="1" hidden="1">PNL!$D$30</definedName>
    <definedName name="QB_ROW_63330" localSheetId="2" hidden="1">'PNL Budget vs Actual'!$D$39</definedName>
    <definedName name="QB_ROW_64240" localSheetId="1" hidden="1">PNL!$E$28</definedName>
    <definedName name="QB_ROW_64240" localSheetId="2" hidden="1">'PNL Budget vs Actual'!$E$37</definedName>
    <definedName name="QB_ROW_67230" localSheetId="0" hidden="1">'Balance Sheet'!$D$11</definedName>
    <definedName name="QB_ROW_68240" localSheetId="0" hidden="1">'Balance Sheet'!$E$44</definedName>
    <definedName name="QB_ROW_7001" localSheetId="0" hidden="1">'Balance Sheet'!$A$40</definedName>
    <definedName name="QB_ROW_72340" localSheetId="1" hidden="1">PNL!$E$16</definedName>
    <definedName name="QB_ROW_72340" localSheetId="2" hidden="1">'PNL Budget vs Actual'!$E$20</definedName>
    <definedName name="QB_ROW_7240" localSheetId="2" hidden="1">'PNL Budget vs Actual'!$E$44</definedName>
    <definedName name="QB_ROW_7301" localSheetId="0" hidden="1">'Balance Sheet'!$A$66</definedName>
    <definedName name="QB_ROW_8011" localSheetId="0" hidden="1">'Balance Sheet'!$B$41</definedName>
    <definedName name="QB_ROW_82240" localSheetId="1" hidden="1">PNL!$E$24</definedName>
    <definedName name="QB_ROW_82240" localSheetId="2" hidden="1">'PNL Budget vs Actual'!$E$29</definedName>
    <definedName name="QB_ROW_8311" localSheetId="0" hidden="1">'Balance Sheet'!$B$57</definedName>
    <definedName name="QB_ROW_83240" localSheetId="0" hidden="1">'Balance Sheet'!$E$48</definedName>
    <definedName name="QB_ROW_86230" localSheetId="2" hidden="1">'PNL Budget vs Actual'!$D$9</definedName>
    <definedName name="QB_ROW_9021" localSheetId="0" hidden="1">'Balance Sheet'!$C$42</definedName>
    <definedName name="QB_ROW_9321" localSheetId="0" hidden="1">'Balance Sheet'!$C$53</definedName>
    <definedName name="QB_ROW_98220" localSheetId="0" hidden="1">'Balance Sheet'!$C$22</definedName>
    <definedName name="QB_ROW_99320" localSheetId="0" hidden="1">'Balance Sheet'!$C$24</definedName>
    <definedName name="QBCANSUPPORTUPDATE" localSheetId="0">TRUE</definedName>
    <definedName name="QBCANSUPPORTUPDATE" localSheetId="3">FALSE</definedName>
    <definedName name="QBCANSUPPORTUPDATE" localSheetId="1">TRUE</definedName>
    <definedName name="QBCANSUPPORTUPDATE" localSheetId="2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0">20200331</definedName>
    <definedName name="QBENDDATE" localSheetId="3">20200331</definedName>
    <definedName name="QBENDDATE" localSheetId="1">20200331</definedName>
    <definedName name="QBENDDATE" localSheetId="2">20200331</definedName>
    <definedName name="QBHEADERSONSCREEN" localSheetId="0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5914</definedName>
    <definedName name="QBMETADATASIZE" localSheetId="3">0</definedName>
    <definedName name="QBMETADATASIZE" localSheetId="1">5914</definedName>
    <definedName name="QBMETADATASIZE" localSheetId="2">5914</definedName>
    <definedName name="QBPRESERVECOLOR" localSheetId="0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TRUE</definedName>
    <definedName name="QBREPORTCOMPARECOL_AVGCOGS" localSheetId="0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3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3">FALSE</definedName>
    <definedName name="QBREPORTCOMPARECOL_BUDGET" localSheetId="1">FALSE</definedName>
    <definedName name="QBREPORTCOMPARECOL_BUDGET" localSheetId="2">TRUE</definedName>
    <definedName name="QBREPORTCOMPARECOL_BUDPCT" localSheetId="0">FALSE</definedName>
    <definedName name="QBREPORTCOMPARECOL_BUDPCT" localSheetId="3">FALSE</definedName>
    <definedName name="QBREPORTCOMPARECOL_BUDPCT" localSheetId="1">FALSE</definedName>
    <definedName name="QBREPORTCOMPARECOL_BUDPCT" localSheetId="2">FALSE</definedName>
    <definedName name="QBREPORTCOMPARECOL_COGS" localSheetId="0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3">FALSE</definedName>
    <definedName name="QBREPORTCOMPARECOL_YTD" localSheetId="1">FALSE</definedName>
    <definedName name="QBREPORTCOMPARECOL_YTD" localSheetId="2">TRUE</definedName>
    <definedName name="QBREPORTCOMPARECOL_YTDBUDGET" localSheetId="0">FALSE</definedName>
    <definedName name="QBREPORTCOMPARECOL_YTDBUDGET" localSheetId="3">FALSE</definedName>
    <definedName name="QBREPORTCOMPARECOL_YTDBUDGET" localSheetId="1">FALSE</definedName>
    <definedName name="QBREPORTCOMPARECOL_YTDBUDGET" localSheetId="2">TRUE</definedName>
    <definedName name="QBREPORTCOMPARECOL_YTDPCT" localSheetId="0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3">70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3">0</definedName>
    <definedName name="QBREPORTSUBCOLAXIS" localSheetId="1">0</definedName>
    <definedName name="QBREPORTSUBCOLAXIS" localSheetId="2">24</definedName>
    <definedName name="QBREPORTTYPE" localSheetId="0">5</definedName>
    <definedName name="QBREPORTTYPE" localSheetId="3">115</definedName>
    <definedName name="QBREPORTTYPE" localSheetId="1">0</definedName>
    <definedName name="QBREPORTTYPE" localSheetId="2">273</definedName>
    <definedName name="QBROWHEADERS" localSheetId="0">5</definedName>
    <definedName name="QBROWHEADERS" localSheetId="3">1</definedName>
    <definedName name="QBROWHEADERS" localSheetId="1">5</definedName>
    <definedName name="QBROWHEADERS" localSheetId="2">5</definedName>
    <definedName name="QBSTARTDATE" localSheetId="0">20200331</definedName>
    <definedName name="QBSTARTDATE" localSheetId="3">20200301</definedName>
    <definedName name="QBSTARTDATE" localSheetId="1">20200101</definedName>
    <definedName name="QBSTARTDATE" localSheetId="2">20200101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4" i="7" l="1"/>
  <c r="L154" i="7"/>
  <c r="N149" i="7"/>
  <c r="L149" i="7"/>
  <c r="N144" i="7"/>
  <c r="L144" i="7"/>
  <c r="N139" i="7"/>
  <c r="L139" i="7"/>
  <c r="N134" i="7"/>
  <c r="L134" i="7"/>
  <c r="N120" i="7"/>
  <c r="L120" i="7"/>
  <c r="N115" i="7"/>
  <c r="L115" i="7"/>
  <c r="N110" i="7"/>
  <c r="L110" i="7"/>
  <c r="N94" i="7"/>
  <c r="L94" i="7"/>
  <c r="N83" i="7"/>
  <c r="L83" i="7"/>
  <c r="N72" i="7"/>
  <c r="L72" i="7"/>
  <c r="N61" i="7"/>
  <c r="L61" i="7"/>
  <c r="N50" i="7"/>
  <c r="L50" i="7"/>
  <c r="N39" i="7"/>
  <c r="L39" i="7"/>
  <c r="N25" i="7"/>
  <c r="L25" i="7"/>
  <c r="N16" i="7"/>
  <c r="L16" i="7"/>
  <c r="N11" i="7"/>
  <c r="L11" i="7"/>
  <c r="N6" i="7"/>
  <c r="L6" i="7"/>
  <c r="F53" i="5" l="1"/>
  <c r="F52" i="5"/>
  <c r="F51" i="5"/>
  <c r="F48" i="5"/>
  <c r="F46" i="5"/>
  <c r="F41" i="5"/>
  <c r="F40" i="5"/>
  <c r="F39" i="5"/>
  <c r="F36" i="5"/>
  <c r="F30" i="5"/>
  <c r="F26" i="5"/>
  <c r="F20" i="5"/>
  <c r="F12" i="5"/>
  <c r="F6" i="5"/>
  <c r="F66" i="3" l="1"/>
  <c r="F65" i="3"/>
  <c r="F57" i="3"/>
  <c r="F56" i="3"/>
  <c r="F53" i="3"/>
  <c r="F52" i="3"/>
  <c r="F45" i="3"/>
  <c r="F39" i="3"/>
  <c r="F38" i="3"/>
  <c r="F35" i="3"/>
  <c r="F31" i="3"/>
  <c r="F20" i="3"/>
  <c r="F19" i="3"/>
  <c r="F15" i="3"/>
  <c r="F9" i="3"/>
  <c r="N67" i="1" l="1"/>
  <c r="L67" i="1"/>
  <c r="J67" i="1"/>
  <c r="H67" i="1"/>
  <c r="F67" i="1"/>
  <c r="N66" i="1"/>
  <c r="L66" i="1"/>
  <c r="J66" i="1"/>
  <c r="H66" i="1"/>
  <c r="F66" i="1"/>
  <c r="N65" i="1"/>
  <c r="L65" i="1"/>
  <c r="J65" i="1"/>
  <c r="H65" i="1"/>
  <c r="F65" i="1"/>
  <c r="N62" i="1"/>
  <c r="L62" i="1"/>
  <c r="J62" i="1"/>
  <c r="H62" i="1"/>
  <c r="F62" i="1"/>
  <c r="N60" i="1"/>
  <c r="L60" i="1"/>
  <c r="J60" i="1"/>
  <c r="H60" i="1"/>
  <c r="F60" i="1"/>
  <c r="N54" i="1"/>
  <c r="L54" i="1"/>
  <c r="J54" i="1"/>
  <c r="H54" i="1"/>
  <c r="F54" i="1"/>
  <c r="N53" i="1"/>
  <c r="L53" i="1"/>
  <c r="J53" i="1"/>
  <c r="H53" i="1"/>
  <c r="F53" i="1"/>
  <c r="N52" i="1"/>
  <c r="L52" i="1"/>
  <c r="J52" i="1"/>
  <c r="H52" i="1"/>
  <c r="F52" i="1"/>
  <c r="N49" i="1"/>
  <c r="L49" i="1"/>
  <c r="J49" i="1"/>
  <c r="H49" i="1"/>
  <c r="F49" i="1"/>
  <c r="N42" i="1"/>
  <c r="L42" i="1"/>
  <c r="J42" i="1"/>
  <c r="H42" i="1"/>
  <c r="F42" i="1"/>
  <c r="N39" i="1"/>
  <c r="L39" i="1"/>
  <c r="J39" i="1"/>
  <c r="H39" i="1"/>
  <c r="F39" i="1"/>
  <c r="N35" i="1"/>
  <c r="L35" i="1"/>
  <c r="J35" i="1"/>
  <c r="H35" i="1"/>
  <c r="F35" i="1"/>
  <c r="N31" i="1"/>
  <c r="L31" i="1"/>
  <c r="J31" i="1"/>
  <c r="H31" i="1"/>
  <c r="F31" i="1"/>
  <c r="N24" i="1"/>
  <c r="L24" i="1"/>
  <c r="J24" i="1"/>
  <c r="H24" i="1"/>
  <c r="F24" i="1"/>
  <c r="N15" i="1"/>
  <c r="L15" i="1"/>
  <c r="J15" i="1"/>
  <c r="H15" i="1"/>
  <c r="F15" i="1"/>
  <c r="N7" i="1"/>
  <c r="L7" i="1"/>
  <c r="J7" i="1"/>
  <c r="H7" i="1"/>
  <c r="F7" i="1"/>
</calcChain>
</file>

<file path=xl/sharedStrings.xml><?xml version="1.0" encoding="utf-8"?>
<sst xmlns="http://schemas.openxmlformats.org/spreadsheetml/2006/main" count="407" uniqueCount="178">
  <si>
    <t>Jan - Mar 20</t>
  </si>
  <si>
    <t>Budget</t>
  </si>
  <si>
    <t>YTD Budget</t>
  </si>
  <si>
    <t>Annual Budget</t>
  </si>
  <si>
    <t>Ordinary Income/Expense</t>
  </si>
  <si>
    <t>Income</t>
  </si>
  <si>
    <t>600 · Tax Levy</t>
  </si>
  <si>
    <t>410 · User fees</t>
  </si>
  <si>
    <t>Total Income</t>
  </si>
  <si>
    <t>Expense</t>
  </si>
  <si>
    <t>Equip Purchase</t>
  </si>
  <si>
    <t>GBWWTPC Processing Fees</t>
  </si>
  <si>
    <t>Insurance</t>
  </si>
  <si>
    <t>Maintenance</t>
  </si>
  <si>
    <t>Lift Station/Pump Maintenance</t>
  </si>
  <si>
    <t>Generators/Fuel/Repair</t>
  </si>
  <si>
    <t>Total Maintenance</t>
  </si>
  <si>
    <t>Payroll Expense</t>
  </si>
  <si>
    <t>Operators' Meeting Hours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</si>
  <si>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</si>
  <si>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</si>
  <si>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</si>
  <si>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</si>
  <si>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</si>
  <si>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</si>
  <si>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</si>
  <si>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</si>
  <si>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</si>
  <si>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</si>
  <si>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</si>
  <si>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</si>
  <si>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Legal</t>
  </si>
  <si>
    <t>Total Professional Fees</t>
  </si>
  <si>
    <t>530 · Grounds Maintenance</t>
  </si>
  <si>
    <t>Cheq Road Membership Fee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</si>
  <si>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</si>
  <si>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</si>
  <si>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</si>
  <si>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</si>
  <si>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</si>
  <si>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</si>
  <si>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560 · Contract Service</t>
  </si>
  <si>
    <t>Force Main Direct to GBWWTPC</t>
  </si>
  <si>
    <t>Total 560 · Contract Service</t>
  </si>
  <si>
    <t>580 · Office Expenses</t>
  </si>
  <si>
    <t>Advertising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</si>
  <si>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</si>
  <si>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</si>
  <si>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</si>
  <si>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</si>
  <si>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</si>
  <si>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</si>
  <si>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</si>
  <si>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</si>
  <si>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</si>
  <si>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</si>
  <si>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</si>
  <si>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</si>
  <si>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</si>
  <si>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</si>
  <si>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611 · Interest  Income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</si>
  <si>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</si>
  <si>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</si>
  <si>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</si>
  <si>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</si>
  <si>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</si>
  <si>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</si>
  <si>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</si>
  <si>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</si>
  <si>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Mar 31, 20</t>
  </si>
  <si>
    <t>ASSETS</t>
  </si>
  <si>
    <t>Current Assets</t>
  </si>
  <si>
    <t>Checking/Savings</t>
  </si>
  <si>
    <t>104-Clean Water Fund 9190 8236</t>
  </si>
  <si>
    <t>105-Cash Reserve 9190 8244</t>
  </si>
  <si>
    <t>102 · Chippewa Valley ch 9190 2049</t>
  </si>
  <si>
    <t>103 · Chippewa Valley Tax 9190 2031</t>
  </si>
  <si>
    <t>Total Checking/Savings</t>
  </si>
  <si>
    <t>Accounts Receivable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</si>
  <si>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</si>
  <si>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</si>
  <si>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</si>
  <si>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</si>
  <si>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</si>
  <si>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</si>
  <si>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</si>
  <si>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</si>
  <si>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</si>
  <si>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</si>
  <si>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</si>
  <si>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</si>
  <si>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</si>
  <si>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</si>
  <si>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</si>
  <si>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</si>
  <si>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</si>
  <si>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</si>
  <si>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</si>
  <si>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</si>
  <si>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</si>
  <si>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</si>
  <si>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</si>
  <si>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</si>
  <si>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</si>
  <si>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</si>
  <si>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</si>
  <si>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</si>
  <si>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</si>
  <si>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</si>
  <si>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</si>
  <si>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</si>
  <si>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</si>
  <si>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</si>
  <si>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</si>
  <si>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</si>
  <si>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</si>
  <si>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</si>
  <si>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</si>
  <si>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</si>
  <si>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</si>
  <si>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</si>
  <si>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</si>
  <si>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</si>
  <si>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</si>
  <si>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</si>
  <si>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</si>
  <si>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</si>
  <si>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</si>
  <si>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</si>
  <si>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</si>
  <si>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</si>
  <si>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</si>
  <si>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Total Equity</t>
  </si>
  <si>
    <t>TOTAL LIABILITIES &amp; EQUITY</t>
  </si>
  <si>
    <t>Type</t>
  </si>
  <si>
    <t>Num</t>
  </si>
  <si>
    <t>Date</t>
  </si>
  <si>
    <t>Name</t>
  </si>
  <si>
    <t>Account</t>
  </si>
  <si>
    <t>Paid Amount</t>
  </si>
  <si>
    <t>Original Amount</t>
  </si>
  <si>
    <t xml:space="preserve"> </t>
  </si>
  <si>
    <t>TOTAL</t>
  </si>
  <si>
    <t>Check</t>
  </si>
  <si>
    <t>Liability Check</t>
  </si>
  <si>
    <t>Paycheck</t>
  </si>
  <si>
    <t>Bill Pmt -Check</t>
  </si>
  <si>
    <t>Bill</t>
  </si>
  <si>
    <t>auto</t>
  </si>
  <si>
    <t>E-pay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</si>
  <si>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</si>
  <si>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</si>
  <si>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</si>
  <si>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</si>
  <si>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</si>
  <si>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</si>
  <si>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</si>
  <si>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</si>
  <si>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</si>
  <si>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</si>
  <si>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</si>
  <si>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</si>
  <si>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</si>
  <si>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</si>
  <si>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965</t>
  </si>
  <si>
    <t>Xcel Energy</t>
  </si>
  <si>
    <t>United States Treasury</t>
  </si>
  <si>
    <t>Rose M Lawyer</t>
  </si>
  <si>
    <t>Andrew J Long</t>
  </si>
  <si>
    <t>Carol Fahrenkrog</t>
  </si>
  <si>
    <t>Levi Leafblad {commissioner}</t>
  </si>
  <si>
    <t>Pam Brindley</t>
  </si>
  <si>
    <t>Rex J. Dollinger</t>
  </si>
  <si>
    <t>Duane L. Dehn</t>
  </si>
  <si>
    <t>Ryan Faragher</t>
  </si>
  <si>
    <t>EMC Insurance Company</t>
  </si>
  <si>
    <t>GBWWTP</t>
  </si>
  <si>
    <t>Lund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</si>
</sst>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2" fillId="0" borderId="5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6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/>
    <xf numFmtId="165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3" xfId="0" applyNumberFormat="1" applyFont="1" applyBorder="1"/>
    <xf numFmtId="165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67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1" sqref="E1"/>
    </sheetView>
  </sheetViews>
  <sheetFormatPr defaultRowHeight="15" x14ac:dyDescent="0.25"/>
  <cols>
    <col min="1" max="4" width="3" style="17" customWidth="1"/>
    <col min="5" max="5" width="35" style="17" customWidth="1"/>
    <col min="6" max="6" width="10" style="18" bestFit="1" customWidth="1"/>
  </cols>
  <sheetData>
    <row r="1" spans="1:6" s="16" customFormat="1" ht="15.75" thickBot="1" x14ac:dyDescent="0.3">
      <c r="A1" s="13"/>
      <c r="B1" s="13"/>
      <c r="C1" s="13"/>
      <c r="D1" s="13"/>
      <c r="E1" s="13"/>
      <c r="F1" s="19" t="s">
        <v>69</v>
      </c>
    </row>
    <row r="2" spans="1:6" ht="15.75" thickTop="1" x14ac:dyDescent="0.25">
      <c r="A2" s="1" t="s">
        <v>70</v>
      </c>
      <c r="B2" s="1"/>
      <c r="C2" s="1"/>
      <c r="D2" s="1"/>
      <c r="E2" s="1"/>
      <c r="F2" s="4"/>
    </row>
    <row r="3" spans="1:6" x14ac:dyDescent="0.25">
      <c r="A3" s="1"/>
      <c r="B3" s="1" t="s">
        <v>71</v>
      </c>
      <c r="C3" s="1"/>
      <c r="D3" s="1"/>
      <c r="E3" s="1"/>
      <c r="F3" s="4"/>
    </row>
    <row r="4" spans="1:6" x14ac:dyDescent="0.25">
      <c r="A4" s="1"/>
      <c r="B4" s="1"/>
      <c r="C4" s="1" t="s">
        <v>72</v>
      </c>
      <c r="D4" s="1"/>
      <c r="E4" s="1"/>
      <c r="F4" s="4"/>
    </row>
    <row r="5" spans="1:6" x14ac:dyDescent="0.25">
      <c r="A5" s="1"/>
      <c r="B5" s="1"/>
      <c r="C5" s="1"/>
      <c r="D5" s="1" t="s">
        <v>73</v>
      </c>
      <c r="E5" s="1"/>
      <c r="F5" s="4">
        <v>175421.37</v>
      </c>
    </row>
    <row r="6" spans="1:6" x14ac:dyDescent="0.25">
      <c r="A6" s="1"/>
      <c r="B6" s="1"/>
      <c r="C6" s="1"/>
      <c r="D6" s="1" t="s">
        <v>74</v>
      </c>
      <c r="E6" s="1"/>
      <c r="F6" s="4">
        <v>211258.8</v>
      </c>
    </row>
    <row r="7" spans="1:6" x14ac:dyDescent="0.25">
      <c r="A7" s="1"/>
      <c r="B7" s="1"/>
      <c r="C7" s="1"/>
      <c r="D7" s="1" t="s">
        <v>75</v>
      </c>
      <c r="E7" s="1"/>
      <c r="F7" s="4">
        <v>12061.85</v>
      </c>
    </row>
    <row r="8" spans="1:6" ht="15.75" thickBot="1" x14ac:dyDescent="0.3">
      <c r="A8" s="1"/>
      <c r="B8" s="1"/>
      <c r="C8" s="1"/>
      <c r="D8" s="1" t="s">
        <v>76</v>
      </c>
      <c r="E8" s="1"/>
      <c r="F8" s="6">
        <v>45311.26</v>
      </c>
    </row>
    <row r="9" spans="1:6" x14ac:dyDescent="0.25">
      <c r="A9" s="1"/>
      <c r="B9" s="1"/>
      <c r="C9" s="1" t="s">
        <v>77</v>
      </c>
      <c r="D9" s="1"/>
      <c r="E9" s="1"/>
      <c r="F9" s="4">
        <f>ROUND(SUM(F4:F8),5)</f>
        <v>444053.28</v>
      </c>
    </row>
    <row r="10" spans="1:6" x14ac:dyDescent="0.25">
      <c r="A10" s="1"/>
      <c r="B10" s="1"/>
      <c r="C10" s="1" t="s">
        <v>78</v>
      </c>
      <c r="D10" s="1"/>
      <c r="E10" s="1"/>
      <c r="F10" s="4"/>
    </row>
    <row r="11" spans="1:6" x14ac:dyDescent="0.25">
      <c r="A11" s="1"/>
      <c r="B11" s="1"/>
      <c r="C11" s="1"/>
      <c r="D11" s="1" t="s">
        <v>79</v>
      </c>
      <c r="E11" s="1"/>
      <c r="F11" s="4">
        <v>2545</v>
      </c>
    </row>
    <row r="12" spans="1:6" x14ac:dyDescent="0.25">
      <c r="A12" s="1"/>
      <c r="B12" s="1"/>
      <c r="C12" s="1"/>
      <c r="D12" s="1" t="s">
        <v>80</v>
      </c>
      <c r="E12" s="1"/>
      <c r="F12" s="4">
        <v>835.76</v>
      </c>
    </row>
    <row r="13" spans="1:6" x14ac:dyDescent="0.25">
      <c r="A13" s="1"/>
      <c r="B13" s="1"/>
      <c r="C13" s="1"/>
      <c r="D13" s="1" t="s">
        <v>81</v>
      </c>
      <c r="E13" s="1"/>
      <c r="F13" s="4">
        <v>23166.43</v>
      </c>
    </row>
    <row r="14" spans="1:6" ht="15.75" thickBot="1" x14ac:dyDescent="0.3">
      <c r="A14" s="1"/>
      <c r="B14" s="1"/>
      <c r="C14" s="1"/>
      <c r="D14" s="1" t="s">
        <v>82</v>
      </c>
      <c r="E14" s="1"/>
      <c r="F14" s="6">
        <v>20575.16</v>
      </c>
    </row>
    <row r="15" spans="1:6" x14ac:dyDescent="0.25">
      <c r="A15" s="1"/>
      <c r="B15" s="1"/>
      <c r="C15" s="1" t="s">
        <v>83</v>
      </c>
      <c r="D15" s="1"/>
      <c r="E15" s="1"/>
      <c r="F15" s="4">
        <f>ROUND(SUM(F10:F14),5)</f>
        <v>47122.35</v>
      </c>
    </row>
    <row r="16" spans="1:6" x14ac:dyDescent="0.25">
      <c r="A16" s="1"/>
      <c r="B16" s="1"/>
      <c r="C16" s="1" t="s">
        <v>84</v>
      </c>
      <c r="D16" s="1"/>
      <c r="E16" s="1"/>
      <c r="F16" s="4"/>
    </row>
    <row r="17" spans="1:6" x14ac:dyDescent="0.25">
      <c r="A17" s="1"/>
      <c r="B17" s="1"/>
      <c r="C17" s="1"/>
      <c r="D17" s="1" t="s">
        <v>85</v>
      </c>
      <c r="E17" s="1"/>
      <c r="F17" s="4">
        <v>1098.99</v>
      </c>
    </row>
    <row r="18" spans="1:6" ht="15.75" thickBot="1" x14ac:dyDescent="0.3">
      <c r="A18" s="1"/>
      <c r="B18" s="1"/>
      <c r="C18" s="1"/>
      <c r="D18" s="1" t="s">
        <v>86</v>
      </c>
      <c r="E18" s="1"/>
      <c r="F18" s="7">
        <v>66150</v>
      </c>
    </row>
    <row r="19" spans="1:6" ht="15.75" thickBot="1" x14ac:dyDescent="0.3">
      <c r="A19" s="1"/>
      <c r="B19" s="1"/>
      <c r="C19" s="1" t="s">
        <v>87</v>
      </c>
      <c r="D19" s="1"/>
      <c r="E19" s="1"/>
      <c r="F19" s="9">
        <f>ROUND(SUM(F16:F18),5)</f>
        <v>67248.990000000005</v>
      </c>
    </row>
    <row r="20" spans="1:6" x14ac:dyDescent="0.25">
      <c r="A20" s="1"/>
      <c r="B20" s="1" t="s">
        <v>88</v>
      </c>
      <c r="C20" s="1"/>
      <c r="D20" s="1"/>
      <c r="E20" s="1"/>
      <c r="F20" s="4">
        <f>ROUND(F3+F9+F15+F19,5)</f>
        <v>558424.62</v>
      </c>
    </row>
    <row r="21" spans="1:6" x14ac:dyDescent="0.25">
      <c r="A21" s="1"/>
      <c r="B21" s="1" t="s">
        <v>89</v>
      </c>
      <c r="C21" s="1"/>
      <c r="D21" s="1"/>
      <c r="E21" s="1"/>
      <c r="F21" s="4"/>
    </row>
    <row r="22" spans="1:6" x14ac:dyDescent="0.25">
      <c r="A22" s="1"/>
      <c r="B22" s="1"/>
      <c r="C22" s="1" t="s">
        <v>90</v>
      </c>
      <c r="D22" s="1"/>
      <c r="E22" s="1"/>
      <c r="F22" s="4">
        <v>1897196.49</v>
      </c>
    </row>
    <row r="23" spans="1:6" x14ac:dyDescent="0.25">
      <c r="A23" s="1"/>
      <c r="B23" s="1"/>
      <c r="C23" s="1" t="s">
        <v>91</v>
      </c>
      <c r="D23" s="1"/>
      <c r="E23" s="1"/>
      <c r="F23" s="4">
        <v>29950.97</v>
      </c>
    </row>
    <row r="24" spans="1:6" x14ac:dyDescent="0.25">
      <c r="A24" s="1"/>
      <c r="B24" s="1"/>
      <c r="C24" s="1" t="s">
        <v>92</v>
      </c>
      <c r="D24" s="1"/>
      <c r="E24" s="1"/>
      <c r="F24" s="4">
        <v>120712</v>
      </c>
    </row>
    <row r="25" spans="1:6" x14ac:dyDescent="0.25">
      <c r="A25" s="1"/>
      <c r="B25" s="1"/>
      <c r="C25" s="1" t="s">
        <v>93</v>
      </c>
      <c r="D25" s="1"/>
      <c r="E25" s="1"/>
      <c r="F25" s="4">
        <v>2451.83</v>
      </c>
    </row>
    <row r="26" spans="1:6" x14ac:dyDescent="0.25">
      <c r="A26" s="1"/>
      <c r="B26" s="1"/>
      <c r="C26" s="1" t="s">
        <v>94</v>
      </c>
      <c r="D26" s="1"/>
      <c r="E26" s="1"/>
      <c r="F26" s="4">
        <v>185679.02</v>
      </c>
    </row>
    <row r="27" spans="1:6" x14ac:dyDescent="0.25">
      <c r="A27" s="1"/>
      <c r="B27" s="1"/>
      <c r="C27" s="1" t="s">
        <v>95</v>
      </c>
      <c r="D27" s="1"/>
      <c r="E27" s="1"/>
      <c r="F27" s="4">
        <v>640114.91</v>
      </c>
    </row>
    <row r="28" spans="1:6" x14ac:dyDescent="0.25">
      <c r="A28" s="1"/>
      <c r="B28" s="1"/>
      <c r="C28" s="1" t="s">
        <v>96</v>
      </c>
      <c r="D28" s="1"/>
      <c r="E28" s="1"/>
      <c r="F28" s="4"/>
    </row>
    <row r="29" spans="1:6" x14ac:dyDescent="0.25">
      <c r="A29" s="1"/>
      <c r="B29" s="1"/>
      <c r="C29" s="1"/>
      <c r="D29" s="1" t="s">
        <v>97</v>
      </c>
      <c r="E29" s="1"/>
      <c r="F29" s="4">
        <v>14475</v>
      </c>
    </row>
    <row r="30" spans="1:6" ht="15.75" thickBot="1" x14ac:dyDescent="0.3">
      <c r="A30" s="1"/>
      <c r="B30" s="1"/>
      <c r="C30" s="1"/>
      <c r="D30" s="1" t="s">
        <v>98</v>
      </c>
      <c r="E30" s="1"/>
      <c r="F30" s="6">
        <v>52932</v>
      </c>
    </row>
    <row r="31" spans="1:6" x14ac:dyDescent="0.25">
      <c r="A31" s="1"/>
      <c r="B31" s="1"/>
      <c r="C31" s="1" t="s">
        <v>99</v>
      </c>
      <c r="D31" s="1"/>
      <c r="E31" s="1"/>
      <c r="F31" s="4">
        <f>ROUND(SUM(F28:F30),5)</f>
        <v>67407</v>
      </c>
    </row>
    <row r="32" spans="1:6" x14ac:dyDescent="0.25">
      <c r="A32" s="1"/>
      <c r="B32" s="1"/>
      <c r="C32" s="1" t="s">
        <v>100</v>
      </c>
      <c r="D32" s="1"/>
      <c r="E32" s="1"/>
      <c r="F32" s="4">
        <v>2163</v>
      </c>
    </row>
    <row r="33" spans="1:6" x14ac:dyDescent="0.25">
      <c r="A33" s="1"/>
      <c r="B33" s="1"/>
      <c r="C33" s="1" t="s">
        <v>101</v>
      </c>
      <c r="D33" s="1"/>
      <c r="E33" s="1"/>
      <c r="F33" s="4">
        <v>-291473.65999999997</v>
      </c>
    </row>
    <row r="34" spans="1:6" ht="15.75" thickBot="1" x14ac:dyDescent="0.3">
      <c r="A34" s="1"/>
      <c r="B34" s="1"/>
      <c r="C34" s="1" t="s">
        <v>102</v>
      </c>
      <c r="D34" s="1"/>
      <c r="E34" s="1"/>
      <c r="F34" s="6">
        <v>-544407.34</v>
      </c>
    </row>
    <row r="35" spans="1:6" x14ac:dyDescent="0.25">
      <c r="A35" s="1"/>
      <c r="B35" s="1" t="s">
        <v>103</v>
      </c>
      <c r="C35" s="1"/>
      <c r="D35" s="1"/>
      <c r="E35" s="1"/>
      <c r="F35" s="4">
        <f>ROUND(SUM(F21:F27)+SUM(F31:F34),5)</f>
        <v>2109794.2200000002</v>
      </c>
    </row>
    <row r="36" spans="1:6" x14ac:dyDescent="0.25">
      <c r="A36" s="1"/>
      <c r="B36" s="1" t="s">
        <v>104</v>
      </c>
      <c r="C36" s="1"/>
      <c r="D36" s="1"/>
      <c r="E36" s="1"/>
      <c r="F36" s="4"/>
    </row>
    <row r="37" spans="1:6" ht="15.75" thickBot="1" x14ac:dyDescent="0.3">
      <c r="A37" s="1"/>
      <c r="B37" s="1"/>
      <c r="C37" s="1" t="s">
        <v>105</v>
      </c>
      <c r="D37" s="1"/>
      <c r="E37" s="1"/>
      <c r="F37" s="7">
        <v>36702.21</v>
      </c>
    </row>
    <row r="38" spans="1:6" ht="15.75" thickBot="1" x14ac:dyDescent="0.3">
      <c r="A38" s="1"/>
      <c r="B38" s="1" t="s">
        <v>106</v>
      </c>
      <c r="C38" s="1"/>
      <c r="D38" s="1"/>
      <c r="E38" s="1"/>
      <c r="F38" s="8">
        <f>ROUND(SUM(F36:F37),5)</f>
        <v>36702.21</v>
      </c>
    </row>
    <row r="39" spans="1:6" s="12" customFormat="1" ht="12" thickBot="1" x14ac:dyDescent="0.25">
      <c r="A39" s="10" t="s">
        <v>107</v>
      </c>
      <c r="B39" s="10"/>
      <c r="C39" s="10"/>
      <c r="D39" s="10"/>
      <c r="E39" s="10"/>
      <c r="F39" s="11">
        <f>ROUND(F2+F20+F35+F38,5)</f>
        <v>2704921.05</v>
      </c>
    </row>
    <row r="40" spans="1:6" ht="15.75" thickTop="1" x14ac:dyDescent="0.25">
      <c r="A40" s="1" t="s">
        <v>108</v>
      </c>
      <c r="B40" s="1"/>
      <c r="C40" s="1"/>
      <c r="D40" s="1"/>
      <c r="E40" s="1"/>
      <c r="F40" s="4"/>
    </row>
    <row r="41" spans="1:6" x14ac:dyDescent="0.25">
      <c r="A41" s="1"/>
      <c r="B41" s="1" t="s">
        <v>109</v>
      </c>
      <c r="C41" s="1"/>
      <c r="D41" s="1"/>
      <c r="E41" s="1"/>
      <c r="F41" s="4"/>
    </row>
    <row r="42" spans="1:6" x14ac:dyDescent="0.25">
      <c r="A42" s="1"/>
      <c r="B42" s="1"/>
      <c r="C42" s="1" t="s">
        <v>110</v>
      </c>
      <c r="D42" s="1"/>
      <c r="E42" s="1"/>
      <c r="F42" s="4"/>
    </row>
    <row r="43" spans="1:6" x14ac:dyDescent="0.25">
      <c r="A43" s="1"/>
      <c r="B43" s="1"/>
      <c r="C43" s="1"/>
      <c r="D43" s="1" t="s">
        <v>111</v>
      </c>
      <c r="E43" s="1"/>
      <c r="F43" s="4"/>
    </row>
    <row r="44" spans="1:6" ht="15.75" thickBot="1" x14ac:dyDescent="0.3">
      <c r="A44" s="1"/>
      <c r="B44" s="1"/>
      <c r="C44" s="1"/>
      <c r="D44" s="1"/>
      <c r="E44" s="1" t="s">
        <v>112</v>
      </c>
      <c r="F44" s="6">
        <v>-1396.01</v>
      </c>
    </row>
    <row r="45" spans="1:6" x14ac:dyDescent="0.25">
      <c r="A45" s="1"/>
      <c r="B45" s="1"/>
      <c r="C45" s="1"/>
      <c r="D45" s="1" t="s">
        <v>113</v>
      </c>
      <c r="E45" s="1"/>
      <c r="F45" s="4">
        <f>ROUND(SUM(F43:F44),5)</f>
        <v>-1396.01</v>
      </c>
    </row>
    <row r="46" spans="1:6" x14ac:dyDescent="0.25">
      <c r="A46" s="1"/>
      <c r="B46" s="1"/>
      <c r="C46" s="1"/>
      <c r="D46" s="1" t="s">
        <v>114</v>
      </c>
      <c r="E46" s="1"/>
      <c r="F46" s="4"/>
    </row>
    <row r="47" spans="1:6" x14ac:dyDescent="0.25">
      <c r="A47" s="1"/>
      <c r="B47" s="1"/>
      <c r="C47" s="1"/>
      <c r="D47" s="1"/>
      <c r="E47" s="1" t="s">
        <v>115</v>
      </c>
      <c r="F47" s="4">
        <v>2158.02</v>
      </c>
    </row>
    <row r="48" spans="1:6" x14ac:dyDescent="0.25">
      <c r="A48" s="1"/>
      <c r="B48" s="1"/>
      <c r="C48" s="1"/>
      <c r="D48" s="1"/>
      <c r="E48" s="1" t="s">
        <v>116</v>
      </c>
      <c r="F48" s="4">
        <v>1413.77</v>
      </c>
    </row>
    <row r="49" spans="1:6" x14ac:dyDescent="0.25">
      <c r="A49" s="1"/>
      <c r="B49" s="1"/>
      <c r="C49" s="1"/>
      <c r="D49" s="1"/>
      <c r="E49" s="1" t="s">
        <v>117</v>
      </c>
      <c r="F49" s="4">
        <v>11890.57</v>
      </c>
    </row>
    <row r="50" spans="1:6" x14ac:dyDescent="0.25">
      <c r="A50" s="1"/>
      <c r="B50" s="1"/>
      <c r="C50" s="1"/>
      <c r="D50" s="1"/>
      <c r="E50" s="1" t="s">
        <v>118</v>
      </c>
      <c r="F50" s="4">
        <v>909.62</v>
      </c>
    </row>
    <row r="51" spans="1:6" ht="15.75" thickBot="1" x14ac:dyDescent="0.3">
      <c r="A51" s="1"/>
      <c r="B51" s="1"/>
      <c r="C51" s="1"/>
      <c r="D51" s="1"/>
      <c r="E51" s="1" t="s">
        <v>119</v>
      </c>
      <c r="F51" s="7">
        <v>66150</v>
      </c>
    </row>
    <row r="52" spans="1:6" ht="15.75" thickBot="1" x14ac:dyDescent="0.3">
      <c r="A52" s="1"/>
      <c r="B52" s="1"/>
      <c r="C52" s="1"/>
      <c r="D52" s="1" t="s">
        <v>120</v>
      </c>
      <c r="E52" s="1"/>
      <c r="F52" s="9">
        <f>ROUND(SUM(F46:F51),5)</f>
        <v>82521.98</v>
      </c>
    </row>
    <row r="53" spans="1:6" x14ac:dyDescent="0.25">
      <c r="A53" s="1"/>
      <c r="B53" s="1"/>
      <c r="C53" s="1" t="s">
        <v>121</v>
      </c>
      <c r="D53" s="1"/>
      <c r="E53" s="1"/>
      <c r="F53" s="4">
        <f>ROUND(F42+F45+F52,5)</f>
        <v>81125.97</v>
      </c>
    </row>
    <row r="54" spans="1:6" x14ac:dyDescent="0.25">
      <c r="A54" s="1"/>
      <c r="B54" s="1"/>
      <c r="C54" s="1" t="s">
        <v>122</v>
      </c>
      <c r="D54" s="1"/>
      <c r="E54" s="1"/>
      <c r="F54" s="4"/>
    </row>
    <row r="55" spans="1:6" ht="15.75" thickBot="1" x14ac:dyDescent="0.3">
      <c r="A55" s="1"/>
      <c r="B55" s="1"/>
      <c r="C55" s="1"/>
      <c r="D55" s="1" t="s">
        <v>123</v>
      </c>
      <c r="E55" s="1"/>
      <c r="F55" s="7">
        <v>207828.83</v>
      </c>
    </row>
    <row r="56" spans="1:6" ht="15.75" thickBot="1" x14ac:dyDescent="0.3">
      <c r="A56" s="1"/>
      <c r="B56" s="1"/>
      <c r="C56" s="1" t="s">
        <v>124</v>
      </c>
      <c r="D56" s="1"/>
      <c r="E56" s="1"/>
      <c r="F56" s="9">
        <f>ROUND(SUM(F54:F55),5)</f>
        <v>207828.83</v>
      </c>
    </row>
    <row r="57" spans="1:6" x14ac:dyDescent="0.25">
      <c r="A57" s="1"/>
      <c r="B57" s="1" t="s">
        <v>125</v>
      </c>
      <c r="C57" s="1"/>
      <c r="D57" s="1"/>
      <c r="E57" s="1"/>
      <c r="F57" s="4">
        <f>ROUND(F41+F53+F56,5)</f>
        <v>288954.8</v>
      </c>
    </row>
    <row r="58" spans="1:6" x14ac:dyDescent="0.25">
      <c r="A58" s="1"/>
      <c r="B58" s="1" t="s">
        <v>126</v>
      </c>
      <c r="C58" s="1"/>
      <c r="D58" s="1"/>
      <c r="E58" s="1"/>
      <c r="F58" s="4"/>
    </row>
    <row r="59" spans="1:6" x14ac:dyDescent="0.25">
      <c r="A59" s="1"/>
      <c r="B59" s="1"/>
      <c r="C59" s="1" t="s">
        <v>127</v>
      </c>
      <c r="D59" s="1"/>
      <c r="E59" s="1"/>
      <c r="F59" s="4">
        <v>1820959.66</v>
      </c>
    </row>
    <row r="60" spans="1:6" x14ac:dyDescent="0.25">
      <c r="A60" s="1"/>
      <c r="B60" s="1"/>
      <c r="C60" s="1" t="s">
        <v>128</v>
      </c>
      <c r="D60" s="1"/>
      <c r="E60" s="1"/>
      <c r="F60" s="4">
        <v>141829.29</v>
      </c>
    </row>
    <row r="61" spans="1:6" x14ac:dyDescent="0.25">
      <c r="A61" s="1"/>
      <c r="B61" s="1"/>
      <c r="C61" s="1" t="s">
        <v>129</v>
      </c>
      <c r="D61" s="1"/>
      <c r="E61" s="1"/>
      <c r="F61" s="4">
        <v>65842.33</v>
      </c>
    </row>
    <row r="62" spans="1:6" x14ac:dyDescent="0.25">
      <c r="A62" s="1"/>
      <c r="B62" s="1"/>
      <c r="C62" s="1" t="s">
        <v>130</v>
      </c>
      <c r="D62" s="1"/>
      <c r="E62" s="1"/>
      <c r="F62" s="4">
        <v>125092.95</v>
      </c>
    </row>
    <row r="63" spans="1:6" x14ac:dyDescent="0.25">
      <c r="A63" s="1"/>
      <c r="B63" s="1"/>
      <c r="C63" s="1" t="s">
        <v>131</v>
      </c>
      <c r="D63" s="1"/>
      <c r="E63" s="1"/>
      <c r="F63" s="4">
        <v>241505.11</v>
      </c>
    </row>
    <row r="64" spans="1:6" ht="15.75" thickBot="1" x14ac:dyDescent="0.3">
      <c r="A64" s="1"/>
      <c r="B64" s="1"/>
      <c r="C64" s="1" t="s">
        <v>68</v>
      </c>
      <c r="D64" s="1"/>
      <c r="E64" s="1"/>
      <c r="F64" s="7">
        <v>20736.91</v>
      </c>
    </row>
    <row r="65" spans="1:6" ht="15.75" thickBot="1" x14ac:dyDescent="0.3">
      <c r="A65" s="1"/>
      <c r="B65" s="1" t="s">
        <v>132</v>
      </c>
      <c r="C65" s="1"/>
      <c r="D65" s="1"/>
      <c r="E65" s="1"/>
      <c r="F65" s="8">
        <f>ROUND(SUM(F58:F64),5)</f>
        <v>2415966.25</v>
      </c>
    </row>
    <row r="66" spans="1:6" s="12" customFormat="1" ht="12" thickBot="1" x14ac:dyDescent="0.25">
      <c r="A66" s="10" t="s">
        <v>133</v>
      </c>
      <c r="B66" s="10"/>
      <c r="C66" s="10"/>
      <c r="D66" s="10"/>
      <c r="E66" s="10"/>
      <c r="F66" s="11">
        <f>ROUND(F40+F57+F65,5)</f>
        <v>2704921.05</v>
      </c>
    </row>
    <row r="67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3:27 PM
&amp;"Arial,Bold"&amp;8 03/30/20
&amp;"Arial,Bold"&amp;8 Accrual Basis&amp;C&amp;"Arial,Bold"&amp;12 PIKES BAY SANITARY DISTRICT
&amp;"Arial,Bold"&amp;14 Balance Sheet
&amp;"Arial,Bold"&amp;10 As of March 31,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54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7" customWidth="1"/>
    <col min="5" max="5" width="27" style="17" customWidth="1"/>
    <col min="6" max="6" width="10.28515625" style="18" bestFit="1" customWidth="1"/>
  </cols>
  <sheetData>
    <row r="1" spans="1:6" s="16" customFormat="1" ht="15.75" thickBot="1" x14ac:dyDescent="0.3">
      <c r="A1" s="13"/>
      <c r="B1" s="13"/>
      <c r="C1" s="13"/>
      <c r="D1" s="13"/>
      <c r="E1" s="13"/>
      <c r="F1" s="19" t="s">
        <v>0</v>
      </c>
    </row>
    <row r="2" spans="1:6" ht="15.75" thickTop="1" x14ac:dyDescent="0.25">
      <c r="A2" s="1"/>
      <c r="B2" s="1" t="s">
        <v>4</v>
      </c>
      <c r="C2" s="1"/>
      <c r="D2" s="1"/>
      <c r="E2" s="1"/>
      <c r="F2" s="4"/>
    </row>
    <row r="3" spans="1:6" x14ac:dyDescent="0.25">
      <c r="A3" s="1"/>
      <c r="B3" s="1"/>
      <c r="C3" s="1" t="s">
        <v>5</v>
      </c>
      <c r="D3" s="1"/>
      <c r="E3" s="1"/>
      <c r="F3" s="4"/>
    </row>
    <row r="4" spans="1:6" x14ac:dyDescent="0.25">
      <c r="A4" s="1"/>
      <c r="B4" s="1"/>
      <c r="C4" s="1"/>
      <c r="D4" s="1" t="s">
        <v>6</v>
      </c>
      <c r="E4" s="1"/>
      <c r="F4" s="4">
        <v>35983.64</v>
      </c>
    </row>
    <row r="5" spans="1:6" ht="15.75" thickBot="1" x14ac:dyDescent="0.3">
      <c r="A5" s="1"/>
      <c r="B5" s="1"/>
      <c r="C5" s="1"/>
      <c r="D5" s="1" t="s">
        <v>7</v>
      </c>
      <c r="E5" s="1"/>
      <c r="F5" s="6">
        <v>43194</v>
      </c>
    </row>
    <row r="6" spans="1:6" x14ac:dyDescent="0.25">
      <c r="A6" s="1"/>
      <c r="B6" s="1"/>
      <c r="C6" s="1" t="s">
        <v>8</v>
      </c>
      <c r="D6" s="1"/>
      <c r="E6" s="1"/>
      <c r="F6" s="4">
        <f>ROUND(SUM(F3:F5),5)</f>
        <v>79177.64</v>
      </c>
    </row>
    <row r="7" spans="1:6" x14ac:dyDescent="0.25">
      <c r="A7" s="1"/>
      <c r="B7" s="1"/>
      <c r="C7" s="1" t="s">
        <v>9</v>
      </c>
      <c r="D7" s="1"/>
      <c r="E7" s="1"/>
      <c r="F7" s="4"/>
    </row>
    <row r="8" spans="1:6" x14ac:dyDescent="0.25">
      <c r="A8" s="1"/>
      <c r="B8" s="1"/>
      <c r="C8" s="1"/>
      <c r="D8" s="1" t="s">
        <v>11</v>
      </c>
      <c r="E8" s="1"/>
      <c r="F8" s="4">
        <v>4175.13</v>
      </c>
    </row>
    <row r="9" spans="1:6" x14ac:dyDescent="0.25">
      <c r="A9" s="1"/>
      <c r="B9" s="1"/>
      <c r="C9" s="1"/>
      <c r="D9" s="1" t="s">
        <v>12</v>
      </c>
      <c r="E9" s="1"/>
      <c r="F9" s="4">
        <v>1297</v>
      </c>
    </row>
    <row r="10" spans="1:6" x14ac:dyDescent="0.25">
      <c r="A10" s="1"/>
      <c r="B10" s="1"/>
      <c r="C10" s="1"/>
      <c r="D10" s="1" t="s">
        <v>13</v>
      </c>
      <c r="E10" s="1"/>
      <c r="F10" s="4"/>
    </row>
    <row r="11" spans="1:6" ht="15.75" thickBot="1" x14ac:dyDescent="0.3">
      <c r="A11" s="1"/>
      <c r="B11" s="1"/>
      <c r="C11" s="1"/>
      <c r="D11" s="1"/>
      <c r="E11" s="1" t="s">
        <v>15</v>
      </c>
      <c r="F11" s="6">
        <v>3658.25</v>
      </c>
    </row>
    <row r="12" spans="1:6" x14ac:dyDescent="0.25">
      <c r="A12" s="1"/>
      <c r="B12" s="1"/>
      <c r="C12" s="1"/>
      <c r="D12" s="1" t="s">
        <v>16</v>
      </c>
      <c r="E12" s="1"/>
      <c r="F12" s="4">
        <f>ROUND(SUM(F10:F11),5)</f>
        <v>3658.25</v>
      </c>
    </row>
    <row r="13" spans="1:6" x14ac:dyDescent="0.25">
      <c r="A13" s="1"/>
      <c r="B13" s="1"/>
      <c r="C13" s="1"/>
      <c r="D13" s="1" t="s">
        <v>17</v>
      </c>
      <c r="E13" s="1"/>
      <c r="F13" s="4"/>
    </row>
    <row r="14" spans="1:6" x14ac:dyDescent="0.25">
      <c r="A14" s="1"/>
      <c r="B14" s="1"/>
      <c r="C14" s="1"/>
      <c r="D14" s="1"/>
      <c r="E14" s="1" t="s">
        <v>19</v>
      </c>
      <c r="F14" s="4">
        <v>4055.01</v>
      </c>
    </row>
    <row r="15" spans="1:6" x14ac:dyDescent="0.25">
      <c r="A15" s="1"/>
      <c r="B15" s="1"/>
      <c r="C15" s="1"/>
      <c r="D15" s="1"/>
      <c r="E15" s="1" t="s">
        <v>20</v>
      </c>
      <c r="F15" s="4">
        <v>158.34</v>
      </c>
    </row>
    <row r="16" spans="1:6" x14ac:dyDescent="0.25">
      <c r="A16" s="1"/>
      <c r="B16" s="1"/>
      <c r="C16" s="1"/>
      <c r="D16" s="1"/>
      <c r="E16" s="1" t="s">
        <v>21</v>
      </c>
      <c r="F16" s="4">
        <v>1301.99</v>
      </c>
    </row>
    <row r="17" spans="1:6" x14ac:dyDescent="0.25">
      <c r="A17" s="1"/>
      <c r="B17" s="1"/>
      <c r="C17" s="1"/>
      <c r="D17" s="1"/>
      <c r="E17" s="1" t="s">
        <v>22</v>
      </c>
      <c r="F17" s="4">
        <v>75</v>
      </c>
    </row>
    <row r="18" spans="1:6" x14ac:dyDescent="0.25">
      <c r="A18" s="1"/>
      <c r="B18" s="1"/>
      <c r="C18" s="1"/>
      <c r="D18" s="1"/>
      <c r="E18" s="1" t="s">
        <v>23</v>
      </c>
      <c r="F18" s="4">
        <v>3750</v>
      </c>
    </row>
    <row r="19" spans="1:6" ht="15.75" thickBot="1" x14ac:dyDescent="0.3">
      <c r="A19" s="1"/>
      <c r="B19" s="1"/>
      <c r="C19" s="1"/>
      <c r="D19" s="1"/>
      <c r="E19" s="1" t="s">
        <v>24</v>
      </c>
      <c r="F19" s="6">
        <v>9214.52</v>
      </c>
    </row>
    <row r="20" spans="1:6" x14ac:dyDescent="0.25">
      <c r="A20" s="1"/>
      <c r="B20" s="1"/>
      <c r="C20" s="1"/>
      <c r="D20" s="1" t="s">
        <v>25</v>
      </c>
      <c r="E20" s="1"/>
      <c r="F20" s="4">
        <f>ROUND(SUM(F13:F19),5)</f>
        <v>18554.86</v>
      </c>
    </row>
    <row r="21" spans="1:6" x14ac:dyDescent="0.25">
      <c r="A21" s="1"/>
      <c r="B21" s="1"/>
      <c r="C21" s="1"/>
      <c r="D21" s="1" t="s">
        <v>26</v>
      </c>
      <c r="E21" s="1"/>
      <c r="F21" s="4"/>
    </row>
    <row r="22" spans="1:6" x14ac:dyDescent="0.25">
      <c r="A22" s="1"/>
      <c r="B22" s="1"/>
      <c r="C22" s="1"/>
      <c r="D22" s="1"/>
      <c r="E22" s="1" t="s">
        <v>28</v>
      </c>
      <c r="F22" s="4">
        <v>77.5</v>
      </c>
    </row>
    <row r="23" spans="1:6" x14ac:dyDescent="0.25">
      <c r="A23" s="1"/>
      <c r="B23" s="1"/>
      <c r="C23" s="1"/>
      <c r="D23" s="1"/>
      <c r="E23" s="1" t="s">
        <v>29</v>
      </c>
      <c r="F23" s="4">
        <v>167</v>
      </c>
    </row>
    <row r="24" spans="1:6" x14ac:dyDescent="0.25">
      <c r="A24" s="1"/>
      <c r="B24" s="1"/>
      <c r="C24" s="1"/>
      <c r="D24" s="1"/>
      <c r="E24" s="1" t="s">
        <v>30</v>
      </c>
      <c r="F24" s="4">
        <v>3669.65</v>
      </c>
    </row>
    <row r="25" spans="1:6" ht="15.75" thickBot="1" x14ac:dyDescent="0.3">
      <c r="A25" s="1"/>
      <c r="B25" s="1"/>
      <c r="C25" s="1"/>
      <c r="D25" s="1"/>
      <c r="E25" s="1" t="s">
        <v>31</v>
      </c>
      <c r="F25" s="6">
        <v>1770</v>
      </c>
    </row>
    <row r="26" spans="1:6" x14ac:dyDescent="0.25">
      <c r="A26" s="1"/>
      <c r="B26" s="1"/>
      <c r="C26" s="1"/>
      <c r="D26" s="1" t="s">
        <v>32</v>
      </c>
      <c r="E26" s="1"/>
      <c r="F26" s="4">
        <f>ROUND(SUM(F21:F25),5)</f>
        <v>5684.15</v>
      </c>
    </row>
    <row r="27" spans="1:6" x14ac:dyDescent="0.25">
      <c r="A27" s="1"/>
      <c r="B27" s="1"/>
      <c r="C27" s="1"/>
      <c r="D27" s="1" t="s">
        <v>37</v>
      </c>
      <c r="E27" s="1"/>
      <c r="F27" s="4"/>
    </row>
    <row r="28" spans="1:6" x14ac:dyDescent="0.25">
      <c r="A28" s="1"/>
      <c r="B28" s="1"/>
      <c r="C28" s="1"/>
      <c r="D28" s="1"/>
      <c r="E28" s="1" t="s">
        <v>38</v>
      </c>
      <c r="F28" s="4">
        <v>551.16999999999996</v>
      </c>
    </row>
    <row r="29" spans="1:6" ht="15.75" thickBot="1" x14ac:dyDescent="0.3">
      <c r="A29" s="1"/>
      <c r="B29" s="1"/>
      <c r="C29" s="1"/>
      <c r="D29" s="1"/>
      <c r="E29" s="1" t="s">
        <v>39</v>
      </c>
      <c r="F29" s="6">
        <v>559.28</v>
      </c>
    </row>
    <row r="30" spans="1:6" x14ac:dyDescent="0.25">
      <c r="A30" s="1"/>
      <c r="B30" s="1"/>
      <c r="C30" s="1"/>
      <c r="D30" s="1" t="s">
        <v>40</v>
      </c>
      <c r="E30" s="1"/>
      <c r="F30" s="4">
        <f>ROUND(SUM(F27:F29),5)</f>
        <v>1110.45</v>
      </c>
    </row>
    <row r="31" spans="1:6" x14ac:dyDescent="0.25">
      <c r="A31" s="1"/>
      <c r="B31" s="1"/>
      <c r="C31" s="1"/>
      <c r="D31" s="1" t="s">
        <v>44</v>
      </c>
      <c r="E31" s="1"/>
      <c r="F31" s="4"/>
    </row>
    <row r="32" spans="1:6" x14ac:dyDescent="0.25">
      <c r="A32" s="1"/>
      <c r="B32" s="1"/>
      <c r="C32" s="1"/>
      <c r="D32" s="1"/>
      <c r="E32" s="1" t="s">
        <v>46</v>
      </c>
      <c r="F32" s="4">
        <v>10</v>
      </c>
    </row>
    <row r="33" spans="1:6" x14ac:dyDescent="0.25">
      <c r="A33" s="1"/>
      <c r="B33" s="1"/>
      <c r="C33" s="1"/>
      <c r="D33" s="1"/>
      <c r="E33" s="1" t="s">
        <v>47</v>
      </c>
      <c r="F33" s="4">
        <v>150</v>
      </c>
    </row>
    <row r="34" spans="1:6" x14ac:dyDescent="0.25">
      <c r="A34" s="1"/>
      <c r="B34" s="1"/>
      <c r="C34" s="1"/>
      <c r="D34" s="1"/>
      <c r="E34" s="1" t="s">
        <v>48</v>
      </c>
      <c r="F34" s="4">
        <v>179.18</v>
      </c>
    </row>
    <row r="35" spans="1:6" ht="15.75" thickBot="1" x14ac:dyDescent="0.3">
      <c r="A35" s="1"/>
      <c r="B35" s="1"/>
      <c r="C35" s="1"/>
      <c r="D35" s="1"/>
      <c r="E35" s="1" t="s">
        <v>49</v>
      </c>
      <c r="F35" s="6">
        <v>55</v>
      </c>
    </row>
    <row r="36" spans="1:6" x14ac:dyDescent="0.25">
      <c r="A36" s="1"/>
      <c r="B36" s="1"/>
      <c r="C36" s="1"/>
      <c r="D36" s="1" t="s">
        <v>50</v>
      </c>
      <c r="E36" s="1"/>
      <c r="F36" s="4">
        <f>ROUND(SUM(F31:F35),5)</f>
        <v>394.18</v>
      </c>
    </row>
    <row r="37" spans="1:6" x14ac:dyDescent="0.25">
      <c r="A37" s="1"/>
      <c r="B37" s="1"/>
      <c r="C37" s="1"/>
      <c r="D37" s="1" t="s">
        <v>51</v>
      </c>
      <c r="E37" s="1"/>
      <c r="F37" s="4"/>
    </row>
    <row r="38" spans="1:6" ht="15.75" thickBot="1" x14ac:dyDescent="0.3">
      <c r="A38" s="1"/>
      <c r="B38" s="1"/>
      <c r="C38" s="1"/>
      <c r="D38" s="1"/>
      <c r="E38" s="1" t="s">
        <v>52</v>
      </c>
      <c r="F38" s="7">
        <v>28.5</v>
      </c>
    </row>
    <row r="39" spans="1:6" ht="15.75" thickBot="1" x14ac:dyDescent="0.3">
      <c r="A39" s="1"/>
      <c r="B39" s="1"/>
      <c r="C39" s="1"/>
      <c r="D39" s="1" t="s">
        <v>53</v>
      </c>
      <c r="E39" s="1"/>
      <c r="F39" s="8">
        <f>ROUND(SUM(F37:F38),5)</f>
        <v>28.5</v>
      </c>
    </row>
    <row r="40" spans="1:6" ht="15.75" thickBot="1" x14ac:dyDescent="0.3">
      <c r="A40" s="1"/>
      <c r="B40" s="1"/>
      <c r="C40" s="1" t="s">
        <v>54</v>
      </c>
      <c r="D40" s="1"/>
      <c r="E40" s="1"/>
      <c r="F40" s="9">
        <f>ROUND(SUM(F7:F9)+F12+F20+F26+F30+F36+F39,5)</f>
        <v>34902.519999999997</v>
      </c>
    </row>
    <row r="41" spans="1:6" x14ac:dyDescent="0.25">
      <c r="A41" s="1"/>
      <c r="B41" s="1" t="s">
        <v>55</v>
      </c>
      <c r="C41" s="1"/>
      <c r="D41" s="1"/>
      <c r="E41" s="1"/>
      <c r="F41" s="4">
        <f>ROUND(F2+F6-F40,5)</f>
        <v>44275.12</v>
      </c>
    </row>
    <row r="42" spans="1:6" x14ac:dyDescent="0.25">
      <c r="A42" s="1"/>
      <c r="B42" s="1" t="s">
        <v>56</v>
      </c>
      <c r="C42" s="1"/>
      <c r="D42" s="1"/>
      <c r="E42" s="1"/>
      <c r="F42" s="4"/>
    </row>
    <row r="43" spans="1:6" x14ac:dyDescent="0.25">
      <c r="A43" s="1"/>
      <c r="B43" s="1"/>
      <c r="C43" s="1" t="s">
        <v>57</v>
      </c>
      <c r="D43" s="1"/>
      <c r="E43" s="1"/>
      <c r="F43" s="4"/>
    </row>
    <row r="44" spans="1:6" x14ac:dyDescent="0.25">
      <c r="A44" s="1"/>
      <c r="B44" s="1"/>
      <c r="C44" s="1"/>
      <c r="D44" s="1" t="s">
        <v>58</v>
      </c>
      <c r="E44" s="1"/>
      <c r="F44" s="4"/>
    </row>
    <row r="45" spans="1:6" ht="15.75" thickBot="1" x14ac:dyDescent="0.3">
      <c r="A45" s="1"/>
      <c r="B45" s="1"/>
      <c r="C45" s="1"/>
      <c r="D45" s="1"/>
      <c r="E45" s="1" t="s">
        <v>60</v>
      </c>
      <c r="F45" s="6">
        <v>180.94</v>
      </c>
    </row>
    <row r="46" spans="1:6" x14ac:dyDescent="0.25">
      <c r="A46" s="1"/>
      <c r="B46" s="1"/>
      <c r="C46" s="1"/>
      <c r="D46" s="1" t="s">
        <v>61</v>
      </c>
      <c r="E46" s="1"/>
      <c r="F46" s="4">
        <f>ROUND(SUM(F44:F45),5)</f>
        <v>180.94</v>
      </c>
    </row>
    <row r="47" spans="1:6" ht="15.75" thickBot="1" x14ac:dyDescent="0.3">
      <c r="A47" s="1"/>
      <c r="B47" s="1"/>
      <c r="C47" s="1"/>
      <c r="D47" s="1" t="s">
        <v>62</v>
      </c>
      <c r="E47" s="1"/>
      <c r="F47" s="6">
        <v>6.47</v>
      </c>
    </row>
    <row r="48" spans="1:6" x14ac:dyDescent="0.25">
      <c r="A48" s="1"/>
      <c r="B48" s="1"/>
      <c r="C48" s="1" t="s">
        <v>63</v>
      </c>
      <c r="D48" s="1"/>
      <c r="E48" s="1"/>
      <c r="F48" s="4">
        <f>ROUND(F43+SUM(F46:F47),5)</f>
        <v>187.41</v>
      </c>
    </row>
    <row r="49" spans="1:6" x14ac:dyDescent="0.25">
      <c r="A49" s="1"/>
      <c r="B49" s="1"/>
      <c r="C49" s="1" t="s">
        <v>64</v>
      </c>
      <c r="D49" s="1"/>
      <c r="E49" s="1"/>
      <c r="F49" s="4"/>
    </row>
    <row r="50" spans="1:6" ht="15.75" thickBot="1" x14ac:dyDescent="0.3">
      <c r="A50" s="1"/>
      <c r="B50" s="1"/>
      <c r="C50" s="1"/>
      <c r="D50" s="1" t="s">
        <v>65</v>
      </c>
      <c r="E50" s="1"/>
      <c r="F50" s="7">
        <v>23725.62</v>
      </c>
    </row>
    <row r="51" spans="1:6" ht="15.75" thickBot="1" x14ac:dyDescent="0.3">
      <c r="A51" s="1"/>
      <c r="B51" s="1"/>
      <c r="C51" s="1" t="s">
        <v>66</v>
      </c>
      <c r="D51" s="1"/>
      <c r="E51" s="1"/>
      <c r="F51" s="8">
        <f>ROUND(SUM(F49:F50),5)</f>
        <v>23725.62</v>
      </c>
    </row>
    <row r="52" spans="1:6" ht="15.75" thickBot="1" x14ac:dyDescent="0.3">
      <c r="A52" s="1"/>
      <c r="B52" s="1" t="s">
        <v>67</v>
      </c>
      <c r="C52" s="1"/>
      <c r="D52" s="1"/>
      <c r="E52" s="1"/>
      <c r="F52" s="8">
        <f>ROUND(F42+F48-F51,5)</f>
        <v>-23538.21</v>
      </c>
    </row>
    <row r="53" spans="1:6" s="12" customFormat="1" ht="12" thickBot="1" x14ac:dyDescent="0.25">
      <c r="A53" s="10" t="s">
        <v>68</v>
      </c>
      <c r="B53" s="10"/>
      <c r="C53" s="10"/>
      <c r="D53" s="10"/>
      <c r="E53" s="10"/>
      <c r="F53" s="11">
        <f>ROUND(F41+F52,5)</f>
        <v>20736.91</v>
      </c>
    </row>
    <row r="54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3:28 PM
&amp;"Arial,Bold"&amp;8 03/30/20
&amp;"Arial,Bold"&amp;8 Accrual Basis&amp;C&amp;"Arial,Bold"&amp;12 PIKES BAY SANITARY DISTRICT
&amp;"Arial,Bold"&amp;14 Profit &amp;&amp; Loss
&amp;"Arial,Bold"&amp;10 January through March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68"/>
  <sheetViews>
    <sheetView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 activeCell="F5" sqref="F5"/>
    </sheetView>
  </sheetViews>
  <sheetFormatPr defaultRowHeight="15" x14ac:dyDescent="0.25"/>
  <cols>
    <col min="1" max="4" width="3" style="17" customWidth="1"/>
    <col min="5" max="5" width="27" style="17" customWidth="1"/>
    <col min="6" max="6" width="10.28515625" style="18" bestFit="1" customWidth="1"/>
    <col min="7" max="7" width="2.28515625" style="18" customWidth="1"/>
    <col min="8" max="8" width="7.85546875" style="18" bestFit="1" customWidth="1"/>
    <col min="9" max="9" width="2.28515625" style="18" customWidth="1"/>
    <col min="10" max="10" width="10.28515625" style="18" bestFit="1" customWidth="1"/>
    <col min="11" max="11" width="2.28515625" style="18" customWidth="1"/>
    <col min="12" max="12" width="10" style="18" bestFit="1" customWidth="1"/>
    <col min="13" max="13" width="2.28515625" style="18" customWidth="1"/>
    <col min="14" max="14" width="12.42578125" style="18" bestFit="1" customWidth="1"/>
  </cols>
  <sheetData>
    <row r="1" spans="1:14" ht="15.75" thickBot="1" x14ac:dyDescent="0.3">
      <c r="A1" s="1"/>
      <c r="B1" s="1"/>
      <c r="C1" s="1"/>
      <c r="D1" s="1"/>
      <c r="E1" s="1"/>
      <c r="F1" s="3"/>
      <c r="G1" s="2"/>
      <c r="H1" s="3"/>
      <c r="I1" s="2"/>
      <c r="J1" s="3"/>
      <c r="K1" s="2"/>
      <c r="L1" s="3"/>
      <c r="M1" s="2"/>
      <c r="N1" s="3"/>
    </row>
    <row r="2" spans="1:14" s="16" customFormat="1" ht="16.5" thickTop="1" thickBot="1" x14ac:dyDescent="0.3">
      <c r="A2" s="13"/>
      <c r="B2" s="13"/>
      <c r="C2" s="13"/>
      <c r="D2" s="13"/>
      <c r="E2" s="13"/>
      <c r="F2" s="14" t="s">
        <v>0</v>
      </c>
      <c r="G2" s="15"/>
      <c r="H2" s="14" t="s">
        <v>1</v>
      </c>
      <c r="I2" s="15"/>
      <c r="J2" s="14" t="s">
        <v>0</v>
      </c>
      <c r="K2" s="15"/>
      <c r="L2" s="14" t="s">
        <v>2</v>
      </c>
      <c r="M2" s="15"/>
      <c r="N2" s="14" t="s">
        <v>3</v>
      </c>
    </row>
    <row r="3" spans="1:14" ht="15.75" thickTop="1" x14ac:dyDescent="0.25">
      <c r="A3" s="1"/>
      <c r="B3" s="1" t="s">
        <v>4</v>
      </c>
      <c r="C3" s="1"/>
      <c r="D3" s="1"/>
      <c r="E3" s="1"/>
      <c r="F3" s="4"/>
      <c r="G3" s="5"/>
      <c r="H3" s="4"/>
      <c r="I3" s="5"/>
      <c r="J3" s="4"/>
      <c r="K3" s="5"/>
      <c r="L3" s="4"/>
      <c r="M3" s="5"/>
      <c r="N3" s="4"/>
    </row>
    <row r="4" spans="1:14" x14ac:dyDescent="0.25">
      <c r="A4" s="1"/>
      <c r="B4" s="1"/>
      <c r="C4" s="1" t="s">
        <v>5</v>
      </c>
      <c r="D4" s="1"/>
      <c r="E4" s="1"/>
      <c r="F4" s="4"/>
      <c r="G4" s="5"/>
      <c r="H4" s="4"/>
      <c r="I4" s="5"/>
      <c r="J4" s="4"/>
      <c r="K4" s="5"/>
      <c r="L4" s="4"/>
      <c r="M4" s="5"/>
      <c r="N4" s="4"/>
    </row>
    <row r="5" spans="1:14" x14ac:dyDescent="0.25">
      <c r="A5" s="1"/>
      <c r="B5" s="1"/>
      <c r="C5" s="1"/>
      <c r="D5" s="1" t="s">
        <v>6</v>
      </c>
      <c r="E5" s="1"/>
      <c r="F5" s="4">
        <v>35983.64</v>
      </c>
      <c r="G5" s="5"/>
      <c r="H5" s="4">
        <v>17364.47</v>
      </c>
      <c r="I5" s="5"/>
      <c r="J5" s="4">
        <v>35983.64</v>
      </c>
      <c r="K5" s="5"/>
      <c r="L5" s="4">
        <v>17364.47</v>
      </c>
      <c r="M5" s="5"/>
      <c r="N5" s="4">
        <v>69458</v>
      </c>
    </row>
    <row r="6" spans="1:14" ht="15.75" thickBot="1" x14ac:dyDescent="0.3">
      <c r="A6" s="1"/>
      <c r="B6" s="1"/>
      <c r="C6" s="1"/>
      <c r="D6" s="1" t="s">
        <v>7</v>
      </c>
      <c r="E6" s="1"/>
      <c r="F6" s="6">
        <v>43194</v>
      </c>
      <c r="G6" s="5"/>
      <c r="H6" s="6">
        <v>34086</v>
      </c>
      <c r="I6" s="5"/>
      <c r="J6" s="6">
        <v>43194</v>
      </c>
      <c r="K6" s="5"/>
      <c r="L6" s="6">
        <v>34086</v>
      </c>
      <c r="M6" s="5"/>
      <c r="N6" s="6">
        <v>136344</v>
      </c>
    </row>
    <row r="7" spans="1:14" x14ac:dyDescent="0.25">
      <c r="A7" s="1"/>
      <c r="B7" s="1"/>
      <c r="C7" s="1" t="s">
        <v>8</v>
      </c>
      <c r="D7" s="1"/>
      <c r="E7" s="1"/>
      <c r="F7" s="4">
        <f>ROUND(SUM(F4:F6),5)</f>
        <v>79177.64</v>
      </c>
      <c r="G7" s="5"/>
      <c r="H7" s="4">
        <f>ROUND(SUM(H4:H6),5)</f>
        <v>51450.47</v>
      </c>
      <c r="I7" s="5"/>
      <c r="J7" s="4">
        <f>ROUND(SUM(J4:J6),5)</f>
        <v>79177.64</v>
      </c>
      <c r="K7" s="5"/>
      <c r="L7" s="4">
        <f>ROUND(SUM(L4:L6),5)</f>
        <v>51450.47</v>
      </c>
      <c r="M7" s="5"/>
      <c r="N7" s="4">
        <f>ROUND(SUM(N4:N6),5)</f>
        <v>205802</v>
      </c>
    </row>
    <row r="8" spans="1:14" x14ac:dyDescent="0.25">
      <c r="A8" s="1"/>
      <c r="B8" s="1"/>
      <c r="C8" s="1" t="s">
        <v>9</v>
      </c>
      <c r="D8" s="1"/>
      <c r="E8" s="1"/>
      <c r="F8" s="4"/>
      <c r="G8" s="5"/>
      <c r="H8" s="4"/>
      <c r="I8" s="5"/>
      <c r="J8" s="4"/>
      <c r="K8" s="5"/>
      <c r="L8" s="4"/>
      <c r="M8" s="5"/>
      <c r="N8" s="4"/>
    </row>
    <row r="9" spans="1:14" x14ac:dyDescent="0.25">
      <c r="A9" s="1"/>
      <c r="B9" s="1"/>
      <c r="C9" s="1"/>
      <c r="D9" s="1" t="s">
        <v>10</v>
      </c>
      <c r="E9" s="1"/>
      <c r="F9" s="4">
        <v>0</v>
      </c>
      <c r="G9" s="5"/>
      <c r="H9" s="4">
        <v>1000</v>
      </c>
      <c r="I9" s="5"/>
      <c r="J9" s="4">
        <v>0</v>
      </c>
      <c r="K9" s="5"/>
      <c r="L9" s="4">
        <v>1000</v>
      </c>
      <c r="M9" s="5"/>
      <c r="N9" s="4">
        <v>1000</v>
      </c>
    </row>
    <row r="10" spans="1:14" x14ac:dyDescent="0.25">
      <c r="A10" s="1"/>
      <c r="B10" s="1"/>
      <c r="C10" s="1"/>
      <c r="D10" s="1" t="s">
        <v>11</v>
      </c>
      <c r="E10" s="1"/>
      <c r="F10" s="4">
        <v>4175.13</v>
      </c>
      <c r="G10" s="5"/>
      <c r="H10" s="4">
        <v>7750.03</v>
      </c>
      <c r="I10" s="5"/>
      <c r="J10" s="4">
        <v>4175.13</v>
      </c>
      <c r="K10" s="5"/>
      <c r="L10" s="4">
        <v>7750.03</v>
      </c>
      <c r="M10" s="5"/>
      <c r="N10" s="4">
        <v>31000</v>
      </c>
    </row>
    <row r="11" spans="1:14" x14ac:dyDescent="0.25">
      <c r="A11" s="1"/>
      <c r="B11" s="1"/>
      <c r="C11" s="1"/>
      <c r="D11" s="1" t="s">
        <v>12</v>
      </c>
      <c r="E11" s="1"/>
      <c r="F11" s="4">
        <v>1297</v>
      </c>
      <c r="G11" s="5"/>
      <c r="H11" s="4">
        <v>5500</v>
      </c>
      <c r="I11" s="5"/>
      <c r="J11" s="4">
        <v>1297</v>
      </c>
      <c r="K11" s="5"/>
      <c r="L11" s="4">
        <v>5500</v>
      </c>
      <c r="M11" s="5"/>
      <c r="N11" s="4">
        <v>5500</v>
      </c>
    </row>
    <row r="12" spans="1:14" x14ac:dyDescent="0.25">
      <c r="A12" s="1"/>
      <c r="B12" s="1"/>
      <c r="C12" s="1"/>
      <c r="D12" s="1" t="s">
        <v>13</v>
      </c>
      <c r="E12" s="1"/>
      <c r="F12" s="4"/>
      <c r="G12" s="5"/>
      <c r="H12" s="4"/>
      <c r="I12" s="5"/>
      <c r="J12" s="4"/>
      <c r="K12" s="5"/>
      <c r="L12" s="4"/>
      <c r="M12" s="5"/>
      <c r="N12" s="4"/>
    </row>
    <row r="13" spans="1:14" x14ac:dyDescent="0.25">
      <c r="A13" s="1"/>
      <c r="B13" s="1"/>
      <c r="C13" s="1"/>
      <c r="D13" s="1"/>
      <c r="E13" s="1" t="s">
        <v>14</v>
      </c>
      <c r="F13" s="4">
        <v>0</v>
      </c>
      <c r="G13" s="5"/>
      <c r="H13" s="4">
        <v>5000</v>
      </c>
      <c r="I13" s="5"/>
      <c r="J13" s="4">
        <v>0</v>
      </c>
      <c r="K13" s="5"/>
      <c r="L13" s="4">
        <v>5000</v>
      </c>
      <c r="M13" s="5"/>
      <c r="N13" s="4">
        <v>5000</v>
      </c>
    </row>
    <row r="14" spans="1:14" ht="15.75" thickBot="1" x14ac:dyDescent="0.3">
      <c r="A14" s="1"/>
      <c r="B14" s="1"/>
      <c r="C14" s="1"/>
      <c r="D14" s="1"/>
      <c r="E14" s="1" t="s">
        <v>15</v>
      </c>
      <c r="F14" s="6">
        <v>3658.25</v>
      </c>
      <c r="G14" s="5"/>
      <c r="H14" s="6"/>
      <c r="I14" s="5"/>
      <c r="J14" s="6">
        <v>3658.25</v>
      </c>
      <c r="K14" s="5"/>
      <c r="L14" s="6"/>
      <c r="M14" s="5"/>
      <c r="N14" s="6"/>
    </row>
    <row r="15" spans="1:14" x14ac:dyDescent="0.25">
      <c r="A15" s="1"/>
      <c r="B15" s="1"/>
      <c r="C15" s="1"/>
      <c r="D15" s="1" t="s">
        <v>16</v>
      </c>
      <c r="E15" s="1"/>
      <c r="F15" s="4">
        <f>ROUND(SUM(F12:F14),5)</f>
        <v>3658.25</v>
      </c>
      <c r="G15" s="5"/>
      <c r="H15" s="4">
        <f>ROUND(SUM(H12:H14),5)</f>
        <v>5000</v>
      </c>
      <c r="I15" s="5"/>
      <c r="J15" s="4">
        <f>ROUND(SUM(J12:J14),5)</f>
        <v>3658.25</v>
      </c>
      <c r="K15" s="5"/>
      <c r="L15" s="4">
        <f>ROUND(SUM(L12:L14),5)</f>
        <v>5000</v>
      </c>
      <c r="M15" s="5"/>
      <c r="N15" s="4">
        <f>ROUND(SUM(N12:N14),5)</f>
        <v>5000</v>
      </c>
    </row>
    <row r="16" spans="1:14" x14ac:dyDescent="0.25">
      <c r="A16" s="1"/>
      <c r="B16" s="1"/>
      <c r="C16" s="1"/>
      <c r="D16" s="1" t="s">
        <v>17</v>
      </c>
      <c r="E16" s="1"/>
      <c r="F16" s="4"/>
      <c r="G16" s="5"/>
      <c r="H16" s="4"/>
      <c r="I16" s="5"/>
      <c r="J16" s="4"/>
      <c r="K16" s="5"/>
      <c r="L16" s="4"/>
      <c r="M16" s="5"/>
      <c r="N16" s="4"/>
    </row>
    <row r="17" spans="1:14" x14ac:dyDescent="0.25">
      <c r="A17" s="1"/>
      <c r="B17" s="1"/>
      <c r="C17" s="1"/>
      <c r="D17" s="1"/>
      <c r="E17" s="1" t="s">
        <v>18</v>
      </c>
      <c r="F17" s="4">
        <v>0</v>
      </c>
      <c r="G17" s="5"/>
      <c r="H17" s="4">
        <v>124.97</v>
      </c>
      <c r="I17" s="5"/>
      <c r="J17" s="4">
        <v>0</v>
      </c>
      <c r="K17" s="5"/>
      <c r="L17" s="4">
        <v>124.97</v>
      </c>
      <c r="M17" s="5"/>
      <c r="N17" s="4">
        <v>500</v>
      </c>
    </row>
    <row r="18" spans="1:14" x14ac:dyDescent="0.25">
      <c r="A18" s="1"/>
      <c r="B18" s="1"/>
      <c r="C18" s="1"/>
      <c r="D18" s="1"/>
      <c r="E18" s="1" t="s">
        <v>19</v>
      </c>
      <c r="F18" s="4">
        <v>4055.01</v>
      </c>
      <c r="G18" s="5"/>
      <c r="H18" s="4">
        <v>4080</v>
      </c>
      <c r="I18" s="5"/>
      <c r="J18" s="4">
        <v>4055.01</v>
      </c>
      <c r="K18" s="5"/>
      <c r="L18" s="4">
        <v>4080</v>
      </c>
      <c r="M18" s="5"/>
      <c r="N18" s="4">
        <v>16320</v>
      </c>
    </row>
    <row r="19" spans="1:14" x14ac:dyDescent="0.25">
      <c r="A19" s="1"/>
      <c r="B19" s="1"/>
      <c r="C19" s="1"/>
      <c r="D19" s="1"/>
      <c r="E19" s="1" t="s">
        <v>20</v>
      </c>
      <c r="F19" s="4">
        <v>158.34</v>
      </c>
      <c r="G19" s="5"/>
      <c r="H19" s="4">
        <v>375</v>
      </c>
      <c r="I19" s="5"/>
      <c r="J19" s="4">
        <v>158.34</v>
      </c>
      <c r="K19" s="5"/>
      <c r="L19" s="4">
        <v>375</v>
      </c>
      <c r="M19" s="5"/>
      <c r="N19" s="4">
        <v>1500</v>
      </c>
    </row>
    <row r="20" spans="1:14" x14ac:dyDescent="0.25">
      <c r="A20" s="1"/>
      <c r="B20" s="1"/>
      <c r="C20" s="1"/>
      <c r="D20" s="1"/>
      <c r="E20" s="1" t="s">
        <v>21</v>
      </c>
      <c r="F20" s="4">
        <v>1301.99</v>
      </c>
      <c r="G20" s="5"/>
      <c r="H20" s="4">
        <v>1624.97</v>
      </c>
      <c r="I20" s="5"/>
      <c r="J20" s="4">
        <v>1301.99</v>
      </c>
      <c r="K20" s="5"/>
      <c r="L20" s="4">
        <v>1624.97</v>
      </c>
      <c r="M20" s="5"/>
      <c r="N20" s="4">
        <v>6500</v>
      </c>
    </row>
    <row r="21" spans="1:14" x14ac:dyDescent="0.25">
      <c r="A21" s="1"/>
      <c r="B21" s="1"/>
      <c r="C21" s="1"/>
      <c r="D21" s="1"/>
      <c r="E21" s="1" t="s">
        <v>22</v>
      </c>
      <c r="F21" s="4">
        <v>75</v>
      </c>
      <c r="G21" s="5"/>
      <c r="H21" s="4">
        <v>75</v>
      </c>
      <c r="I21" s="5"/>
      <c r="J21" s="4">
        <v>75</v>
      </c>
      <c r="K21" s="5"/>
      <c r="L21" s="4">
        <v>75</v>
      </c>
      <c r="M21" s="5"/>
      <c r="N21" s="4">
        <v>300</v>
      </c>
    </row>
    <row r="22" spans="1:14" x14ac:dyDescent="0.25">
      <c r="A22" s="1"/>
      <c r="B22" s="1"/>
      <c r="C22" s="1"/>
      <c r="D22" s="1"/>
      <c r="E22" s="1" t="s">
        <v>23</v>
      </c>
      <c r="F22" s="4">
        <v>3750</v>
      </c>
      <c r="G22" s="5"/>
      <c r="H22" s="4">
        <v>3750</v>
      </c>
      <c r="I22" s="5"/>
      <c r="J22" s="4">
        <v>3750</v>
      </c>
      <c r="K22" s="5"/>
      <c r="L22" s="4">
        <v>3750</v>
      </c>
      <c r="M22" s="5"/>
      <c r="N22" s="4">
        <v>15000</v>
      </c>
    </row>
    <row r="23" spans="1:14" ht="15.75" thickBot="1" x14ac:dyDescent="0.3">
      <c r="A23" s="1"/>
      <c r="B23" s="1"/>
      <c r="C23" s="1"/>
      <c r="D23" s="1"/>
      <c r="E23" s="1" t="s">
        <v>24</v>
      </c>
      <c r="F23" s="6">
        <v>9214.52</v>
      </c>
      <c r="G23" s="5"/>
      <c r="H23" s="6">
        <v>12274.97</v>
      </c>
      <c r="I23" s="5"/>
      <c r="J23" s="6">
        <v>9214.52</v>
      </c>
      <c r="K23" s="5"/>
      <c r="L23" s="6">
        <v>12274.97</v>
      </c>
      <c r="M23" s="5"/>
      <c r="N23" s="6">
        <v>49100</v>
      </c>
    </row>
    <row r="24" spans="1:14" x14ac:dyDescent="0.25">
      <c r="A24" s="1"/>
      <c r="B24" s="1"/>
      <c r="C24" s="1"/>
      <c r="D24" s="1" t="s">
        <v>25</v>
      </c>
      <c r="E24" s="1"/>
      <c r="F24" s="4">
        <f>ROUND(SUM(F16:F23),5)</f>
        <v>18554.86</v>
      </c>
      <c r="G24" s="5"/>
      <c r="H24" s="4">
        <f>ROUND(SUM(H16:H23),5)</f>
        <v>22304.91</v>
      </c>
      <c r="I24" s="5"/>
      <c r="J24" s="4">
        <f>ROUND(SUM(J16:J23),5)</f>
        <v>18554.86</v>
      </c>
      <c r="K24" s="5"/>
      <c r="L24" s="4">
        <f>ROUND(SUM(L16:L23),5)</f>
        <v>22304.91</v>
      </c>
      <c r="M24" s="5"/>
      <c r="N24" s="4">
        <f>ROUND(SUM(N16:N23),5)</f>
        <v>89220</v>
      </c>
    </row>
    <row r="25" spans="1:14" x14ac:dyDescent="0.25">
      <c r="A25" s="1"/>
      <c r="B25" s="1"/>
      <c r="C25" s="1"/>
      <c r="D25" s="1" t="s">
        <v>26</v>
      </c>
      <c r="E25" s="1"/>
      <c r="F25" s="4"/>
      <c r="G25" s="5"/>
      <c r="H25" s="4"/>
      <c r="I25" s="5"/>
      <c r="J25" s="4"/>
      <c r="K25" s="5"/>
      <c r="L25" s="4"/>
      <c r="M25" s="5"/>
      <c r="N25" s="4"/>
    </row>
    <row r="26" spans="1:14" x14ac:dyDescent="0.25">
      <c r="A26" s="1"/>
      <c r="B26" s="1"/>
      <c r="C26" s="1"/>
      <c r="D26" s="1"/>
      <c r="E26" s="1" t="s">
        <v>27</v>
      </c>
      <c r="F26" s="4">
        <v>0</v>
      </c>
      <c r="G26" s="5"/>
      <c r="H26" s="4">
        <v>225</v>
      </c>
      <c r="I26" s="5"/>
      <c r="J26" s="4">
        <v>0</v>
      </c>
      <c r="K26" s="5"/>
      <c r="L26" s="4">
        <v>225</v>
      </c>
      <c r="M26" s="5"/>
      <c r="N26" s="4">
        <v>900</v>
      </c>
    </row>
    <row r="27" spans="1:14" x14ac:dyDescent="0.25">
      <c r="A27" s="1"/>
      <c r="B27" s="1"/>
      <c r="C27" s="1"/>
      <c r="D27" s="1"/>
      <c r="E27" s="1" t="s">
        <v>28</v>
      </c>
      <c r="F27" s="4">
        <v>77.5</v>
      </c>
      <c r="G27" s="5"/>
      <c r="H27" s="4">
        <v>4000</v>
      </c>
      <c r="I27" s="5"/>
      <c r="J27" s="4">
        <v>77.5</v>
      </c>
      <c r="K27" s="5"/>
      <c r="L27" s="4">
        <v>4000</v>
      </c>
      <c r="M27" s="5"/>
      <c r="N27" s="4">
        <v>4000</v>
      </c>
    </row>
    <row r="28" spans="1:14" x14ac:dyDescent="0.25">
      <c r="A28" s="1"/>
      <c r="B28" s="1"/>
      <c r="C28" s="1"/>
      <c r="D28" s="1"/>
      <c r="E28" s="1" t="s">
        <v>29</v>
      </c>
      <c r="F28" s="4">
        <v>167</v>
      </c>
      <c r="G28" s="5"/>
      <c r="H28" s="4"/>
      <c r="I28" s="5"/>
      <c r="J28" s="4">
        <v>167</v>
      </c>
      <c r="K28" s="5"/>
      <c r="L28" s="4"/>
      <c r="M28" s="5"/>
      <c r="N28" s="4"/>
    </row>
    <row r="29" spans="1:14" x14ac:dyDescent="0.25">
      <c r="A29" s="1"/>
      <c r="B29" s="1"/>
      <c r="C29" s="1"/>
      <c r="D29" s="1"/>
      <c r="E29" s="1" t="s">
        <v>30</v>
      </c>
      <c r="F29" s="4">
        <v>3669.65</v>
      </c>
      <c r="G29" s="5"/>
      <c r="H29" s="4">
        <v>3000</v>
      </c>
      <c r="I29" s="5"/>
      <c r="J29" s="4">
        <v>3669.65</v>
      </c>
      <c r="K29" s="5"/>
      <c r="L29" s="4">
        <v>3000</v>
      </c>
      <c r="M29" s="5"/>
      <c r="N29" s="4">
        <v>12000</v>
      </c>
    </row>
    <row r="30" spans="1:14" ht="15.75" thickBot="1" x14ac:dyDescent="0.3">
      <c r="A30" s="1"/>
      <c r="B30" s="1"/>
      <c r="C30" s="1"/>
      <c r="D30" s="1"/>
      <c r="E30" s="1" t="s">
        <v>31</v>
      </c>
      <c r="F30" s="6">
        <v>1770</v>
      </c>
      <c r="G30" s="5"/>
      <c r="H30" s="6">
        <v>1500</v>
      </c>
      <c r="I30" s="5"/>
      <c r="J30" s="6">
        <v>1770</v>
      </c>
      <c r="K30" s="5"/>
      <c r="L30" s="6">
        <v>1500</v>
      </c>
      <c r="M30" s="5"/>
      <c r="N30" s="6">
        <v>6000</v>
      </c>
    </row>
    <row r="31" spans="1:14" x14ac:dyDescent="0.25">
      <c r="A31" s="1"/>
      <c r="B31" s="1"/>
      <c r="C31" s="1"/>
      <c r="D31" s="1" t="s">
        <v>32</v>
      </c>
      <c r="E31" s="1"/>
      <c r="F31" s="4">
        <f>ROUND(SUM(F25:F30),5)</f>
        <v>5684.15</v>
      </c>
      <c r="G31" s="5"/>
      <c r="H31" s="4">
        <f>ROUND(SUM(H25:H30),5)</f>
        <v>8725</v>
      </c>
      <c r="I31" s="5"/>
      <c r="J31" s="4">
        <f>ROUND(SUM(J25:J30),5)</f>
        <v>5684.15</v>
      </c>
      <c r="K31" s="5"/>
      <c r="L31" s="4">
        <f>ROUND(SUM(L25:L30),5)</f>
        <v>8725</v>
      </c>
      <c r="M31" s="5"/>
      <c r="N31" s="4">
        <f>ROUND(SUM(N25:N30),5)</f>
        <v>22900</v>
      </c>
    </row>
    <row r="32" spans="1:14" x14ac:dyDescent="0.25">
      <c r="A32" s="1"/>
      <c r="B32" s="1"/>
      <c r="C32" s="1"/>
      <c r="D32" s="1" t="s">
        <v>33</v>
      </c>
      <c r="E32" s="1"/>
      <c r="F32" s="4"/>
      <c r="G32" s="5"/>
      <c r="H32" s="4"/>
      <c r="I32" s="5"/>
      <c r="J32" s="4"/>
      <c r="K32" s="5"/>
      <c r="L32" s="4"/>
      <c r="M32" s="5"/>
      <c r="N32" s="4"/>
    </row>
    <row r="33" spans="1:14" x14ac:dyDescent="0.25">
      <c r="A33" s="1"/>
      <c r="B33" s="1"/>
      <c r="C33" s="1"/>
      <c r="D33" s="1"/>
      <c r="E33" s="1" t="s">
        <v>34</v>
      </c>
      <c r="F33" s="4">
        <v>0</v>
      </c>
      <c r="G33" s="5"/>
      <c r="H33" s="4">
        <v>125</v>
      </c>
      <c r="I33" s="5"/>
      <c r="J33" s="4">
        <v>0</v>
      </c>
      <c r="K33" s="5"/>
      <c r="L33" s="4">
        <v>125</v>
      </c>
      <c r="M33" s="5"/>
      <c r="N33" s="4">
        <v>125</v>
      </c>
    </row>
    <row r="34" spans="1:14" ht="15.75" thickBot="1" x14ac:dyDescent="0.3">
      <c r="A34" s="1"/>
      <c r="B34" s="1"/>
      <c r="C34" s="1"/>
      <c r="D34" s="1"/>
      <c r="E34" s="1" t="s">
        <v>35</v>
      </c>
      <c r="F34" s="6">
        <v>0</v>
      </c>
      <c r="G34" s="5"/>
      <c r="H34" s="6">
        <v>1500</v>
      </c>
      <c r="I34" s="5"/>
      <c r="J34" s="6">
        <v>0</v>
      </c>
      <c r="K34" s="5"/>
      <c r="L34" s="6">
        <v>1500</v>
      </c>
      <c r="M34" s="5"/>
      <c r="N34" s="6">
        <v>6000</v>
      </c>
    </row>
    <row r="35" spans="1:14" x14ac:dyDescent="0.25">
      <c r="A35" s="1"/>
      <c r="B35" s="1"/>
      <c r="C35" s="1"/>
      <c r="D35" s="1" t="s">
        <v>36</v>
      </c>
      <c r="E35" s="1"/>
      <c r="F35" s="4">
        <f>ROUND(SUM(F32:F34),5)</f>
        <v>0</v>
      </c>
      <c r="G35" s="5"/>
      <c r="H35" s="4">
        <f>ROUND(SUM(H32:H34),5)</f>
        <v>1625</v>
      </c>
      <c r="I35" s="5"/>
      <c r="J35" s="4">
        <f>ROUND(SUM(J32:J34),5)</f>
        <v>0</v>
      </c>
      <c r="K35" s="5"/>
      <c r="L35" s="4">
        <f>ROUND(SUM(L32:L34),5)</f>
        <v>1625</v>
      </c>
      <c r="M35" s="5"/>
      <c r="N35" s="4">
        <f>ROUND(SUM(N32:N34),5)</f>
        <v>6125</v>
      </c>
    </row>
    <row r="36" spans="1:14" x14ac:dyDescent="0.25">
      <c r="A36" s="1"/>
      <c r="B36" s="1"/>
      <c r="C36" s="1"/>
      <c r="D36" s="1" t="s">
        <v>37</v>
      </c>
      <c r="E36" s="1"/>
      <c r="F36" s="4"/>
      <c r="G36" s="5"/>
      <c r="H36" s="4"/>
      <c r="I36" s="5"/>
      <c r="J36" s="4"/>
      <c r="K36" s="5"/>
      <c r="L36" s="4"/>
      <c r="M36" s="5"/>
      <c r="N36" s="4"/>
    </row>
    <row r="37" spans="1:14" x14ac:dyDescent="0.25">
      <c r="A37" s="1"/>
      <c r="B37" s="1"/>
      <c r="C37" s="1"/>
      <c r="D37" s="1"/>
      <c r="E37" s="1" t="s">
        <v>38</v>
      </c>
      <c r="F37" s="4">
        <v>551.16999999999996</v>
      </c>
      <c r="G37" s="5"/>
      <c r="H37" s="4">
        <v>625.03</v>
      </c>
      <c r="I37" s="5"/>
      <c r="J37" s="4">
        <v>551.16999999999996</v>
      </c>
      <c r="K37" s="5"/>
      <c r="L37" s="4">
        <v>625.03</v>
      </c>
      <c r="M37" s="5"/>
      <c r="N37" s="4">
        <v>2500</v>
      </c>
    </row>
    <row r="38" spans="1:14" ht="15.75" thickBot="1" x14ac:dyDescent="0.3">
      <c r="A38" s="1"/>
      <c r="B38" s="1"/>
      <c r="C38" s="1"/>
      <c r="D38" s="1"/>
      <c r="E38" s="1" t="s">
        <v>39</v>
      </c>
      <c r="F38" s="6">
        <v>559.28</v>
      </c>
      <c r="G38" s="5"/>
      <c r="H38" s="6">
        <v>325.02999999999997</v>
      </c>
      <c r="I38" s="5"/>
      <c r="J38" s="6">
        <v>559.28</v>
      </c>
      <c r="K38" s="5"/>
      <c r="L38" s="6">
        <v>325.02999999999997</v>
      </c>
      <c r="M38" s="5"/>
      <c r="N38" s="6">
        <v>1300</v>
      </c>
    </row>
    <row r="39" spans="1:14" x14ac:dyDescent="0.25">
      <c r="A39" s="1"/>
      <c r="B39" s="1"/>
      <c r="C39" s="1"/>
      <c r="D39" s="1" t="s">
        <v>40</v>
      </c>
      <c r="E39" s="1"/>
      <c r="F39" s="4">
        <f>ROUND(SUM(F36:F38),5)</f>
        <v>1110.45</v>
      </c>
      <c r="G39" s="5"/>
      <c r="H39" s="4">
        <f>ROUND(SUM(H36:H38),5)</f>
        <v>950.06</v>
      </c>
      <c r="I39" s="5"/>
      <c r="J39" s="4">
        <f>ROUND(SUM(J36:J38),5)</f>
        <v>1110.45</v>
      </c>
      <c r="K39" s="5"/>
      <c r="L39" s="4">
        <f>ROUND(SUM(L36:L38),5)</f>
        <v>950.06</v>
      </c>
      <c r="M39" s="5"/>
      <c r="N39" s="4">
        <f>ROUND(SUM(N36:N38),5)</f>
        <v>3800</v>
      </c>
    </row>
    <row r="40" spans="1:14" x14ac:dyDescent="0.25">
      <c r="A40" s="1"/>
      <c r="B40" s="1"/>
      <c r="C40" s="1"/>
      <c r="D40" s="1" t="s">
        <v>41</v>
      </c>
      <c r="E40" s="1"/>
      <c r="F40" s="4"/>
      <c r="G40" s="5"/>
      <c r="H40" s="4"/>
      <c r="I40" s="5"/>
      <c r="J40" s="4"/>
      <c r="K40" s="5"/>
      <c r="L40" s="4"/>
      <c r="M40" s="5"/>
      <c r="N40" s="4"/>
    </row>
    <row r="41" spans="1:14" ht="15.75" thickBot="1" x14ac:dyDescent="0.3">
      <c r="A41" s="1"/>
      <c r="B41" s="1"/>
      <c r="C41" s="1"/>
      <c r="D41" s="1"/>
      <c r="E41" s="1" t="s">
        <v>42</v>
      </c>
      <c r="F41" s="6">
        <v>0</v>
      </c>
      <c r="G41" s="5"/>
      <c r="H41" s="6">
        <v>1000</v>
      </c>
      <c r="I41" s="5"/>
      <c r="J41" s="6">
        <v>0</v>
      </c>
      <c r="K41" s="5"/>
      <c r="L41" s="6">
        <v>1000</v>
      </c>
      <c r="M41" s="5"/>
      <c r="N41" s="6">
        <v>1000</v>
      </c>
    </row>
    <row r="42" spans="1:14" x14ac:dyDescent="0.25">
      <c r="A42" s="1"/>
      <c r="B42" s="1"/>
      <c r="C42" s="1"/>
      <c r="D42" s="1" t="s">
        <v>43</v>
      </c>
      <c r="E42" s="1"/>
      <c r="F42" s="4">
        <f>ROUND(SUM(F40:F41),5)</f>
        <v>0</v>
      </c>
      <c r="G42" s="5"/>
      <c r="H42" s="4">
        <f>ROUND(SUM(H40:H41),5)</f>
        <v>1000</v>
      </c>
      <c r="I42" s="5"/>
      <c r="J42" s="4">
        <f>ROUND(SUM(J40:J41),5)</f>
        <v>0</v>
      </c>
      <c r="K42" s="5"/>
      <c r="L42" s="4">
        <f>ROUND(SUM(L40:L41),5)</f>
        <v>1000</v>
      </c>
      <c r="M42" s="5"/>
      <c r="N42" s="4">
        <f>ROUND(SUM(N40:N41),5)</f>
        <v>1000</v>
      </c>
    </row>
    <row r="43" spans="1:14" x14ac:dyDescent="0.25">
      <c r="A43" s="1"/>
      <c r="B43" s="1"/>
      <c r="C43" s="1"/>
      <c r="D43" s="1" t="s">
        <v>44</v>
      </c>
      <c r="E43" s="1"/>
      <c r="F43" s="4"/>
      <c r="G43" s="5"/>
      <c r="H43" s="4"/>
      <c r="I43" s="5"/>
      <c r="J43" s="4"/>
      <c r="K43" s="5"/>
      <c r="L43" s="4"/>
      <c r="M43" s="5"/>
      <c r="N43" s="4"/>
    </row>
    <row r="44" spans="1:14" x14ac:dyDescent="0.25">
      <c r="A44" s="1"/>
      <c r="B44" s="1"/>
      <c r="C44" s="1"/>
      <c r="D44" s="1"/>
      <c r="E44" s="1" t="s">
        <v>45</v>
      </c>
      <c r="F44" s="4">
        <v>0</v>
      </c>
      <c r="G44" s="5"/>
      <c r="H44" s="4">
        <v>187.5</v>
      </c>
      <c r="I44" s="5"/>
      <c r="J44" s="4">
        <v>0</v>
      </c>
      <c r="K44" s="5"/>
      <c r="L44" s="4">
        <v>187.5</v>
      </c>
      <c r="M44" s="5"/>
      <c r="N44" s="4">
        <v>750</v>
      </c>
    </row>
    <row r="45" spans="1:14" x14ac:dyDescent="0.25">
      <c r="A45" s="1"/>
      <c r="B45" s="1"/>
      <c r="C45" s="1"/>
      <c r="D45" s="1"/>
      <c r="E45" s="1" t="s">
        <v>46</v>
      </c>
      <c r="F45" s="4">
        <v>10</v>
      </c>
      <c r="G45" s="5"/>
      <c r="H45" s="4"/>
      <c r="I45" s="5"/>
      <c r="J45" s="4">
        <v>10</v>
      </c>
      <c r="K45" s="5"/>
      <c r="L45" s="4"/>
      <c r="M45" s="5"/>
      <c r="N45" s="4"/>
    </row>
    <row r="46" spans="1:14" x14ac:dyDescent="0.25">
      <c r="A46" s="1"/>
      <c r="B46" s="1"/>
      <c r="C46" s="1"/>
      <c r="D46" s="1"/>
      <c r="E46" s="1" t="s">
        <v>47</v>
      </c>
      <c r="F46" s="4">
        <v>150</v>
      </c>
      <c r="G46" s="5"/>
      <c r="H46" s="4">
        <v>150</v>
      </c>
      <c r="I46" s="5"/>
      <c r="J46" s="4">
        <v>150</v>
      </c>
      <c r="K46" s="5"/>
      <c r="L46" s="4">
        <v>150</v>
      </c>
      <c r="M46" s="5"/>
      <c r="N46" s="4">
        <v>600</v>
      </c>
    </row>
    <row r="47" spans="1:14" x14ac:dyDescent="0.25">
      <c r="A47" s="1"/>
      <c r="B47" s="1"/>
      <c r="C47" s="1"/>
      <c r="D47" s="1"/>
      <c r="E47" s="1" t="s">
        <v>48</v>
      </c>
      <c r="F47" s="4">
        <v>179.18</v>
      </c>
      <c r="G47" s="5"/>
      <c r="H47" s="4">
        <v>375</v>
      </c>
      <c r="I47" s="5"/>
      <c r="J47" s="4">
        <v>179.18</v>
      </c>
      <c r="K47" s="5"/>
      <c r="L47" s="4">
        <v>375</v>
      </c>
      <c r="M47" s="5"/>
      <c r="N47" s="4">
        <v>1500</v>
      </c>
    </row>
    <row r="48" spans="1:14" ht="15.75" thickBot="1" x14ac:dyDescent="0.3">
      <c r="A48" s="1"/>
      <c r="B48" s="1"/>
      <c r="C48" s="1"/>
      <c r="D48" s="1"/>
      <c r="E48" s="1" t="s">
        <v>49</v>
      </c>
      <c r="F48" s="6">
        <v>55</v>
      </c>
      <c r="G48" s="5"/>
      <c r="H48" s="6">
        <v>124.97</v>
      </c>
      <c r="I48" s="5"/>
      <c r="J48" s="6">
        <v>55</v>
      </c>
      <c r="K48" s="5"/>
      <c r="L48" s="6">
        <v>124.97</v>
      </c>
      <c r="M48" s="5"/>
      <c r="N48" s="6">
        <v>500</v>
      </c>
    </row>
    <row r="49" spans="1:14" x14ac:dyDescent="0.25">
      <c r="A49" s="1"/>
      <c r="B49" s="1"/>
      <c r="C49" s="1"/>
      <c r="D49" s="1" t="s">
        <v>50</v>
      </c>
      <c r="E49" s="1"/>
      <c r="F49" s="4">
        <f>ROUND(SUM(F43:F48),5)</f>
        <v>394.18</v>
      </c>
      <c r="G49" s="5"/>
      <c r="H49" s="4">
        <f>ROUND(SUM(H43:H48),5)</f>
        <v>837.47</v>
      </c>
      <c r="I49" s="5"/>
      <c r="J49" s="4">
        <f>ROUND(SUM(J43:J48),5)</f>
        <v>394.18</v>
      </c>
      <c r="K49" s="5"/>
      <c r="L49" s="4">
        <f>ROUND(SUM(L43:L48),5)</f>
        <v>837.47</v>
      </c>
      <c r="M49" s="5"/>
      <c r="N49" s="4">
        <f>ROUND(SUM(N43:N48),5)</f>
        <v>3350</v>
      </c>
    </row>
    <row r="50" spans="1:14" x14ac:dyDescent="0.25">
      <c r="A50" s="1"/>
      <c r="B50" s="1"/>
      <c r="C50" s="1"/>
      <c r="D50" s="1" t="s">
        <v>51</v>
      </c>
      <c r="E50" s="1"/>
      <c r="F50" s="4"/>
      <c r="G50" s="5"/>
      <c r="H50" s="4"/>
      <c r="I50" s="5"/>
      <c r="J50" s="4"/>
      <c r="K50" s="5"/>
      <c r="L50" s="4"/>
      <c r="M50" s="5"/>
      <c r="N50" s="4"/>
    </row>
    <row r="51" spans="1:14" ht="15.75" thickBot="1" x14ac:dyDescent="0.3">
      <c r="A51" s="1"/>
      <c r="B51" s="1"/>
      <c r="C51" s="1"/>
      <c r="D51" s="1"/>
      <c r="E51" s="1" t="s">
        <v>52</v>
      </c>
      <c r="F51" s="7">
        <v>28.5</v>
      </c>
      <c r="G51" s="5"/>
      <c r="H51" s="7">
        <v>49.97</v>
      </c>
      <c r="I51" s="5"/>
      <c r="J51" s="7">
        <v>28.5</v>
      </c>
      <c r="K51" s="5"/>
      <c r="L51" s="7">
        <v>49.97</v>
      </c>
      <c r="M51" s="5"/>
      <c r="N51" s="7">
        <v>200</v>
      </c>
    </row>
    <row r="52" spans="1:14" ht="15.75" thickBot="1" x14ac:dyDescent="0.3">
      <c r="A52" s="1"/>
      <c r="B52" s="1"/>
      <c r="C52" s="1"/>
      <c r="D52" s="1" t="s">
        <v>53</v>
      </c>
      <c r="E52" s="1"/>
      <c r="F52" s="8">
        <f>ROUND(SUM(F50:F51),5)</f>
        <v>28.5</v>
      </c>
      <c r="G52" s="5"/>
      <c r="H52" s="8">
        <f>ROUND(SUM(H50:H51),5)</f>
        <v>49.97</v>
      </c>
      <c r="I52" s="5"/>
      <c r="J52" s="8">
        <f>ROUND(SUM(J50:J51),5)</f>
        <v>28.5</v>
      </c>
      <c r="K52" s="5"/>
      <c r="L52" s="8">
        <f>ROUND(SUM(L50:L51),5)</f>
        <v>49.97</v>
      </c>
      <c r="M52" s="5"/>
      <c r="N52" s="8">
        <f>ROUND(SUM(N50:N51),5)</f>
        <v>200</v>
      </c>
    </row>
    <row r="53" spans="1:14" ht="15.75" thickBot="1" x14ac:dyDescent="0.3">
      <c r="A53" s="1"/>
      <c r="B53" s="1"/>
      <c r="C53" s="1" t="s">
        <v>54</v>
      </c>
      <c r="D53" s="1"/>
      <c r="E53" s="1"/>
      <c r="F53" s="9">
        <f>ROUND(SUM(F8:F11)+F15+F24+F31+F35+F39+F42+F49+F52,5)</f>
        <v>34902.519999999997</v>
      </c>
      <c r="G53" s="5"/>
      <c r="H53" s="9">
        <f>ROUND(SUM(H8:H11)+H15+H24+H31+H35+H39+H42+H49+H52,5)</f>
        <v>54742.44</v>
      </c>
      <c r="I53" s="5"/>
      <c r="J53" s="9">
        <f>ROUND(SUM(J8:J11)+J15+J24+J31+J35+J39+J42+J49+J52,5)</f>
        <v>34902.519999999997</v>
      </c>
      <c r="K53" s="5"/>
      <c r="L53" s="9">
        <f>ROUND(SUM(L8:L11)+L15+L24+L31+L35+L39+L42+L49+L52,5)</f>
        <v>54742.44</v>
      </c>
      <c r="M53" s="5"/>
      <c r="N53" s="9">
        <f>ROUND(SUM(N8:N11)+N15+N24+N31+N35+N39+N42+N49+N52,5)</f>
        <v>169095</v>
      </c>
    </row>
    <row r="54" spans="1:14" x14ac:dyDescent="0.25">
      <c r="A54" s="1"/>
      <c r="B54" s="1" t="s">
        <v>55</v>
      </c>
      <c r="C54" s="1"/>
      <c r="D54" s="1"/>
      <c r="E54" s="1"/>
      <c r="F54" s="4">
        <f>ROUND(F3+F7-F53,5)</f>
        <v>44275.12</v>
      </c>
      <c r="G54" s="5"/>
      <c r="H54" s="4">
        <f>ROUND(H3+H7-H53,5)</f>
        <v>-3291.97</v>
      </c>
      <c r="I54" s="5"/>
      <c r="J54" s="4">
        <f>ROUND(J3+J7-J53,5)</f>
        <v>44275.12</v>
      </c>
      <c r="K54" s="5"/>
      <c r="L54" s="4">
        <f>ROUND(L3+L7-L53,5)</f>
        <v>-3291.97</v>
      </c>
      <c r="M54" s="5"/>
      <c r="N54" s="4">
        <f>ROUND(N3+N7-N53,5)</f>
        <v>36707</v>
      </c>
    </row>
    <row r="55" spans="1:14" x14ac:dyDescent="0.25">
      <c r="A55" s="1"/>
      <c r="B55" s="1" t="s">
        <v>56</v>
      </c>
      <c r="C55" s="1"/>
      <c r="D55" s="1"/>
      <c r="E55" s="1"/>
      <c r="F55" s="4"/>
      <c r="G55" s="5"/>
      <c r="H55" s="4"/>
      <c r="I55" s="5"/>
      <c r="J55" s="4"/>
      <c r="K55" s="5"/>
      <c r="L55" s="4"/>
      <c r="M55" s="5"/>
      <c r="N55" s="4"/>
    </row>
    <row r="56" spans="1:14" x14ac:dyDescent="0.25">
      <c r="A56" s="1"/>
      <c r="B56" s="1"/>
      <c r="C56" s="1" t="s">
        <v>57</v>
      </c>
      <c r="D56" s="1"/>
      <c r="E56" s="1"/>
      <c r="F56" s="4"/>
      <c r="G56" s="5"/>
      <c r="H56" s="4"/>
      <c r="I56" s="5"/>
      <c r="J56" s="4"/>
      <c r="K56" s="5"/>
      <c r="L56" s="4"/>
      <c r="M56" s="5"/>
      <c r="N56" s="4"/>
    </row>
    <row r="57" spans="1:14" x14ac:dyDescent="0.25">
      <c r="A57" s="1"/>
      <c r="B57" s="1"/>
      <c r="C57" s="1"/>
      <c r="D57" s="1" t="s">
        <v>58</v>
      </c>
      <c r="E57" s="1"/>
      <c r="F57" s="4"/>
      <c r="G57" s="5"/>
      <c r="H57" s="4"/>
      <c r="I57" s="5"/>
      <c r="J57" s="4"/>
      <c r="K57" s="5"/>
      <c r="L57" s="4"/>
      <c r="M57" s="5"/>
      <c r="N57" s="4"/>
    </row>
    <row r="58" spans="1:14" x14ac:dyDescent="0.25">
      <c r="A58" s="1"/>
      <c r="B58" s="1"/>
      <c r="C58" s="1"/>
      <c r="D58" s="1"/>
      <c r="E58" s="1" t="s">
        <v>59</v>
      </c>
      <c r="F58" s="4">
        <v>0</v>
      </c>
      <c r="G58" s="5"/>
      <c r="H58" s="4">
        <v>20000</v>
      </c>
      <c r="I58" s="5"/>
      <c r="J58" s="4">
        <v>0</v>
      </c>
      <c r="K58" s="5"/>
      <c r="L58" s="4">
        <v>20000</v>
      </c>
      <c r="M58" s="5"/>
      <c r="N58" s="4">
        <v>20000</v>
      </c>
    </row>
    <row r="59" spans="1:14" ht="15.75" thickBot="1" x14ac:dyDescent="0.3">
      <c r="A59" s="1"/>
      <c r="B59" s="1"/>
      <c r="C59" s="1"/>
      <c r="D59" s="1"/>
      <c r="E59" s="1" t="s">
        <v>60</v>
      </c>
      <c r="F59" s="6">
        <v>180.94</v>
      </c>
      <c r="G59" s="5"/>
      <c r="H59" s="6">
        <v>625.03</v>
      </c>
      <c r="I59" s="5"/>
      <c r="J59" s="6">
        <v>180.94</v>
      </c>
      <c r="K59" s="5"/>
      <c r="L59" s="6">
        <v>625.03</v>
      </c>
      <c r="M59" s="5"/>
      <c r="N59" s="6">
        <v>2500</v>
      </c>
    </row>
    <row r="60" spans="1:14" x14ac:dyDescent="0.25">
      <c r="A60" s="1"/>
      <c r="B60" s="1"/>
      <c r="C60" s="1"/>
      <c r="D60" s="1" t="s">
        <v>61</v>
      </c>
      <c r="E60" s="1"/>
      <c r="F60" s="4">
        <f>ROUND(SUM(F57:F59),5)</f>
        <v>180.94</v>
      </c>
      <c r="G60" s="5"/>
      <c r="H60" s="4">
        <f>ROUND(SUM(H57:H59),5)</f>
        <v>20625.03</v>
      </c>
      <c r="I60" s="5"/>
      <c r="J60" s="4">
        <f>ROUND(SUM(J57:J59),5)</f>
        <v>180.94</v>
      </c>
      <c r="K60" s="5"/>
      <c r="L60" s="4">
        <f>ROUND(SUM(L57:L59),5)</f>
        <v>20625.03</v>
      </c>
      <c r="M60" s="5"/>
      <c r="N60" s="4">
        <f>ROUND(SUM(N57:N59),5)</f>
        <v>22500</v>
      </c>
    </row>
    <row r="61" spans="1:14" ht="15.75" thickBot="1" x14ac:dyDescent="0.3">
      <c r="A61" s="1"/>
      <c r="B61" s="1"/>
      <c r="C61" s="1"/>
      <c r="D61" s="1" t="s">
        <v>62</v>
      </c>
      <c r="E61" s="1"/>
      <c r="F61" s="6">
        <v>6.47</v>
      </c>
      <c r="G61" s="5"/>
      <c r="H61" s="6"/>
      <c r="I61" s="5"/>
      <c r="J61" s="6">
        <v>6.47</v>
      </c>
      <c r="K61" s="5"/>
      <c r="L61" s="6"/>
      <c r="M61" s="5"/>
      <c r="N61" s="6"/>
    </row>
    <row r="62" spans="1:14" x14ac:dyDescent="0.25">
      <c r="A62" s="1"/>
      <c r="B62" s="1"/>
      <c r="C62" s="1" t="s">
        <v>63</v>
      </c>
      <c r="D62" s="1"/>
      <c r="E62" s="1"/>
      <c r="F62" s="4">
        <f>ROUND(F56+SUM(F60:F61),5)</f>
        <v>187.41</v>
      </c>
      <c r="G62" s="5"/>
      <c r="H62" s="4">
        <f>ROUND(H56+SUM(H60:H61),5)</f>
        <v>20625.03</v>
      </c>
      <c r="I62" s="5"/>
      <c r="J62" s="4">
        <f>ROUND(J56+SUM(J60:J61),5)</f>
        <v>187.41</v>
      </c>
      <c r="K62" s="5"/>
      <c r="L62" s="4">
        <f>ROUND(L56+SUM(L60:L61),5)</f>
        <v>20625.03</v>
      </c>
      <c r="M62" s="5"/>
      <c r="N62" s="4">
        <f>ROUND(N56+SUM(N60:N61),5)</f>
        <v>22500</v>
      </c>
    </row>
    <row r="63" spans="1:14" x14ac:dyDescent="0.25">
      <c r="A63" s="1"/>
      <c r="B63" s="1"/>
      <c r="C63" s="1" t="s">
        <v>64</v>
      </c>
      <c r="D63" s="1"/>
      <c r="E63" s="1"/>
      <c r="F63" s="4"/>
      <c r="G63" s="5"/>
      <c r="H63" s="4"/>
      <c r="I63" s="5"/>
      <c r="J63" s="4"/>
      <c r="K63" s="5"/>
      <c r="L63" s="4"/>
      <c r="M63" s="5"/>
      <c r="N63" s="4"/>
    </row>
    <row r="64" spans="1:14" ht="15.75" thickBot="1" x14ac:dyDescent="0.3">
      <c r="A64" s="1"/>
      <c r="B64" s="1"/>
      <c r="C64" s="1"/>
      <c r="D64" s="1" t="s">
        <v>65</v>
      </c>
      <c r="E64" s="1"/>
      <c r="F64" s="7">
        <v>23725.62</v>
      </c>
      <c r="G64" s="5"/>
      <c r="H64" s="7">
        <v>14725.03</v>
      </c>
      <c r="I64" s="5"/>
      <c r="J64" s="7">
        <v>23725.62</v>
      </c>
      <c r="K64" s="5"/>
      <c r="L64" s="7">
        <v>14725.03</v>
      </c>
      <c r="M64" s="5"/>
      <c r="N64" s="7">
        <v>58900</v>
      </c>
    </row>
    <row r="65" spans="1:14" ht="15.75" thickBot="1" x14ac:dyDescent="0.3">
      <c r="A65" s="1"/>
      <c r="B65" s="1"/>
      <c r="C65" s="1" t="s">
        <v>66</v>
      </c>
      <c r="D65" s="1"/>
      <c r="E65" s="1"/>
      <c r="F65" s="8">
        <f>ROUND(SUM(F63:F64),5)</f>
        <v>23725.62</v>
      </c>
      <c r="G65" s="5"/>
      <c r="H65" s="8">
        <f>ROUND(SUM(H63:H64),5)</f>
        <v>14725.03</v>
      </c>
      <c r="I65" s="5"/>
      <c r="J65" s="8">
        <f>ROUND(SUM(J63:J64),5)</f>
        <v>23725.62</v>
      </c>
      <c r="K65" s="5"/>
      <c r="L65" s="8">
        <f>ROUND(SUM(L63:L64),5)</f>
        <v>14725.03</v>
      </c>
      <c r="M65" s="5"/>
      <c r="N65" s="8">
        <f>ROUND(SUM(N63:N64),5)</f>
        <v>58900</v>
      </c>
    </row>
    <row r="66" spans="1:14" ht="15.75" thickBot="1" x14ac:dyDescent="0.3">
      <c r="A66" s="1"/>
      <c r="B66" s="1" t="s">
        <v>67</v>
      </c>
      <c r="C66" s="1"/>
      <c r="D66" s="1"/>
      <c r="E66" s="1"/>
      <c r="F66" s="8">
        <f>ROUND(F55+F62-F65,5)</f>
        <v>-23538.21</v>
      </c>
      <c r="G66" s="5"/>
      <c r="H66" s="8">
        <f>ROUND(H55+H62-H65,5)</f>
        <v>5900</v>
      </c>
      <c r="I66" s="5"/>
      <c r="J66" s="8">
        <f>ROUND(J55+J62-J65,5)</f>
        <v>-23538.21</v>
      </c>
      <c r="K66" s="5"/>
      <c r="L66" s="8">
        <f>ROUND(L55+L62-L65,5)</f>
        <v>5900</v>
      </c>
      <c r="M66" s="5"/>
      <c r="N66" s="8">
        <f>ROUND(N55+N62-N65,5)</f>
        <v>-36400</v>
      </c>
    </row>
    <row r="67" spans="1:14" s="12" customFormat="1" ht="12" thickBot="1" x14ac:dyDescent="0.25">
      <c r="A67" s="10" t="s">
        <v>68</v>
      </c>
      <c r="B67" s="10"/>
      <c r="C67" s="10"/>
      <c r="D67" s="10"/>
      <c r="E67" s="10"/>
      <c r="F67" s="11">
        <f>ROUND(F54+F66,5)</f>
        <v>20736.91</v>
      </c>
      <c r="G67" s="10"/>
      <c r="H67" s="11">
        <f>ROUND(H54+H66,5)</f>
        <v>2608.0300000000002</v>
      </c>
      <c r="I67" s="10"/>
      <c r="J67" s="11">
        <f>ROUND(J54+J66,5)</f>
        <v>20736.91</v>
      </c>
      <c r="K67" s="10"/>
      <c r="L67" s="11">
        <f>ROUND(L54+L66,5)</f>
        <v>2608.0300000000002</v>
      </c>
      <c r="M67" s="10"/>
      <c r="N67" s="11">
        <f>ROUND(N54+N66,5)</f>
        <v>307</v>
      </c>
    </row>
    <row r="68" spans="1:14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3:25 PM
&amp;"Arial,Bold"&amp;8 03/30/20
&amp;"Arial,Bold"&amp;8 Accrual Basis&amp;C&amp;"Arial,Bold"&amp;12 PIKES BAY SANITARY DISTRICT
&amp;"Arial,Bold"&amp;14 Profit &amp;&amp; Loss Budget Performance
&amp;"Arial,Bold"&amp;10 January through March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H7" sqref="H7"/>
    </sheetView>
  </sheetViews>
  <sheetFormatPr defaultRowHeight="15" x14ac:dyDescent="0.25"/>
  <cols>
    <col min="1" max="1" width="5.85546875" style="18" bestFit="1" customWidth="1"/>
    <col min="2" max="2" width="12.85546875" style="18" bestFit="1" customWidth="1"/>
    <col min="3" max="3" width="2.28515625" style="18" customWidth="1"/>
    <col min="4" max="4" width="5.140625" style="18" bestFit="1" customWidth="1"/>
    <col min="5" max="5" width="2.28515625" style="18" customWidth="1"/>
    <col min="6" max="6" width="8.7109375" style="18" bestFit="1" customWidth="1"/>
    <col min="7" max="7" width="2.28515625" style="18" customWidth="1"/>
    <col min="8" max="8" width="25" style="18" bestFit="1" customWidth="1"/>
    <col min="9" max="9" width="2.28515625" style="18" customWidth="1"/>
    <col min="10" max="10" width="29.42578125" style="18" bestFit="1" customWidth="1"/>
    <col min="11" max="11" width="2.28515625" style="18" customWidth="1"/>
    <col min="12" max="12" width="11" style="18" bestFit="1" customWidth="1"/>
    <col min="13" max="13" width="2.28515625" style="18" customWidth="1"/>
    <col min="14" max="14" width="13.85546875" style="18" bestFit="1" customWidth="1"/>
  </cols>
  <sheetData>
    <row r="1" spans="1:14" s="16" customFormat="1" ht="15.75" thickBot="1" x14ac:dyDescent="0.3">
      <c r="A1" s="15"/>
      <c r="B1" s="19" t="s">
        <v>134</v>
      </c>
      <c r="C1" s="15"/>
      <c r="D1" s="19" t="s">
        <v>135</v>
      </c>
      <c r="E1" s="15"/>
      <c r="F1" s="19" t="s">
        <v>136</v>
      </c>
      <c r="G1" s="15"/>
      <c r="H1" s="19" t="s">
        <v>137</v>
      </c>
      <c r="I1" s="15"/>
      <c r="J1" s="19" t="s">
        <v>138</v>
      </c>
      <c r="K1" s="15"/>
      <c r="L1" s="19" t="s">
        <v>139</v>
      </c>
      <c r="M1" s="15"/>
      <c r="N1" s="19" t="s">
        <v>140</v>
      </c>
    </row>
    <row r="2" spans="1:14" ht="15.75" thickTop="1" x14ac:dyDescent="0.25">
      <c r="A2" s="1" t="s">
        <v>141</v>
      </c>
      <c r="B2" s="1"/>
      <c r="C2" s="1"/>
      <c r="D2" s="1"/>
      <c r="E2" s="1"/>
      <c r="F2" s="21"/>
      <c r="G2" s="1"/>
      <c r="H2" s="1"/>
      <c r="I2" s="1"/>
      <c r="J2" s="1"/>
      <c r="K2" s="1"/>
      <c r="L2" s="22"/>
      <c r="M2" s="1"/>
      <c r="N2" s="22"/>
    </row>
    <row r="3" spans="1:14" x14ac:dyDescent="0.25">
      <c r="A3" s="20"/>
      <c r="B3" s="23" t="s">
        <v>143</v>
      </c>
      <c r="C3" s="23"/>
      <c r="D3" s="23" t="s">
        <v>148</v>
      </c>
      <c r="E3" s="23"/>
      <c r="F3" s="24">
        <v>43917</v>
      </c>
      <c r="G3" s="23"/>
      <c r="H3" s="23" t="s">
        <v>165</v>
      </c>
      <c r="I3" s="23"/>
      <c r="J3" s="23" t="s">
        <v>76</v>
      </c>
      <c r="K3" s="23"/>
      <c r="L3" s="25"/>
      <c r="M3" s="23"/>
      <c r="N3" s="25">
        <v>-90.92</v>
      </c>
    </row>
    <row r="4" spans="1:14" x14ac:dyDescent="0.25">
      <c r="A4" s="1" t="s">
        <v>141</v>
      </c>
      <c r="B4" s="1"/>
      <c r="C4" s="1"/>
      <c r="D4" s="1"/>
      <c r="E4" s="1"/>
      <c r="F4" s="21"/>
      <c r="G4" s="1"/>
      <c r="H4" s="1"/>
      <c r="I4" s="1"/>
      <c r="J4" s="1"/>
      <c r="K4" s="1"/>
      <c r="L4" s="22"/>
      <c r="M4" s="1"/>
      <c r="N4" s="22"/>
    </row>
    <row r="5" spans="1:14" ht="15.75" thickBot="1" x14ac:dyDescent="0.3">
      <c r="A5" s="20"/>
      <c r="B5" s="26"/>
      <c r="C5" s="26"/>
      <c r="D5" s="26"/>
      <c r="E5" s="26"/>
      <c r="F5" s="27"/>
      <c r="G5" s="26"/>
      <c r="H5" s="26"/>
      <c r="I5" s="26"/>
      <c r="J5" s="26" t="s">
        <v>38</v>
      </c>
      <c r="K5" s="26"/>
      <c r="L5" s="28">
        <v>-90.92</v>
      </c>
      <c r="M5" s="26"/>
      <c r="N5" s="28">
        <v>90.92</v>
      </c>
    </row>
    <row r="6" spans="1:14" x14ac:dyDescent="0.25">
      <c r="A6" s="5" t="s">
        <v>142</v>
      </c>
      <c r="B6" s="5"/>
      <c r="C6" s="5"/>
      <c r="D6" s="5"/>
      <c r="E6" s="5"/>
      <c r="F6" s="29"/>
      <c r="G6" s="5"/>
      <c r="H6" s="5"/>
      <c r="I6" s="5"/>
      <c r="J6" s="5"/>
      <c r="K6" s="5"/>
      <c r="L6" s="4">
        <f>ROUND(SUM(L4:L5),5)</f>
        <v>-90.92</v>
      </c>
      <c r="M6" s="5"/>
      <c r="N6" s="4">
        <f>ROUND(SUM(N4:N5),5)</f>
        <v>90.92</v>
      </c>
    </row>
    <row r="7" spans="1:14" x14ac:dyDescent="0.25">
      <c r="A7" s="1" t="s">
        <v>141</v>
      </c>
      <c r="B7" s="1"/>
      <c r="C7" s="1"/>
      <c r="D7" s="1"/>
      <c r="E7" s="1"/>
      <c r="F7" s="21"/>
      <c r="G7" s="1"/>
      <c r="H7" s="1"/>
      <c r="I7" s="1"/>
      <c r="J7" s="1"/>
      <c r="K7" s="1"/>
      <c r="L7" s="22"/>
      <c r="M7" s="1"/>
      <c r="N7" s="22"/>
    </row>
    <row r="8" spans="1:14" x14ac:dyDescent="0.25">
      <c r="A8" s="20"/>
      <c r="B8" s="23" t="s">
        <v>143</v>
      </c>
      <c r="C8" s="23"/>
      <c r="D8" s="23" t="s">
        <v>148</v>
      </c>
      <c r="E8" s="23"/>
      <c r="F8" s="24">
        <v>43917</v>
      </c>
      <c r="G8" s="23"/>
      <c r="H8" s="23" t="s">
        <v>165</v>
      </c>
      <c r="I8" s="23"/>
      <c r="J8" s="23" t="s">
        <v>76</v>
      </c>
      <c r="K8" s="23"/>
      <c r="L8" s="25"/>
      <c r="M8" s="23"/>
      <c r="N8" s="25">
        <v>-44.39</v>
      </c>
    </row>
    <row r="9" spans="1:14" x14ac:dyDescent="0.25">
      <c r="A9" s="1" t="s">
        <v>141</v>
      </c>
      <c r="B9" s="1"/>
      <c r="C9" s="1"/>
      <c r="D9" s="1"/>
      <c r="E9" s="1"/>
      <c r="F9" s="21"/>
      <c r="G9" s="1"/>
      <c r="H9" s="1"/>
      <c r="I9" s="1"/>
      <c r="J9" s="1"/>
      <c r="K9" s="1"/>
      <c r="L9" s="22"/>
      <c r="M9" s="1"/>
      <c r="N9" s="22"/>
    </row>
    <row r="10" spans="1:14" ht="15.75" thickBot="1" x14ac:dyDescent="0.3">
      <c r="A10" s="20"/>
      <c r="B10" s="26"/>
      <c r="C10" s="26"/>
      <c r="D10" s="26"/>
      <c r="E10" s="26"/>
      <c r="F10" s="27"/>
      <c r="G10" s="26"/>
      <c r="H10" s="26"/>
      <c r="I10" s="26"/>
      <c r="J10" s="26" t="s">
        <v>38</v>
      </c>
      <c r="K10" s="26"/>
      <c r="L10" s="28">
        <v>-44.39</v>
      </c>
      <c r="M10" s="26"/>
      <c r="N10" s="28">
        <v>44.39</v>
      </c>
    </row>
    <row r="11" spans="1:14" x14ac:dyDescent="0.25">
      <c r="A11" s="5" t="s">
        <v>142</v>
      </c>
      <c r="B11" s="5"/>
      <c r="C11" s="5"/>
      <c r="D11" s="5"/>
      <c r="E11" s="5"/>
      <c r="F11" s="29"/>
      <c r="G11" s="5"/>
      <c r="H11" s="5"/>
      <c r="I11" s="5"/>
      <c r="J11" s="5"/>
      <c r="K11" s="5"/>
      <c r="L11" s="4">
        <f>ROUND(SUM(L9:L10),5)</f>
        <v>-44.39</v>
      </c>
      <c r="M11" s="5"/>
      <c r="N11" s="4">
        <f>ROUND(SUM(N9:N10),5)</f>
        <v>44.39</v>
      </c>
    </row>
    <row r="12" spans="1:14" x14ac:dyDescent="0.25">
      <c r="A12" s="1" t="s">
        <v>141</v>
      </c>
      <c r="B12" s="1"/>
      <c r="C12" s="1"/>
      <c r="D12" s="1"/>
      <c r="E12" s="1"/>
      <c r="F12" s="21"/>
      <c r="G12" s="1"/>
      <c r="H12" s="1"/>
      <c r="I12" s="1"/>
      <c r="J12" s="1"/>
      <c r="K12" s="1"/>
      <c r="L12" s="22"/>
      <c r="M12" s="1"/>
      <c r="N12" s="22"/>
    </row>
    <row r="13" spans="1:14" x14ac:dyDescent="0.25">
      <c r="A13" s="20"/>
      <c r="B13" s="23" t="s">
        <v>143</v>
      </c>
      <c r="C13" s="23"/>
      <c r="D13" s="23" t="s">
        <v>148</v>
      </c>
      <c r="E13" s="23"/>
      <c r="F13" s="24">
        <v>43917</v>
      </c>
      <c r="G13" s="23"/>
      <c r="H13" s="23" t="s">
        <v>165</v>
      </c>
      <c r="I13" s="23"/>
      <c r="J13" s="23" t="s">
        <v>76</v>
      </c>
      <c r="K13" s="23"/>
      <c r="L13" s="25"/>
      <c r="M13" s="23"/>
      <c r="N13" s="25">
        <v>-43.7</v>
      </c>
    </row>
    <row r="14" spans="1:14" x14ac:dyDescent="0.25">
      <c r="A14" s="1" t="s">
        <v>141</v>
      </c>
      <c r="B14" s="1"/>
      <c r="C14" s="1"/>
      <c r="D14" s="1"/>
      <c r="E14" s="1"/>
      <c r="F14" s="21"/>
      <c r="G14" s="1"/>
      <c r="H14" s="1"/>
      <c r="I14" s="1"/>
      <c r="J14" s="1"/>
      <c r="K14" s="1"/>
      <c r="L14" s="22"/>
      <c r="M14" s="1"/>
      <c r="N14" s="22"/>
    </row>
    <row r="15" spans="1:14" ht="15.75" thickBot="1" x14ac:dyDescent="0.3">
      <c r="A15" s="20"/>
      <c r="B15" s="26"/>
      <c r="C15" s="26"/>
      <c r="D15" s="26"/>
      <c r="E15" s="26"/>
      <c r="F15" s="27"/>
      <c r="G15" s="26"/>
      <c r="H15" s="26"/>
      <c r="I15" s="26"/>
      <c r="J15" s="26" t="s">
        <v>38</v>
      </c>
      <c r="K15" s="26"/>
      <c r="L15" s="28">
        <v>-43.7</v>
      </c>
      <c r="M15" s="26"/>
      <c r="N15" s="28">
        <v>43.7</v>
      </c>
    </row>
    <row r="16" spans="1:14" x14ac:dyDescent="0.25">
      <c r="A16" s="5" t="s">
        <v>142</v>
      </c>
      <c r="B16" s="5"/>
      <c r="C16" s="5"/>
      <c r="D16" s="5"/>
      <c r="E16" s="5"/>
      <c r="F16" s="29"/>
      <c r="G16" s="5"/>
      <c r="H16" s="5"/>
      <c r="I16" s="5"/>
      <c r="J16" s="5"/>
      <c r="K16" s="5"/>
      <c r="L16" s="4">
        <f>ROUND(SUM(L14:L15),5)</f>
        <v>-43.7</v>
      </c>
      <c r="M16" s="5"/>
      <c r="N16" s="4">
        <f>ROUND(SUM(N14:N15),5)</f>
        <v>43.7</v>
      </c>
    </row>
    <row r="17" spans="1:14" x14ac:dyDescent="0.25">
      <c r="A17" s="1" t="s">
        <v>141</v>
      </c>
      <c r="B17" s="1"/>
      <c r="C17" s="1"/>
      <c r="D17" s="1"/>
      <c r="E17" s="1"/>
      <c r="F17" s="21"/>
      <c r="G17" s="1"/>
      <c r="H17" s="1"/>
      <c r="I17" s="1"/>
      <c r="J17" s="1"/>
      <c r="K17" s="1"/>
      <c r="L17" s="22"/>
      <c r="M17" s="1"/>
      <c r="N17" s="22"/>
    </row>
    <row r="18" spans="1:14" x14ac:dyDescent="0.25">
      <c r="A18" s="20"/>
      <c r="B18" s="23" t="s">
        <v>144</v>
      </c>
      <c r="C18" s="23"/>
      <c r="D18" s="23" t="s">
        <v>149</v>
      </c>
      <c r="E18" s="23"/>
      <c r="F18" s="24">
        <v>43901</v>
      </c>
      <c r="G18" s="23"/>
      <c r="H18" s="23" t="s">
        <v>166</v>
      </c>
      <c r="I18" s="23"/>
      <c r="J18" s="23" t="s">
        <v>75</v>
      </c>
      <c r="K18" s="23"/>
      <c r="L18" s="25"/>
      <c r="M18" s="23"/>
      <c r="N18" s="25">
        <v>-1062.24</v>
      </c>
    </row>
    <row r="19" spans="1:14" x14ac:dyDescent="0.25">
      <c r="A19" s="1" t="s">
        <v>141</v>
      </c>
      <c r="B19" s="1"/>
      <c r="C19" s="1"/>
      <c r="D19" s="1"/>
      <c r="E19" s="1"/>
      <c r="F19" s="21"/>
      <c r="G19" s="1"/>
      <c r="H19" s="1"/>
      <c r="I19" s="1"/>
      <c r="J19" s="1"/>
      <c r="K19" s="1"/>
      <c r="L19" s="22"/>
      <c r="M19" s="1"/>
      <c r="N19" s="22"/>
    </row>
    <row r="20" spans="1:14" x14ac:dyDescent="0.25">
      <c r="A20" s="26"/>
      <c r="B20" s="26"/>
      <c r="C20" s="26"/>
      <c r="D20" s="26"/>
      <c r="E20" s="26"/>
      <c r="F20" s="27"/>
      <c r="G20" s="26"/>
      <c r="H20" s="26"/>
      <c r="I20" s="26"/>
      <c r="J20" s="26" t="s">
        <v>116</v>
      </c>
      <c r="K20" s="26"/>
      <c r="L20" s="30">
        <v>-233</v>
      </c>
      <c r="M20" s="26"/>
      <c r="N20" s="30">
        <v>233</v>
      </c>
    </row>
    <row r="21" spans="1:14" x14ac:dyDescent="0.25">
      <c r="A21" s="26"/>
      <c r="B21" s="26"/>
      <c r="C21" s="26"/>
      <c r="D21" s="26"/>
      <c r="E21" s="26"/>
      <c r="F21" s="27"/>
      <c r="G21" s="26"/>
      <c r="H21" s="26"/>
      <c r="I21" s="26"/>
      <c r="J21" s="26" t="s">
        <v>116</v>
      </c>
      <c r="K21" s="26"/>
      <c r="L21" s="30">
        <v>-336.04</v>
      </c>
      <c r="M21" s="26"/>
      <c r="N21" s="30">
        <v>336.04</v>
      </c>
    </row>
    <row r="22" spans="1:14" x14ac:dyDescent="0.25">
      <c r="A22" s="26"/>
      <c r="B22" s="26"/>
      <c r="C22" s="26"/>
      <c r="D22" s="26"/>
      <c r="E22" s="26"/>
      <c r="F22" s="27"/>
      <c r="G22" s="26"/>
      <c r="H22" s="26"/>
      <c r="I22" s="26"/>
      <c r="J22" s="26" t="s">
        <v>116</v>
      </c>
      <c r="K22" s="26"/>
      <c r="L22" s="30">
        <v>-336.04</v>
      </c>
      <c r="M22" s="26"/>
      <c r="N22" s="30">
        <v>336.04</v>
      </c>
    </row>
    <row r="23" spans="1:14" x14ac:dyDescent="0.25">
      <c r="A23" s="26"/>
      <c r="B23" s="26"/>
      <c r="C23" s="26"/>
      <c r="D23" s="26"/>
      <c r="E23" s="26"/>
      <c r="F23" s="27"/>
      <c r="G23" s="26"/>
      <c r="H23" s="26"/>
      <c r="I23" s="26"/>
      <c r="J23" s="26" t="s">
        <v>116</v>
      </c>
      <c r="K23" s="26"/>
      <c r="L23" s="30">
        <v>-78.58</v>
      </c>
      <c r="M23" s="26"/>
      <c r="N23" s="30">
        <v>78.58</v>
      </c>
    </row>
    <row r="24" spans="1:14" ht="15.75" thickBot="1" x14ac:dyDescent="0.3">
      <c r="A24" s="26"/>
      <c r="B24" s="26"/>
      <c r="C24" s="26"/>
      <c r="D24" s="26"/>
      <c r="E24" s="26"/>
      <c r="F24" s="27"/>
      <c r="G24" s="26"/>
      <c r="H24" s="26"/>
      <c r="I24" s="26"/>
      <c r="J24" s="26" t="s">
        <v>116</v>
      </c>
      <c r="K24" s="26"/>
      <c r="L24" s="28">
        <v>-78.58</v>
      </c>
      <c r="M24" s="26"/>
      <c r="N24" s="28">
        <v>78.58</v>
      </c>
    </row>
    <row r="25" spans="1:14" x14ac:dyDescent="0.25">
      <c r="A25" s="5" t="s">
        <v>142</v>
      </c>
      <c r="B25" s="5"/>
      <c r="C25" s="5"/>
      <c r="D25" s="5"/>
      <c r="E25" s="5"/>
      <c r="F25" s="29"/>
      <c r="G25" s="5"/>
      <c r="H25" s="5"/>
      <c r="I25" s="5"/>
      <c r="J25" s="5"/>
      <c r="K25" s="5"/>
      <c r="L25" s="4">
        <f>ROUND(SUM(L19:L24),5)</f>
        <v>-1062.24</v>
      </c>
      <c r="M25" s="5"/>
      <c r="N25" s="4">
        <f>ROUND(SUM(N19:N24),5)</f>
        <v>1062.24</v>
      </c>
    </row>
    <row r="26" spans="1:14" x14ac:dyDescent="0.25">
      <c r="A26" s="1" t="s">
        <v>141</v>
      </c>
      <c r="B26" s="1"/>
      <c r="C26" s="1"/>
      <c r="D26" s="1"/>
      <c r="E26" s="1"/>
      <c r="F26" s="21"/>
      <c r="G26" s="1"/>
      <c r="H26" s="1"/>
      <c r="I26" s="1"/>
      <c r="J26" s="1"/>
      <c r="K26" s="1"/>
      <c r="L26" s="22"/>
      <c r="M26" s="1"/>
      <c r="N26" s="22"/>
    </row>
    <row r="27" spans="1:14" x14ac:dyDescent="0.25">
      <c r="A27" s="20"/>
      <c r="B27" s="23" t="s">
        <v>145</v>
      </c>
      <c r="C27" s="23"/>
      <c r="D27" s="23" t="s">
        <v>150</v>
      </c>
      <c r="E27" s="23"/>
      <c r="F27" s="24">
        <v>43892</v>
      </c>
      <c r="G27" s="23"/>
      <c r="H27" s="23" t="s">
        <v>167</v>
      </c>
      <c r="I27" s="23"/>
      <c r="J27" s="23" t="s">
        <v>75</v>
      </c>
      <c r="K27" s="23"/>
      <c r="L27" s="25"/>
      <c r="M27" s="23"/>
      <c r="N27" s="25">
        <v>-785.51</v>
      </c>
    </row>
    <row r="28" spans="1:14" x14ac:dyDescent="0.25">
      <c r="A28" s="1" t="s">
        <v>141</v>
      </c>
      <c r="B28" s="1"/>
      <c r="C28" s="1"/>
      <c r="D28" s="1"/>
      <c r="E28" s="1"/>
      <c r="F28" s="21"/>
      <c r="G28" s="1"/>
      <c r="H28" s="1"/>
      <c r="I28" s="1"/>
      <c r="J28" s="1"/>
      <c r="K28" s="1"/>
      <c r="L28" s="22"/>
      <c r="M28" s="1"/>
      <c r="N28" s="22"/>
    </row>
    <row r="29" spans="1:14" x14ac:dyDescent="0.25">
      <c r="A29" s="26"/>
      <c r="B29" s="26"/>
      <c r="C29" s="26"/>
      <c r="D29" s="26"/>
      <c r="E29" s="26"/>
      <c r="F29" s="27"/>
      <c r="G29" s="26"/>
      <c r="H29" s="26"/>
      <c r="I29" s="26"/>
      <c r="J29" s="26" t="s">
        <v>24</v>
      </c>
      <c r="K29" s="26"/>
      <c r="L29" s="30">
        <v>-357.92</v>
      </c>
      <c r="M29" s="26"/>
      <c r="N29" s="30">
        <v>357.92</v>
      </c>
    </row>
    <row r="30" spans="1:14" x14ac:dyDescent="0.25">
      <c r="A30" s="26"/>
      <c r="B30" s="26"/>
      <c r="C30" s="26"/>
      <c r="D30" s="26"/>
      <c r="E30" s="26"/>
      <c r="F30" s="27"/>
      <c r="G30" s="26"/>
      <c r="H30" s="26"/>
      <c r="I30" s="26"/>
      <c r="J30" s="26" t="s">
        <v>23</v>
      </c>
      <c r="K30" s="26"/>
      <c r="L30" s="30">
        <v>-625</v>
      </c>
      <c r="M30" s="26"/>
      <c r="N30" s="30">
        <v>625</v>
      </c>
    </row>
    <row r="31" spans="1:14" x14ac:dyDescent="0.25">
      <c r="A31" s="26"/>
      <c r="B31" s="26"/>
      <c r="C31" s="26"/>
      <c r="D31" s="26"/>
      <c r="E31" s="26"/>
      <c r="F31" s="27"/>
      <c r="G31" s="26"/>
      <c r="H31" s="26"/>
      <c r="I31" s="26"/>
      <c r="J31" s="26" t="s">
        <v>116</v>
      </c>
      <c r="K31" s="26"/>
      <c r="L31" s="30">
        <v>92</v>
      </c>
      <c r="M31" s="26"/>
      <c r="N31" s="30">
        <v>-92</v>
      </c>
    </row>
    <row r="32" spans="1:14" x14ac:dyDescent="0.25">
      <c r="A32" s="26"/>
      <c r="B32" s="26"/>
      <c r="C32" s="26"/>
      <c r="D32" s="26"/>
      <c r="E32" s="26"/>
      <c r="F32" s="27"/>
      <c r="G32" s="26"/>
      <c r="H32" s="26"/>
      <c r="I32" s="26"/>
      <c r="J32" s="26" t="s">
        <v>21</v>
      </c>
      <c r="K32" s="26"/>
      <c r="L32" s="30">
        <v>-60.94</v>
      </c>
      <c r="M32" s="26"/>
      <c r="N32" s="30">
        <v>60.94</v>
      </c>
    </row>
    <row r="33" spans="1:14" x14ac:dyDescent="0.25">
      <c r="A33" s="26"/>
      <c r="B33" s="26"/>
      <c r="C33" s="26"/>
      <c r="D33" s="26"/>
      <c r="E33" s="26"/>
      <c r="F33" s="27"/>
      <c r="G33" s="26"/>
      <c r="H33" s="26"/>
      <c r="I33" s="26"/>
      <c r="J33" s="26" t="s">
        <v>116</v>
      </c>
      <c r="K33" s="26"/>
      <c r="L33" s="30">
        <v>60.94</v>
      </c>
      <c r="M33" s="26"/>
      <c r="N33" s="30">
        <v>-60.94</v>
      </c>
    </row>
    <row r="34" spans="1:14" x14ac:dyDescent="0.25">
      <c r="A34" s="26"/>
      <c r="B34" s="26"/>
      <c r="C34" s="26"/>
      <c r="D34" s="26"/>
      <c r="E34" s="26"/>
      <c r="F34" s="27"/>
      <c r="G34" s="26"/>
      <c r="H34" s="26"/>
      <c r="I34" s="26"/>
      <c r="J34" s="26" t="s">
        <v>116</v>
      </c>
      <c r="K34" s="26"/>
      <c r="L34" s="30">
        <v>60.94</v>
      </c>
      <c r="M34" s="26"/>
      <c r="N34" s="30">
        <v>-60.94</v>
      </c>
    </row>
    <row r="35" spans="1:14" x14ac:dyDescent="0.25">
      <c r="A35" s="26"/>
      <c r="B35" s="26"/>
      <c r="C35" s="26"/>
      <c r="D35" s="26"/>
      <c r="E35" s="26"/>
      <c r="F35" s="27"/>
      <c r="G35" s="26"/>
      <c r="H35" s="26"/>
      <c r="I35" s="26"/>
      <c r="J35" s="26" t="s">
        <v>21</v>
      </c>
      <c r="K35" s="26"/>
      <c r="L35" s="30">
        <v>-14.25</v>
      </c>
      <c r="M35" s="26"/>
      <c r="N35" s="30">
        <v>14.25</v>
      </c>
    </row>
    <row r="36" spans="1:14" x14ac:dyDescent="0.25">
      <c r="A36" s="26"/>
      <c r="B36" s="26"/>
      <c r="C36" s="26"/>
      <c r="D36" s="26"/>
      <c r="E36" s="26"/>
      <c r="F36" s="27"/>
      <c r="G36" s="26"/>
      <c r="H36" s="26"/>
      <c r="I36" s="26"/>
      <c r="J36" s="26" t="s">
        <v>116</v>
      </c>
      <c r="K36" s="26"/>
      <c r="L36" s="30">
        <v>14.25</v>
      </c>
      <c r="M36" s="26"/>
      <c r="N36" s="30">
        <v>-14.25</v>
      </c>
    </row>
    <row r="37" spans="1:14" x14ac:dyDescent="0.25">
      <c r="A37" s="26"/>
      <c r="B37" s="26"/>
      <c r="C37" s="26"/>
      <c r="D37" s="26"/>
      <c r="E37" s="26"/>
      <c r="F37" s="27"/>
      <c r="G37" s="26"/>
      <c r="H37" s="26"/>
      <c r="I37" s="26"/>
      <c r="J37" s="26" t="s">
        <v>116</v>
      </c>
      <c r="K37" s="26"/>
      <c r="L37" s="30">
        <v>14.25</v>
      </c>
      <c r="M37" s="26"/>
      <c r="N37" s="30">
        <v>-14.25</v>
      </c>
    </row>
    <row r="38" spans="1:14" ht="15.75" thickBot="1" x14ac:dyDescent="0.3">
      <c r="A38" s="26"/>
      <c r="B38" s="26"/>
      <c r="C38" s="26"/>
      <c r="D38" s="26"/>
      <c r="E38" s="26"/>
      <c r="F38" s="27"/>
      <c r="G38" s="26"/>
      <c r="H38" s="26"/>
      <c r="I38" s="26"/>
      <c r="J38" s="26" t="s">
        <v>116</v>
      </c>
      <c r="K38" s="26"/>
      <c r="L38" s="28">
        <v>30.22</v>
      </c>
      <c r="M38" s="26"/>
      <c r="N38" s="28">
        <v>-30.22</v>
      </c>
    </row>
    <row r="39" spans="1:14" x14ac:dyDescent="0.25">
      <c r="A39" s="5" t="s">
        <v>142</v>
      </c>
      <c r="B39" s="5"/>
      <c r="C39" s="5"/>
      <c r="D39" s="5"/>
      <c r="E39" s="5"/>
      <c r="F39" s="29"/>
      <c r="G39" s="5"/>
      <c r="H39" s="5"/>
      <c r="I39" s="5"/>
      <c r="J39" s="5"/>
      <c r="K39" s="5"/>
      <c r="L39" s="4">
        <f>ROUND(SUM(L28:L38),5)</f>
        <v>-785.51</v>
      </c>
      <c r="M39" s="5"/>
      <c r="N39" s="4">
        <f>ROUND(SUM(N28:N38),5)</f>
        <v>785.51</v>
      </c>
    </row>
    <row r="40" spans="1:14" x14ac:dyDescent="0.25">
      <c r="A40" s="1" t="s">
        <v>141</v>
      </c>
      <c r="B40" s="1"/>
      <c r="C40" s="1"/>
      <c r="D40" s="1"/>
      <c r="E40" s="1"/>
      <c r="F40" s="21"/>
      <c r="G40" s="1"/>
      <c r="H40" s="1"/>
      <c r="I40" s="1"/>
      <c r="J40" s="1"/>
      <c r="K40" s="1"/>
      <c r="L40" s="22"/>
      <c r="M40" s="1"/>
      <c r="N40" s="22"/>
    </row>
    <row r="41" spans="1:14" x14ac:dyDescent="0.25">
      <c r="A41" s="20"/>
      <c r="B41" s="23" t="s">
        <v>145</v>
      </c>
      <c r="C41" s="23"/>
      <c r="D41" s="23" t="s">
        <v>151</v>
      </c>
      <c r="E41" s="23"/>
      <c r="F41" s="24">
        <v>43892</v>
      </c>
      <c r="G41" s="23"/>
      <c r="H41" s="23" t="s">
        <v>168</v>
      </c>
      <c r="I41" s="23"/>
      <c r="J41" s="23" t="s">
        <v>75</v>
      </c>
      <c r="K41" s="23"/>
      <c r="L41" s="25"/>
      <c r="M41" s="23"/>
      <c r="N41" s="25">
        <v>-416.09</v>
      </c>
    </row>
    <row r="42" spans="1:14" x14ac:dyDescent="0.25">
      <c r="A42" s="1" t="s">
        <v>141</v>
      </c>
      <c r="B42" s="1"/>
      <c r="C42" s="1"/>
      <c r="D42" s="1"/>
      <c r="E42" s="1"/>
      <c r="F42" s="21"/>
      <c r="G42" s="1"/>
      <c r="H42" s="1"/>
      <c r="I42" s="1"/>
      <c r="J42" s="1"/>
      <c r="K42" s="1"/>
      <c r="L42" s="22"/>
      <c r="M42" s="1"/>
      <c r="N42" s="22"/>
    </row>
    <row r="43" spans="1:14" x14ac:dyDescent="0.25">
      <c r="A43" s="26"/>
      <c r="B43" s="26"/>
      <c r="C43" s="26"/>
      <c r="D43" s="26"/>
      <c r="E43" s="26"/>
      <c r="F43" s="27"/>
      <c r="G43" s="26"/>
      <c r="H43" s="26"/>
      <c r="I43" s="26"/>
      <c r="J43" s="26" t="s">
        <v>19</v>
      </c>
      <c r="K43" s="26"/>
      <c r="L43" s="30">
        <v>-450.55</v>
      </c>
      <c r="M43" s="26"/>
      <c r="N43" s="30">
        <v>450.55</v>
      </c>
    </row>
    <row r="44" spans="1:14" x14ac:dyDescent="0.25">
      <c r="A44" s="26"/>
      <c r="B44" s="26"/>
      <c r="C44" s="26"/>
      <c r="D44" s="26"/>
      <c r="E44" s="26"/>
      <c r="F44" s="27"/>
      <c r="G44" s="26"/>
      <c r="H44" s="26"/>
      <c r="I44" s="26"/>
      <c r="J44" s="26" t="s">
        <v>21</v>
      </c>
      <c r="K44" s="26"/>
      <c r="L44" s="30">
        <v>-27.93</v>
      </c>
      <c r="M44" s="26"/>
      <c r="N44" s="30">
        <v>27.93</v>
      </c>
    </row>
    <row r="45" spans="1:14" x14ac:dyDescent="0.25">
      <c r="A45" s="26"/>
      <c r="B45" s="26"/>
      <c r="C45" s="26"/>
      <c r="D45" s="26"/>
      <c r="E45" s="26"/>
      <c r="F45" s="27"/>
      <c r="G45" s="26"/>
      <c r="H45" s="26"/>
      <c r="I45" s="26"/>
      <c r="J45" s="26" t="s">
        <v>116</v>
      </c>
      <c r="K45" s="26"/>
      <c r="L45" s="30">
        <v>27.93</v>
      </c>
      <c r="M45" s="26"/>
      <c r="N45" s="30">
        <v>-27.93</v>
      </c>
    </row>
    <row r="46" spans="1:14" x14ac:dyDescent="0.25">
      <c r="A46" s="26"/>
      <c r="B46" s="26"/>
      <c r="C46" s="26"/>
      <c r="D46" s="26"/>
      <c r="E46" s="26"/>
      <c r="F46" s="27"/>
      <c r="G46" s="26"/>
      <c r="H46" s="26"/>
      <c r="I46" s="26"/>
      <c r="J46" s="26" t="s">
        <v>116</v>
      </c>
      <c r="K46" s="26"/>
      <c r="L46" s="30">
        <v>27.93</v>
      </c>
      <c r="M46" s="26"/>
      <c r="N46" s="30">
        <v>-27.93</v>
      </c>
    </row>
    <row r="47" spans="1:14" x14ac:dyDescent="0.25">
      <c r="A47" s="26"/>
      <c r="B47" s="26"/>
      <c r="C47" s="26"/>
      <c r="D47" s="26"/>
      <c r="E47" s="26"/>
      <c r="F47" s="27"/>
      <c r="G47" s="26"/>
      <c r="H47" s="26"/>
      <c r="I47" s="26"/>
      <c r="J47" s="26" t="s">
        <v>21</v>
      </c>
      <c r="K47" s="26"/>
      <c r="L47" s="30">
        <v>-6.53</v>
      </c>
      <c r="M47" s="26"/>
      <c r="N47" s="30">
        <v>6.53</v>
      </c>
    </row>
    <row r="48" spans="1:14" x14ac:dyDescent="0.25">
      <c r="A48" s="26"/>
      <c r="B48" s="26"/>
      <c r="C48" s="26"/>
      <c r="D48" s="26"/>
      <c r="E48" s="26"/>
      <c r="F48" s="27"/>
      <c r="G48" s="26"/>
      <c r="H48" s="26"/>
      <c r="I48" s="26"/>
      <c r="J48" s="26" t="s">
        <v>116</v>
      </c>
      <c r="K48" s="26"/>
      <c r="L48" s="30">
        <v>6.53</v>
      </c>
      <c r="M48" s="26"/>
      <c r="N48" s="30">
        <v>-6.53</v>
      </c>
    </row>
    <row r="49" spans="1:14" ht="15.75" thickBot="1" x14ac:dyDescent="0.3">
      <c r="A49" s="26"/>
      <c r="B49" s="26"/>
      <c r="C49" s="26"/>
      <c r="D49" s="26"/>
      <c r="E49" s="26"/>
      <c r="F49" s="27"/>
      <c r="G49" s="26"/>
      <c r="H49" s="26"/>
      <c r="I49" s="26"/>
      <c r="J49" s="26" t="s">
        <v>116</v>
      </c>
      <c r="K49" s="26"/>
      <c r="L49" s="28">
        <v>6.53</v>
      </c>
      <c r="M49" s="26"/>
      <c r="N49" s="28">
        <v>-6.53</v>
      </c>
    </row>
    <row r="50" spans="1:14" x14ac:dyDescent="0.25">
      <c r="A50" s="5" t="s">
        <v>142</v>
      </c>
      <c r="B50" s="5"/>
      <c r="C50" s="5"/>
      <c r="D50" s="5"/>
      <c r="E50" s="5"/>
      <c r="F50" s="29"/>
      <c r="G50" s="5"/>
      <c r="H50" s="5"/>
      <c r="I50" s="5"/>
      <c r="J50" s="5"/>
      <c r="K50" s="5"/>
      <c r="L50" s="4">
        <f>ROUND(SUM(L42:L49),5)</f>
        <v>-416.09</v>
      </c>
      <c r="M50" s="5"/>
      <c r="N50" s="4">
        <f>ROUND(SUM(N42:N49),5)</f>
        <v>416.09</v>
      </c>
    </row>
    <row r="51" spans="1:14" x14ac:dyDescent="0.25">
      <c r="A51" s="1" t="s">
        <v>141</v>
      </c>
      <c r="B51" s="1"/>
      <c r="C51" s="1"/>
      <c r="D51" s="1"/>
      <c r="E51" s="1"/>
      <c r="F51" s="21"/>
      <c r="G51" s="1"/>
      <c r="H51" s="1"/>
      <c r="I51" s="1"/>
      <c r="J51" s="1"/>
      <c r="K51" s="1"/>
      <c r="L51" s="22"/>
      <c r="M51" s="1"/>
      <c r="N51" s="22"/>
    </row>
    <row r="52" spans="1:14" x14ac:dyDescent="0.25">
      <c r="A52" s="20"/>
      <c r="B52" s="23" t="s">
        <v>145</v>
      </c>
      <c r="C52" s="23"/>
      <c r="D52" s="23" t="s">
        <v>152</v>
      </c>
      <c r="E52" s="23"/>
      <c r="F52" s="24">
        <v>43892</v>
      </c>
      <c r="G52" s="23"/>
      <c r="H52" s="23" t="s">
        <v>169</v>
      </c>
      <c r="I52" s="23"/>
      <c r="J52" s="23" t="s">
        <v>75</v>
      </c>
      <c r="K52" s="23"/>
      <c r="L52" s="25"/>
      <c r="M52" s="23"/>
      <c r="N52" s="25">
        <v>-208.04</v>
      </c>
    </row>
    <row r="53" spans="1:14" x14ac:dyDescent="0.25">
      <c r="A53" s="1" t="s">
        <v>141</v>
      </c>
      <c r="B53" s="1"/>
      <c r="C53" s="1"/>
      <c r="D53" s="1"/>
      <c r="E53" s="1"/>
      <c r="F53" s="21"/>
      <c r="G53" s="1"/>
      <c r="H53" s="1"/>
      <c r="I53" s="1"/>
      <c r="J53" s="1"/>
      <c r="K53" s="1"/>
      <c r="L53" s="22"/>
      <c r="M53" s="1"/>
      <c r="N53" s="22"/>
    </row>
    <row r="54" spans="1:14" x14ac:dyDescent="0.25">
      <c r="A54" s="26"/>
      <c r="B54" s="26"/>
      <c r="C54" s="26"/>
      <c r="D54" s="26"/>
      <c r="E54" s="26"/>
      <c r="F54" s="27"/>
      <c r="G54" s="26"/>
      <c r="H54" s="26"/>
      <c r="I54" s="26"/>
      <c r="J54" s="26" t="s">
        <v>19</v>
      </c>
      <c r="K54" s="26"/>
      <c r="L54" s="30">
        <v>-225.28</v>
      </c>
      <c r="M54" s="26"/>
      <c r="N54" s="30">
        <v>225.28</v>
      </c>
    </row>
    <row r="55" spans="1:14" x14ac:dyDescent="0.25">
      <c r="A55" s="26"/>
      <c r="B55" s="26"/>
      <c r="C55" s="26"/>
      <c r="D55" s="26"/>
      <c r="E55" s="26"/>
      <c r="F55" s="27"/>
      <c r="G55" s="26"/>
      <c r="H55" s="26"/>
      <c r="I55" s="26"/>
      <c r="J55" s="26" t="s">
        <v>21</v>
      </c>
      <c r="K55" s="26"/>
      <c r="L55" s="30">
        <v>-13.97</v>
      </c>
      <c r="M55" s="26"/>
      <c r="N55" s="30">
        <v>13.97</v>
      </c>
    </row>
    <row r="56" spans="1:14" x14ac:dyDescent="0.25">
      <c r="A56" s="26"/>
      <c r="B56" s="26"/>
      <c r="C56" s="26"/>
      <c r="D56" s="26"/>
      <c r="E56" s="26"/>
      <c r="F56" s="27"/>
      <c r="G56" s="26"/>
      <c r="H56" s="26"/>
      <c r="I56" s="26"/>
      <c r="J56" s="26" t="s">
        <v>116</v>
      </c>
      <c r="K56" s="26"/>
      <c r="L56" s="30">
        <v>13.97</v>
      </c>
      <c r="M56" s="26"/>
      <c r="N56" s="30">
        <v>-13.97</v>
      </c>
    </row>
    <row r="57" spans="1:14" x14ac:dyDescent="0.25">
      <c r="A57" s="26"/>
      <c r="B57" s="26"/>
      <c r="C57" s="26"/>
      <c r="D57" s="26"/>
      <c r="E57" s="26"/>
      <c r="F57" s="27"/>
      <c r="G57" s="26"/>
      <c r="H57" s="26"/>
      <c r="I57" s="26"/>
      <c r="J57" s="26" t="s">
        <v>116</v>
      </c>
      <c r="K57" s="26"/>
      <c r="L57" s="30">
        <v>13.97</v>
      </c>
      <c r="M57" s="26"/>
      <c r="N57" s="30">
        <v>-13.97</v>
      </c>
    </row>
    <row r="58" spans="1:14" x14ac:dyDescent="0.25">
      <c r="A58" s="26"/>
      <c r="B58" s="26"/>
      <c r="C58" s="26"/>
      <c r="D58" s="26"/>
      <c r="E58" s="26"/>
      <c r="F58" s="27"/>
      <c r="G58" s="26"/>
      <c r="H58" s="26"/>
      <c r="I58" s="26"/>
      <c r="J58" s="26" t="s">
        <v>21</v>
      </c>
      <c r="K58" s="26"/>
      <c r="L58" s="30">
        <v>-3.27</v>
      </c>
      <c r="M58" s="26"/>
      <c r="N58" s="30">
        <v>3.27</v>
      </c>
    </row>
    <row r="59" spans="1:14" x14ac:dyDescent="0.25">
      <c r="A59" s="26"/>
      <c r="B59" s="26"/>
      <c r="C59" s="26"/>
      <c r="D59" s="26"/>
      <c r="E59" s="26"/>
      <c r="F59" s="27"/>
      <c r="G59" s="26"/>
      <c r="H59" s="26"/>
      <c r="I59" s="26"/>
      <c r="J59" s="26" t="s">
        <v>116</v>
      </c>
      <c r="K59" s="26"/>
      <c r="L59" s="30">
        <v>3.27</v>
      </c>
      <c r="M59" s="26"/>
      <c r="N59" s="30">
        <v>-3.27</v>
      </c>
    </row>
    <row r="60" spans="1:14" ht="15.75" thickBot="1" x14ac:dyDescent="0.3">
      <c r="A60" s="26"/>
      <c r="B60" s="26"/>
      <c r="C60" s="26"/>
      <c r="D60" s="26"/>
      <c r="E60" s="26"/>
      <c r="F60" s="27"/>
      <c r="G60" s="26"/>
      <c r="H60" s="26"/>
      <c r="I60" s="26"/>
      <c r="J60" s="26" t="s">
        <v>116</v>
      </c>
      <c r="K60" s="26"/>
      <c r="L60" s="28">
        <v>3.27</v>
      </c>
      <c r="M60" s="26"/>
      <c r="N60" s="28">
        <v>-3.27</v>
      </c>
    </row>
    <row r="61" spans="1:14" x14ac:dyDescent="0.25">
      <c r="A61" s="5" t="s">
        <v>142</v>
      </c>
      <c r="B61" s="5"/>
      <c r="C61" s="5"/>
      <c r="D61" s="5"/>
      <c r="E61" s="5"/>
      <c r="F61" s="29"/>
      <c r="G61" s="5"/>
      <c r="H61" s="5"/>
      <c r="I61" s="5"/>
      <c r="J61" s="5"/>
      <c r="K61" s="5"/>
      <c r="L61" s="4">
        <f>ROUND(SUM(L53:L60),5)</f>
        <v>-208.04</v>
      </c>
      <c r="M61" s="5"/>
      <c r="N61" s="4">
        <f>ROUND(SUM(N53:N60),5)</f>
        <v>208.04</v>
      </c>
    </row>
    <row r="62" spans="1:14" x14ac:dyDescent="0.25">
      <c r="A62" s="1" t="s">
        <v>141</v>
      </c>
      <c r="B62" s="1"/>
      <c r="C62" s="1"/>
      <c r="D62" s="1"/>
      <c r="E62" s="1"/>
      <c r="F62" s="21"/>
      <c r="G62" s="1"/>
      <c r="H62" s="1"/>
      <c r="I62" s="1"/>
      <c r="J62" s="1"/>
      <c r="K62" s="1"/>
      <c r="L62" s="22"/>
      <c r="M62" s="1"/>
      <c r="N62" s="22"/>
    </row>
    <row r="63" spans="1:14" x14ac:dyDescent="0.25">
      <c r="A63" s="20"/>
      <c r="B63" s="23" t="s">
        <v>145</v>
      </c>
      <c r="C63" s="23"/>
      <c r="D63" s="23" t="s">
        <v>153</v>
      </c>
      <c r="E63" s="23"/>
      <c r="F63" s="24">
        <v>43892</v>
      </c>
      <c r="G63" s="23"/>
      <c r="H63" s="23" t="s">
        <v>170</v>
      </c>
      <c r="I63" s="23"/>
      <c r="J63" s="23" t="s">
        <v>75</v>
      </c>
      <c r="K63" s="23"/>
      <c r="L63" s="25"/>
      <c r="M63" s="23"/>
      <c r="N63" s="25">
        <v>-208.04</v>
      </c>
    </row>
    <row r="64" spans="1:14" x14ac:dyDescent="0.25">
      <c r="A64" s="1" t="s">
        <v>141</v>
      </c>
      <c r="B64" s="1"/>
      <c r="C64" s="1"/>
      <c r="D64" s="1"/>
      <c r="E64" s="1"/>
      <c r="F64" s="21"/>
      <c r="G64" s="1"/>
      <c r="H64" s="1"/>
      <c r="I64" s="1"/>
      <c r="J64" s="1"/>
      <c r="K64" s="1"/>
      <c r="L64" s="22"/>
      <c r="M64" s="1"/>
      <c r="N64" s="22"/>
    </row>
    <row r="65" spans="1:14" x14ac:dyDescent="0.25">
      <c r="A65" s="26"/>
      <c r="B65" s="26"/>
      <c r="C65" s="26"/>
      <c r="D65" s="26"/>
      <c r="E65" s="26"/>
      <c r="F65" s="27"/>
      <c r="G65" s="26"/>
      <c r="H65" s="26"/>
      <c r="I65" s="26"/>
      <c r="J65" s="26" t="s">
        <v>19</v>
      </c>
      <c r="K65" s="26"/>
      <c r="L65" s="30">
        <v>-225.28</v>
      </c>
      <c r="M65" s="26"/>
      <c r="N65" s="30">
        <v>225.28</v>
      </c>
    </row>
    <row r="66" spans="1:14" x14ac:dyDescent="0.25">
      <c r="A66" s="26"/>
      <c r="B66" s="26"/>
      <c r="C66" s="26"/>
      <c r="D66" s="26"/>
      <c r="E66" s="26"/>
      <c r="F66" s="27"/>
      <c r="G66" s="26"/>
      <c r="H66" s="26"/>
      <c r="I66" s="26"/>
      <c r="J66" s="26" t="s">
        <v>21</v>
      </c>
      <c r="K66" s="26"/>
      <c r="L66" s="30">
        <v>-13.97</v>
      </c>
      <c r="M66" s="26"/>
      <c r="N66" s="30">
        <v>13.97</v>
      </c>
    </row>
    <row r="67" spans="1:14" x14ac:dyDescent="0.25">
      <c r="A67" s="26"/>
      <c r="B67" s="26"/>
      <c r="C67" s="26"/>
      <c r="D67" s="26"/>
      <c r="E67" s="26"/>
      <c r="F67" s="27"/>
      <c r="G67" s="26"/>
      <c r="H67" s="26"/>
      <c r="I67" s="26"/>
      <c r="J67" s="26" t="s">
        <v>116</v>
      </c>
      <c r="K67" s="26"/>
      <c r="L67" s="30">
        <v>13.97</v>
      </c>
      <c r="M67" s="26"/>
      <c r="N67" s="30">
        <v>-13.97</v>
      </c>
    </row>
    <row r="68" spans="1:14" x14ac:dyDescent="0.25">
      <c r="A68" s="26"/>
      <c r="B68" s="26"/>
      <c r="C68" s="26"/>
      <c r="D68" s="26"/>
      <c r="E68" s="26"/>
      <c r="F68" s="27"/>
      <c r="G68" s="26"/>
      <c r="H68" s="26"/>
      <c r="I68" s="26"/>
      <c r="J68" s="26" t="s">
        <v>116</v>
      </c>
      <c r="K68" s="26"/>
      <c r="L68" s="30">
        <v>13.97</v>
      </c>
      <c r="M68" s="26"/>
      <c r="N68" s="30">
        <v>-13.97</v>
      </c>
    </row>
    <row r="69" spans="1:14" x14ac:dyDescent="0.25">
      <c r="A69" s="26"/>
      <c r="B69" s="26"/>
      <c r="C69" s="26"/>
      <c r="D69" s="26"/>
      <c r="E69" s="26"/>
      <c r="F69" s="27"/>
      <c r="G69" s="26"/>
      <c r="H69" s="26"/>
      <c r="I69" s="26"/>
      <c r="J69" s="26" t="s">
        <v>21</v>
      </c>
      <c r="K69" s="26"/>
      <c r="L69" s="30">
        <v>-3.27</v>
      </c>
      <c r="M69" s="26"/>
      <c r="N69" s="30">
        <v>3.27</v>
      </c>
    </row>
    <row r="70" spans="1:14" x14ac:dyDescent="0.25">
      <c r="A70" s="26"/>
      <c r="B70" s="26"/>
      <c r="C70" s="26"/>
      <c r="D70" s="26"/>
      <c r="E70" s="26"/>
      <c r="F70" s="27"/>
      <c r="G70" s="26"/>
      <c r="H70" s="26"/>
      <c r="I70" s="26"/>
      <c r="J70" s="26" t="s">
        <v>116</v>
      </c>
      <c r="K70" s="26"/>
      <c r="L70" s="30">
        <v>3.27</v>
      </c>
      <c r="M70" s="26"/>
      <c r="N70" s="30">
        <v>-3.27</v>
      </c>
    </row>
    <row r="71" spans="1:14" ht="15.75" thickBot="1" x14ac:dyDescent="0.3">
      <c r="A71" s="26"/>
      <c r="B71" s="26"/>
      <c r="C71" s="26"/>
      <c r="D71" s="26"/>
      <c r="E71" s="26"/>
      <c r="F71" s="27"/>
      <c r="G71" s="26"/>
      <c r="H71" s="26"/>
      <c r="I71" s="26"/>
      <c r="J71" s="26" t="s">
        <v>116</v>
      </c>
      <c r="K71" s="26"/>
      <c r="L71" s="28">
        <v>3.27</v>
      </c>
      <c r="M71" s="26"/>
      <c r="N71" s="28">
        <v>-3.27</v>
      </c>
    </row>
    <row r="72" spans="1:14" x14ac:dyDescent="0.25">
      <c r="A72" s="5" t="s">
        <v>142</v>
      </c>
      <c r="B72" s="5"/>
      <c r="C72" s="5"/>
      <c r="D72" s="5"/>
      <c r="E72" s="5"/>
      <c r="F72" s="29"/>
      <c r="G72" s="5"/>
      <c r="H72" s="5"/>
      <c r="I72" s="5"/>
      <c r="J72" s="5"/>
      <c r="K72" s="5"/>
      <c r="L72" s="4">
        <f>ROUND(SUM(L64:L71),5)</f>
        <v>-208.04</v>
      </c>
      <c r="M72" s="5"/>
      <c r="N72" s="4">
        <f>ROUND(SUM(N64:N71),5)</f>
        <v>208.04</v>
      </c>
    </row>
    <row r="73" spans="1:14" x14ac:dyDescent="0.25">
      <c r="A73" s="1" t="s">
        <v>141</v>
      </c>
      <c r="B73" s="1"/>
      <c r="C73" s="1"/>
      <c r="D73" s="1"/>
      <c r="E73" s="1"/>
      <c r="F73" s="21"/>
      <c r="G73" s="1"/>
      <c r="H73" s="1"/>
      <c r="I73" s="1"/>
      <c r="J73" s="1"/>
      <c r="K73" s="1"/>
      <c r="L73" s="22"/>
      <c r="M73" s="1"/>
      <c r="N73" s="22"/>
    </row>
    <row r="74" spans="1:14" x14ac:dyDescent="0.25">
      <c r="A74" s="20"/>
      <c r="B74" s="23" t="s">
        <v>145</v>
      </c>
      <c r="C74" s="23"/>
      <c r="D74" s="23" t="s">
        <v>154</v>
      </c>
      <c r="E74" s="23"/>
      <c r="F74" s="24">
        <v>43892</v>
      </c>
      <c r="G74" s="23"/>
      <c r="H74" s="23" t="s">
        <v>171</v>
      </c>
      <c r="I74" s="23"/>
      <c r="J74" s="23" t="s">
        <v>75</v>
      </c>
      <c r="K74" s="23"/>
      <c r="L74" s="25"/>
      <c r="M74" s="23"/>
      <c r="N74" s="25">
        <v>-208.04</v>
      </c>
    </row>
    <row r="75" spans="1:14" x14ac:dyDescent="0.25">
      <c r="A75" s="1" t="s">
        <v>141</v>
      </c>
      <c r="B75" s="1"/>
      <c r="C75" s="1"/>
      <c r="D75" s="1"/>
      <c r="E75" s="1"/>
      <c r="F75" s="21"/>
      <c r="G75" s="1"/>
      <c r="H75" s="1"/>
      <c r="I75" s="1"/>
      <c r="J75" s="1"/>
      <c r="K75" s="1"/>
      <c r="L75" s="22"/>
      <c r="M75" s="1"/>
      <c r="N75" s="22"/>
    </row>
    <row r="76" spans="1:14" x14ac:dyDescent="0.25">
      <c r="A76" s="26"/>
      <c r="B76" s="26"/>
      <c r="C76" s="26"/>
      <c r="D76" s="26"/>
      <c r="E76" s="26"/>
      <c r="F76" s="27"/>
      <c r="G76" s="26"/>
      <c r="H76" s="26"/>
      <c r="I76" s="26"/>
      <c r="J76" s="26" t="s">
        <v>19</v>
      </c>
      <c r="K76" s="26"/>
      <c r="L76" s="30">
        <v>-225.28</v>
      </c>
      <c r="M76" s="26"/>
      <c r="N76" s="30">
        <v>225.28</v>
      </c>
    </row>
    <row r="77" spans="1:14" x14ac:dyDescent="0.25">
      <c r="A77" s="26"/>
      <c r="B77" s="26"/>
      <c r="C77" s="26"/>
      <c r="D77" s="26"/>
      <c r="E77" s="26"/>
      <c r="F77" s="27"/>
      <c r="G77" s="26"/>
      <c r="H77" s="26"/>
      <c r="I77" s="26"/>
      <c r="J77" s="26" t="s">
        <v>21</v>
      </c>
      <c r="K77" s="26"/>
      <c r="L77" s="30">
        <v>-13.97</v>
      </c>
      <c r="M77" s="26"/>
      <c r="N77" s="30">
        <v>13.97</v>
      </c>
    </row>
    <row r="78" spans="1:14" x14ac:dyDescent="0.25">
      <c r="A78" s="26"/>
      <c r="B78" s="26"/>
      <c r="C78" s="26"/>
      <c r="D78" s="26"/>
      <c r="E78" s="26"/>
      <c r="F78" s="27"/>
      <c r="G78" s="26"/>
      <c r="H78" s="26"/>
      <c r="I78" s="26"/>
      <c r="J78" s="26" t="s">
        <v>116</v>
      </c>
      <c r="K78" s="26"/>
      <c r="L78" s="30">
        <v>13.97</v>
      </c>
      <c r="M78" s="26"/>
      <c r="N78" s="30">
        <v>-13.97</v>
      </c>
    </row>
    <row r="79" spans="1:14" x14ac:dyDescent="0.25">
      <c r="A79" s="26"/>
      <c r="B79" s="26"/>
      <c r="C79" s="26"/>
      <c r="D79" s="26"/>
      <c r="E79" s="26"/>
      <c r="F79" s="27"/>
      <c r="G79" s="26"/>
      <c r="H79" s="26"/>
      <c r="I79" s="26"/>
      <c r="J79" s="26" t="s">
        <v>116</v>
      </c>
      <c r="K79" s="26"/>
      <c r="L79" s="30">
        <v>13.97</v>
      </c>
      <c r="M79" s="26"/>
      <c r="N79" s="30">
        <v>-13.97</v>
      </c>
    </row>
    <row r="80" spans="1:14" x14ac:dyDescent="0.25">
      <c r="A80" s="26"/>
      <c r="B80" s="26"/>
      <c r="C80" s="26"/>
      <c r="D80" s="26"/>
      <c r="E80" s="26"/>
      <c r="F80" s="27"/>
      <c r="G80" s="26"/>
      <c r="H80" s="26"/>
      <c r="I80" s="26"/>
      <c r="J80" s="26" t="s">
        <v>21</v>
      </c>
      <c r="K80" s="26"/>
      <c r="L80" s="30">
        <v>-3.27</v>
      </c>
      <c r="M80" s="26"/>
      <c r="N80" s="30">
        <v>3.27</v>
      </c>
    </row>
    <row r="81" spans="1:14" x14ac:dyDescent="0.25">
      <c r="A81" s="26"/>
      <c r="B81" s="26"/>
      <c r="C81" s="26"/>
      <c r="D81" s="26"/>
      <c r="E81" s="26"/>
      <c r="F81" s="27"/>
      <c r="G81" s="26"/>
      <c r="H81" s="26"/>
      <c r="I81" s="26"/>
      <c r="J81" s="26" t="s">
        <v>116</v>
      </c>
      <c r="K81" s="26"/>
      <c r="L81" s="30">
        <v>3.27</v>
      </c>
      <c r="M81" s="26"/>
      <c r="N81" s="30">
        <v>-3.27</v>
      </c>
    </row>
    <row r="82" spans="1:14" ht="15.75" thickBot="1" x14ac:dyDescent="0.3">
      <c r="A82" s="26"/>
      <c r="B82" s="26"/>
      <c r="C82" s="26"/>
      <c r="D82" s="26"/>
      <c r="E82" s="26"/>
      <c r="F82" s="27"/>
      <c r="G82" s="26"/>
      <c r="H82" s="26"/>
      <c r="I82" s="26"/>
      <c r="J82" s="26" t="s">
        <v>116</v>
      </c>
      <c r="K82" s="26"/>
      <c r="L82" s="28">
        <v>3.27</v>
      </c>
      <c r="M82" s="26"/>
      <c r="N82" s="28">
        <v>-3.27</v>
      </c>
    </row>
    <row r="83" spans="1:14" x14ac:dyDescent="0.25">
      <c r="A83" s="5" t="s">
        <v>142</v>
      </c>
      <c r="B83" s="5"/>
      <c r="C83" s="5"/>
      <c r="D83" s="5"/>
      <c r="E83" s="5"/>
      <c r="F83" s="29"/>
      <c r="G83" s="5"/>
      <c r="H83" s="5"/>
      <c r="I83" s="5"/>
      <c r="J83" s="5"/>
      <c r="K83" s="5"/>
      <c r="L83" s="4">
        <f>ROUND(SUM(L75:L82),5)</f>
        <v>-208.04</v>
      </c>
      <c r="M83" s="5"/>
      <c r="N83" s="4">
        <f>ROUND(SUM(N75:N82),5)</f>
        <v>208.04</v>
      </c>
    </row>
    <row r="84" spans="1:14" x14ac:dyDescent="0.25">
      <c r="A84" s="1" t="s">
        <v>141</v>
      </c>
      <c r="B84" s="1"/>
      <c r="C84" s="1"/>
      <c r="D84" s="1"/>
      <c r="E84" s="1"/>
      <c r="F84" s="21"/>
      <c r="G84" s="1"/>
      <c r="H84" s="1"/>
      <c r="I84" s="1"/>
      <c r="J84" s="1"/>
      <c r="K84" s="1"/>
      <c r="L84" s="22"/>
      <c r="M84" s="1"/>
      <c r="N84" s="22"/>
    </row>
    <row r="85" spans="1:14" x14ac:dyDescent="0.25">
      <c r="A85" s="20"/>
      <c r="B85" s="23" t="s">
        <v>145</v>
      </c>
      <c r="C85" s="23"/>
      <c r="D85" s="23" t="s">
        <v>155</v>
      </c>
      <c r="E85" s="23"/>
      <c r="F85" s="24">
        <v>43892</v>
      </c>
      <c r="G85" s="23"/>
      <c r="H85" s="23" t="s">
        <v>172</v>
      </c>
      <c r="I85" s="23"/>
      <c r="J85" s="23" t="s">
        <v>75</v>
      </c>
      <c r="K85" s="23"/>
      <c r="L85" s="25"/>
      <c r="M85" s="23"/>
      <c r="N85" s="25">
        <v>-208.04</v>
      </c>
    </row>
    <row r="86" spans="1:14" x14ac:dyDescent="0.25">
      <c r="A86" s="1" t="s">
        <v>141</v>
      </c>
      <c r="B86" s="1"/>
      <c r="C86" s="1"/>
      <c r="D86" s="1"/>
      <c r="E86" s="1"/>
      <c r="F86" s="21"/>
      <c r="G86" s="1"/>
      <c r="H86" s="1"/>
      <c r="I86" s="1"/>
      <c r="J86" s="1"/>
      <c r="K86" s="1"/>
      <c r="L86" s="22"/>
      <c r="M86" s="1"/>
      <c r="N86" s="22"/>
    </row>
    <row r="87" spans="1:14" x14ac:dyDescent="0.25">
      <c r="A87" s="26"/>
      <c r="B87" s="26"/>
      <c r="C87" s="26"/>
      <c r="D87" s="26"/>
      <c r="E87" s="26"/>
      <c r="F87" s="27"/>
      <c r="G87" s="26"/>
      <c r="H87" s="26"/>
      <c r="I87" s="26"/>
      <c r="J87" s="26" t="s">
        <v>19</v>
      </c>
      <c r="K87" s="26"/>
      <c r="L87" s="30">
        <v>-225.28</v>
      </c>
      <c r="M87" s="26"/>
      <c r="N87" s="30">
        <v>225.28</v>
      </c>
    </row>
    <row r="88" spans="1:14" x14ac:dyDescent="0.25">
      <c r="A88" s="26"/>
      <c r="B88" s="26"/>
      <c r="C88" s="26"/>
      <c r="D88" s="26"/>
      <c r="E88" s="26"/>
      <c r="F88" s="27"/>
      <c r="G88" s="26"/>
      <c r="H88" s="26"/>
      <c r="I88" s="26"/>
      <c r="J88" s="26" t="s">
        <v>21</v>
      </c>
      <c r="K88" s="26"/>
      <c r="L88" s="30">
        <v>-13.97</v>
      </c>
      <c r="M88" s="26"/>
      <c r="N88" s="30">
        <v>13.97</v>
      </c>
    </row>
    <row r="89" spans="1:14" x14ac:dyDescent="0.25">
      <c r="A89" s="26"/>
      <c r="B89" s="26"/>
      <c r="C89" s="26"/>
      <c r="D89" s="26"/>
      <c r="E89" s="26"/>
      <c r="F89" s="27"/>
      <c r="G89" s="26"/>
      <c r="H89" s="26"/>
      <c r="I89" s="26"/>
      <c r="J89" s="26" t="s">
        <v>116</v>
      </c>
      <c r="K89" s="26"/>
      <c r="L89" s="30">
        <v>13.97</v>
      </c>
      <c r="M89" s="26"/>
      <c r="N89" s="30">
        <v>-13.97</v>
      </c>
    </row>
    <row r="90" spans="1:14" x14ac:dyDescent="0.25">
      <c r="A90" s="26"/>
      <c r="B90" s="26"/>
      <c r="C90" s="26"/>
      <c r="D90" s="26"/>
      <c r="E90" s="26"/>
      <c r="F90" s="27"/>
      <c r="G90" s="26"/>
      <c r="H90" s="26"/>
      <c r="I90" s="26"/>
      <c r="J90" s="26" t="s">
        <v>116</v>
      </c>
      <c r="K90" s="26"/>
      <c r="L90" s="30">
        <v>13.97</v>
      </c>
      <c r="M90" s="26"/>
      <c r="N90" s="30">
        <v>-13.97</v>
      </c>
    </row>
    <row r="91" spans="1:14" x14ac:dyDescent="0.25">
      <c r="A91" s="26"/>
      <c r="B91" s="26"/>
      <c r="C91" s="26"/>
      <c r="D91" s="26"/>
      <c r="E91" s="26"/>
      <c r="F91" s="27"/>
      <c r="G91" s="26"/>
      <c r="H91" s="26"/>
      <c r="I91" s="26"/>
      <c r="J91" s="26" t="s">
        <v>21</v>
      </c>
      <c r="K91" s="26"/>
      <c r="L91" s="30">
        <v>-3.27</v>
      </c>
      <c r="M91" s="26"/>
      <c r="N91" s="30">
        <v>3.27</v>
      </c>
    </row>
    <row r="92" spans="1:14" x14ac:dyDescent="0.25">
      <c r="A92" s="26"/>
      <c r="B92" s="26"/>
      <c r="C92" s="26"/>
      <c r="D92" s="26"/>
      <c r="E92" s="26"/>
      <c r="F92" s="27"/>
      <c r="G92" s="26"/>
      <c r="H92" s="26"/>
      <c r="I92" s="26"/>
      <c r="J92" s="26" t="s">
        <v>116</v>
      </c>
      <c r="K92" s="26"/>
      <c r="L92" s="30">
        <v>3.27</v>
      </c>
      <c r="M92" s="26"/>
      <c r="N92" s="30">
        <v>-3.27</v>
      </c>
    </row>
    <row r="93" spans="1:14" ht="15.75" thickBot="1" x14ac:dyDescent="0.3">
      <c r="A93" s="26"/>
      <c r="B93" s="26"/>
      <c r="C93" s="26"/>
      <c r="D93" s="26"/>
      <c r="E93" s="26"/>
      <c r="F93" s="27"/>
      <c r="G93" s="26"/>
      <c r="H93" s="26"/>
      <c r="I93" s="26"/>
      <c r="J93" s="26" t="s">
        <v>116</v>
      </c>
      <c r="K93" s="26"/>
      <c r="L93" s="28">
        <v>3.27</v>
      </c>
      <c r="M93" s="26"/>
      <c r="N93" s="28">
        <v>-3.27</v>
      </c>
    </row>
    <row r="94" spans="1:14" x14ac:dyDescent="0.25">
      <c r="A94" s="5" t="s">
        <v>142</v>
      </c>
      <c r="B94" s="5"/>
      <c r="C94" s="5"/>
      <c r="D94" s="5"/>
      <c r="E94" s="5"/>
      <c r="F94" s="29"/>
      <c r="G94" s="5"/>
      <c r="H94" s="5"/>
      <c r="I94" s="5"/>
      <c r="J94" s="5"/>
      <c r="K94" s="5"/>
      <c r="L94" s="4">
        <f>ROUND(SUM(L86:L93),5)</f>
        <v>-208.04</v>
      </c>
      <c r="M94" s="5"/>
      <c r="N94" s="4">
        <f>ROUND(SUM(N86:N93),5)</f>
        <v>208.04</v>
      </c>
    </row>
    <row r="95" spans="1:14" x14ac:dyDescent="0.25">
      <c r="A95" s="1" t="s">
        <v>141</v>
      </c>
      <c r="B95" s="1"/>
      <c r="C95" s="1"/>
      <c r="D95" s="1"/>
      <c r="E95" s="1"/>
      <c r="F95" s="21"/>
      <c r="G95" s="1"/>
      <c r="H95" s="1"/>
      <c r="I95" s="1"/>
      <c r="J95" s="1"/>
      <c r="K95" s="1"/>
      <c r="L95" s="22"/>
      <c r="M95" s="1"/>
      <c r="N95" s="22"/>
    </row>
    <row r="96" spans="1:14" x14ac:dyDescent="0.25">
      <c r="A96" s="20"/>
      <c r="B96" s="23" t="s">
        <v>145</v>
      </c>
      <c r="C96" s="23"/>
      <c r="D96" s="23" t="s">
        <v>156</v>
      </c>
      <c r="E96" s="23"/>
      <c r="F96" s="24">
        <v>43891</v>
      </c>
      <c r="G96" s="23"/>
      <c r="H96" s="23" t="s">
        <v>173</v>
      </c>
      <c r="I96" s="23"/>
      <c r="J96" s="23" t="s">
        <v>75</v>
      </c>
      <c r="K96" s="23"/>
      <c r="L96" s="25"/>
      <c r="M96" s="23"/>
      <c r="N96" s="25">
        <v>-1018.89</v>
      </c>
    </row>
    <row r="97" spans="1:14" x14ac:dyDescent="0.25">
      <c r="A97" s="1" t="s">
        <v>141</v>
      </c>
      <c r="B97" s="1"/>
      <c r="C97" s="1"/>
      <c r="D97" s="1"/>
      <c r="E97" s="1"/>
      <c r="F97" s="21"/>
      <c r="G97" s="1"/>
      <c r="H97" s="1"/>
      <c r="I97" s="1"/>
      <c r="J97" s="1"/>
      <c r="K97" s="1"/>
      <c r="L97" s="22"/>
      <c r="M97" s="1"/>
      <c r="N97" s="22"/>
    </row>
    <row r="98" spans="1:14" x14ac:dyDescent="0.25">
      <c r="A98" s="26"/>
      <c r="B98" s="26"/>
      <c r="C98" s="26"/>
      <c r="D98" s="26"/>
      <c r="E98" s="26"/>
      <c r="F98" s="27"/>
      <c r="G98" s="26"/>
      <c r="H98" s="26"/>
      <c r="I98" s="26"/>
      <c r="J98" s="26" t="s">
        <v>23</v>
      </c>
      <c r="K98" s="26"/>
      <c r="L98" s="30">
        <v>-625</v>
      </c>
      <c r="M98" s="26"/>
      <c r="N98" s="30">
        <v>625</v>
      </c>
    </row>
    <row r="99" spans="1:14" x14ac:dyDescent="0.25">
      <c r="A99" s="26"/>
      <c r="B99" s="26"/>
      <c r="C99" s="26"/>
      <c r="D99" s="26"/>
      <c r="E99" s="26"/>
      <c r="F99" s="27"/>
      <c r="G99" s="26"/>
      <c r="H99" s="26"/>
      <c r="I99" s="26"/>
      <c r="J99" s="26" t="s">
        <v>24</v>
      </c>
      <c r="K99" s="26"/>
      <c r="L99" s="30">
        <v>-38.630000000000003</v>
      </c>
      <c r="M99" s="26"/>
      <c r="N99" s="30">
        <v>38.630000000000003</v>
      </c>
    </row>
    <row r="100" spans="1:14" x14ac:dyDescent="0.25">
      <c r="A100" s="26"/>
      <c r="B100" s="26"/>
      <c r="C100" s="26"/>
      <c r="D100" s="26"/>
      <c r="E100" s="26"/>
      <c r="F100" s="27"/>
      <c r="G100" s="26"/>
      <c r="H100" s="26"/>
      <c r="I100" s="26"/>
      <c r="J100" s="26" t="s">
        <v>24</v>
      </c>
      <c r="K100" s="26"/>
      <c r="L100" s="30">
        <v>-1236</v>
      </c>
      <c r="M100" s="26"/>
      <c r="N100" s="30">
        <v>1236</v>
      </c>
    </row>
    <row r="101" spans="1:14" x14ac:dyDescent="0.25">
      <c r="A101" s="26"/>
      <c r="B101" s="26"/>
      <c r="C101" s="26"/>
      <c r="D101" s="26"/>
      <c r="E101" s="26"/>
      <c r="F101" s="27"/>
      <c r="G101" s="26"/>
      <c r="H101" s="26"/>
      <c r="I101" s="26"/>
      <c r="J101" s="26" t="s">
        <v>23</v>
      </c>
      <c r="K101" s="26"/>
      <c r="L101" s="30">
        <v>625</v>
      </c>
      <c r="M101" s="26"/>
      <c r="N101" s="30">
        <v>-625</v>
      </c>
    </row>
    <row r="102" spans="1:14" x14ac:dyDescent="0.25">
      <c r="A102" s="26"/>
      <c r="B102" s="26"/>
      <c r="C102" s="26"/>
      <c r="D102" s="26"/>
      <c r="E102" s="26"/>
      <c r="F102" s="27"/>
      <c r="G102" s="26"/>
      <c r="H102" s="26"/>
      <c r="I102" s="26"/>
      <c r="J102" s="26" t="s">
        <v>116</v>
      </c>
      <c r="K102" s="26"/>
      <c r="L102" s="30">
        <v>55</v>
      </c>
      <c r="M102" s="26"/>
      <c r="N102" s="30">
        <v>-55</v>
      </c>
    </row>
    <row r="103" spans="1:14" x14ac:dyDescent="0.25">
      <c r="A103" s="26"/>
      <c r="B103" s="26"/>
      <c r="C103" s="26"/>
      <c r="D103" s="26"/>
      <c r="E103" s="26"/>
      <c r="F103" s="27"/>
      <c r="G103" s="26"/>
      <c r="H103" s="26"/>
      <c r="I103" s="26"/>
      <c r="J103" s="26" t="s">
        <v>21</v>
      </c>
      <c r="K103" s="26"/>
      <c r="L103" s="30">
        <v>-117.77</v>
      </c>
      <c r="M103" s="26"/>
      <c r="N103" s="30">
        <v>117.77</v>
      </c>
    </row>
    <row r="104" spans="1:14" x14ac:dyDescent="0.25">
      <c r="A104" s="26"/>
      <c r="B104" s="26"/>
      <c r="C104" s="26"/>
      <c r="D104" s="26"/>
      <c r="E104" s="26"/>
      <c r="F104" s="27"/>
      <c r="G104" s="26"/>
      <c r="H104" s="26"/>
      <c r="I104" s="26"/>
      <c r="J104" s="26" t="s">
        <v>116</v>
      </c>
      <c r="K104" s="26"/>
      <c r="L104" s="30">
        <v>117.77</v>
      </c>
      <c r="M104" s="26"/>
      <c r="N104" s="30">
        <v>-117.77</v>
      </c>
    </row>
    <row r="105" spans="1:14" x14ac:dyDescent="0.25">
      <c r="A105" s="26"/>
      <c r="B105" s="26"/>
      <c r="C105" s="26"/>
      <c r="D105" s="26"/>
      <c r="E105" s="26"/>
      <c r="F105" s="27"/>
      <c r="G105" s="26"/>
      <c r="H105" s="26"/>
      <c r="I105" s="26"/>
      <c r="J105" s="26" t="s">
        <v>116</v>
      </c>
      <c r="K105" s="26"/>
      <c r="L105" s="30">
        <v>117.77</v>
      </c>
      <c r="M105" s="26"/>
      <c r="N105" s="30">
        <v>-117.77</v>
      </c>
    </row>
    <row r="106" spans="1:14" x14ac:dyDescent="0.25">
      <c r="A106" s="26"/>
      <c r="B106" s="26"/>
      <c r="C106" s="26"/>
      <c r="D106" s="26"/>
      <c r="E106" s="26"/>
      <c r="F106" s="27"/>
      <c r="G106" s="26"/>
      <c r="H106" s="26"/>
      <c r="I106" s="26"/>
      <c r="J106" s="26" t="s">
        <v>21</v>
      </c>
      <c r="K106" s="26"/>
      <c r="L106" s="30">
        <v>-27.54</v>
      </c>
      <c r="M106" s="26"/>
      <c r="N106" s="30">
        <v>27.54</v>
      </c>
    </row>
    <row r="107" spans="1:14" x14ac:dyDescent="0.25">
      <c r="A107" s="26"/>
      <c r="B107" s="26"/>
      <c r="C107" s="26"/>
      <c r="D107" s="26"/>
      <c r="E107" s="26"/>
      <c r="F107" s="27"/>
      <c r="G107" s="26"/>
      <c r="H107" s="26"/>
      <c r="I107" s="26"/>
      <c r="J107" s="26" t="s">
        <v>116</v>
      </c>
      <c r="K107" s="26"/>
      <c r="L107" s="30">
        <v>27.54</v>
      </c>
      <c r="M107" s="26"/>
      <c r="N107" s="30">
        <v>-27.54</v>
      </c>
    </row>
    <row r="108" spans="1:14" x14ac:dyDescent="0.25">
      <c r="A108" s="26"/>
      <c r="B108" s="26"/>
      <c r="C108" s="26"/>
      <c r="D108" s="26"/>
      <c r="E108" s="26"/>
      <c r="F108" s="27"/>
      <c r="G108" s="26"/>
      <c r="H108" s="26"/>
      <c r="I108" s="26"/>
      <c r="J108" s="26" t="s">
        <v>116</v>
      </c>
      <c r="K108" s="26"/>
      <c r="L108" s="30">
        <v>27.54</v>
      </c>
      <c r="M108" s="26"/>
      <c r="N108" s="30">
        <v>-27.54</v>
      </c>
    </row>
    <row r="109" spans="1:14" ht="15.75" thickBot="1" x14ac:dyDescent="0.3">
      <c r="A109" s="26"/>
      <c r="B109" s="26"/>
      <c r="C109" s="26"/>
      <c r="D109" s="26"/>
      <c r="E109" s="26"/>
      <c r="F109" s="27"/>
      <c r="G109" s="26"/>
      <c r="H109" s="26"/>
      <c r="I109" s="26"/>
      <c r="J109" s="26" t="s">
        <v>116</v>
      </c>
      <c r="K109" s="26"/>
      <c r="L109" s="28">
        <v>55.43</v>
      </c>
      <c r="M109" s="26"/>
      <c r="N109" s="28">
        <v>-55.43</v>
      </c>
    </row>
    <row r="110" spans="1:14" x14ac:dyDescent="0.25">
      <c r="A110" s="5" t="s">
        <v>142</v>
      </c>
      <c r="B110" s="5"/>
      <c r="C110" s="5"/>
      <c r="D110" s="5"/>
      <c r="E110" s="5"/>
      <c r="F110" s="29"/>
      <c r="G110" s="5"/>
      <c r="H110" s="5"/>
      <c r="I110" s="5"/>
      <c r="J110" s="5"/>
      <c r="K110" s="5"/>
      <c r="L110" s="4">
        <f>ROUND(SUM(L97:L109),5)</f>
        <v>-1018.89</v>
      </c>
      <c r="M110" s="5"/>
      <c r="N110" s="4">
        <f>ROUND(SUM(N97:N109),5)</f>
        <v>1018.89</v>
      </c>
    </row>
    <row r="111" spans="1:14" x14ac:dyDescent="0.25">
      <c r="A111" s="1" t="s">
        <v>141</v>
      </c>
      <c r="B111" s="1"/>
      <c r="C111" s="1"/>
      <c r="D111" s="1"/>
      <c r="E111" s="1"/>
      <c r="F111" s="21"/>
      <c r="G111" s="1"/>
      <c r="H111" s="1"/>
      <c r="I111" s="1"/>
      <c r="J111" s="1"/>
      <c r="K111" s="1"/>
      <c r="L111" s="22"/>
      <c r="M111" s="1"/>
      <c r="N111" s="22"/>
    </row>
    <row r="112" spans="1:14" x14ac:dyDescent="0.25">
      <c r="A112" s="20"/>
      <c r="B112" s="23" t="s">
        <v>143</v>
      </c>
      <c r="C112" s="23"/>
      <c r="D112" s="23" t="s">
        <v>157</v>
      </c>
      <c r="E112" s="23"/>
      <c r="F112" s="24">
        <v>43891</v>
      </c>
      <c r="G112" s="23"/>
      <c r="H112" s="23" t="s">
        <v>173</v>
      </c>
      <c r="I112" s="23"/>
      <c r="J112" s="23" t="s">
        <v>75</v>
      </c>
      <c r="K112" s="23"/>
      <c r="L112" s="25"/>
      <c r="M112" s="23"/>
      <c r="N112" s="25">
        <v>-25</v>
      </c>
    </row>
    <row r="113" spans="1:14" x14ac:dyDescent="0.25">
      <c r="A113" s="1" t="s">
        <v>141</v>
      </c>
      <c r="B113" s="1"/>
      <c r="C113" s="1"/>
      <c r="D113" s="1"/>
      <c r="E113" s="1"/>
      <c r="F113" s="21"/>
      <c r="G113" s="1"/>
      <c r="H113" s="1"/>
      <c r="I113" s="1"/>
      <c r="J113" s="1"/>
      <c r="K113" s="1"/>
      <c r="L113" s="22"/>
      <c r="M113" s="1"/>
      <c r="N113" s="22"/>
    </row>
    <row r="114" spans="1:14" ht="15.75" thickBot="1" x14ac:dyDescent="0.3">
      <c r="A114" s="20"/>
      <c r="B114" s="26"/>
      <c r="C114" s="26"/>
      <c r="D114" s="26"/>
      <c r="E114" s="26"/>
      <c r="F114" s="27"/>
      <c r="G114" s="26"/>
      <c r="H114" s="26"/>
      <c r="I114" s="26"/>
      <c r="J114" s="26" t="s">
        <v>22</v>
      </c>
      <c r="K114" s="26"/>
      <c r="L114" s="28">
        <v>-25</v>
      </c>
      <c r="M114" s="26"/>
      <c r="N114" s="28">
        <v>25</v>
      </c>
    </row>
    <row r="115" spans="1:14" x14ac:dyDescent="0.25">
      <c r="A115" s="5" t="s">
        <v>142</v>
      </c>
      <c r="B115" s="5"/>
      <c r="C115" s="5"/>
      <c r="D115" s="5"/>
      <c r="E115" s="5"/>
      <c r="F115" s="29"/>
      <c r="G115" s="5"/>
      <c r="H115" s="5"/>
      <c r="I115" s="5"/>
      <c r="J115" s="5"/>
      <c r="K115" s="5"/>
      <c r="L115" s="4">
        <f>ROUND(SUM(L113:L114),5)</f>
        <v>-25</v>
      </c>
      <c r="M115" s="5"/>
      <c r="N115" s="4">
        <f>ROUND(SUM(N113:N114),5)</f>
        <v>25</v>
      </c>
    </row>
    <row r="116" spans="1:14" x14ac:dyDescent="0.25">
      <c r="A116" s="1" t="s">
        <v>141</v>
      </c>
      <c r="B116" s="1"/>
      <c r="C116" s="1"/>
      <c r="D116" s="1"/>
      <c r="E116" s="1"/>
      <c r="F116" s="21"/>
      <c r="G116" s="1"/>
      <c r="H116" s="1"/>
      <c r="I116" s="1"/>
      <c r="J116" s="1"/>
      <c r="K116" s="1"/>
      <c r="L116" s="22"/>
      <c r="M116" s="1"/>
      <c r="N116" s="22"/>
    </row>
    <row r="117" spans="1:14" x14ac:dyDescent="0.25">
      <c r="A117" s="20"/>
      <c r="B117" s="23" t="s">
        <v>143</v>
      </c>
      <c r="C117" s="23"/>
      <c r="D117" s="23" t="s">
        <v>158</v>
      </c>
      <c r="E117" s="23"/>
      <c r="F117" s="24">
        <v>43891</v>
      </c>
      <c r="G117" s="23"/>
      <c r="H117" s="23" t="s">
        <v>173</v>
      </c>
      <c r="I117" s="23"/>
      <c r="J117" s="23" t="s">
        <v>75</v>
      </c>
      <c r="K117" s="23"/>
      <c r="L117" s="25"/>
      <c r="M117" s="23"/>
      <c r="N117" s="25">
        <v>-625</v>
      </c>
    </row>
    <row r="118" spans="1:14" x14ac:dyDescent="0.25">
      <c r="A118" s="1" t="s">
        <v>141</v>
      </c>
      <c r="B118" s="1"/>
      <c r="C118" s="1"/>
      <c r="D118" s="1"/>
      <c r="E118" s="1"/>
      <c r="F118" s="21"/>
      <c r="G118" s="1"/>
      <c r="H118" s="1"/>
      <c r="I118" s="1"/>
      <c r="J118" s="1"/>
      <c r="K118" s="1"/>
      <c r="L118" s="22"/>
      <c r="M118" s="1"/>
      <c r="N118" s="22"/>
    </row>
    <row r="119" spans="1:14" ht="15.75" thickBot="1" x14ac:dyDescent="0.3">
      <c r="A119" s="20"/>
      <c r="B119" s="26"/>
      <c r="C119" s="26"/>
      <c r="D119" s="26"/>
      <c r="E119" s="26"/>
      <c r="F119" s="27"/>
      <c r="G119" s="26"/>
      <c r="H119" s="26"/>
      <c r="I119" s="26"/>
      <c r="J119" s="26" t="s">
        <v>23</v>
      </c>
      <c r="K119" s="26"/>
      <c r="L119" s="28">
        <v>-625</v>
      </c>
      <c r="M119" s="26"/>
      <c r="N119" s="28">
        <v>625</v>
      </c>
    </row>
    <row r="120" spans="1:14" x14ac:dyDescent="0.25">
      <c r="A120" s="5" t="s">
        <v>142</v>
      </c>
      <c r="B120" s="5"/>
      <c r="C120" s="5"/>
      <c r="D120" s="5"/>
      <c r="E120" s="5"/>
      <c r="F120" s="29"/>
      <c r="G120" s="5"/>
      <c r="H120" s="5"/>
      <c r="I120" s="5"/>
      <c r="J120" s="5"/>
      <c r="K120" s="5"/>
      <c r="L120" s="4">
        <f>ROUND(SUM(L118:L119),5)</f>
        <v>-625</v>
      </c>
      <c r="M120" s="5"/>
      <c r="N120" s="4">
        <f>ROUND(SUM(N118:N119),5)</f>
        <v>625</v>
      </c>
    </row>
    <row r="121" spans="1:14" x14ac:dyDescent="0.25">
      <c r="A121" s="1" t="s">
        <v>141</v>
      </c>
      <c r="B121" s="1"/>
      <c r="C121" s="1"/>
      <c r="D121" s="1"/>
      <c r="E121" s="1"/>
      <c r="F121" s="21"/>
      <c r="G121" s="1"/>
      <c r="H121" s="1"/>
      <c r="I121" s="1"/>
      <c r="J121" s="1"/>
      <c r="K121" s="1"/>
      <c r="L121" s="22"/>
      <c r="M121" s="1"/>
      <c r="N121" s="22"/>
    </row>
    <row r="122" spans="1:14" x14ac:dyDescent="0.25">
      <c r="A122" s="20"/>
      <c r="B122" s="23" t="s">
        <v>145</v>
      </c>
      <c r="C122" s="23"/>
      <c r="D122" s="23" t="s">
        <v>159</v>
      </c>
      <c r="E122" s="23"/>
      <c r="F122" s="24">
        <v>43892</v>
      </c>
      <c r="G122" s="23"/>
      <c r="H122" s="23" t="s">
        <v>174</v>
      </c>
      <c r="I122" s="23"/>
      <c r="J122" s="23" t="s">
        <v>75</v>
      </c>
      <c r="K122" s="23"/>
      <c r="L122" s="25"/>
      <c r="M122" s="23"/>
      <c r="N122" s="25">
        <v>-803.26</v>
      </c>
    </row>
    <row r="123" spans="1:14" x14ac:dyDescent="0.25">
      <c r="A123" s="1" t="s">
        <v>141</v>
      </c>
      <c r="B123" s="1"/>
      <c r="C123" s="1"/>
      <c r="D123" s="1"/>
      <c r="E123" s="1"/>
      <c r="F123" s="21"/>
      <c r="G123" s="1"/>
      <c r="H123" s="1"/>
      <c r="I123" s="1"/>
      <c r="J123" s="1"/>
      <c r="K123" s="1"/>
      <c r="L123" s="22"/>
      <c r="M123" s="1"/>
      <c r="N123" s="22"/>
    </row>
    <row r="124" spans="1:14" x14ac:dyDescent="0.25">
      <c r="A124" s="26"/>
      <c r="B124" s="26"/>
      <c r="C124" s="26"/>
      <c r="D124" s="26"/>
      <c r="E124" s="26"/>
      <c r="F124" s="27"/>
      <c r="G124" s="26"/>
      <c r="H124" s="26"/>
      <c r="I124" s="26"/>
      <c r="J124" s="26" t="s">
        <v>24</v>
      </c>
      <c r="K124" s="26"/>
      <c r="L124" s="30">
        <v>-930</v>
      </c>
      <c r="M124" s="26"/>
      <c r="N124" s="30">
        <v>930</v>
      </c>
    </row>
    <row r="125" spans="1:14" x14ac:dyDescent="0.25">
      <c r="A125" s="26"/>
      <c r="B125" s="26"/>
      <c r="C125" s="26"/>
      <c r="D125" s="26"/>
      <c r="E125" s="26"/>
      <c r="F125" s="27"/>
      <c r="G125" s="26"/>
      <c r="H125" s="26"/>
      <c r="I125" s="26"/>
      <c r="J125" s="26" t="s">
        <v>24</v>
      </c>
      <c r="K125" s="26"/>
      <c r="L125" s="30">
        <v>-30</v>
      </c>
      <c r="M125" s="26"/>
      <c r="N125" s="30">
        <v>30</v>
      </c>
    </row>
    <row r="126" spans="1:14" x14ac:dyDescent="0.25">
      <c r="A126" s="26"/>
      <c r="B126" s="26"/>
      <c r="C126" s="26"/>
      <c r="D126" s="26"/>
      <c r="E126" s="26"/>
      <c r="F126" s="27"/>
      <c r="G126" s="26"/>
      <c r="H126" s="26"/>
      <c r="I126" s="26"/>
      <c r="J126" s="26" t="s">
        <v>116</v>
      </c>
      <c r="K126" s="26"/>
      <c r="L126" s="30">
        <v>64</v>
      </c>
      <c r="M126" s="26"/>
      <c r="N126" s="30">
        <v>-64</v>
      </c>
    </row>
    <row r="127" spans="1:14" x14ac:dyDescent="0.25">
      <c r="A127" s="26"/>
      <c r="B127" s="26"/>
      <c r="C127" s="26"/>
      <c r="D127" s="26"/>
      <c r="E127" s="26"/>
      <c r="F127" s="27"/>
      <c r="G127" s="26"/>
      <c r="H127" s="26"/>
      <c r="I127" s="26"/>
      <c r="J127" s="26" t="s">
        <v>21</v>
      </c>
      <c r="K127" s="26"/>
      <c r="L127" s="30">
        <v>-59.52</v>
      </c>
      <c r="M127" s="26"/>
      <c r="N127" s="30">
        <v>59.52</v>
      </c>
    </row>
    <row r="128" spans="1:14" x14ac:dyDescent="0.25">
      <c r="A128" s="26"/>
      <c r="B128" s="26"/>
      <c r="C128" s="26"/>
      <c r="D128" s="26"/>
      <c r="E128" s="26"/>
      <c r="F128" s="27"/>
      <c r="G128" s="26"/>
      <c r="H128" s="26"/>
      <c r="I128" s="26"/>
      <c r="J128" s="26" t="s">
        <v>116</v>
      </c>
      <c r="K128" s="26"/>
      <c r="L128" s="30">
        <v>59.52</v>
      </c>
      <c r="M128" s="26"/>
      <c r="N128" s="30">
        <v>-59.52</v>
      </c>
    </row>
    <row r="129" spans="1:14" x14ac:dyDescent="0.25">
      <c r="A129" s="26"/>
      <c r="B129" s="26"/>
      <c r="C129" s="26"/>
      <c r="D129" s="26"/>
      <c r="E129" s="26"/>
      <c r="F129" s="27"/>
      <c r="G129" s="26"/>
      <c r="H129" s="26"/>
      <c r="I129" s="26"/>
      <c r="J129" s="26" t="s">
        <v>116</v>
      </c>
      <c r="K129" s="26"/>
      <c r="L129" s="30">
        <v>59.52</v>
      </c>
      <c r="M129" s="26"/>
      <c r="N129" s="30">
        <v>-59.52</v>
      </c>
    </row>
    <row r="130" spans="1:14" x14ac:dyDescent="0.25">
      <c r="A130" s="26"/>
      <c r="B130" s="26"/>
      <c r="C130" s="26"/>
      <c r="D130" s="26"/>
      <c r="E130" s="26"/>
      <c r="F130" s="27"/>
      <c r="G130" s="26"/>
      <c r="H130" s="26"/>
      <c r="I130" s="26"/>
      <c r="J130" s="26" t="s">
        <v>21</v>
      </c>
      <c r="K130" s="26"/>
      <c r="L130" s="30">
        <v>-13.92</v>
      </c>
      <c r="M130" s="26"/>
      <c r="N130" s="30">
        <v>13.92</v>
      </c>
    </row>
    <row r="131" spans="1:14" x14ac:dyDescent="0.25">
      <c r="A131" s="26"/>
      <c r="B131" s="26"/>
      <c r="C131" s="26"/>
      <c r="D131" s="26"/>
      <c r="E131" s="26"/>
      <c r="F131" s="27"/>
      <c r="G131" s="26"/>
      <c r="H131" s="26"/>
      <c r="I131" s="26"/>
      <c r="J131" s="26" t="s">
        <v>116</v>
      </c>
      <c r="K131" s="26"/>
      <c r="L131" s="30">
        <v>13.92</v>
      </c>
      <c r="M131" s="26"/>
      <c r="N131" s="30">
        <v>-13.92</v>
      </c>
    </row>
    <row r="132" spans="1:14" x14ac:dyDescent="0.25">
      <c r="A132" s="26"/>
      <c r="B132" s="26"/>
      <c r="C132" s="26"/>
      <c r="D132" s="26"/>
      <c r="E132" s="26"/>
      <c r="F132" s="27"/>
      <c r="G132" s="26"/>
      <c r="H132" s="26"/>
      <c r="I132" s="26"/>
      <c r="J132" s="26" t="s">
        <v>116</v>
      </c>
      <c r="K132" s="26"/>
      <c r="L132" s="30">
        <v>13.92</v>
      </c>
      <c r="M132" s="26"/>
      <c r="N132" s="30">
        <v>-13.92</v>
      </c>
    </row>
    <row r="133" spans="1:14" ht="15.75" thickBot="1" x14ac:dyDescent="0.3">
      <c r="A133" s="26"/>
      <c r="B133" s="26"/>
      <c r="C133" s="26"/>
      <c r="D133" s="26"/>
      <c r="E133" s="26"/>
      <c r="F133" s="27"/>
      <c r="G133" s="26"/>
      <c r="H133" s="26"/>
      <c r="I133" s="26"/>
      <c r="J133" s="26" t="s">
        <v>116</v>
      </c>
      <c r="K133" s="26"/>
      <c r="L133" s="28">
        <v>19.3</v>
      </c>
      <c r="M133" s="26"/>
      <c r="N133" s="28">
        <v>-19.3</v>
      </c>
    </row>
    <row r="134" spans="1:14" x14ac:dyDescent="0.25">
      <c r="A134" s="5" t="s">
        <v>142</v>
      </c>
      <c r="B134" s="5"/>
      <c r="C134" s="5"/>
      <c r="D134" s="5"/>
      <c r="E134" s="5"/>
      <c r="F134" s="29"/>
      <c r="G134" s="5"/>
      <c r="H134" s="5"/>
      <c r="I134" s="5"/>
      <c r="J134" s="5"/>
      <c r="K134" s="5"/>
      <c r="L134" s="4">
        <f>ROUND(SUM(L123:L133),5)</f>
        <v>-803.26</v>
      </c>
      <c r="M134" s="5"/>
      <c r="N134" s="4">
        <f>ROUND(SUM(N123:N133),5)</f>
        <v>803.26</v>
      </c>
    </row>
    <row r="135" spans="1:14" x14ac:dyDescent="0.25">
      <c r="A135" s="1" t="s">
        <v>141</v>
      </c>
      <c r="B135" s="1"/>
      <c r="C135" s="1"/>
      <c r="D135" s="1"/>
      <c r="E135" s="1"/>
      <c r="F135" s="21"/>
      <c r="G135" s="1"/>
      <c r="H135" s="1"/>
      <c r="I135" s="1"/>
      <c r="J135" s="1"/>
      <c r="K135" s="1"/>
      <c r="L135" s="22"/>
      <c r="M135" s="1"/>
      <c r="N135" s="22"/>
    </row>
    <row r="136" spans="1:14" x14ac:dyDescent="0.25">
      <c r="A136" s="20"/>
      <c r="B136" s="23" t="s">
        <v>143</v>
      </c>
      <c r="C136" s="23"/>
      <c r="D136" s="23" t="s">
        <v>160</v>
      </c>
      <c r="E136" s="23"/>
      <c r="F136" s="24">
        <v>43892</v>
      </c>
      <c r="G136" s="23"/>
      <c r="H136" s="23" t="s">
        <v>174</v>
      </c>
      <c r="I136" s="23"/>
      <c r="J136" s="23" t="s">
        <v>75</v>
      </c>
      <c r="K136" s="23"/>
      <c r="L136" s="25"/>
      <c r="M136" s="23"/>
      <c r="N136" s="25">
        <v>-50.46</v>
      </c>
    </row>
    <row r="137" spans="1:14" x14ac:dyDescent="0.25">
      <c r="A137" s="1" t="s">
        <v>141</v>
      </c>
      <c r="B137" s="1"/>
      <c r="C137" s="1"/>
      <c r="D137" s="1"/>
      <c r="E137" s="1"/>
      <c r="F137" s="21"/>
      <c r="G137" s="1"/>
      <c r="H137" s="1"/>
      <c r="I137" s="1"/>
      <c r="J137" s="1"/>
      <c r="K137" s="1"/>
      <c r="L137" s="22"/>
      <c r="M137" s="1"/>
      <c r="N137" s="22"/>
    </row>
    <row r="138" spans="1:14" ht="15.75" thickBot="1" x14ac:dyDescent="0.3">
      <c r="A138" s="20"/>
      <c r="B138" s="26"/>
      <c r="C138" s="26"/>
      <c r="D138" s="26"/>
      <c r="E138" s="26"/>
      <c r="F138" s="27"/>
      <c r="G138" s="26"/>
      <c r="H138" s="26"/>
      <c r="I138" s="26"/>
      <c r="J138" s="26" t="s">
        <v>20</v>
      </c>
      <c r="K138" s="26"/>
      <c r="L138" s="28">
        <v>-50.46</v>
      </c>
      <c r="M138" s="26"/>
      <c r="N138" s="28">
        <v>50.46</v>
      </c>
    </row>
    <row r="139" spans="1:14" x14ac:dyDescent="0.25">
      <c r="A139" s="5" t="s">
        <v>142</v>
      </c>
      <c r="B139" s="5"/>
      <c r="C139" s="5"/>
      <c r="D139" s="5"/>
      <c r="E139" s="5"/>
      <c r="F139" s="29"/>
      <c r="G139" s="5"/>
      <c r="H139" s="5"/>
      <c r="I139" s="5"/>
      <c r="J139" s="5"/>
      <c r="K139" s="5"/>
      <c r="L139" s="4">
        <f>ROUND(SUM(L137:L138),5)</f>
        <v>-50.46</v>
      </c>
      <c r="M139" s="5"/>
      <c r="N139" s="4">
        <f>ROUND(SUM(N137:N138),5)</f>
        <v>50.46</v>
      </c>
    </row>
    <row r="140" spans="1:14" x14ac:dyDescent="0.25">
      <c r="A140" s="1" t="s">
        <v>141</v>
      </c>
      <c r="B140" s="1"/>
      <c r="C140" s="1"/>
      <c r="D140" s="1"/>
      <c r="E140" s="1"/>
      <c r="F140" s="21"/>
      <c r="G140" s="1"/>
      <c r="H140" s="1"/>
      <c r="I140" s="1"/>
      <c r="J140" s="1"/>
      <c r="K140" s="1"/>
      <c r="L140" s="22"/>
      <c r="M140" s="1"/>
      <c r="N140" s="22"/>
    </row>
    <row r="141" spans="1:14" x14ac:dyDescent="0.25">
      <c r="A141" s="20"/>
      <c r="B141" s="23" t="s">
        <v>146</v>
      </c>
      <c r="C141" s="23"/>
      <c r="D141" s="23" t="s">
        <v>161</v>
      </c>
      <c r="E141" s="23"/>
      <c r="F141" s="24">
        <v>43920</v>
      </c>
      <c r="G141" s="23"/>
      <c r="H141" s="23" t="s">
        <v>175</v>
      </c>
      <c r="I141" s="23"/>
      <c r="J141" s="23" t="s">
        <v>75</v>
      </c>
      <c r="K141" s="23"/>
      <c r="L141" s="25"/>
      <c r="M141" s="23"/>
      <c r="N141" s="25">
        <v>-525</v>
      </c>
    </row>
    <row r="142" spans="1:14" x14ac:dyDescent="0.25">
      <c r="A142" s="1" t="s">
        <v>141</v>
      </c>
      <c r="B142" s="1"/>
      <c r="C142" s="1"/>
      <c r="D142" s="1"/>
      <c r="E142" s="1"/>
      <c r="F142" s="21"/>
      <c r="G142" s="1"/>
      <c r="H142" s="1"/>
      <c r="I142" s="1"/>
      <c r="J142" s="1"/>
      <c r="K142" s="1"/>
      <c r="L142" s="22"/>
      <c r="M142" s="1"/>
      <c r="N142" s="22"/>
    </row>
    <row r="143" spans="1:14" ht="15.75" thickBot="1" x14ac:dyDescent="0.3">
      <c r="A143" s="20"/>
      <c r="B143" s="26" t="s">
        <v>147</v>
      </c>
      <c r="C143" s="26"/>
      <c r="D143" s="26"/>
      <c r="E143" s="26"/>
      <c r="F143" s="27">
        <v>43920</v>
      </c>
      <c r="G143" s="26"/>
      <c r="H143" s="26"/>
      <c r="I143" s="26"/>
      <c r="J143" s="26" t="s">
        <v>12</v>
      </c>
      <c r="K143" s="26"/>
      <c r="L143" s="28">
        <v>-525</v>
      </c>
      <c r="M143" s="26"/>
      <c r="N143" s="28">
        <v>525</v>
      </c>
    </row>
    <row r="144" spans="1:14" x14ac:dyDescent="0.25">
      <c r="A144" s="5" t="s">
        <v>142</v>
      </c>
      <c r="B144" s="5"/>
      <c r="C144" s="5"/>
      <c r="D144" s="5"/>
      <c r="E144" s="5"/>
      <c r="F144" s="29"/>
      <c r="G144" s="5"/>
      <c r="H144" s="5"/>
      <c r="I144" s="5"/>
      <c r="J144" s="5"/>
      <c r="K144" s="5"/>
      <c r="L144" s="4">
        <f>ROUND(SUM(L142:L143),5)</f>
        <v>-525</v>
      </c>
      <c r="M144" s="5"/>
      <c r="N144" s="4">
        <f>ROUND(SUM(N142:N143),5)</f>
        <v>525</v>
      </c>
    </row>
    <row r="145" spans="1:14" x14ac:dyDescent="0.25">
      <c r="A145" s="1" t="s">
        <v>141</v>
      </c>
      <c r="B145" s="1"/>
      <c r="C145" s="1"/>
      <c r="D145" s="1"/>
      <c r="E145" s="1"/>
      <c r="F145" s="21"/>
      <c r="G145" s="1"/>
      <c r="H145" s="1"/>
      <c r="I145" s="1"/>
      <c r="J145" s="1"/>
      <c r="K145" s="1"/>
      <c r="L145" s="22"/>
      <c r="M145" s="1"/>
      <c r="N145" s="22"/>
    </row>
    <row r="146" spans="1:14" x14ac:dyDescent="0.25">
      <c r="A146" s="20"/>
      <c r="B146" s="23" t="s">
        <v>146</v>
      </c>
      <c r="C146" s="23"/>
      <c r="D146" s="23" t="s">
        <v>162</v>
      </c>
      <c r="E146" s="23"/>
      <c r="F146" s="24">
        <v>43920</v>
      </c>
      <c r="G146" s="23"/>
      <c r="H146" s="23" t="s">
        <v>176</v>
      </c>
      <c r="I146" s="23"/>
      <c r="J146" s="23" t="s">
        <v>75</v>
      </c>
      <c r="K146" s="23"/>
      <c r="L146" s="25"/>
      <c r="M146" s="23"/>
      <c r="N146" s="25">
        <v>-1391.71</v>
      </c>
    </row>
    <row r="147" spans="1:14" x14ac:dyDescent="0.25">
      <c r="A147" s="1" t="s">
        <v>141</v>
      </c>
      <c r="B147" s="1"/>
      <c r="C147" s="1"/>
      <c r="D147" s="1"/>
      <c r="E147" s="1"/>
      <c r="F147" s="21"/>
      <c r="G147" s="1"/>
      <c r="H147" s="1"/>
      <c r="I147" s="1"/>
      <c r="J147" s="1"/>
      <c r="K147" s="1"/>
      <c r="L147" s="22"/>
      <c r="M147" s="1"/>
      <c r="N147" s="22"/>
    </row>
    <row r="148" spans="1:14" ht="15.75" thickBot="1" x14ac:dyDescent="0.3">
      <c r="A148" s="20"/>
      <c r="B148" s="26" t="s">
        <v>147</v>
      </c>
      <c r="C148" s="26"/>
      <c r="D148" s="26"/>
      <c r="E148" s="26"/>
      <c r="F148" s="27">
        <v>43922</v>
      </c>
      <c r="G148" s="26"/>
      <c r="H148" s="26"/>
      <c r="I148" s="26"/>
      <c r="J148" s="26" t="s">
        <v>11</v>
      </c>
      <c r="K148" s="26"/>
      <c r="L148" s="28">
        <v>-1391.71</v>
      </c>
      <c r="M148" s="26"/>
      <c r="N148" s="28">
        <v>1391.71</v>
      </c>
    </row>
    <row r="149" spans="1:14" x14ac:dyDescent="0.25">
      <c r="A149" s="5" t="s">
        <v>142</v>
      </c>
      <c r="B149" s="5"/>
      <c r="C149" s="5"/>
      <c r="D149" s="5"/>
      <c r="E149" s="5"/>
      <c r="F149" s="29"/>
      <c r="G149" s="5"/>
      <c r="H149" s="5"/>
      <c r="I149" s="5"/>
      <c r="J149" s="5"/>
      <c r="K149" s="5"/>
      <c r="L149" s="4">
        <f>ROUND(SUM(L147:L148),5)</f>
        <v>-1391.71</v>
      </c>
      <c r="M149" s="5"/>
      <c r="N149" s="4">
        <f>ROUND(SUM(N147:N148),5)</f>
        <v>1391.71</v>
      </c>
    </row>
    <row r="150" spans="1:14" x14ac:dyDescent="0.25">
      <c r="A150" s="1" t="s">
        <v>141</v>
      </c>
      <c r="B150" s="1"/>
      <c r="C150" s="1"/>
      <c r="D150" s="1"/>
      <c r="E150" s="1"/>
      <c r="F150" s="21"/>
      <c r="G150" s="1"/>
      <c r="H150" s="1"/>
      <c r="I150" s="1"/>
      <c r="J150" s="1"/>
      <c r="K150" s="1"/>
      <c r="L150" s="22"/>
      <c r="M150" s="1"/>
      <c r="N150" s="22"/>
    </row>
    <row r="151" spans="1:14" x14ac:dyDescent="0.25">
      <c r="A151" s="20"/>
      <c r="B151" s="23" t="s">
        <v>146</v>
      </c>
      <c r="C151" s="23"/>
      <c r="D151" s="23" t="s">
        <v>163</v>
      </c>
      <c r="E151" s="23"/>
      <c r="F151" s="24">
        <v>43920</v>
      </c>
      <c r="G151" s="23"/>
      <c r="H151" s="23" t="s">
        <v>177</v>
      </c>
      <c r="I151" s="23"/>
      <c r="J151" s="23" t="s">
        <v>75</v>
      </c>
      <c r="K151" s="23"/>
      <c r="L151" s="25"/>
      <c r="M151" s="23"/>
      <c r="N151" s="25">
        <v>-1469.65</v>
      </c>
    </row>
    <row r="152" spans="1:14" x14ac:dyDescent="0.25">
      <c r="A152" s="1" t="s">
        <v>141</v>
      </c>
      <c r="B152" s="1"/>
      <c r="C152" s="1"/>
      <c r="D152" s="1"/>
      <c r="E152" s="1"/>
      <c r="F152" s="21"/>
      <c r="G152" s="1"/>
      <c r="H152" s="1"/>
      <c r="I152" s="1"/>
      <c r="J152" s="1"/>
      <c r="K152" s="1"/>
      <c r="L152" s="22"/>
      <c r="M152" s="1"/>
      <c r="N152" s="22"/>
    </row>
    <row r="153" spans="1:14" ht="15.75" thickBot="1" x14ac:dyDescent="0.3">
      <c r="A153" s="20"/>
      <c r="B153" s="26" t="s">
        <v>147</v>
      </c>
      <c r="C153" s="26"/>
      <c r="D153" s="26" t="s">
        <v>164</v>
      </c>
      <c r="E153" s="26"/>
      <c r="F153" s="27">
        <v>43920</v>
      </c>
      <c r="G153" s="26"/>
      <c r="H153" s="26"/>
      <c r="I153" s="26"/>
      <c r="J153" s="26" t="s">
        <v>30</v>
      </c>
      <c r="K153" s="26"/>
      <c r="L153" s="28">
        <v>-1469.65</v>
      </c>
      <c r="M153" s="26"/>
      <c r="N153" s="28">
        <v>1469.65</v>
      </c>
    </row>
    <row r="154" spans="1:14" x14ac:dyDescent="0.25">
      <c r="A154" s="5" t="s">
        <v>142</v>
      </c>
      <c r="B154" s="5"/>
      <c r="C154" s="5"/>
      <c r="D154" s="5"/>
      <c r="E154" s="5"/>
      <c r="F154" s="29"/>
      <c r="G154" s="5"/>
      <c r="H154" s="5"/>
      <c r="I154" s="5"/>
      <c r="J154" s="5"/>
      <c r="K154" s="5"/>
      <c r="L154" s="4">
        <f>ROUND(SUM(L152:L153),5)</f>
        <v>-1469.65</v>
      </c>
      <c r="M154" s="5"/>
      <c r="N154" s="4">
        <f>ROUND(SUM(N152:N153),5)</f>
        <v>1469.65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3:30 PM
&amp;"Arial,Bold"&amp;8 03/30/20
&amp;"Arial,Bold"&amp;8 &amp;C&amp;"Arial,Bold"&amp;12 PIKES BAY SANITARY DISTRICT
&amp;"Arial,Bold"&amp;14 Check Detail
&amp;"Arial,Bold"&amp;10 March 2020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</vt:lpstr>
      <vt:lpstr>PNL Budget vs Actual</vt:lpstr>
      <vt:lpstr>March Checks</vt:lpstr>
      <vt:lpstr>'Balance Sheet'!Print_Titles</vt:lpstr>
      <vt:lpstr>'March Checks'!Print_Titles</vt:lpstr>
      <vt:lpstr>PNL!Print_Titles</vt:lpstr>
      <vt:lpstr>'PNL Budget vs Actual'!Print_Titles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2020-03-30T20:25:00Z</dcterms:created>
  <dcterms:modified xsi:type="dcterms:W3CDTF">2020-03-30T20:31:31Z</dcterms:modified>
</cp:coreProperties>
</file>