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xl/activeX/activeX2.xml" ContentType="application/vnd.ms-office.activeX+xml"/>
  <Override PartName="/xl/activeX/activeX1.xml" ContentType="application/vnd.ms-office.activeX+xml"/>
  <Override PartName="/xl/activeX/activeX3.xml" ContentType="application/vnd.ms-office.activeX+xml"/>
  <Override PartName="/xl/activeX/activeX4.xml" ContentType="application/vnd.ms-office.activeX+xml"/>
  <Override PartName="/xl/activeX/activeX6.xml" ContentType="application/vnd.ms-office.activeX+xml"/>
  <Override PartName="/xl/activeX/activeX5.xml" ContentType="application/vnd.ms-office.activeX+xml"/>
  <Override PartName="/xl/activeX/activeX2.bin" ContentType="application/vnd.ms-office.activeX"/>
  <Override PartName="/xl/activeX/activeX1.bin" ContentType="application/vnd.ms-office.activeX"/>
  <Override PartName="/xl/activeX/activeX3.bin" ContentType="application/vnd.ms-office.activeX"/>
  <Override PartName="/xl/activeX/activeX4.bin" ContentType="application/vnd.ms-office.activeX"/>
  <Override PartName="/xl/activeX/activeX6.bin" ContentType="application/vnd.ms-office.activeX"/>
  <Override PartName="/xl/activeX/activeX5.bin" ContentType="application/vnd.ms-office.activeX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31"/>
  <workbookPr/>
  <mc:AlternateContent xmlns:mc="http://schemas.openxmlformats.org/markup-compatibility/2006">
    <mc:Choice Requires="x15">
      <x15ac:absPath xmlns:x15ac="http://schemas.microsoft.com/office/spreadsheetml/2010/11/ac" url="C:\Users\Rose\Dropbox\Minutes &amp; Agendas\04.06.22 Meeting Packet\"/>
    </mc:Choice>
  </mc:AlternateContent>
  <xr:revisionPtr revIDLastSave="0" documentId="11_94AD14C28CB90BA09131F1E48C1356AB8C63E2E3" xr6:coauthVersionLast="47" xr6:coauthVersionMax="47" xr10:uidLastSave="{00000000-0000-0000-0000-000000000000}"/>
  <bookViews>
    <workbookView xWindow="0" yWindow="0" windowWidth="15345" windowHeight="6105" firstSheet="1" activeTab="1" xr2:uid="{00000000-000D-0000-FFFF-FFFF00000000}"/>
  </bookViews>
  <sheets>
    <sheet name="QuickBooks Desktop Export Tips" sheetId="7" r:id="rId1"/>
    <sheet name="Balance Sheet" sheetId="6" r:id="rId2"/>
    <sheet name="PNL" sheetId="1" r:id="rId3"/>
    <sheet name="PNL Budget vs Actual" sheetId="3" r:id="rId4"/>
    <sheet name="Checks" sheetId="5" r:id="rId5"/>
  </sheets>
  <definedNames>
    <definedName name="LOCAL_MYSQL_DATE_FORMAT" localSheetId="0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_xlnm.Print_Titles" localSheetId="1">'Balance Sheet'!$A:$E,'Balance Sheet'!$1:$1</definedName>
    <definedName name="_xlnm.Print_Titles" localSheetId="4">Checks!$A:$A,Checks!$1:$1</definedName>
    <definedName name="_xlnm.Print_Titles" localSheetId="2">PNL!$A:$F,PNL!$1:$1</definedName>
    <definedName name="_xlnm.Print_Titles" localSheetId="3">'PNL Budget vs Actual'!$A:$F,'PNL Budget vs Actual'!$1:$2</definedName>
    <definedName name="QB_COLUMN_12100" localSheetId="3" hidden="1">'PNL Budget vs Actual'!$G$1</definedName>
    <definedName name="QB_COLUMN_22100" localSheetId="3" hidden="1">'PNL Budget vs Actual'!$M$1</definedName>
    <definedName name="QB_COLUMN_29" localSheetId="1" hidden="1">'Balance Sheet'!$F$1</definedName>
    <definedName name="QB_COLUMN_29" localSheetId="2" hidden="1">PNL!$G$1</definedName>
    <definedName name="QB_COLUMN_32100" localSheetId="3" hidden="1">'PNL Budget vs Actual'!$J$1</definedName>
    <definedName name="QB_COLUMN_423010" localSheetId="3" hidden="1">'PNL Budget vs Actual'!$P$1</definedName>
    <definedName name="QB_COLUMN_59201" localSheetId="3" hidden="1">'PNL Budget vs Actual'!$G$2</definedName>
    <definedName name="QB_COLUMN_59202" localSheetId="3" hidden="1">'PNL Budget vs Actual'!$S$2</definedName>
    <definedName name="QB_COLUMN_59203" localSheetId="3" hidden="1">'PNL Budget vs Actual'!$M$2</definedName>
    <definedName name="QB_COLUMN_59300" localSheetId="3" hidden="1">'PNL Budget vs Actual'!$Y$2</definedName>
    <definedName name="QB_COLUMN_64420" localSheetId="3" hidden="1">'PNL Budget vs Actual'!$AC$2</definedName>
    <definedName name="QB_COLUMN_64421" localSheetId="3" hidden="1">'PNL Budget vs Actual'!$K$2</definedName>
    <definedName name="QB_COLUMN_64422" localSheetId="3" hidden="1">'PNL Budget vs Actual'!$W$2</definedName>
    <definedName name="QB_COLUMN_64423" localSheetId="3" hidden="1">'PNL Budget vs Actual'!$Q$2</definedName>
    <definedName name="QB_COLUMN_76211" localSheetId="3" hidden="1">'PNL Budget vs Actual'!$I$2</definedName>
    <definedName name="QB_COLUMN_76212" localSheetId="3" hidden="1">'PNL Budget vs Actual'!$U$2</definedName>
    <definedName name="QB_COLUMN_76213" localSheetId="3" hidden="1">'PNL Budget vs Actual'!$O$2</definedName>
    <definedName name="QB_COLUMN_76310" localSheetId="3" hidden="1">'PNL Budget vs Actual'!$AA$2</definedName>
    <definedName name="QB_DATA_0" localSheetId="1" hidden="1">'Balance Sheet'!$5:$5,'Balance Sheet'!$6:$6,'Balance Sheet'!$7:$7,'Balance Sheet'!$8:$8,'Balance Sheet'!$11:$11,'Balance Sheet'!$12:$12,'Balance Sheet'!$13:$13,'Balance Sheet'!$14:$14,'Balance Sheet'!$17:$17,'Balance Sheet'!$18:$18,'Balance Sheet'!$19:$19,'Balance Sheet'!$20:$20,'Balance Sheet'!$21:$21,'Balance Sheet'!$22:$22,'Balance Sheet'!$26:$26,'Balance Sheet'!$27:$27</definedName>
    <definedName name="QB_DATA_0" localSheetId="2" hidden="1">PNL!$4:$4,PNL!$5:$5,PNL!$6:$6,PNL!$9:$9,PNL!$10:$10,PNL!$12:$12,PNL!$15:$15,PNL!$16:$16,PNL!$17:$17,PNL!$18:$18,PNL!$19:$19,PNL!$20:$20,PNL!$24:$24,PNL!$25:$25,PNL!$26:$26,PNL!$30:$30</definedName>
    <definedName name="QB_DATA_0" localSheetId="3" hidden="1">'PNL Budget vs Actual'!$5:$5,'PNL Budget vs Actual'!$6:$6,'PNL Budget vs Actual'!$7:$7,'PNL Budget vs Actual'!$8:$8,'PNL Budget vs Actual'!$11:$11,'PNL Budget vs Actual'!$12:$12,'PNL Budget vs Actual'!$13:$13,'PNL Budget vs Actual'!$14:$14,'PNL Budget vs Actual'!$15:$15,'PNL Budget vs Actual'!$16:$16,'PNL Budget vs Actual'!$18:$18,'PNL Budget vs Actual'!$21:$21,'PNL Budget vs Actual'!$22:$22,'PNL Budget vs Actual'!$23:$23,'PNL Budget vs Actual'!$24:$24,'PNL Budget vs Actual'!$25:$25</definedName>
    <definedName name="QB_DATA_1" localSheetId="1" hidden="1">'Balance Sheet'!$28:$28,'Balance Sheet'!$29:$29,'Balance Sheet'!$30:$30,'Balance Sheet'!$31:$31,'Balance Sheet'!$32:$32,'Balance Sheet'!$33:$33,'Balance Sheet'!$35:$35,'Balance Sheet'!$36:$36,'Balance Sheet'!$38:$38,'Balance Sheet'!$39:$39,'Balance Sheet'!$40:$40,'Balance Sheet'!$43:$43,'Balance Sheet'!$50:$50,'Balance Sheet'!$51:$51,'Balance Sheet'!$52:$52,'Balance Sheet'!$53:$53</definedName>
    <definedName name="QB_DATA_1" localSheetId="2" hidden="1">PNL!$33:$33,PNL!$34:$34,PNL!$37:$37,PNL!$38:$38,PNL!$39:$39,PNL!$40:$40,PNL!$43:$43,PNL!$50:$50,PNL!$54:$54</definedName>
    <definedName name="QB_DATA_1" localSheetId="3" hidden="1">'PNL Budget vs Actual'!$26:$26,'PNL Budget vs Actual'!$29:$29,'PNL Budget vs Actual'!$30:$30,'PNL Budget vs Actual'!$32:$32,'PNL Budget vs Actual'!$33:$33,'PNL Budget vs Actual'!$34:$34,'PNL Budget vs Actual'!$35:$35,'PNL Budget vs Actual'!$37:$37,'PNL Budget vs Actual'!$40:$40,'PNL Budget vs Actual'!$41:$41,'PNL Budget vs Actual'!$44:$44,'PNL Budget vs Actual'!$45:$45,'PNL Budget vs Actual'!$48:$48,'PNL Budget vs Actual'!$49:$49,'PNL Budget vs Actual'!$50:$50,'PNL Budget vs Actual'!$51:$51</definedName>
    <definedName name="QB_DATA_2" localSheetId="1" hidden="1">'Balance Sheet'!$54:$54,'Balance Sheet'!$58:$58,'Balance Sheet'!$59:$59,'Balance Sheet'!$63:$63,'Balance Sheet'!$64:$64,'Balance Sheet'!$65:$65,'Balance Sheet'!$66:$66,'Balance Sheet'!$67:$67,'Balance Sheet'!$68:$68</definedName>
    <definedName name="QB_DATA_2" localSheetId="3" hidden="1">'PNL Budget vs Actual'!$52:$52,'PNL Budget vs Actual'!$55:$55,'PNL Budget vs Actual'!$61:$61,'PNL Budget vs Actual'!$63:$63,'PNL Budget vs Actual'!$67:$67</definedName>
    <definedName name="QB_FORMULA_0" localSheetId="1" hidden="1">'Balance Sheet'!$F$9,'Balance Sheet'!$F$15,'Balance Sheet'!$F$23,'Balance Sheet'!$F$24,'Balance Sheet'!$F$37,'Balance Sheet'!$F$41,'Balance Sheet'!$F$44,'Balance Sheet'!$F$45,'Balance Sheet'!$F$55,'Balance Sheet'!$F$56,'Balance Sheet'!$F$60,'Balance Sheet'!$F$61,'Balance Sheet'!$F$69,'Balance Sheet'!$F$70</definedName>
    <definedName name="QB_FORMULA_0" localSheetId="2" hidden="1">PNL!$G$7,PNL!$G$13,PNL!$G$21,PNL!$G$27,PNL!$G$28,PNL!$G$31,PNL!$G$35,PNL!$G$41,PNL!$G$44,PNL!$G$45,PNL!$G$46,PNL!$G$51,PNL!$G$52,PNL!$G$55,PNL!$G$56,PNL!$G$57</definedName>
    <definedName name="QB_FORMULA_0" localSheetId="3" hidden="1">'PNL Budget vs Actual'!$K$5,'PNL Budget vs Actual'!$Q$5,'PNL Budget vs Actual'!$W$5,'PNL Budget vs Actual'!$Y$5,'PNL Budget vs Actual'!$AA$5,'PNL Budget vs Actual'!$AC$5,'PNL Budget vs Actual'!$K$6,'PNL Budget vs Actual'!$Q$6,'PNL Budget vs Actual'!$W$6,'PNL Budget vs Actual'!$Y$6,'PNL Budget vs Actual'!$AA$6,'PNL Budget vs Actual'!$AC$6,'PNL Budget vs Actual'!$K$7,'PNL Budget vs Actual'!$Q$7,'PNL Budget vs Actual'!$W$7,'PNL Budget vs Actual'!$Y$7</definedName>
    <definedName name="QB_FORMULA_1" localSheetId="3" hidden="1">'PNL Budget vs Actual'!$AA$7,'PNL Budget vs Actual'!$AC$7,'PNL Budget vs Actual'!$K$8,'PNL Budget vs Actual'!$Q$8,'PNL Budget vs Actual'!$W$8,'PNL Budget vs Actual'!$Y$8,'PNL Budget vs Actual'!$AA$8,'PNL Budget vs Actual'!$AC$8,'PNL Budget vs Actual'!$G$9,'PNL Budget vs Actual'!$I$9,'PNL Budget vs Actual'!$K$9,'PNL Budget vs Actual'!$M$9,'PNL Budget vs Actual'!$O$9,'PNL Budget vs Actual'!$Q$9,'PNL Budget vs Actual'!$S$9,'PNL Budget vs Actual'!$U$9</definedName>
    <definedName name="QB_FORMULA_10" localSheetId="3" hidden="1">'PNL Budget vs Actual'!$AA$33,'PNL Budget vs Actual'!$AC$33,'PNL Budget vs Actual'!$K$34,'PNL Budget vs Actual'!$Q$34,'PNL Budget vs Actual'!$W$34,'PNL Budget vs Actual'!$Y$34,'PNL Budget vs Actual'!$AA$34,'PNL Budget vs Actual'!$AC$34,'PNL Budget vs Actual'!$K$35,'PNL Budget vs Actual'!$Q$35,'PNL Budget vs Actual'!$W$35,'PNL Budget vs Actual'!$Y$35,'PNL Budget vs Actual'!$AA$35,'PNL Budget vs Actual'!$AC$35,'PNL Budget vs Actual'!$G$36,'PNL Budget vs Actual'!$I$36</definedName>
    <definedName name="QB_FORMULA_11" localSheetId="3" hidden="1">'PNL Budget vs Actual'!$K$36,'PNL Budget vs Actual'!$M$36,'PNL Budget vs Actual'!$O$36,'PNL Budget vs Actual'!$Q$36,'PNL Budget vs Actual'!$S$36,'PNL Budget vs Actual'!$U$36,'PNL Budget vs Actual'!$W$36,'PNL Budget vs Actual'!$Y$36,'PNL Budget vs Actual'!$AA$36,'PNL Budget vs Actual'!$AC$36,'PNL Budget vs Actual'!$K$37,'PNL Budget vs Actual'!$Q$37,'PNL Budget vs Actual'!$W$37,'PNL Budget vs Actual'!$Y$37,'PNL Budget vs Actual'!$AA$37,'PNL Budget vs Actual'!$AC$37</definedName>
    <definedName name="QB_FORMULA_12" localSheetId="3" hidden="1">'PNL Budget vs Actual'!$G$38,'PNL Budget vs Actual'!$I$38,'PNL Budget vs Actual'!$K$38,'PNL Budget vs Actual'!$M$38,'PNL Budget vs Actual'!$O$38,'PNL Budget vs Actual'!$Q$38,'PNL Budget vs Actual'!$S$38,'PNL Budget vs Actual'!$U$38,'PNL Budget vs Actual'!$W$38,'PNL Budget vs Actual'!$Y$38,'PNL Budget vs Actual'!$AA$38,'PNL Budget vs Actual'!$AC$38,'PNL Budget vs Actual'!$K$40,'PNL Budget vs Actual'!$Q$40,'PNL Budget vs Actual'!$W$40,'PNL Budget vs Actual'!$Y$40</definedName>
    <definedName name="QB_FORMULA_13" localSheetId="3" hidden="1">'PNL Budget vs Actual'!$AA$40,'PNL Budget vs Actual'!$AC$40,'PNL Budget vs Actual'!$K$41,'PNL Budget vs Actual'!$Q$41,'PNL Budget vs Actual'!$W$41,'PNL Budget vs Actual'!$Y$41,'PNL Budget vs Actual'!$AA$41,'PNL Budget vs Actual'!$AC$41,'PNL Budget vs Actual'!$G$42,'PNL Budget vs Actual'!$I$42,'PNL Budget vs Actual'!$K$42,'PNL Budget vs Actual'!$M$42,'PNL Budget vs Actual'!$O$42,'PNL Budget vs Actual'!$Q$42,'PNL Budget vs Actual'!$S$42,'PNL Budget vs Actual'!$U$42</definedName>
    <definedName name="QB_FORMULA_14" localSheetId="3" hidden="1">'PNL Budget vs Actual'!$W$42,'PNL Budget vs Actual'!$Y$42,'PNL Budget vs Actual'!$AA$42,'PNL Budget vs Actual'!$AC$42,'PNL Budget vs Actual'!$K$44,'PNL Budget vs Actual'!$Q$44,'PNL Budget vs Actual'!$W$44,'PNL Budget vs Actual'!$Y$44,'PNL Budget vs Actual'!$AA$44,'PNL Budget vs Actual'!$AC$44,'PNL Budget vs Actual'!$K$45,'PNL Budget vs Actual'!$Q$45,'PNL Budget vs Actual'!$W$45,'PNL Budget vs Actual'!$Y$45,'PNL Budget vs Actual'!$AA$45,'PNL Budget vs Actual'!$AC$45</definedName>
    <definedName name="QB_FORMULA_15" localSheetId="3" hidden="1">'PNL Budget vs Actual'!$G$46,'PNL Budget vs Actual'!$I$46,'PNL Budget vs Actual'!$K$46,'PNL Budget vs Actual'!$M$46,'PNL Budget vs Actual'!$O$46,'PNL Budget vs Actual'!$Q$46,'PNL Budget vs Actual'!$S$46,'PNL Budget vs Actual'!$U$46,'PNL Budget vs Actual'!$W$46,'PNL Budget vs Actual'!$Y$46,'PNL Budget vs Actual'!$AA$46,'PNL Budget vs Actual'!$AC$46,'PNL Budget vs Actual'!$K$48,'PNL Budget vs Actual'!$Q$48,'PNL Budget vs Actual'!$W$48,'PNL Budget vs Actual'!$Y$48</definedName>
    <definedName name="QB_FORMULA_16" localSheetId="3" hidden="1">'PNL Budget vs Actual'!$AA$48,'PNL Budget vs Actual'!$AC$48,'PNL Budget vs Actual'!$K$49,'PNL Budget vs Actual'!$Q$49,'PNL Budget vs Actual'!$W$49,'PNL Budget vs Actual'!$Y$49,'PNL Budget vs Actual'!$AA$49,'PNL Budget vs Actual'!$AC$49,'PNL Budget vs Actual'!$K$50,'PNL Budget vs Actual'!$Q$50,'PNL Budget vs Actual'!$W$50,'PNL Budget vs Actual'!$Y$50,'PNL Budget vs Actual'!$AA$50,'PNL Budget vs Actual'!$AC$50,'PNL Budget vs Actual'!$K$51,'PNL Budget vs Actual'!$Q$51</definedName>
    <definedName name="QB_FORMULA_17" localSheetId="3" hidden="1">'PNL Budget vs Actual'!$W$51,'PNL Budget vs Actual'!$Y$51,'PNL Budget vs Actual'!$AA$51,'PNL Budget vs Actual'!$AC$51,'PNL Budget vs Actual'!$K$52,'PNL Budget vs Actual'!$Q$52,'PNL Budget vs Actual'!$W$52,'PNL Budget vs Actual'!$Y$52,'PNL Budget vs Actual'!$AA$52,'PNL Budget vs Actual'!$AC$52,'PNL Budget vs Actual'!$G$53,'PNL Budget vs Actual'!$I$53,'PNL Budget vs Actual'!$K$53,'PNL Budget vs Actual'!$M$53,'PNL Budget vs Actual'!$O$53,'PNL Budget vs Actual'!$Q$53</definedName>
    <definedName name="QB_FORMULA_18" localSheetId="3" hidden="1">'PNL Budget vs Actual'!$S$53,'PNL Budget vs Actual'!$U$53,'PNL Budget vs Actual'!$W$53,'PNL Budget vs Actual'!$Y$53,'PNL Budget vs Actual'!$AA$53,'PNL Budget vs Actual'!$AC$53,'PNL Budget vs Actual'!$K$55,'PNL Budget vs Actual'!$Q$55,'PNL Budget vs Actual'!$W$55,'PNL Budget vs Actual'!$Y$55,'PNL Budget vs Actual'!$AA$55,'PNL Budget vs Actual'!$AC$55,'PNL Budget vs Actual'!$G$56,'PNL Budget vs Actual'!$I$56,'PNL Budget vs Actual'!$K$56,'PNL Budget vs Actual'!$M$56</definedName>
    <definedName name="QB_FORMULA_19" localSheetId="3" hidden="1">'PNL Budget vs Actual'!$O$56,'PNL Budget vs Actual'!$Q$56,'PNL Budget vs Actual'!$S$56,'PNL Budget vs Actual'!$U$56,'PNL Budget vs Actual'!$W$56,'PNL Budget vs Actual'!$Y$56,'PNL Budget vs Actual'!$AA$56,'PNL Budget vs Actual'!$AC$56,'PNL Budget vs Actual'!$G$57,'PNL Budget vs Actual'!$I$57,'PNL Budget vs Actual'!$K$57,'PNL Budget vs Actual'!$M$57,'PNL Budget vs Actual'!$O$57,'PNL Budget vs Actual'!$Q$57,'PNL Budget vs Actual'!$S$57,'PNL Budget vs Actual'!$U$57</definedName>
    <definedName name="QB_FORMULA_2" localSheetId="3" hidden="1">'PNL Budget vs Actual'!$W$9,'PNL Budget vs Actual'!$Y$9,'PNL Budget vs Actual'!$AA$9,'PNL Budget vs Actual'!$AC$9,'PNL Budget vs Actual'!$K$11,'PNL Budget vs Actual'!$Q$11,'PNL Budget vs Actual'!$W$11,'PNL Budget vs Actual'!$Y$11,'PNL Budget vs Actual'!$AA$11,'PNL Budget vs Actual'!$AC$11,'PNL Budget vs Actual'!$K$12,'PNL Budget vs Actual'!$Q$12,'PNL Budget vs Actual'!$W$12,'PNL Budget vs Actual'!$Y$12,'PNL Budget vs Actual'!$AA$12,'PNL Budget vs Actual'!$AC$12</definedName>
    <definedName name="QB_FORMULA_20" localSheetId="3" hidden="1">'PNL Budget vs Actual'!$W$57,'PNL Budget vs Actual'!$Y$57,'PNL Budget vs Actual'!$AA$57,'PNL Budget vs Actual'!$AC$57,'PNL Budget vs Actual'!$G$58,'PNL Budget vs Actual'!$I$58,'PNL Budget vs Actual'!$K$58,'PNL Budget vs Actual'!$M$58,'PNL Budget vs Actual'!$O$58,'PNL Budget vs Actual'!$Q$58,'PNL Budget vs Actual'!$S$58,'PNL Budget vs Actual'!$U$58,'PNL Budget vs Actual'!$W$58,'PNL Budget vs Actual'!$Y$58,'PNL Budget vs Actual'!$AA$58,'PNL Budget vs Actual'!$AC$58</definedName>
    <definedName name="QB_FORMULA_21" localSheetId="3" hidden="1">'PNL Budget vs Actual'!$K$61,'PNL Budget vs Actual'!$Q$61,'PNL Budget vs Actual'!$W$61,'PNL Budget vs Actual'!$Y$61,'PNL Budget vs Actual'!$AA$61,'PNL Budget vs Actual'!$AC$61,'PNL Budget vs Actual'!$K$63,'PNL Budget vs Actual'!$Q$63,'PNL Budget vs Actual'!$W$63,'PNL Budget vs Actual'!$Y$63,'PNL Budget vs Actual'!$AA$63,'PNL Budget vs Actual'!$AC$63,'PNL Budget vs Actual'!$G$64,'PNL Budget vs Actual'!$I$64,'PNL Budget vs Actual'!$K$64,'PNL Budget vs Actual'!$M$64</definedName>
    <definedName name="QB_FORMULA_22" localSheetId="3" hidden="1">'PNL Budget vs Actual'!$O$64,'PNL Budget vs Actual'!$Q$64,'PNL Budget vs Actual'!$S$64,'PNL Budget vs Actual'!$U$64,'PNL Budget vs Actual'!$W$64,'PNL Budget vs Actual'!$Y$64,'PNL Budget vs Actual'!$AA$64,'PNL Budget vs Actual'!$AC$64,'PNL Budget vs Actual'!$G$65,'PNL Budget vs Actual'!$I$65,'PNL Budget vs Actual'!$K$65,'PNL Budget vs Actual'!$M$65,'PNL Budget vs Actual'!$O$65,'PNL Budget vs Actual'!$Q$65,'PNL Budget vs Actual'!$S$65,'PNL Budget vs Actual'!$U$65</definedName>
    <definedName name="QB_FORMULA_23" localSheetId="3" hidden="1">'PNL Budget vs Actual'!$W$65,'PNL Budget vs Actual'!$Y$65,'PNL Budget vs Actual'!$AA$65,'PNL Budget vs Actual'!$AC$65,'PNL Budget vs Actual'!$K$67,'PNL Budget vs Actual'!$Q$67,'PNL Budget vs Actual'!$W$67,'PNL Budget vs Actual'!$Y$67,'PNL Budget vs Actual'!$AA$67,'PNL Budget vs Actual'!$AC$67,'PNL Budget vs Actual'!$G$68,'PNL Budget vs Actual'!$I$68,'PNL Budget vs Actual'!$K$68,'PNL Budget vs Actual'!$M$68,'PNL Budget vs Actual'!$O$68,'PNL Budget vs Actual'!$Q$68</definedName>
    <definedName name="QB_FORMULA_24" localSheetId="3" hidden="1">'PNL Budget vs Actual'!$S$68,'PNL Budget vs Actual'!$U$68,'PNL Budget vs Actual'!$W$68,'PNL Budget vs Actual'!$Y$68,'PNL Budget vs Actual'!$AA$68,'PNL Budget vs Actual'!$AC$68,'PNL Budget vs Actual'!$G$69,'PNL Budget vs Actual'!$I$69,'PNL Budget vs Actual'!$K$69,'PNL Budget vs Actual'!$M$69,'PNL Budget vs Actual'!$O$69,'PNL Budget vs Actual'!$Q$69,'PNL Budget vs Actual'!$S$69,'PNL Budget vs Actual'!$U$69,'PNL Budget vs Actual'!$W$69,'PNL Budget vs Actual'!$Y$69</definedName>
    <definedName name="QB_FORMULA_25" localSheetId="3" hidden="1">'PNL Budget vs Actual'!$AA$69,'PNL Budget vs Actual'!$AC$69,'PNL Budget vs Actual'!$G$70,'PNL Budget vs Actual'!$I$70,'PNL Budget vs Actual'!$K$70,'PNL Budget vs Actual'!$M$70,'PNL Budget vs Actual'!$O$70,'PNL Budget vs Actual'!$Q$70,'PNL Budget vs Actual'!$S$70,'PNL Budget vs Actual'!$U$70,'PNL Budget vs Actual'!$W$70,'PNL Budget vs Actual'!$Y$70,'PNL Budget vs Actual'!$AA$70,'PNL Budget vs Actual'!$AC$70</definedName>
    <definedName name="QB_FORMULA_3" localSheetId="3" hidden="1">'PNL Budget vs Actual'!$K$13,'PNL Budget vs Actual'!$Q$13,'PNL Budget vs Actual'!$W$13,'PNL Budget vs Actual'!$Y$13,'PNL Budget vs Actual'!$AA$13,'PNL Budget vs Actual'!$AC$13,'PNL Budget vs Actual'!$K$14,'PNL Budget vs Actual'!$Q$14,'PNL Budget vs Actual'!$W$14,'PNL Budget vs Actual'!$Y$14,'PNL Budget vs Actual'!$AA$14,'PNL Budget vs Actual'!$AC$14,'PNL Budget vs Actual'!$K$15,'PNL Budget vs Actual'!$Q$15,'PNL Budget vs Actual'!$W$15,'PNL Budget vs Actual'!$Y$15</definedName>
    <definedName name="QB_FORMULA_4" localSheetId="3" hidden="1">'PNL Budget vs Actual'!$AA$15,'PNL Budget vs Actual'!$AC$15,'PNL Budget vs Actual'!$K$16,'PNL Budget vs Actual'!$Q$16,'PNL Budget vs Actual'!$W$16,'PNL Budget vs Actual'!$Y$16,'PNL Budget vs Actual'!$AA$16,'PNL Budget vs Actual'!$AC$16,'PNL Budget vs Actual'!$K$18,'PNL Budget vs Actual'!$Q$18,'PNL Budget vs Actual'!$W$18,'PNL Budget vs Actual'!$Y$18,'PNL Budget vs Actual'!$AA$18,'PNL Budget vs Actual'!$AC$18,'PNL Budget vs Actual'!$G$19,'PNL Budget vs Actual'!$I$19</definedName>
    <definedName name="QB_FORMULA_5" localSheetId="3" hidden="1">'PNL Budget vs Actual'!$K$19,'PNL Budget vs Actual'!$M$19,'PNL Budget vs Actual'!$O$19,'PNL Budget vs Actual'!$Q$19,'PNL Budget vs Actual'!$S$19,'PNL Budget vs Actual'!$U$19,'PNL Budget vs Actual'!$W$19,'PNL Budget vs Actual'!$Y$19,'PNL Budget vs Actual'!$AA$19,'PNL Budget vs Actual'!$AC$19,'PNL Budget vs Actual'!$K$21,'PNL Budget vs Actual'!$Q$21,'PNL Budget vs Actual'!$W$21,'PNL Budget vs Actual'!$Y$21,'PNL Budget vs Actual'!$AA$21,'PNL Budget vs Actual'!$AC$21</definedName>
    <definedName name="QB_FORMULA_6" localSheetId="3" hidden="1">'PNL Budget vs Actual'!$K$22,'PNL Budget vs Actual'!$Q$22,'PNL Budget vs Actual'!$W$22,'PNL Budget vs Actual'!$Y$22,'PNL Budget vs Actual'!$AA$22,'PNL Budget vs Actual'!$AC$22,'PNL Budget vs Actual'!$K$23,'PNL Budget vs Actual'!$Q$23,'PNL Budget vs Actual'!$W$23,'PNL Budget vs Actual'!$Y$23,'PNL Budget vs Actual'!$AA$23,'PNL Budget vs Actual'!$AC$23,'PNL Budget vs Actual'!$K$24,'PNL Budget vs Actual'!$Q$24,'PNL Budget vs Actual'!$W$24,'PNL Budget vs Actual'!$Y$24</definedName>
    <definedName name="QB_FORMULA_7" localSheetId="3" hidden="1">'PNL Budget vs Actual'!$AA$24,'PNL Budget vs Actual'!$AC$24,'PNL Budget vs Actual'!$K$25,'PNL Budget vs Actual'!$Q$25,'PNL Budget vs Actual'!$W$25,'PNL Budget vs Actual'!$Y$25,'PNL Budget vs Actual'!$AA$25,'PNL Budget vs Actual'!$AC$25,'PNL Budget vs Actual'!$K$26,'PNL Budget vs Actual'!$Q$26,'PNL Budget vs Actual'!$W$26,'PNL Budget vs Actual'!$Y$26,'PNL Budget vs Actual'!$AA$26,'PNL Budget vs Actual'!$AC$26,'PNL Budget vs Actual'!$G$27,'PNL Budget vs Actual'!$I$27</definedName>
    <definedName name="QB_FORMULA_8" localSheetId="3" hidden="1">'PNL Budget vs Actual'!$K$27,'PNL Budget vs Actual'!$M$27,'PNL Budget vs Actual'!$O$27,'PNL Budget vs Actual'!$Q$27,'PNL Budget vs Actual'!$S$27,'PNL Budget vs Actual'!$U$27,'PNL Budget vs Actual'!$W$27,'PNL Budget vs Actual'!$Y$27,'PNL Budget vs Actual'!$AA$27,'PNL Budget vs Actual'!$AC$27,'PNL Budget vs Actual'!$K$29,'PNL Budget vs Actual'!$Q$29,'PNL Budget vs Actual'!$W$29,'PNL Budget vs Actual'!$Y$29,'PNL Budget vs Actual'!$AA$29,'PNL Budget vs Actual'!$AC$29</definedName>
    <definedName name="QB_FORMULA_9" localSheetId="3" hidden="1">'PNL Budget vs Actual'!$K$30,'PNL Budget vs Actual'!$Q$30,'PNL Budget vs Actual'!$W$30,'PNL Budget vs Actual'!$Y$30,'PNL Budget vs Actual'!$AA$30,'PNL Budget vs Actual'!$AC$30,'PNL Budget vs Actual'!$K$32,'PNL Budget vs Actual'!$Q$32,'PNL Budget vs Actual'!$W$32,'PNL Budget vs Actual'!$Y$32,'PNL Budget vs Actual'!$AA$32,'PNL Budget vs Actual'!$AC$32,'PNL Budget vs Actual'!$K$33,'PNL Budget vs Actual'!$Q$33,'PNL Budget vs Actual'!$W$33,'PNL Budget vs Actual'!$Y$33</definedName>
    <definedName name="QB_ROW_1" localSheetId="1" hidden="1">'Balance Sheet'!$A$2</definedName>
    <definedName name="QB_ROW_1011" localSheetId="1" hidden="1">'Balance Sheet'!$B$3</definedName>
    <definedName name="QB_ROW_101220" localSheetId="1" hidden="1">'Balance Sheet'!$C$39</definedName>
    <definedName name="QB_ROW_106240" localSheetId="1" hidden="1">'Balance Sheet'!$E$52</definedName>
    <definedName name="QB_ROW_107230" localSheetId="2" hidden="1">PNL!$D$5</definedName>
    <definedName name="QB_ROW_107230" localSheetId="3" hidden="1">'PNL Budget vs Actual'!$D$7</definedName>
    <definedName name="QB_ROW_110230" localSheetId="1" hidden="1">'Balance Sheet'!$D$59</definedName>
    <definedName name="QB_ROW_117220" localSheetId="1" hidden="1">'Balance Sheet'!$C$31</definedName>
    <definedName name="QB_ROW_12031" localSheetId="1" hidden="1">'Balance Sheet'!$D$49</definedName>
    <definedName name="QB_ROW_1220" localSheetId="1" hidden="1">'Balance Sheet'!$C$65</definedName>
    <definedName name="QB_ROW_12331" localSheetId="1" hidden="1">'Balance Sheet'!$D$55</definedName>
    <definedName name="QB_ROW_128240" localSheetId="1" hidden="1">'Balance Sheet'!$E$53</definedName>
    <definedName name="QB_ROW_13021" localSheetId="1" hidden="1">'Balance Sheet'!$C$57</definedName>
    <definedName name="QB_ROW_1311" localSheetId="1" hidden="1">'Balance Sheet'!$B$24</definedName>
    <definedName name="QB_ROW_13321" localSheetId="1" hidden="1">'Balance Sheet'!$C$60</definedName>
    <definedName name="QB_ROW_133230" localSheetId="1" hidden="1">'Balance Sheet'!$D$22</definedName>
    <definedName name="QB_ROW_134220" localSheetId="1" hidden="1">'Balance Sheet'!$C$67</definedName>
    <definedName name="QB_ROW_135220" localSheetId="1" hidden="1">'Balance Sheet'!$C$66</definedName>
    <definedName name="QB_ROW_136220" localSheetId="1" hidden="1">'Balance Sheet'!$C$32</definedName>
    <definedName name="QB_ROW_137220" localSheetId="1" hidden="1">'Balance Sheet'!$C$40</definedName>
    <definedName name="QB_ROW_14011" localSheetId="1" hidden="1">'Balance Sheet'!$B$62</definedName>
    <definedName name="QB_ROW_14311" localSheetId="1" hidden="1">'Balance Sheet'!$B$69</definedName>
    <definedName name="QB_ROW_146320" localSheetId="1" hidden="1">'Balance Sheet'!$C$33</definedName>
    <definedName name="QB_ROW_152330" localSheetId="1" hidden="1">'Balance Sheet'!$D$7</definedName>
    <definedName name="QB_ROW_154230" localSheetId="1" hidden="1">'Balance Sheet'!$D$8</definedName>
    <definedName name="QB_ROW_17221" localSheetId="1" hidden="1">'Balance Sheet'!$C$68</definedName>
    <definedName name="QB_ROW_180230" localSheetId="1" hidden="1">'Balance Sheet'!$D$18</definedName>
    <definedName name="QB_ROW_181230" localSheetId="1" hidden="1">'Balance Sheet'!$D$20</definedName>
    <definedName name="QB_ROW_18230" localSheetId="2" hidden="1">PNL!$D$10</definedName>
    <definedName name="QB_ROW_18230" localSheetId="3" hidden="1">'PNL Budget vs Actual'!$D$16</definedName>
    <definedName name="QB_ROW_18301" localSheetId="2" hidden="1">PNL!$A$57</definedName>
    <definedName name="QB_ROW_18301" localSheetId="3" hidden="1">'PNL Budget vs Actual'!$A$70</definedName>
    <definedName name="QB_ROW_183220" localSheetId="1" hidden="1">'Balance Sheet'!$C$43</definedName>
    <definedName name="QB_ROW_19011" localSheetId="2" hidden="1">PNL!$B$2</definedName>
    <definedName name="QB_ROW_19011" localSheetId="3" hidden="1">'PNL Budget vs Actual'!$B$3</definedName>
    <definedName name="QB_ROW_192030" localSheetId="2" hidden="1">PNL!$D$29</definedName>
    <definedName name="QB_ROW_192030" localSheetId="3" hidden="1">'PNL Budget vs Actual'!$D$39</definedName>
    <definedName name="QB_ROW_192330" localSheetId="2" hidden="1">PNL!$D$31</definedName>
    <definedName name="QB_ROW_192330" localSheetId="3" hidden="1">'PNL Budget vs Actual'!$D$42</definedName>
    <definedName name="QB_ROW_19311" localSheetId="2" hidden="1">PNL!$B$46</definedName>
    <definedName name="QB_ROW_19311" localSheetId="3" hidden="1">'PNL Budget vs Actual'!$B$58</definedName>
    <definedName name="QB_ROW_193230" localSheetId="2" hidden="1">PNL!$D$54</definedName>
    <definedName name="QB_ROW_193230" localSheetId="3" hidden="1">'PNL Budget vs Actual'!$D$67</definedName>
    <definedName name="QB_ROW_194030" localSheetId="2" hidden="1">PNL!$D$42</definedName>
    <definedName name="QB_ROW_194030" localSheetId="3" hidden="1">'PNL Budget vs Actual'!$D$54</definedName>
    <definedName name="QB_ROW_194330" localSheetId="2" hidden="1">PNL!$D$44</definedName>
    <definedName name="QB_ROW_194330" localSheetId="3" hidden="1">'PNL Budget vs Actual'!$D$56</definedName>
    <definedName name="QB_ROW_196240" localSheetId="1" hidden="1">'Balance Sheet'!$E$51</definedName>
    <definedName name="QB_ROW_198240" localSheetId="1" hidden="1">'Balance Sheet'!$E$50</definedName>
    <definedName name="QB_ROW_199240" localSheetId="1" hidden="1">'Balance Sheet'!$E$54</definedName>
    <definedName name="QB_ROW_20021" localSheetId="2" hidden="1">PNL!$C$3</definedName>
    <definedName name="QB_ROW_20021" localSheetId="3" hidden="1">'PNL Budget vs Actual'!$C$4</definedName>
    <definedName name="QB_ROW_2021" localSheetId="1" hidden="1">'Balance Sheet'!$C$4</definedName>
    <definedName name="QB_ROW_20321" localSheetId="2" hidden="1">PNL!$C$7</definedName>
    <definedName name="QB_ROW_20321" localSheetId="3" hidden="1">'PNL Budget vs Actual'!$C$9</definedName>
    <definedName name="QB_ROW_207230" localSheetId="2" hidden="1">PNL!$D$9</definedName>
    <definedName name="QB_ROW_207230" localSheetId="3" hidden="1">'PNL Budget vs Actual'!$D$15</definedName>
    <definedName name="QB_ROW_21021" localSheetId="2" hidden="1">PNL!$C$8</definedName>
    <definedName name="QB_ROW_21021" localSheetId="3" hidden="1">'PNL Budget vs Actual'!$C$10</definedName>
    <definedName name="QB_ROW_21321" localSheetId="2" hidden="1">PNL!$C$45</definedName>
    <definedName name="QB_ROW_21321" localSheetId="3" hidden="1">'PNL Budget vs Actual'!$C$57</definedName>
    <definedName name="QB_ROW_216240" localSheetId="2" hidden="1">PNL!$E$15</definedName>
    <definedName name="QB_ROW_216240" localSheetId="3" hidden="1">'PNL Budget vs Actual'!$E$21</definedName>
    <definedName name="QB_ROW_217230" localSheetId="1" hidden="1">'Balance Sheet'!$D$5</definedName>
    <definedName name="QB_ROW_218230" localSheetId="1" hidden="1">'Balance Sheet'!$D$6</definedName>
    <definedName name="QB_ROW_219230" localSheetId="1" hidden="1">'Balance Sheet'!$D$19</definedName>
    <definedName name="QB_ROW_22011" localSheetId="2" hidden="1">PNL!$B$47</definedName>
    <definedName name="QB_ROW_22011" localSheetId="3" hidden="1">'PNL Budget vs Actual'!$B$59</definedName>
    <definedName name="QB_ROW_220220" localSheetId="1" hidden="1">'Balance Sheet'!$C$38</definedName>
    <definedName name="QB_ROW_222240" localSheetId="2" hidden="1">PNL!$E$38</definedName>
    <definedName name="QB_ROW_222240" localSheetId="3" hidden="1">'PNL Budget vs Actual'!$E$50</definedName>
    <definedName name="QB_ROW_22311" localSheetId="2" hidden="1">PNL!$B$56</definedName>
    <definedName name="QB_ROW_22311" localSheetId="3" hidden="1">'PNL Budget vs Actual'!$B$69</definedName>
    <definedName name="QB_ROW_225020" localSheetId="1" hidden="1">'Balance Sheet'!$C$34</definedName>
    <definedName name="QB_ROW_225230" localSheetId="1" hidden="1">'Balance Sheet'!$D$36</definedName>
    <definedName name="QB_ROW_225320" localSheetId="1" hidden="1">'Balance Sheet'!$C$37</definedName>
    <definedName name="QB_ROW_23021" localSheetId="2" hidden="1">PNL!$C$48</definedName>
    <definedName name="QB_ROW_23021" localSheetId="3" hidden="1">'PNL Budget vs Actual'!$C$60</definedName>
    <definedName name="QB_ROW_230230" localSheetId="1" hidden="1">'Balance Sheet'!$D$35</definedName>
    <definedName name="QB_ROW_231240" localSheetId="3" hidden="1">'PNL Budget vs Actual'!$E$40</definedName>
    <definedName name="QB_ROW_2321" localSheetId="1" hidden="1">'Balance Sheet'!$C$9</definedName>
    <definedName name="QB_ROW_23321" localSheetId="2" hidden="1">PNL!$C$52</definedName>
    <definedName name="QB_ROW_23321" localSheetId="3" hidden="1">'PNL Budget vs Actual'!$C$65</definedName>
    <definedName name="QB_ROW_24021" localSheetId="2" hidden="1">PNL!$C$53</definedName>
    <definedName name="QB_ROW_24021" localSheetId="3" hidden="1">'PNL Budget vs Actual'!$C$66</definedName>
    <definedName name="QB_ROW_241030" localSheetId="2" hidden="1">PNL!$D$36</definedName>
    <definedName name="QB_ROW_241030" localSheetId="3" hidden="1">'PNL Budget vs Actual'!$D$47</definedName>
    <definedName name="QB_ROW_241330" localSheetId="2" hidden="1">PNL!$D$41</definedName>
    <definedName name="QB_ROW_241330" localSheetId="3" hidden="1">'PNL Budget vs Actual'!$D$53</definedName>
    <definedName name="QB_ROW_242030" localSheetId="2" hidden="1">PNL!$D$49</definedName>
    <definedName name="QB_ROW_242030" localSheetId="3" hidden="1">'PNL Budget vs Actual'!$D$62</definedName>
    <definedName name="QB_ROW_242330" localSheetId="2" hidden="1">PNL!$D$51</definedName>
    <definedName name="QB_ROW_242330" localSheetId="3" hidden="1">'PNL Budget vs Actual'!$D$64</definedName>
    <definedName name="QB_ROW_24321" localSheetId="2" hidden="1">PNL!$C$55</definedName>
    <definedName name="QB_ROW_24321" localSheetId="3" hidden="1">'PNL Budget vs Actual'!$C$68</definedName>
    <definedName name="QB_ROW_250240" localSheetId="2" hidden="1">PNL!$E$20</definedName>
    <definedName name="QB_ROW_250240" localSheetId="3" hidden="1">'PNL Budget vs Actual'!$E$26</definedName>
    <definedName name="QB_ROW_251240" localSheetId="2" hidden="1">PNL!$E$19</definedName>
    <definedName name="QB_ROW_251240" localSheetId="3" hidden="1">'PNL Budget vs Actual'!$E$25</definedName>
    <definedName name="QB_ROW_252240" localSheetId="2" hidden="1">PNL!$E$16</definedName>
    <definedName name="QB_ROW_252240" localSheetId="3" hidden="1">'PNL Budget vs Actual'!$E$22</definedName>
    <definedName name="QB_ROW_253240" localSheetId="2" hidden="1">PNL!$E$18</definedName>
    <definedName name="QB_ROW_253240" localSheetId="3" hidden="1">'PNL Budget vs Actual'!$E$24</definedName>
    <definedName name="QB_ROW_254030" localSheetId="2" hidden="1">PNL!$D$14</definedName>
    <definedName name="QB_ROW_254030" localSheetId="3" hidden="1">'PNL Budget vs Actual'!$D$20</definedName>
    <definedName name="QB_ROW_254330" localSheetId="2" hidden="1">PNL!$D$21</definedName>
    <definedName name="QB_ROW_254330" localSheetId="3" hidden="1">'PNL Budget vs Actual'!$D$27</definedName>
    <definedName name="QB_ROW_255220" localSheetId="1" hidden="1">'Balance Sheet'!$C$30</definedName>
    <definedName name="QB_ROW_258230" localSheetId="1" hidden="1">'Balance Sheet'!$D$13</definedName>
    <definedName name="QB_ROW_259230" localSheetId="3" hidden="1">'PNL Budget vs Actual'!$D$61</definedName>
    <definedName name="QB_ROW_260230" localSheetId="1" hidden="1">'Balance Sheet'!$D$14</definedName>
    <definedName name="QB_ROW_262240" localSheetId="3" hidden="1">'PNL Budget vs Actual'!$E$29</definedName>
    <definedName name="QB_ROW_26240" localSheetId="2" hidden="1">PNL!$E$37</definedName>
    <definedName name="QB_ROW_26240" localSheetId="3" hidden="1">'PNL Budget vs Actual'!$E$49</definedName>
    <definedName name="QB_ROW_265240" localSheetId="2" hidden="1">PNL!$E$12</definedName>
    <definedName name="QB_ROW_265240" localSheetId="3" hidden="1">'PNL Budget vs Actual'!$E$18</definedName>
    <definedName name="QB_ROW_267250" localSheetId="2" hidden="1">PNL!$F$26</definedName>
    <definedName name="QB_ROW_267250" localSheetId="3" hidden="1">'PNL Budget vs Actual'!$F$34</definedName>
    <definedName name="QB_ROW_269250" localSheetId="2" hidden="1">PNL!$F$25</definedName>
    <definedName name="QB_ROW_269250" localSheetId="3" hidden="1">'PNL Budget vs Actual'!$F$33</definedName>
    <definedName name="QB_ROW_27030" localSheetId="2" hidden="1">PNL!$D$11</definedName>
    <definedName name="QB_ROW_27030" localSheetId="3" hidden="1">'PNL Budget vs Actual'!$D$17</definedName>
    <definedName name="QB_ROW_271220" localSheetId="1" hidden="1">'Balance Sheet'!$C$64</definedName>
    <definedName name="QB_ROW_272220" localSheetId="1" hidden="1">'Balance Sheet'!$C$63</definedName>
    <definedName name="QB_ROW_27330" localSheetId="2" hidden="1">PNL!$D$13</definedName>
    <definedName name="QB_ROW_27330" localSheetId="3" hidden="1">'PNL Budget vs Actual'!$D$19</definedName>
    <definedName name="QB_ROW_274230" localSheetId="3" hidden="1">'PNL Budget vs Actual'!$D$13</definedName>
    <definedName name="QB_ROW_275230" localSheetId="3" hidden="1">'PNL Budget vs Actual'!$D$12</definedName>
    <definedName name="QB_ROW_276230" localSheetId="3" hidden="1">'PNL Budget vs Actual'!$D$11</definedName>
    <definedName name="QB_ROW_277230" localSheetId="3" hidden="1">'PNL Budget vs Actual'!$D$6</definedName>
    <definedName name="QB_ROW_278220" localSheetId="1" hidden="1">'Balance Sheet'!$C$28</definedName>
    <definedName name="QB_ROW_280230" localSheetId="1" hidden="1">'Balance Sheet'!$D$11</definedName>
    <definedName name="QB_ROW_281230" localSheetId="1" hidden="1">'Balance Sheet'!$D$17</definedName>
    <definedName name="QB_ROW_282220" localSheetId="1" hidden="1">'Balance Sheet'!$C$27</definedName>
    <definedName name="QB_ROW_28240" localSheetId="2" hidden="1">PNL!$E$43</definedName>
    <definedName name="QB_ROW_28240" localSheetId="3" hidden="1">'PNL Budget vs Actual'!$E$55</definedName>
    <definedName name="QB_ROW_284230" localSheetId="1" hidden="1">'Balance Sheet'!$D$58</definedName>
    <definedName name="QB_ROW_285250" localSheetId="2" hidden="1">PNL!$F$24</definedName>
    <definedName name="QB_ROW_285250" localSheetId="3" hidden="1">'PNL Budget vs Actual'!$F$32</definedName>
    <definedName name="QB_ROW_288220" localSheetId="1" hidden="1">'Balance Sheet'!$C$26</definedName>
    <definedName name="QB_ROW_301" localSheetId="1" hidden="1">'Balance Sheet'!$A$45</definedName>
    <definedName name="QB_ROW_3021" localSheetId="1" hidden="1">'Balance Sheet'!$C$10</definedName>
    <definedName name="QB_ROW_30240" localSheetId="2" hidden="1">PNL!$E$39</definedName>
    <definedName name="QB_ROW_30240" localSheetId="3" hidden="1">'PNL Budget vs Actual'!$E$51</definedName>
    <definedName name="QB_ROW_3230" localSheetId="2" hidden="1">PNL!$D$4</definedName>
    <definedName name="QB_ROW_3230" localSheetId="3" hidden="1">'PNL Budget vs Actual'!$D$5</definedName>
    <definedName name="QB_ROW_3321" localSheetId="1" hidden="1">'Balance Sheet'!$C$15</definedName>
    <definedName name="QB_ROW_39240" localSheetId="2" hidden="1">PNL!$E$40</definedName>
    <definedName name="QB_ROW_39240" localSheetId="3" hidden="1">'PNL Budget vs Actual'!$E$52</definedName>
    <definedName name="QB_ROW_4021" localSheetId="1" hidden="1">'Balance Sheet'!$C$16</definedName>
    <definedName name="QB_ROW_41030" localSheetId="2" hidden="1">PNL!$D$22</definedName>
    <definedName name="QB_ROW_41030" localSheetId="3" hidden="1">'PNL Budget vs Actual'!$D$28</definedName>
    <definedName name="QB_ROW_41330" localSheetId="2" hidden="1">PNL!$D$28</definedName>
    <definedName name="QB_ROW_41330" localSheetId="3" hidden="1">'PNL Budget vs Actual'!$D$38</definedName>
    <definedName name="QB_ROW_42240" localSheetId="3" hidden="1">'PNL Budget vs Actual'!$E$30</definedName>
    <definedName name="QB_ROW_4321" localSheetId="1" hidden="1">'Balance Sheet'!$C$23</definedName>
    <definedName name="QB_ROW_43340" localSheetId="3" hidden="1">'PNL Budget vs Actual'!$E$37</definedName>
    <definedName name="QB_ROW_44230" localSheetId="2" hidden="1">PNL!$D$6</definedName>
    <definedName name="QB_ROW_44230" localSheetId="3" hidden="1">'PNL Budget vs Actual'!$D$8</definedName>
    <definedName name="QB_ROW_5011" localSheetId="1" hidden="1">'Balance Sheet'!$B$25</definedName>
    <definedName name="QB_ROW_50240" localSheetId="2" hidden="1">PNL!$E$30</definedName>
    <definedName name="QB_ROW_50240" localSheetId="3" hidden="1">'PNL Budget vs Actual'!$E$41</definedName>
    <definedName name="QB_ROW_5311" localSheetId="1" hidden="1">'Balance Sheet'!$B$41</definedName>
    <definedName name="QB_ROW_6011" localSheetId="1" hidden="1">'Balance Sheet'!$B$42</definedName>
    <definedName name="QB_ROW_61240" localSheetId="2" hidden="1">PNL!$E$34</definedName>
    <definedName name="QB_ROW_61240" localSheetId="3" hidden="1">'PNL Budget vs Actual'!$E$45</definedName>
    <definedName name="QB_ROW_6240" localSheetId="2" hidden="1">PNL!$E$50</definedName>
    <definedName name="QB_ROW_6240" localSheetId="3" hidden="1">'PNL Budget vs Actual'!$E$63</definedName>
    <definedName name="QB_ROW_63030" localSheetId="2" hidden="1">PNL!$D$32</definedName>
    <definedName name="QB_ROW_63030" localSheetId="3" hidden="1">'PNL Budget vs Actual'!$D$43</definedName>
    <definedName name="QB_ROW_6311" localSheetId="1" hidden="1">'Balance Sheet'!$B$44</definedName>
    <definedName name="QB_ROW_63330" localSheetId="2" hidden="1">PNL!$D$35</definedName>
    <definedName name="QB_ROW_63330" localSheetId="3" hidden="1">'PNL Budget vs Actual'!$D$46</definedName>
    <definedName name="QB_ROW_64240" localSheetId="2" hidden="1">PNL!$E$33</definedName>
    <definedName name="QB_ROW_64240" localSheetId="3" hidden="1">'PNL Budget vs Actual'!$E$44</definedName>
    <definedName name="QB_ROW_67230" localSheetId="1" hidden="1">'Balance Sheet'!$D$12</definedName>
    <definedName name="QB_ROW_7001" localSheetId="1" hidden="1">'Balance Sheet'!$A$46</definedName>
    <definedName name="QB_ROW_72340" localSheetId="2" hidden="1">PNL!$E$17</definedName>
    <definedName name="QB_ROW_72340" localSheetId="3" hidden="1">'PNL Budget vs Actual'!$E$23</definedName>
    <definedName name="QB_ROW_7240" localSheetId="3" hidden="1">'PNL Budget vs Actual'!$E$48</definedName>
    <definedName name="QB_ROW_7301" localSheetId="1" hidden="1">'Balance Sheet'!$A$70</definedName>
    <definedName name="QB_ROW_74230" localSheetId="1" hidden="1">'Balance Sheet'!$D$21</definedName>
    <definedName name="QB_ROW_8011" localSheetId="1" hidden="1">'Balance Sheet'!$B$47</definedName>
    <definedName name="QB_ROW_82040" localSheetId="2" hidden="1">PNL!$E$23</definedName>
    <definedName name="QB_ROW_82040" localSheetId="3" hidden="1">'PNL Budget vs Actual'!$E$31</definedName>
    <definedName name="QB_ROW_82250" localSheetId="3" hidden="1">'PNL Budget vs Actual'!$F$35</definedName>
    <definedName name="QB_ROW_82340" localSheetId="2" hidden="1">PNL!$E$27</definedName>
    <definedName name="QB_ROW_82340" localSheetId="3" hidden="1">'PNL Budget vs Actual'!$E$36</definedName>
    <definedName name="QB_ROW_8311" localSheetId="1" hidden="1">'Balance Sheet'!$B$61</definedName>
    <definedName name="QB_ROW_86230" localSheetId="3" hidden="1">'PNL Budget vs Actual'!$D$14</definedName>
    <definedName name="QB_ROW_9021" localSheetId="1" hidden="1">'Balance Sheet'!$C$48</definedName>
    <definedName name="QB_ROW_9321" localSheetId="1" hidden="1">'Balance Sheet'!$C$56</definedName>
    <definedName name="QB_ROW_98220" localSheetId="1" hidden="1">'Balance Sheet'!$C$29</definedName>
    <definedName name="QBCANSUPPORTUPDATE" localSheetId="1">TRUE</definedName>
    <definedName name="QBCANSUPPORTUPDATE" localSheetId="4">FALSE</definedName>
    <definedName name="QBCANSUPPORTUPDATE" localSheetId="2">TRUE</definedName>
    <definedName name="QBCANSUPPORTUPDATE" localSheetId="3">TRUE</definedName>
    <definedName name="QBCOMPANYFILENAME" localSheetId="1">"C:\Users\Public\Documents\Intuit\QuickBooks\Company Files\PBSD 2013.QBW"</definedName>
    <definedName name="QBCOMPANYFILENAME" localSheetId="4">"C:\Users\Public\Documents\Intuit\QuickBooks\Company Files\PBSD 2013.QBW"</definedName>
    <definedName name="QBCOMPANYFILENAME" localSheetId="2">"C:\Users\Public\Documents\Intuit\QuickBooks\Company Files\PBSD 2013.QBW"</definedName>
    <definedName name="QBCOMPANYFILENAME" localSheetId="3">"C:\Users\Public\Documents\Intuit\QuickBooks\Company Files\PBSD 2013.QBW"</definedName>
    <definedName name="QBENDDATE" localSheetId="1">20220330</definedName>
    <definedName name="QBENDDATE" localSheetId="4">20220330</definedName>
    <definedName name="QBENDDATE" localSheetId="2">20220330</definedName>
    <definedName name="QBENDDATE" localSheetId="3">20220330</definedName>
    <definedName name="QBHEADERSONSCREEN" localSheetId="1">FALSE</definedName>
    <definedName name="QBHEADERSONSCREEN" localSheetId="4">FALSE</definedName>
    <definedName name="QBHEADERSONSCREEN" localSheetId="2">FALSE</definedName>
    <definedName name="QBHEADERSONSCREEN" localSheetId="3">FALSE</definedName>
    <definedName name="QBMETADATASIZE" localSheetId="1">5924</definedName>
    <definedName name="QBMETADATASIZE" localSheetId="4">0</definedName>
    <definedName name="QBMETADATASIZE" localSheetId="2">5924</definedName>
    <definedName name="QBMETADATASIZE" localSheetId="3">5924</definedName>
    <definedName name="QBPRESERVECOLOR" localSheetId="1">TRUE</definedName>
    <definedName name="QBPRESERVECOLOR" localSheetId="4">TRUE</definedName>
    <definedName name="QBPRESERVECOLOR" localSheetId="2">TRUE</definedName>
    <definedName name="QBPRESERVECOLOR" localSheetId="3">TRUE</definedName>
    <definedName name="QBPRESERVEFONT" localSheetId="1">TRUE</definedName>
    <definedName name="QBPRESERVEFONT" localSheetId="4">TRUE</definedName>
    <definedName name="QBPRESERVEFONT" localSheetId="2">TRUE</definedName>
    <definedName name="QBPRESERVEFONT" localSheetId="3">TRUE</definedName>
    <definedName name="QBPRESERVEROWHEIGHT" localSheetId="1">TRUE</definedName>
    <definedName name="QBPRESERVEROWHEIGHT" localSheetId="4">TRUE</definedName>
    <definedName name="QBPRESERVEROWHEIGHT" localSheetId="2">TRUE</definedName>
    <definedName name="QBPRESERVEROWHEIGHT" localSheetId="3">TRUE</definedName>
    <definedName name="QBPRESERVESPACE" localSheetId="1">TRUE</definedName>
    <definedName name="QBPRESERVESPACE" localSheetId="4">TRUE</definedName>
    <definedName name="QBPRESERVESPACE" localSheetId="2">TRUE</definedName>
    <definedName name="QBPRESERVESPACE" localSheetId="3">TRUE</definedName>
    <definedName name="QBREPORTCOLAXIS" localSheetId="1">0</definedName>
    <definedName name="QBREPORTCOLAXIS" localSheetId="4">0</definedName>
    <definedName name="QBREPORTCOLAXIS" localSheetId="2">0</definedName>
    <definedName name="QBREPORTCOLAXIS" localSheetId="3">19</definedName>
    <definedName name="QBREPORTCOMPANYID" localSheetId="1">"023fc636988644559ad9c4e30ae45b1f"</definedName>
    <definedName name="QBREPORTCOMPANYID" localSheetId="4">"023fc636988644559ad9c4e30ae45b1f"</definedName>
    <definedName name="QBREPORTCOMPANYID" localSheetId="2">"023fc636988644559ad9c4e30ae45b1f"</definedName>
    <definedName name="QBREPORTCOMPANYID" localSheetId="3">"023fc636988644559ad9c4e30ae45b1f"</definedName>
    <definedName name="QBREPORTCOMPARECOL_ANNUALBUDGET" localSheetId="1">FALSE</definedName>
    <definedName name="QBREPORTCOMPARECOL_ANNUALBUDGET" localSheetId="4">FALSE</definedName>
    <definedName name="QBREPORTCOMPARECOL_ANNUALBUDGET" localSheetId="2">FALSE</definedName>
    <definedName name="QBREPORTCOMPARECOL_ANNUALBUDGET" localSheetId="3">FALSE</definedName>
    <definedName name="QBREPORTCOMPARECOL_AVGCOGS" localSheetId="1">FALSE</definedName>
    <definedName name="QBREPORTCOMPARECOL_AVGCOGS" localSheetId="4">FALSE</definedName>
    <definedName name="QBREPORTCOMPARECOL_AVGCOGS" localSheetId="2">FALSE</definedName>
    <definedName name="QBREPORTCOMPARECOL_AVGCOGS" localSheetId="3">FALSE</definedName>
    <definedName name="QBREPORTCOMPARECOL_AVGPRICE" localSheetId="1">FALSE</definedName>
    <definedName name="QBREPORTCOMPARECOL_AVGPRICE" localSheetId="4">FALSE</definedName>
    <definedName name="QBREPORTCOMPARECOL_AVGPRICE" localSheetId="2">FALSE</definedName>
    <definedName name="QBREPORTCOMPARECOL_AVGPRICE" localSheetId="3">FALSE</definedName>
    <definedName name="QBREPORTCOMPARECOL_BUDDIFF" localSheetId="1">FALSE</definedName>
    <definedName name="QBREPORTCOMPARECOL_BUDDIFF" localSheetId="4">FALSE</definedName>
    <definedName name="QBREPORTCOMPARECOL_BUDDIFF" localSheetId="2">FALSE</definedName>
    <definedName name="QBREPORTCOMPARECOL_BUDDIFF" localSheetId="3">FALSE</definedName>
    <definedName name="QBREPORTCOMPARECOL_BUDGET" localSheetId="1">FALSE</definedName>
    <definedName name="QBREPORTCOMPARECOL_BUDGET" localSheetId="4">FALSE</definedName>
    <definedName name="QBREPORTCOMPARECOL_BUDGET" localSheetId="2">FALSE</definedName>
    <definedName name="QBREPORTCOMPARECOL_BUDGET" localSheetId="3">TRUE</definedName>
    <definedName name="QBREPORTCOMPARECOL_BUDPCT" localSheetId="1">FALSE</definedName>
    <definedName name="QBREPORTCOMPARECOL_BUDPCT" localSheetId="4">FALSE</definedName>
    <definedName name="QBREPORTCOMPARECOL_BUDPCT" localSheetId="2">FALSE</definedName>
    <definedName name="QBREPORTCOMPARECOL_BUDPCT" localSheetId="3">TRUE</definedName>
    <definedName name="QBREPORTCOMPARECOL_COGS" localSheetId="1">FALSE</definedName>
    <definedName name="QBREPORTCOMPARECOL_COGS" localSheetId="4">FALSE</definedName>
    <definedName name="QBREPORTCOMPARECOL_COGS" localSheetId="2">FALSE</definedName>
    <definedName name="QBREPORTCOMPARECOL_COGS" localSheetId="3">FALSE</definedName>
    <definedName name="QBREPORTCOMPARECOL_EXCLUDEAMOUNT" localSheetId="1">FALSE</definedName>
    <definedName name="QBREPORTCOMPARECOL_EXCLUDEAMOUNT" localSheetId="4">FALSE</definedName>
    <definedName name="QBREPORTCOMPARECOL_EXCLUDEAMOUNT" localSheetId="2">FALSE</definedName>
    <definedName name="QBREPORTCOMPARECOL_EXCLUDEAMOUNT" localSheetId="3">FALSE</definedName>
    <definedName name="QBREPORTCOMPARECOL_EXCLUDECURPERIOD" localSheetId="1">FALSE</definedName>
    <definedName name="QBREPORTCOMPARECOL_EXCLUDECURPERIOD" localSheetId="4">FALSE</definedName>
    <definedName name="QBREPORTCOMPARECOL_EXCLUDECURPERIOD" localSheetId="2">FALSE</definedName>
    <definedName name="QBREPORTCOMPARECOL_EXCLUDECURPERIOD" localSheetId="3">FALSE</definedName>
    <definedName name="QBREPORTCOMPARECOL_FORECAST" localSheetId="1">FALSE</definedName>
    <definedName name="QBREPORTCOMPARECOL_FORECAST" localSheetId="4">FALSE</definedName>
    <definedName name="QBREPORTCOMPARECOL_FORECAST" localSheetId="2">FALSE</definedName>
    <definedName name="QBREPORTCOMPARECOL_FORECAST" localSheetId="3">FALSE</definedName>
    <definedName name="QBREPORTCOMPARECOL_GROSSMARGIN" localSheetId="1">FALSE</definedName>
    <definedName name="QBREPORTCOMPARECOL_GROSSMARGIN" localSheetId="4">FALSE</definedName>
    <definedName name="QBREPORTCOMPARECOL_GROSSMARGIN" localSheetId="2">FALSE</definedName>
    <definedName name="QBREPORTCOMPARECOL_GROSSMARGIN" localSheetId="3">FALSE</definedName>
    <definedName name="QBREPORTCOMPARECOL_GROSSMARGINPCT" localSheetId="1">FALSE</definedName>
    <definedName name="QBREPORTCOMPARECOL_GROSSMARGINPCT" localSheetId="4">FALSE</definedName>
    <definedName name="QBREPORTCOMPARECOL_GROSSMARGINPCT" localSheetId="2">FALSE</definedName>
    <definedName name="QBREPORTCOMPARECOL_GROSSMARGINPCT" localSheetId="3">FALSE</definedName>
    <definedName name="QBREPORTCOMPARECOL_HOURS" localSheetId="1">FALSE</definedName>
    <definedName name="QBREPORTCOMPARECOL_HOURS" localSheetId="4">FALSE</definedName>
    <definedName name="QBREPORTCOMPARECOL_HOURS" localSheetId="2">FALSE</definedName>
    <definedName name="QBREPORTCOMPARECOL_HOURS" localSheetId="3">FALSE</definedName>
    <definedName name="QBREPORTCOMPARECOL_PCTCOL" localSheetId="1">FALSE</definedName>
    <definedName name="QBREPORTCOMPARECOL_PCTCOL" localSheetId="4">FALSE</definedName>
    <definedName name="QBREPORTCOMPARECOL_PCTCOL" localSheetId="2">FALSE</definedName>
    <definedName name="QBREPORTCOMPARECOL_PCTCOL" localSheetId="3">FALSE</definedName>
    <definedName name="QBREPORTCOMPARECOL_PCTEXPENSE" localSheetId="1">FALSE</definedName>
    <definedName name="QBREPORTCOMPARECOL_PCTEXPENSE" localSheetId="4">FALSE</definedName>
    <definedName name="QBREPORTCOMPARECOL_PCTEXPENSE" localSheetId="2">FALSE</definedName>
    <definedName name="QBREPORTCOMPARECOL_PCTEXPENSE" localSheetId="3">FALSE</definedName>
    <definedName name="QBREPORTCOMPARECOL_PCTINCOME" localSheetId="1">FALSE</definedName>
    <definedName name="QBREPORTCOMPARECOL_PCTINCOME" localSheetId="4">FALSE</definedName>
    <definedName name="QBREPORTCOMPARECOL_PCTINCOME" localSheetId="2">FALSE</definedName>
    <definedName name="QBREPORTCOMPARECOL_PCTINCOME" localSheetId="3">FALSE</definedName>
    <definedName name="QBREPORTCOMPARECOL_PCTOFSALES" localSheetId="1">FALSE</definedName>
    <definedName name="QBREPORTCOMPARECOL_PCTOFSALES" localSheetId="4">FALSE</definedName>
    <definedName name="QBREPORTCOMPARECOL_PCTOFSALES" localSheetId="2">FALSE</definedName>
    <definedName name="QBREPORTCOMPARECOL_PCTOFSALES" localSheetId="3">FALSE</definedName>
    <definedName name="QBREPORTCOMPARECOL_PCTROW" localSheetId="1">FALSE</definedName>
    <definedName name="QBREPORTCOMPARECOL_PCTROW" localSheetId="4">FALSE</definedName>
    <definedName name="QBREPORTCOMPARECOL_PCTROW" localSheetId="2">FALSE</definedName>
    <definedName name="QBREPORTCOMPARECOL_PCTROW" localSheetId="3">FALSE</definedName>
    <definedName name="QBREPORTCOMPARECOL_PPDIFF" localSheetId="1">FALSE</definedName>
    <definedName name="QBREPORTCOMPARECOL_PPDIFF" localSheetId="4">FALSE</definedName>
    <definedName name="QBREPORTCOMPARECOL_PPDIFF" localSheetId="2">FALSE</definedName>
    <definedName name="QBREPORTCOMPARECOL_PPDIFF" localSheetId="3">FALSE</definedName>
    <definedName name="QBREPORTCOMPARECOL_PPPCT" localSheetId="1">FALSE</definedName>
    <definedName name="QBREPORTCOMPARECOL_PPPCT" localSheetId="4">FALSE</definedName>
    <definedName name="QBREPORTCOMPARECOL_PPPCT" localSheetId="2">FALSE</definedName>
    <definedName name="QBREPORTCOMPARECOL_PPPCT" localSheetId="3">FALSE</definedName>
    <definedName name="QBREPORTCOMPARECOL_PREVPERIOD" localSheetId="1">FALSE</definedName>
    <definedName name="QBREPORTCOMPARECOL_PREVPERIOD" localSheetId="4">FALSE</definedName>
    <definedName name="QBREPORTCOMPARECOL_PREVPERIOD" localSheetId="2">FALSE</definedName>
    <definedName name="QBREPORTCOMPARECOL_PREVPERIOD" localSheetId="3">FALSE</definedName>
    <definedName name="QBREPORTCOMPARECOL_PREVYEAR" localSheetId="1">FALSE</definedName>
    <definedName name="QBREPORTCOMPARECOL_PREVYEAR" localSheetId="4">FALSE</definedName>
    <definedName name="QBREPORTCOMPARECOL_PREVYEAR" localSheetId="2">FALSE</definedName>
    <definedName name="QBREPORTCOMPARECOL_PREVYEAR" localSheetId="3">FALSE</definedName>
    <definedName name="QBREPORTCOMPARECOL_PYDIFF" localSheetId="1">FALSE</definedName>
    <definedName name="QBREPORTCOMPARECOL_PYDIFF" localSheetId="4">FALSE</definedName>
    <definedName name="QBREPORTCOMPARECOL_PYDIFF" localSheetId="2">FALSE</definedName>
    <definedName name="QBREPORTCOMPARECOL_PYDIFF" localSheetId="3">FALSE</definedName>
    <definedName name="QBREPORTCOMPARECOL_PYPCT" localSheetId="1">FALSE</definedName>
    <definedName name="QBREPORTCOMPARECOL_PYPCT" localSheetId="4">FALSE</definedName>
    <definedName name="QBREPORTCOMPARECOL_PYPCT" localSheetId="2">FALSE</definedName>
    <definedName name="QBREPORTCOMPARECOL_PYPCT" localSheetId="3">FALSE</definedName>
    <definedName name="QBREPORTCOMPARECOL_QTY" localSheetId="1">FALSE</definedName>
    <definedName name="QBREPORTCOMPARECOL_QTY" localSheetId="4">FALSE</definedName>
    <definedName name="QBREPORTCOMPARECOL_QTY" localSheetId="2">FALSE</definedName>
    <definedName name="QBREPORTCOMPARECOL_QTY" localSheetId="3">FALSE</definedName>
    <definedName name="QBREPORTCOMPARECOL_RATE" localSheetId="1">FALSE</definedName>
    <definedName name="QBREPORTCOMPARECOL_RATE" localSheetId="4">FALSE</definedName>
    <definedName name="QBREPORTCOMPARECOL_RATE" localSheetId="2">FALSE</definedName>
    <definedName name="QBREPORTCOMPARECOL_RATE" localSheetId="3">FALSE</definedName>
    <definedName name="QBREPORTCOMPARECOL_TRIPBILLEDMILES" localSheetId="1">FALSE</definedName>
    <definedName name="QBREPORTCOMPARECOL_TRIPBILLEDMILES" localSheetId="4">FALSE</definedName>
    <definedName name="QBREPORTCOMPARECOL_TRIPBILLEDMILES" localSheetId="2">FALSE</definedName>
    <definedName name="QBREPORTCOMPARECOL_TRIPBILLEDMILES" localSheetId="3">FALSE</definedName>
    <definedName name="QBREPORTCOMPARECOL_TRIPBILLINGAMOUNT" localSheetId="1">FALSE</definedName>
    <definedName name="QBREPORTCOMPARECOL_TRIPBILLINGAMOUNT" localSheetId="4">FALSE</definedName>
    <definedName name="QBREPORTCOMPARECOL_TRIPBILLINGAMOUNT" localSheetId="2">FALSE</definedName>
    <definedName name="QBREPORTCOMPARECOL_TRIPBILLINGAMOUNT" localSheetId="3">FALSE</definedName>
    <definedName name="QBREPORTCOMPARECOL_TRIPMILES" localSheetId="1">FALSE</definedName>
    <definedName name="QBREPORTCOMPARECOL_TRIPMILES" localSheetId="4">FALSE</definedName>
    <definedName name="QBREPORTCOMPARECOL_TRIPMILES" localSheetId="2">FALSE</definedName>
    <definedName name="QBREPORTCOMPARECOL_TRIPMILES" localSheetId="3">FALSE</definedName>
    <definedName name="QBREPORTCOMPARECOL_TRIPNOTBILLABLEMILES" localSheetId="1">FALSE</definedName>
    <definedName name="QBREPORTCOMPARECOL_TRIPNOTBILLABLEMILES" localSheetId="4">FALSE</definedName>
    <definedName name="QBREPORTCOMPARECOL_TRIPNOTBILLABLEMILES" localSheetId="2">FALSE</definedName>
    <definedName name="QBREPORTCOMPARECOL_TRIPNOTBILLABLEMILES" localSheetId="3">FALSE</definedName>
    <definedName name="QBREPORTCOMPARECOL_TRIPTAXDEDUCTIBLEAMOUNT" localSheetId="1">FALSE</definedName>
    <definedName name="QBREPORTCOMPARECOL_TRIPTAXDEDUCTIBLEAMOUNT" localSheetId="4">FALSE</definedName>
    <definedName name="QBREPORTCOMPARECOL_TRIPTAXDEDUCTIBLEAMOUNT" localSheetId="2">FALSE</definedName>
    <definedName name="QBREPORTCOMPARECOL_TRIPTAXDEDUCTIBLEAMOUNT" localSheetId="3">FALSE</definedName>
    <definedName name="QBREPORTCOMPARECOL_TRIPUNBILLEDMILES" localSheetId="1">FALSE</definedName>
    <definedName name="QBREPORTCOMPARECOL_TRIPUNBILLEDMILES" localSheetId="4">FALSE</definedName>
    <definedName name="QBREPORTCOMPARECOL_TRIPUNBILLEDMILES" localSheetId="2">FALSE</definedName>
    <definedName name="QBREPORTCOMPARECOL_TRIPUNBILLEDMILES" localSheetId="3">FALSE</definedName>
    <definedName name="QBREPORTCOMPARECOL_YTD" localSheetId="1">FALSE</definedName>
    <definedName name="QBREPORTCOMPARECOL_YTD" localSheetId="4">FALSE</definedName>
    <definedName name="QBREPORTCOMPARECOL_YTD" localSheetId="2">FALSE</definedName>
    <definedName name="QBREPORTCOMPARECOL_YTD" localSheetId="3">FALSE</definedName>
    <definedName name="QBREPORTCOMPARECOL_YTDBUDGET" localSheetId="1">FALSE</definedName>
    <definedName name="QBREPORTCOMPARECOL_YTDBUDGET" localSheetId="4">FALSE</definedName>
    <definedName name="QBREPORTCOMPARECOL_YTDBUDGET" localSheetId="2">FALSE</definedName>
    <definedName name="QBREPORTCOMPARECOL_YTDBUDGET" localSheetId="3">FALSE</definedName>
    <definedName name="QBREPORTCOMPARECOL_YTDPCT" localSheetId="1">FALSE</definedName>
    <definedName name="QBREPORTCOMPARECOL_YTDPCT" localSheetId="4">FALSE</definedName>
    <definedName name="QBREPORTCOMPARECOL_YTDPCT" localSheetId="2">FALSE</definedName>
    <definedName name="QBREPORTCOMPARECOL_YTDPCT" localSheetId="3">FALSE</definedName>
    <definedName name="QBREPORTROWAXIS" localSheetId="1">9</definedName>
    <definedName name="QBREPORTROWAXIS" localSheetId="4">70</definedName>
    <definedName name="QBREPORTROWAXIS" localSheetId="2">11</definedName>
    <definedName name="QBREPORTROWAXIS" localSheetId="3">11</definedName>
    <definedName name="QBREPORTSUBCOLAXIS" localSheetId="1">0</definedName>
    <definedName name="QBREPORTSUBCOLAXIS" localSheetId="4">0</definedName>
    <definedName name="QBREPORTSUBCOLAXIS" localSheetId="2">0</definedName>
    <definedName name="QBREPORTSUBCOLAXIS" localSheetId="3">24</definedName>
    <definedName name="QBREPORTTYPE" localSheetId="1">5</definedName>
    <definedName name="QBREPORTTYPE" localSheetId="4">115</definedName>
    <definedName name="QBREPORTTYPE" localSheetId="2">0</definedName>
    <definedName name="QBREPORTTYPE" localSheetId="3">288</definedName>
    <definedName name="QBROWHEADERS" localSheetId="1">5</definedName>
    <definedName name="QBROWHEADERS" localSheetId="4">1</definedName>
    <definedName name="QBROWHEADERS" localSheetId="2">6</definedName>
    <definedName name="QBROWHEADERS" localSheetId="3">6</definedName>
    <definedName name="QBSTARTDATE" localSheetId="1">20220101</definedName>
    <definedName name="QBSTARTDATE" localSheetId="4">20220301</definedName>
    <definedName name="QBSTARTDATE" localSheetId="2">20220101</definedName>
    <definedName name="QBSTARTDATE" localSheetId="3">20220101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9" i="6" l="1"/>
  <c r="F60" i="6"/>
  <c r="F55" i="6"/>
  <c r="F56" i="6" s="1"/>
  <c r="F61" i="6" s="1"/>
  <c r="F70" i="6" s="1"/>
  <c r="F44" i="6"/>
  <c r="F37" i="6"/>
  <c r="F41" i="6" s="1"/>
  <c r="F23" i="6"/>
  <c r="F15" i="6"/>
  <c r="F9" i="6"/>
  <c r="F24" i="6" s="1"/>
  <c r="F45" i="6" s="1"/>
  <c r="P220" i="5" l="1"/>
  <c r="N220" i="5"/>
  <c r="P215" i="5"/>
  <c r="N215" i="5"/>
  <c r="P210" i="5"/>
  <c r="N210" i="5"/>
  <c r="P205" i="5"/>
  <c r="N205" i="5"/>
  <c r="P200" i="5"/>
  <c r="N200" i="5"/>
  <c r="P193" i="5"/>
  <c r="N193" i="5"/>
  <c r="P188" i="5"/>
  <c r="N188" i="5"/>
  <c r="P183" i="5"/>
  <c r="N183" i="5"/>
  <c r="P178" i="5"/>
  <c r="N178" i="5"/>
  <c r="P172" i="5"/>
  <c r="N172" i="5"/>
  <c r="P159" i="5"/>
  <c r="N159" i="5"/>
  <c r="P143" i="5"/>
  <c r="N143" i="5"/>
  <c r="P132" i="5"/>
  <c r="N132" i="5"/>
  <c r="P127" i="5"/>
  <c r="N127" i="5"/>
  <c r="P112" i="5"/>
  <c r="N112" i="5"/>
  <c r="P100" i="5"/>
  <c r="N100" i="5"/>
  <c r="P88" i="5"/>
  <c r="N88" i="5"/>
  <c r="P76" i="5"/>
  <c r="N76" i="5"/>
  <c r="P64" i="5"/>
  <c r="N64" i="5"/>
  <c r="P59" i="5"/>
  <c r="N59" i="5"/>
  <c r="P50" i="5"/>
  <c r="N50" i="5"/>
  <c r="P41" i="5"/>
  <c r="N41" i="5"/>
  <c r="P36" i="5"/>
  <c r="N36" i="5"/>
  <c r="P31" i="5"/>
  <c r="N31" i="5"/>
  <c r="P26" i="5"/>
  <c r="N26" i="5"/>
  <c r="P21" i="5"/>
  <c r="N21" i="5"/>
  <c r="P16" i="5"/>
  <c r="N16" i="5"/>
  <c r="P11" i="5"/>
  <c r="N11" i="5"/>
  <c r="P6" i="5"/>
  <c r="N6" i="5"/>
  <c r="U68" i="3" l="1"/>
  <c r="S68" i="3"/>
  <c r="O68" i="3"/>
  <c r="M68" i="3"/>
  <c r="I68" i="3"/>
  <c r="G68" i="3"/>
  <c r="Y68" i="3" s="1"/>
  <c r="AA67" i="3"/>
  <c r="Y67" i="3"/>
  <c r="W67" i="3"/>
  <c r="Q67" i="3"/>
  <c r="K67" i="3"/>
  <c r="U64" i="3"/>
  <c r="S64" i="3"/>
  <c r="S65" i="3" s="1"/>
  <c r="S69" i="3" s="1"/>
  <c r="O64" i="3"/>
  <c r="M64" i="3"/>
  <c r="M65" i="3" s="1"/>
  <c r="M69" i="3" s="1"/>
  <c r="I64" i="3"/>
  <c r="G64" i="3"/>
  <c r="AA63" i="3"/>
  <c r="Y63" i="3"/>
  <c r="W63" i="3"/>
  <c r="Q63" i="3"/>
  <c r="K63" i="3"/>
  <c r="AA61" i="3"/>
  <c r="Y61" i="3"/>
  <c r="W61" i="3"/>
  <c r="Q61" i="3"/>
  <c r="K61" i="3"/>
  <c r="U56" i="3"/>
  <c r="S56" i="3"/>
  <c r="O56" i="3"/>
  <c r="M56" i="3"/>
  <c r="I56" i="3"/>
  <c r="G56" i="3"/>
  <c r="Y56" i="3" s="1"/>
  <c r="AA55" i="3"/>
  <c r="Y55" i="3"/>
  <c r="W55" i="3"/>
  <c r="Q55" i="3"/>
  <c r="K55" i="3"/>
  <c r="U53" i="3"/>
  <c r="S53" i="3"/>
  <c r="O53" i="3"/>
  <c r="M53" i="3"/>
  <c r="I53" i="3"/>
  <c r="G53" i="3"/>
  <c r="Y53" i="3" s="1"/>
  <c r="AA52" i="3"/>
  <c r="Y52" i="3"/>
  <c r="W52" i="3"/>
  <c r="Q52" i="3"/>
  <c r="K52" i="3"/>
  <c r="AA51" i="3"/>
  <c r="Y51" i="3"/>
  <c r="W51" i="3"/>
  <c r="Q51" i="3"/>
  <c r="K51" i="3"/>
  <c r="AA50" i="3"/>
  <c r="Y50" i="3"/>
  <c r="W50" i="3"/>
  <c r="Q50" i="3"/>
  <c r="K50" i="3"/>
  <c r="AA49" i="3"/>
  <c r="Y49" i="3"/>
  <c r="W49" i="3"/>
  <c r="Q49" i="3"/>
  <c r="K49" i="3"/>
  <c r="AA48" i="3"/>
  <c r="Y48" i="3"/>
  <c r="W48" i="3"/>
  <c r="Q48" i="3"/>
  <c r="K48" i="3"/>
  <c r="U46" i="3"/>
  <c r="S46" i="3"/>
  <c r="O46" i="3"/>
  <c r="M46" i="3"/>
  <c r="I46" i="3"/>
  <c r="G46" i="3"/>
  <c r="Y46" i="3" s="1"/>
  <c r="AA45" i="3"/>
  <c r="Y45" i="3"/>
  <c r="W45" i="3"/>
  <c r="Q45" i="3"/>
  <c r="K45" i="3"/>
  <c r="AA44" i="3"/>
  <c r="Y44" i="3"/>
  <c r="W44" i="3"/>
  <c r="Q44" i="3"/>
  <c r="K44" i="3"/>
  <c r="U42" i="3"/>
  <c r="S42" i="3"/>
  <c r="O42" i="3"/>
  <c r="M42" i="3"/>
  <c r="I42" i="3"/>
  <c r="G42" i="3"/>
  <c r="Y42" i="3" s="1"/>
  <c r="AA41" i="3"/>
  <c r="Y41" i="3"/>
  <c r="W41" i="3"/>
  <c r="Q41" i="3"/>
  <c r="K41" i="3"/>
  <c r="AA40" i="3"/>
  <c r="Y40" i="3"/>
  <c r="W40" i="3"/>
  <c r="Q40" i="3"/>
  <c r="K40" i="3"/>
  <c r="AA37" i="3"/>
  <c r="Y37" i="3"/>
  <c r="W37" i="3"/>
  <c r="Q37" i="3"/>
  <c r="K37" i="3"/>
  <c r="U36" i="3"/>
  <c r="S36" i="3"/>
  <c r="S38" i="3" s="1"/>
  <c r="O36" i="3"/>
  <c r="M36" i="3"/>
  <c r="M38" i="3" s="1"/>
  <c r="I36" i="3"/>
  <c r="G36" i="3"/>
  <c r="AA35" i="3"/>
  <c r="Y35" i="3"/>
  <c r="W35" i="3"/>
  <c r="Q35" i="3"/>
  <c r="K35" i="3"/>
  <c r="AA34" i="3"/>
  <c r="Y34" i="3"/>
  <c r="W34" i="3"/>
  <c r="Q34" i="3"/>
  <c r="K34" i="3"/>
  <c r="AA33" i="3"/>
  <c r="Y33" i="3"/>
  <c r="W33" i="3"/>
  <c r="Q33" i="3"/>
  <c r="K33" i="3"/>
  <c r="AA32" i="3"/>
  <c r="Y32" i="3"/>
  <c r="W32" i="3"/>
  <c r="Q32" i="3"/>
  <c r="K32" i="3"/>
  <c r="AA30" i="3"/>
  <c r="Y30" i="3"/>
  <c r="W30" i="3"/>
  <c r="Q30" i="3"/>
  <c r="K30" i="3"/>
  <c r="AA29" i="3"/>
  <c r="Y29" i="3"/>
  <c r="W29" i="3"/>
  <c r="Q29" i="3"/>
  <c r="K29" i="3"/>
  <c r="U27" i="3"/>
  <c r="S27" i="3"/>
  <c r="O27" i="3"/>
  <c r="M27" i="3"/>
  <c r="I27" i="3"/>
  <c r="G27" i="3"/>
  <c r="Y27" i="3" s="1"/>
  <c r="AA26" i="3"/>
  <c r="Y26" i="3"/>
  <c r="W26" i="3"/>
  <c r="Q26" i="3"/>
  <c r="K26" i="3"/>
  <c r="AA25" i="3"/>
  <c r="Y25" i="3"/>
  <c r="W25" i="3"/>
  <c r="Q25" i="3"/>
  <c r="K25" i="3"/>
  <c r="AA24" i="3"/>
  <c r="Y24" i="3"/>
  <c r="W24" i="3"/>
  <c r="Q24" i="3"/>
  <c r="K24" i="3"/>
  <c r="AA23" i="3"/>
  <c r="Y23" i="3"/>
  <c r="W23" i="3"/>
  <c r="Q23" i="3"/>
  <c r="K23" i="3"/>
  <c r="AA22" i="3"/>
  <c r="Y22" i="3"/>
  <c r="W22" i="3"/>
  <c r="Q22" i="3"/>
  <c r="K22" i="3"/>
  <c r="AA21" i="3"/>
  <c r="Y21" i="3"/>
  <c r="W21" i="3"/>
  <c r="Q21" i="3"/>
  <c r="K21" i="3"/>
  <c r="U19" i="3"/>
  <c r="S19" i="3"/>
  <c r="S57" i="3" s="1"/>
  <c r="O19" i="3"/>
  <c r="M19" i="3"/>
  <c r="M57" i="3" s="1"/>
  <c r="I19" i="3"/>
  <c r="G19" i="3"/>
  <c r="AA18" i="3"/>
  <c r="Y18" i="3"/>
  <c r="W18" i="3"/>
  <c r="Q18" i="3"/>
  <c r="K18" i="3"/>
  <c r="AA16" i="3"/>
  <c r="Y16" i="3"/>
  <c r="W16" i="3"/>
  <c r="Q16" i="3"/>
  <c r="K16" i="3"/>
  <c r="AA15" i="3"/>
  <c r="Y15" i="3"/>
  <c r="W15" i="3"/>
  <c r="Q15" i="3"/>
  <c r="K15" i="3"/>
  <c r="AA14" i="3"/>
  <c r="Y14" i="3"/>
  <c r="W14" i="3"/>
  <c r="Q14" i="3"/>
  <c r="K14" i="3"/>
  <c r="AA13" i="3"/>
  <c r="Y13" i="3"/>
  <c r="W13" i="3"/>
  <c r="Q13" i="3"/>
  <c r="K13" i="3"/>
  <c r="AA12" i="3"/>
  <c r="Y12" i="3"/>
  <c r="W12" i="3"/>
  <c r="Q12" i="3"/>
  <c r="K12" i="3"/>
  <c r="AA11" i="3"/>
  <c r="Y11" i="3"/>
  <c r="W11" i="3"/>
  <c r="Q11" i="3"/>
  <c r="K11" i="3"/>
  <c r="U9" i="3"/>
  <c r="S9" i="3"/>
  <c r="S58" i="3" s="1"/>
  <c r="S70" i="3" s="1"/>
  <c r="O9" i="3"/>
  <c r="M9" i="3"/>
  <c r="M58" i="3" s="1"/>
  <c r="M70" i="3" s="1"/>
  <c r="I9" i="3"/>
  <c r="G9" i="3"/>
  <c r="AA8" i="3"/>
  <c r="Y8" i="3"/>
  <c r="W8" i="3"/>
  <c r="Q8" i="3"/>
  <c r="K8" i="3"/>
  <c r="AA7" i="3"/>
  <c r="Y7" i="3"/>
  <c r="W7" i="3"/>
  <c r="Q7" i="3"/>
  <c r="K7" i="3"/>
  <c r="AA6" i="3"/>
  <c r="Y6" i="3"/>
  <c r="W6" i="3"/>
  <c r="Q6" i="3"/>
  <c r="K6" i="3"/>
  <c r="AA5" i="3"/>
  <c r="Y5" i="3"/>
  <c r="W5" i="3"/>
  <c r="Q5" i="3"/>
  <c r="K5" i="3"/>
  <c r="AC5" i="3" l="1"/>
  <c r="AC6" i="3"/>
  <c r="AC7" i="3"/>
  <c r="AC8" i="3"/>
  <c r="Y9" i="3"/>
  <c r="AA9" i="3"/>
  <c r="AC9" i="3" s="1"/>
  <c r="K9" i="3"/>
  <c r="Q9" i="3"/>
  <c r="W9" i="3"/>
  <c r="AC11" i="3"/>
  <c r="AC12" i="3"/>
  <c r="AC13" i="3"/>
  <c r="AC14" i="3"/>
  <c r="AC15" i="3"/>
  <c r="AC16" i="3"/>
  <c r="AC18" i="3"/>
  <c r="Y19" i="3"/>
  <c r="AA19" i="3"/>
  <c r="AC19" i="3" s="1"/>
  <c r="K19" i="3"/>
  <c r="Q19" i="3"/>
  <c r="W19" i="3"/>
  <c r="AC21" i="3"/>
  <c r="AC22" i="3"/>
  <c r="AC23" i="3"/>
  <c r="AC24" i="3"/>
  <c r="AC25" i="3"/>
  <c r="AC26" i="3"/>
  <c r="AA27" i="3"/>
  <c r="AC27" i="3" s="1"/>
  <c r="K27" i="3"/>
  <c r="Q27" i="3"/>
  <c r="W27" i="3"/>
  <c r="AC29" i="3"/>
  <c r="AC30" i="3"/>
  <c r="AC32" i="3"/>
  <c r="AC33" i="3"/>
  <c r="AC34" i="3"/>
  <c r="AC35" i="3"/>
  <c r="G38" i="3"/>
  <c r="Y36" i="3"/>
  <c r="I38" i="3"/>
  <c r="AA36" i="3"/>
  <c r="AC36" i="3" s="1"/>
  <c r="K36" i="3"/>
  <c r="O38" i="3"/>
  <c r="Q36" i="3"/>
  <c r="U38" i="3"/>
  <c r="W36" i="3"/>
  <c r="AC37" i="3"/>
  <c r="AC40" i="3"/>
  <c r="AC41" i="3"/>
  <c r="AA42" i="3"/>
  <c r="AC42" i="3" s="1"/>
  <c r="K42" i="3"/>
  <c r="Q42" i="3"/>
  <c r="W42" i="3"/>
  <c r="AC44" i="3"/>
  <c r="AC45" i="3"/>
  <c r="AA46" i="3"/>
  <c r="AC46" i="3" s="1"/>
  <c r="K46" i="3"/>
  <c r="Q46" i="3"/>
  <c r="W46" i="3"/>
  <c r="AC48" i="3"/>
  <c r="AC49" i="3"/>
  <c r="AC50" i="3"/>
  <c r="AC51" i="3"/>
  <c r="AC52" i="3"/>
  <c r="AA53" i="3"/>
  <c r="AC53" i="3" s="1"/>
  <c r="K53" i="3"/>
  <c r="Q53" i="3"/>
  <c r="W53" i="3"/>
  <c r="AC55" i="3"/>
  <c r="AA56" i="3"/>
  <c r="AC56" i="3" s="1"/>
  <c r="K56" i="3"/>
  <c r="Q56" i="3"/>
  <c r="W56" i="3"/>
  <c r="AC61" i="3"/>
  <c r="AC63" i="3"/>
  <c r="G65" i="3"/>
  <c r="Y64" i="3"/>
  <c r="I65" i="3"/>
  <c r="AA64" i="3"/>
  <c r="AC64" i="3" s="1"/>
  <c r="K64" i="3"/>
  <c r="O65" i="3"/>
  <c r="Q64" i="3"/>
  <c r="U65" i="3"/>
  <c r="W64" i="3"/>
  <c r="AC67" i="3"/>
  <c r="AA68" i="3"/>
  <c r="AC68" i="3" s="1"/>
  <c r="K68" i="3"/>
  <c r="Q68" i="3"/>
  <c r="W68" i="3"/>
  <c r="G55" i="1"/>
  <c r="G51" i="1"/>
  <c r="G52" i="1" s="1"/>
  <c r="G56" i="1" s="1"/>
  <c r="G44" i="1"/>
  <c r="G41" i="1"/>
  <c r="G35" i="1"/>
  <c r="G31" i="1"/>
  <c r="G27" i="1"/>
  <c r="G28" i="1" s="1"/>
  <c r="G21" i="1"/>
  <c r="G13" i="1"/>
  <c r="G45" i="1" s="1"/>
  <c r="G7" i="1"/>
  <c r="G46" i="1" s="1"/>
  <c r="G57" i="1" s="1"/>
  <c r="U69" i="3" l="1"/>
  <c r="W69" i="3" s="1"/>
  <c r="W65" i="3"/>
  <c r="O69" i="3"/>
  <c r="Q69" i="3" s="1"/>
  <c r="Q65" i="3"/>
  <c r="I69" i="3"/>
  <c r="AA65" i="3"/>
  <c r="K65" i="3"/>
  <c r="G69" i="3"/>
  <c r="Y69" i="3" s="1"/>
  <c r="Y65" i="3"/>
  <c r="W38" i="3"/>
  <c r="U57" i="3"/>
  <c r="Q38" i="3"/>
  <c r="O57" i="3"/>
  <c r="AA38" i="3"/>
  <c r="K38" i="3"/>
  <c r="I57" i="3"/>
  <c r="Y38" i="3"/>
  <c r="G57" i="3"/>
  <c r="Y57" i="3" l="1"/>
  <c r="G58" i="3"/>
  <c r="AA57" i="3"/>
  <c r="AC57" i="3" s="1"/>
  <c r="K57" i="3"/>
  <c r="I58" i="3"/>
  <c r="AC38" i="3"/>
  <c r="Q57" i="3"/>
  <c r="O58" i="3"/>
  <c r="W57" i="3"/>
  <c r="U58" i="3"/>
  <c r="AC65" i="3"/>
  <c r="AA69" i="3"/>
  <c r="AC69" i="3" s="1"/>
  <c r="K69" i="3"/>
  <c r="U70" i="3" l="1"/>
  <c r="W70" i="3" s="1"/>
  <c r="W58" i="3"/>
  <c r="O70" i="3"/>
  <c r="Q70" i="3" s="1"/>
  <c r="Q58" i="3"/>
  <c r="I70" i="3"/>
  <c r="AA58" i="3"/>
  <c r="K58" i="3"/>
  <c r="G70" i="3"/>
  <c r="Y70" i="3" s="1"/>
  <c r="Y58" i="3"/>
  <c r="AC58" i="3" l="1"/>
  <c r="AA70" i="3"/>
  <c r="AC70" i="3" s="1"/>
  <c r="K70" i="3"/>
</calcChain>
</file>

<file path=xl/sharedStrings.xml><?xml version="1.0" encoding="utf-8"?>
<sst xmlns="http://schemas.openxmlformats.org/spreadsheetml/2006/main" count="531" uniqueCount="207">
  <si>
    <t>Mar 30, 22</t>
  </si>
  <si>
    <t>ASSETS</t>
  </si>
  <si>
    <t>Current Assets</t>
  </si>
  <si>
    <t>Checking/Savings</t>
  </si>
  <si>
    <t>104-Clean Water Fund-plant ERF</t>
  </si>
  <si>
    <t>105-Cash Reserve  9190 8244</t>
  </si>
  <si>
    <t>102 · Chippewa Valley ch 9190 2049</t>
  </si>
  <si>
    <t>103 · Chippewa Valley Tax 9190 2031</t>
  </si>
  <si>
    <t>Total Checking/Savings</t>
  </si>
  <si>
    <t>Accounts Receivable</t>
  </si>
  <si>
    <t>120.6 · Gale Force/Howl</t>
  </si>
  <si>
    <t>120 · A/R Account</t>
  </si>
  <si>
    <t>120.4 · Bay West Isaac Carrier</t>
  </si>
  <si>
    <t>120.5 · James &amp; Cayth Brady</t>
  </si>
  <si>
    <t>Total Accounts Receivable</t>
  </si>
  <si>
    <t>Other Current Assets</t>
  </si>
  <si>
    <t>Annual Payment</t>
  </si>
  <si>
    <t>118 · Interest Receivable</t>
  </si>
  <si>
    <t>120.1 · A/R RECLASS</t>
  </si>
  <si>
    <t>124 · Due From Town of Bayfield</t>
  </si>
  <si>
    <t>125 · Undeposited Funds</t>
  </si>
  <si>
    <t>136 · Prepaid Expense</t>
  </si>
  <si>
    <t>Total Other Current Assets</t>
  </si>
  <si>
    <t>Total Current Assets</t>
  </si>
  <si>
    <t>Fixed Assets</t>
  </si>
  <si>
    <t>Prior Period Adj</t>
  </si>
  <si>
    <t>187 · Apple Hill Extension Project</t>
  </si>
  <si>
    <t>184 · SEH Feasibility Study Lakeshore</t>
  </si>
  <si>
    <t>150 · Investment in GBWWTP</t>
  </si>
  <si>
    <t>155 · Solar Project</t>
  </si>
  <si>
    <t>180 · Office Equipment</t>
  </si>
  <si>
    <t>182 · Plant, Property &amp; Equipment</t>
  </si>
  <si>
    <t>185 · Trailer Court Addition</t>
  </si>
  <si>
    <t>186 · Old Orchard Lane Asset Account</t>
  </si>
  <si>
    <t>Old Orchard Extension - 2016</t>
  </si>
  <si>
    <t>186 · Old Orchard Lane Asset Account - Other</t>
  </si>
  <si>
    <t>Total 186 · Old Orchard Lane Asset Account</t>
  </si>
  <si>
    <t>188 · Easements</t>
  </si>
  <si>
    <t>190 · Accumulated depreciation</t>
  </si>
  <si>
    <t>191 · Accumulated Amortization</t>
  </si>
  <si>
    <t>Total Fixed Assets</t>
  </si>
  <si>
    <t>Other Assets</t>
  </si>
  <si>
    <t>123 · Special Assessment Receivable</t>
  </si>
  <si>
    <t>Total Other Assets</t>
  </si>
  <si>
    <t>TOTAL ASSETS</t>
  </si>
  <si>
    <t>LIABILITIES &amp; EQUITY</t>
  </si>
  <si>
    <t>Liabilities</t>
  </si>
  <si>
    <t>Current Liabilities</t>
  </si>
  <si>
    <t>Other Current Liabilities</t>
  </si>
  <si>
    <t>201 · Vendor Payables</t>
  </si>
  <si>
    <t>207 · Interest Payable</t>
  </si>
  <si>
    <t>219 · Accrued Wages.</t>
  </si>
  <si>
    <t>220 · Accrued Taxes</t>
  </si>
  <si>
    <t>230 · Unearned Revenue</t>
  </si>
  <si>
    <t>Total Other Current Liabilities</t>
  </si>
  <si>
    <t>Total Current Liabilities</t>
  </si>
  <si>
    <t>Long Term Liabilities</t>
  </si>
  <si>
    <t>Bremer Bank Loan</t>
  </si>
  <si>
    <t>250 · Clean Water Fund Loan</t>
  </si>
  <si>
    <t>Total Long Term Liabilities</t>
  </si>
  <si>
    <t>Total Liabilities</t>
  </si>
  <si>
    <t>Equity</t>
  </si>
  <si>
    <t>304 · Unrestricted</t>
  </si>
  <si>
    <t>303 · Net Investment in Capital Asset</t>
  </si>
  <si>
    <t>299 · Retained Earnings</t>
  </si>
  <si>
    <t>300 · Restricted Net Assets-Debt Serv</t>
  </si>
  <si>
    <t>301 · Restricted Net Assets-Eqt Repla</t>
  </si>
  <si>
    <t>Net Income</t>
  </si>
  <si>
    <t>Total Equity</t>
  </si>
  <si>
    <t>TOTAL LIABILITIES &amp; EQUITY</t>
  </si>
  <si>
    <t>Jan 1 - Mar 30, 22</t>
  </si>
  <si>
    <t>Ordinary Income/Expense</t>
  </si>
  <si>
    <t>Income</t>
  </si>
  <si>
    <t>611 · Interest  Income</t>
  </si>
  <si>
    <t>600 · Tax Levy</t>
  </si>
  <si>
    <t>410 · Monthly REUs User Fees</t>
  </si>
  <si>
    <t>Total Income</t>
  </si>
  <si>
    <t>Expense</t>
  </si>
  <si>
    <t>GBWWTPC Processing Fees</t>
  </si>
  <si>
    <t>Insurance</t>
  </si>
  <si>
    <t>Maintenance</t>
  </si>
  <si>
    <t>Lift Station/Pump/Gen Sets</t>
  </si>
  <si>
    <t>Total Maintenance</t>
  </si>
  <si>
    <t>Payroll Expense</t>
  </si>
  <si>
    <t>Commissioner Compensation</t>
  </si>
  <si>
    <t>Mileage</t>
  </si>
  <si>
    <t>Payroll Taxes</t>
  </si>
  <si>
    <t>Phone Reimbursement</t>
  </si>
  <si>
    <t>Taxable Health Insurance</t>
  </si>
  <si>
    <t>Wages</t>
  </si>
  <si>
    <t>Total Payroll Expense</t>
  </si>
  <si>
    <t>Professional Fees</t>
  </si>
  <si>
    <t>Engineering</t>
  </si>
  <si>
    <t>WO #6 PPermitting LSFM Project</t>
  </si>
  <si>
    <t>WO #14 Apple Hill</t>
  </si>
  <si>
    <t>WO #15  General Engineering</t>
  </si>
  <si>
    <t>Total Engineering</t>
  </si>
  <si>
    <t>Total Professional Fees</t>
  </si>
  <si>
    <t>530 · Grounds Maintenance</t>
  </si>
  <si>
    <t>Snow Plowing/Mowing</t>
  </si>
  <si>
    <t>Total 530 · Grounds Maintenance</t>
  </si>
  <si>
    <t>540 · Utilities</t>
  </si>
  <si>
    <t>Electricity</t>
  </si>
  <si>
    <t>Telephone</t>
  </si>
  <si>
    <t>Total 540 · Utilities</t>
  </si>
  <si>
    <t>580 · Office Expenses</t>
  </si>
  <si>
    <t>Licenses</t>
  </si>
  <si>
    <t>Office Rent</t>
  </si>
  <si>
    <t>Office Supplies</t>
  </si>
  <si>
    <t>Postage and delivery</t>
  </si>
  <si>
    <t>Total 580 · Office Expenses</t>
  </si>
  <si>
    <t>590 · Other Expenses</t>
  </si>
  <si>
    <t>Misc Exp/Gloves</t>
  </si>
  <si>
    <t>Total 590 · Other Expenses</t>
  </si>
  <si>
    <t>Total Expense</t>
  </si>
  <si>
    <t>Net Ordinary Income</t>
  </si>
  <si>
    <t>Other Income/Expense</t>
  </si>
  <si>
    <t>Other Income</t>
  </si>
  <si>
    <t>Non Operating Income</t>
  </si>
  <si>
    <t>605 · New User Fees</t>
  </si>
  <si>
    <t>Total Non Operating Income</t>
  </si>
  <si>
    <t>Total Other Income</t>
  </si>
  <si>
    <t>Other Expense</t>
  </si>
  <si>
    <t>550 · Depreciation and Amortization</t>
  </si>
  <si>
    <t>Total Other Expense</t>
  </si>
  <si>
    <t>Net Other Income</t>
  </si>
  <si>
    <t>Administrative</t>
  </si>
  <si>
    <t>CAPITAL</t>
  </si>
  <si>
    <t>Operations</t>
  </si>
  <si>
    <t>TOTAL</t>
  </si>
  <si>
    <t>Budget</t>
  </si>
  <si>
    <t>% of Budget</t>
  </si>
  <si>
    <t>1000 · New User Connection Fee</t>
  </si>
  <si>
    <t>572 · New User Payments to Cash Reser</t>
  </si>
  <si>
    <t>571 · Payment to 104 ERF for Plant</t>
  </si>
  <si>
    <t>570 · CWF Loan Payment</t>
  </si>
  <si>
    <t>Equip Purchase</t>
  </si>
  <si>
    <t>Utility Location Services</t>
  </si>
  <si>
    <t>Accounting</t>
  </si>
  <si>
    <t>Engineering - Other</t>
  </si>
  <si>
    <t>Legal</t>
  </si>
  <si>
    <t>Cheq Road Membership Fee</t>
  </si>
  <si>
    <t>Advertising</t>
  </si>
  <si>
    <t>Loan for Construction Costs</t>
  </si>
  <si>
    <t>Type</t>
  </si>
  <si>
    <t>Num</t>
  </si>
  <si>
    <t>Date</t>
  </si>
  <si>
    <t>Name</t>
  </si>
  <si>
    <t>Item</t>
  </si>
  <si>
    <t>Account</t>
  </si>
  <si>
    <t>Paid Amount</t>
  </si>
  <si>
    <t>Original Amount</t>
  </si>
  <si>
    <t xml:space="preserve"> </t>
  </si>
  <si>
    <t>Liability Check</t>
  </si>
  <si>
    <t>QuickBooks Payroll Service</t>
  </si>
  <si>
    <t>2110 · Direct Deposit Liabilities</t>
  </si>
  <si>
    <t>Check</t>
  </si>
  <si>
    <t>USPS</t>
  </si>
  <si>
    <t>CenturyLink</t>
  </si>
  <si>
    <t>Intuit</t>
  </si>
  <si>
    <t>walgreens</t>
  </si>
  <si>
    <t>Xcel Energy</t>
  </si>
  <si>
    <t>E-pay</t>
  </si>
  <si>
    <t>United States Treasury</t>
  </si>
  <si>
    <t>215 · Payroll Liabilities</t>
  </si>
  <si>
    <t>Wisconsin Dept. of Revenue</t>
  </si>
  <si>
    <t>Paycheck</t>
  </si>
  <si>
    <t>DD1010</t>
  </si>
  <si>
    <t>Carol Fahrenkrog</t>
  </si>
  <si>
    <t>DD1011</t>
  </si>
  <si>
    <t>Levi Leafblad {commissioner}</t>
  </si>
  <si>
    <t>DD1012</t>
  </si>
  <si>
    <t>Pam Brindley</t>
  </si>
  <si>
    <t>DD1013</t>
  </si>
  <si>
    <t>Rex J. Dollinger</t>
  </si>
  <si>
    <t>DD1014</t>
  </si>
  <si>
    <t>Rose M Lawyer</t>
  </si>
  <si>
    <t>2013</t>
  </si>
  <si>
    <t>Wisconsin Dept of Administration</t>
  </si>
  <si>
    <t>6141</t>
  </si>
  <si>
    <t>Andrew J Long</t>
  </si>
  <si>
    <t>6142</t>
  </si>
  <si>
    <t>Duane L. Dehn</t>
  </si>
  <si>
    <t>6143</t>
  </si>
  <si>
    <t>Ryan Faragher</t>
  </si>
  <si>
    <t>6144</t>
  </si>
  <si>
    <t>6145</t>
  </si>
  <si>
    <t>6146</t>
  </si>
  <si>
    <t>6147</t>
  </si>
  <si>
    <t>Bill Pmt -Check</t>
  </si>
  <si>
    <t>6148</t>
  </si>
  <si>
    <t>Lund Engineering</t>
  </si>
  <si>
    <t>Bill</t>
  </si>
  <si>
    <t>1089</t>
  </si>
  <si>
    <t>1087</t>
  </si>
  <si>
    <t>1088</t>
  </si>
  <si>
    <t>6149</t>
  </si>
  <si>
    <t>Duane L. Dehn Ind.</t>
  </si>
  <si>
    <t>3283</t>
  </si>
  <si>
    <t>6150</t>
  </si>
  <si>
    <t>GBWWTP</t>
  </si>
  <si>
    <t>6151</t>
  </si>
  <si>
    <t>SEH</t>
  </si>
  <si>
    <t>421522</t>
  </si>
  <si>
    <t>6152</t>
  </si>
  <si>
    <t>Tribovich Construction</t>
  </si>
  <si>
    <t>9385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</si>
</sst>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;\-#,##0.00"/>
    <numFmt numFmtId="165" formatCode="#,##0.0#%;\-#,##0.0#%"/>
    <numFmt numFmtId="166" formatCode="mm/dd/yyyy"/>
  </numFmts>
  <fonts count="9">
    <font>
      <sz val="11"/>
      <color theme="1"/>
      <name val="Calibri"/>
      <family val="2"/>
      <scheme val="minor"/>
    </font>
    <font>
      <b/>
      <sz val="8"/>
      <color rgb="FF0000FF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10"/>
      <name val="Arial"/>
    </font>
    <font>
      <b/>
      <sz val="8"/>
      <color rgb="FF000080"/>
      <name val="Arial"/>
      <family val="2"/>
    </font>
    <font>
      <sz val="8"/>
      <color rgb="FF000080"/>
      <name val="Arial"/>
      <family val="2"/>
    </font>
    <font>
      <sz val="11"/>
      <color rgb="FF000000"/>
      <name val="Calibri"/>
      <family val="2"/>
    </font>
    <font>
      <sz val="11"/>
      <color rgb="FF333333"/>
      <name val="Tahoma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</borders>
  <cellStyleXfs count="2">
    <xf numFmtId="0" fontId="0" fillId="0" borderId="0"/>
    <xf numFmtId="0" fontId="4" fillId="0" borderId="0"/>
  </cellStyleXfs>
  <cellXfs count="41">
    <xf numFmtId="0" fontId="0" fillId="0" borderId="0" xfId="0"/>
    <xf numFmtId="49" fontId="1" fillId="0" borderId="0" xfId="0" applyNumberFormat="1" applyFont="1"/>
    <xf numFmtId="164" fontId="2" fillId="0" borderId="0" xfId="0" applyNumberFormat="1" applyFont="1"/>
    <xf numFmtId="164" fontId="2" fillId="0" borderId="2" xfId="0" applyNumberFormat="1" applyFont="1" applyBorder="1"/>
    <xf numFmtId="164" fontId="2" fillId="0" borderId="0" xfId="0" applyNumberFormat="1" applyFont="1" applyBorder="1"/>
    <xf numFmtId="164" fontId="2" fillId="0" borderId="3" xfId="0" applyNumberFormat="1" applyFont="1" applyBorder="1"/>
    <xf numFmtId="164" fontId="2" fillId="0" borderId="4" xfId="0" applyNumberFormat="1" applyFont="1" applyBorder="1"/>
    <xf numFmtId="49" fontId="3" fillId="0" borderId="0" xfId="0" applyNumberFormat="1" applyFont="1"/>
    <xf numFmtId="164" fontId="3" fillId="0" borderId="5" xfId="0" applyNumberFormat="1" applyFont="1" applyBorder="1"/>
    <xf numFmtId="0" fontId="3" fillId="0" borderId="0" xfId="0" applyFont="1"/>
    <xf numFmtId="49" fontId="1" fillId="0" borderId="0" xfId="0" applyNumberFormat="1" applyFont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NumberFormat="1" applyFont="1"/>
    <xf numFmtId="0" fontId="0" fillId="0" borderId="0" xfId="0" applyNumberFormat="1"/>
    <xf numFmtId="49" fontId="0" fillId="0" borderId="0" xfId="0" applyNumberFormat="1"/>
    <xf numFmtId="49" fontId="0" fillId="0" borderId="1" xfId="0" applyNumberFormat="1" applyBorder="1" applyAlignment="1">
      <alignment horizontal="centerContinuous"/>
    </xf>
    <xf numFmtId="49" fontId="1" fillId="0" borderId="0" xfId="0" applyNumberFormat="1" applyFont="1" applyBorder="1" applyAlignment="1">
      <alignment horizontal="centerContinuous"/>
    </xf>
    <xf numFmtId="49" fontId="0" fillId="0" borderId="0" xfId="0" applyNumberFormat="1" applyBorder="1" applyAlignment="1">
      <alignment horizontal="centerContinuous"/>
    </xf>
    <xf numFmtId="49" fontId="2" fillId="0" borderId="0" xfId="0" applyNumberFormat="1" applyFont="1"/>
    <xf numFmtId="165" fontId="2" fillId="0" borderId="0" xfId="0" applyNumberFormat="1" applyFont="1"/>
    <xf numFmtId="165" fontId="2" fillId="0" borderId="2" xfId="0" applyNumberFormat="1" applyFont="1" applyBorder="1"/>
    <xf numFmtId="165" fontId="2" fillId="0" borderId="0" xfId="0" applyNumberFormat="1" applyFont="1" applyBorder="1"/>
    <xf numFmtId="165" fontId="2" fillId="0" borderId="4" xfId="0" applyNumberFormat="1" applyFont="1" applyBorder="1"/>
    <xf numFmtId="165" fontId="2" fillId="0" borderId="3" xfId="0" applyNumberFormat="1" applyFont="1" applyBorder="1"/>
    <xf numFmtId="165" fontId="3" fillId="0" borderId="5" xfId="0" applyNumberFormat="1" applyFont="1" applyBorder="1"/>
    <xf numFmtId="49" fontId="1" fillId="0" borderId="6" xfId="0" applyNumberFormat="1" applyFont="1" applyBorder="1" applyAlignment="1">
      <alignment horizontal="center"/>
    </xf>
    <xf numFmtId="49" fontId="0" fillId="0" borderId="0" xfId="0" applyNumberFormat="1" applyAlignment="1">
      <alignment horizontal="center"/>
    </xf>
    <xf numFmtId="166" fontId="1" fillId="0" borderId="0" xfId="0" applyNumberFormat="1" applyFont="1"/>
    <xf numFmtId="164" fontId="1" fillId="0" borderId="0" xfId="0" applyNumberFormat="1" applyFont="1"/>
    <xf numFmtId="49" fontId="5" fillId="0" borderId="0" xfId="0" applyNumberFormat="1" applyFont="1"/>
    <xf numFmtId="166" fontId="5" fillId="0" borderId="0" xfId="0" applyNumberFormat="1" applyFont="1"/>
    <xf numFmtId="164" fontId="5" fillId="0" borderId="0" xfId="0" applyNumberFormat="1" applyFont="1"/>
    <xf numFmtId="49" fontId="6" fillId="0" borderId="0" xfId="0" applyNumberFormat="1" applyFont="1"/>
    <xf numFmtId="166" fontId="6" fillId="0" borderId="0" xfId="0" applyNumberFormat="1" applyFont="1"/>
    <xf numFmtId="164" fontId="6" fillId="0" borderId="2" xfId="0" applyNumberFormat="1" applyFont="1" applyBorder="1"/>
    <xf numFmtId="166" fontId="2" fillId="0" borderId="0" xfId="0" applyNumberFormat="1" applyFont="1"/>
    <xf numFmtId="164" fontId="6" fillId="0" borderId="0" xfId="0" applyNumberFormat="1" applyFont="1"/>
    <xf numFmtId="0" fontId="7" fillId="0" borderId="0" xfId="1" applyFont="1" applyBorder="1"/>
    <xf numFmtId="0" fontId="7" fillId="0" borderId="0" xfId="1" applyFont="1" applyFill="1" applyBorder="1"/>
    <xf numFmtId="0" fontId="8" fillId="0" borderId="0" xfId="1" applyFont="1" applyBorder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emf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5.emf"/><Relationship Id="rId1" Type="http://schemas.openxmlformats.org/officeDocument/2006/relationships/image" Target="../media/image4.emf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emf"/><Relationship Id="rId1" Type="http://schemas.openxmlformats.org/officeDocument/2006/relationships/image" Target="../media/image7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885825</xdr:colOff>
      <xdr:row>30</xdr:row>
      <xdr:rowOff>66675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411075" cy="6381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4</xdr:col>
          <xdr:colOff>114300</xdr:colOff>
          <xdr:row>1</xdr:row>
          <xdr:rowOff>28575</xdr:rowOff>
        </xdr:to>
        <xdr:sp macro="" textlink="">
          <xdr:nvSpPr>
            <xdr:cNvPr id="6145" name="FILTER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1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ffectLst/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prstDash val="solid"/>
                  <a:miter lim="800000"/>
                  <a:headEnd/>
                  <a:tailEnd type="none" w="med" len="med"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4</xdr:col>
          <xdr:colOff>114300</xdr:colOff>
          <xdr:row>1</xdr:row>
          <xdr:rowOff>28575</xdr:rowOff>
        </xdr:to>
        <xdr:sp macro="" textlink="">
          <xdr:nvSpPr>
            <xdr:cNvPr id="6146" name="HEADER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1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ffectLst/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prstDash val="solid"/>
                  <a:miter lim="800000"/>
                  <a:headEnd/>
                  <a:tailEnd type="none" w="med" len="med"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4</xdr:col>
          <xdr:colOff>114300</xdr:colOff>
          <xdr:row>1</xdr:row>
          <xdr:rowOff>28575</xdr:rowOff>
        </xdr:to>
        <xdr:sp macro="" textlink="">
          <xdr:nvSpPr>
            <xdr:cNvPr id="1025" name="FILTER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2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4</xdr:col>
          <xdr:colOff>114300</xdr:colOff>
          <xdr:row>1</xdr:row>
          <xdr:rowOff>28575</xdr:rowOff>
        </xdr:to>
        <xdr:sp macro="" textlink="">
          <xdr:nvSpPr>
            <xdr:cNvPr id="1026" name="HEADER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2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4</xdr:col>
          <xdr:colOff>114300</xdr:colOff>
          <xdr:row>1</xdr:row>
          <xdr:rowOff>28575</xdr:rowOff>
        </xdr:to>
        <xdr:sp macro="" textlink="">
          <xdr:nvSpPr>
            <xdr:cNvPr id="4097" name="FILTER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3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4</xdr:col>
          <xdr:colOff>114300</xdr:colOff>
          <xdr:row>1</xdr:row>
          <xdr:rowOff>28575</xdr:rowOff>
        </xdr:to>
        <xdr:sp macro="" textlink="">
          <xdr:nvSpPr>
            <xdr:cNvPr id="4098" name="HEADER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3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3.emf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ontrol" Target="../activeX/activeX2.xml"/><Relationship Id="rId5" Type="http://schemas.openxmlformats.org/officeDocument/2006/relationships/image" Target="../media/image2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image" Target="../media/image5.emf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ontrol" Target="../activeX/activeX4.xml"/><Relationship Id="rId5" Type="http://schemas.openxmlformats.org/officeDocument/2006/relationships/image" Target="../media/image4.emf"/><Relationship Id="rId4" Type="http://schemas.openxmlformats.org/officeDocument/2006/relationships/control" Target="../activeX/activeX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7" Type="http://schemas.openxmlformats.org/officeDocument/2006/relationships/image" Target="../media/image7.emf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6" Type="http://schemas.openxmlformats.org/officeDocument/2006/relationships/control" Target="../activeX/activeX6.xml"/><Relationship Id="rId5" Type="http://schemas.openxmlformats.org/officeDocument/2006/relationships/image" Target="../media/image6.emf"/><Relationship Id="rId4" Type="http://schemas.openxmlformats.org/officeDocument/2006/relationships/control" Target="../activeX/activeX5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40"/>
  <sheetViews>
    <sheetView showGridLines="0" zoomScale="84" zoomScaleNormal="84" workbookViewId="0"/>
  </sheetViews>
  <sheetFormatPr defaultColWidth="8.85546875" defaultRowHeight="15"/>
  <cols>
    <col min="1" max="1" width="3" style="38" customWidth="1"/>
    <col min="2" max="2" width="4.140625" style="38" customWidth="1"/>
    <col min="3" max="3" width="54" style="38" customWidth="1"/>
    <col min="4" max="4" width="3.7109375" style="38" customWidth="1"/>
    <col min="5" max="5" width="90.28515625" style="38" customWidth="1"/>
    <col min="6" max="7" width="8.85546875" style="38"/>
    <col min="8" max="8" width="15.42578125" style="38" customWidth="1"/>
    <col min="9" max="9" width="5.140625" style="38" customWidth="1"/>
    <col min="10" max="11" width="8.85546875" style="38"/>
    <col min="12" max="12" width="3" style="38" customWidth="1"/>
    <col min="13" max="15" width="8.85546875" style="38"/>
    <col min="16" max="16" width="7" style="38" customWidth="1"/>
    <col min="17" max="256" width="8.85546875" style="38"/>
    <col min="257" max="257" width="3" style="38" customWidth="1"/>
    <col min="258" max="258" width="4.140625" style="38" customWidth="1"/>
    <col min="259" max="259" width="54" style="38" customWidth="1"/>
    <col min="260" max="260" width="3.7109375" style="38" customWidth="1"/>
    <col min="261" max="261" width="90.28515625" style="38" customWidth="1"/>
    <col min="262" max="263" width="8.85546875" style="38"/>
    <col min="264" max="264" width="15.42578125" style="38" customWidth="1"/>
    <col min="265" max="265" width="5.140625" style="38" customWidth="1"/>
    <col min="266" max="267" width="8.85546875" style="38"/>
    <col min="268" max="268" width="3" style="38" customWidth="1"/>
    <col min="269" max="271" width="8.85546875" style="38"/>
    <col min="272" max="272" width="7" style="38" customWidth="1"/>
    <col min="273" max="512" width="8.85546875" style="38"/>
    <col min="513" max="513" width="3" style="38" customWidth="1"/>
    <col min="514" max="514" width="4.140625" style="38" customWidth="1"/>
    <col min="515" max="515" width="54" style="38" customWidth="1"/>
    <col min="516" max="516" width="3.7109375" style="38" customWidth="1"/>
    <col min="517" max="517" width="90.28515625" style="38" customWidth="1"/>
    <col min="518" max="519" width="8.85546875" style="38"/>
    <col min="520" max="520" width="15.42578125" style="38" customWidth="1"/>
    <col min="521" max="521" width="5.140625" style="38" customWidth="1"/>
    <col min="522" max="523" width="8.85546875" style="38"/>
    <col min="524" max="524" width="3" style="38" customWidth="1"/>
    <col min="525" max="527" width="8.85546875" style="38"/>
    <col min="528" max="528" width="7" style="38" customWidth="1"/>
    <col min="529" max="768" width="8.85546875" style="38"/>
    <col min="769" max="769" width="3" style="38" customWidth="1"/>
    <col min="770" max="770" width="4.140625" style="38" customWidth="1"/>
    <col min="771" max="771" width="54" style="38" customWidth="1"/>
    <col min="772" max="772" width="3.7109375" style="38" customWidth="1"/>
    <col min="773" max="773" width="90.28515625" style="38" customWidth="1"/>
    <col min="774" max="775" width="8.85546875" style="38"/>
    <col min="776" max="776" width="15.42578125" style="38" customWidth="1"/>
    <col min="777" max="777" width="5.140625" style="38" customWidth="1"/>
    <col min="778" max="779" width="8.85546875" style="38"/>
    <col min="780" max="780" width="3" style="38" customWidth="1"/>
    <col min="781" max="783" width="8.85546875" style="38"/>
    <col min="784" max="784" width="7" style="38" customWidth="1"/>
    <col min="785" max="1024" width="8.85546875" style="38"/>
    <col min="1025" max="1025" width="3" style="38" customWidth="1"/>
    <col min="1026" max="1026" width="4.140625" style="38" customWidth="1"/>
    <col min="1027" max="1027" width="54" style="38" customWidth="1"/>
    <col min="1028" max="1028" width="3.7109375" style="38" customWidth="1"/>
    <col min="1029" max="1029" width="90.28515625" style="38" customWidth="1"/>
    <col min="1030" max="1031" width="8.85546875" style="38"/>
    <col min="1032" max="1032" width="15.42578125" style="38" customWidth="1"/>
    <col min="1033" max="1033" width="5.140625" style="38" customWidth="1"/>
    <col min="1034" max="1035" width="8.85546875" style="38"/>
    <col min="1036" max="1036" width="3" style="38" customWidth="1"/>
    <col min="1037" max="1039" width="8.85546875" style="38"/>
    <col min="1040" max="1040" width="7" style="38" customWidth="1"/>
    <col min="1041" max="1280" width="8.85546875" style="38"/>
    <col min="1281" max="1281" width="3" style="38" customWidth="1"/>
    <col min="1282" max="1282" width="4.140625" style="38" customWidth="1"/>
    <col min="1283" max="1283" width="54" style="38" customWidth="1"/>
    <col min="1284" max="1284" width="3.7109375" style="38" customWidth="1"/>
    <col min="1285" max="1285" width="90.28515625" style="38" customWidth="1"/>
    <col min="1286" max="1287" width="8.85546875" style="38"/>
    <col min="1288" max="1288" width="15.42578125" style="38" customWidth="1"/>
    <col min="1289" max="1289" width="5.140625" style="38" customWidth="1"/>
    <col min="1290" max="1291" width="8.85546875" style="38"/>
    <col min="1292" max="1292" width="3" style="38" customWidth="1"/>
    <col min="1293" max="1295" width="8.85546875" style="38"/>
    <col min="1296" max="1296" width="7" style="38" customWidth="1"/>
    <col min="1297" max="1536" width="8.85546875" style="38"/>
    <col min="1537" max="1537" width="3" style="38" customWidth="1"/>
    <col min="1538" max="1538" width="4.140625" style="38" customWidth="1"/>
    <col min="1539" max="1539" width="54" style="38" customWidth="1"/>
    <col min="1540" max="1540" width="3.7109375" style="38" customWidth="1"/>
    <col min="1541" max="1541" width="90.28515625" style="38" customWidth="1"/>
    <col min="1542" max="1543" width="8.85546875" style="38"/>
    <col min="1544" max="1544" width="15.42578125" style="38" customWidth="1"/>
    <col min="1545" max="1545" width="5.140625" style="38" customWidth="1"/>
    <col min="1546" max="1547" width="8.85546875" style="38"/>
    <col min="1548" max="1548" width="3" style="38" customWidth="1"/>
    <col min="1549" max="1551" width="8.85546875" style="38"/>
    <col min="1552" max="1552" width="7" style="38" customWidth="1"/>
    <col min="1553" max="1792" width="8.85546875" style="38"/>
    <col min="1793" max="1793" width="3" style="38" customWidth="1"/>
    <col min="1794" max="1794" width="4.140625" style="38" customWidth="1"/>
    <col min="1795" max="1795" width="54" style="38" customWidth="1"/>
    <col min="1796" max="1796" width="3.7109375" style="38" customWidth="1"/>
    <col min="1797" max="1797" width="90.28515625" style="38" customWidth="1"/>
    <col min="1798" max="1799" width="8.85546875" style="38"/>
    <col min="1800" max="1800" width="15.42578125" style="38" customWidth="1"/>
    <col min="1801" max="1801" width="5.140625" style="38" customWidth="1"/>
    <col min="1802" max="1803" width="8.85546875" style="38"/>
    <col min="1804" max="1804" width="3" style="38" customWidth="1"/>
    <col min="1805" max="1807" width="8.85546875" style="38"/>
    <col min="1808" max="1808" width="7" style="38" customWidth="1"/>
    <col min="1809" max="2048" width="8.85546875" style="38"/>
    <col min="2049" max="2049" width="3" style="38" customWidth="1"/>
    <col min="2050" max="2050" width="4.140625" style="38" customWidth="1"/>
    <col min="2051" max="2051" width="54" style="38" customWidth="1"/>
    <col min="2052" max="2052" width="3.7109375" style="38" customWidth="1"/>
    <col min="2053" max="2053" width="90.28515625" style="38" customWidth="1"/>
    <col min="2054" max="2055" width="8.85546875" style="38"/>
    <col min="2056" max="2056" width="15.42578125" style="38" customWidth="1"/>
    <col min="2057" max="2057" width="5.140625" style="38" customWidth="1"/>
    <col min="2058" max="2059" width="8.85546875" style="38"/>
    <col min="2060" max="2060" width="3" style="38" customWidth="1"/>
    <col min="2061" max="2063" width="8.85546875" style="38"/>
    <col min="2064" max="2064" width="7" style="38" customWidth="1"/>
    <col min="2065" max="2304" width="8.85546875" style="38"/>
    <col min="2305" max="2305" width="3" style="38" customWidth="1"/>
    <col min="2306" max="2306" width="4.140625" style="38" customWidth="1"/>
    <col min="2307" max="2307" width="54" style="38" customWidth="1"/>
    <col min="2308" max="2308" width="3.7109375" style="38" customWidth="1"/>
    <col min="2309" max="2309" width="90.28515625" style="38" customWidth="1"/>
    <col min="2310" max="2311" width="8.85546875" style="38"/>
    <col min="2312" max="2312" width="15.42578125" style="38" customWidth="1"/>
    <col min="2313" max="2313" width="5.140625" style="38" customWidth="1"/>
    <col min="2314" max="2315" width="8.85546875" style="38"/>
    <col min="2316" max="2316" width="3" style="38" customWidth="1"/>
    <col min="2317" max="2319" width="8.85546875" style="38"/>
    <col min="2320" max="2320" width="7" style="38" customWidth="1"/>
    <col min="2321" max="2560" width="8.85546875" style="38"/>
    <col min="2561" max="2561" width="3" style="38" customWidth="1"/>
    <col min="2562" max="2562" width="4.140625" style="38" customWidth="1"/>
    <col min="2563" max="2563" width="54" style="38" customWidth="1"/>
    <col min="2564" max="2564" width="3.7109375" style="38" customWidth="1"/>
    <col min="2565" max="2565" width="90.28515625" style="38" customWidth="1"/>
    <col min="2566" max="2567" width="8.85546875" style="38"/>
    <col min="2568" max="2568" width="15.42578125" style="38" customWidth="1"/>
    <col min="2569" max="2569" width="5.140625" style="38" customWidth="1"/>
    <col min="2570" max="2571" width="8.85546875" style="38"/>
    <col min="2572" max="2572" width="3" style="38" customWidth="1"/>
    <col min="2573" max="2575" width="8.85546875" style="38"/>
    <col min="2576" max="2576" width="7" style="38" customWidth="1"/>
    <col min="2577" max="2816" width="8.85546875" style="38"/>
    <col min="2817" max="2817" width="3" style="38" customWidth="1"/>
    <col min="2818" max="2818" width="4.140625" style="38" customWidth="1"/>
    <col min="2819" max="2819" width="54" style="38" customWidth="1"/>
    <col min="2820" max="2820" width="3.7109375" style="38" customWidth="1"/>
    <col min="2821" max="2821" width="90.28515625" style="38" customWidth="1"/>
    <col min="2822" max="2823" width="8.85546875" style="38"/>
    <col min="2824" max="2824" width="15.42578125" style="38" customWidth="1"/>
    <col min="2825" max="2825" width="5.140625" style="38" customWidth="1"/>
    <col min="2826" max="2827" width="8.85546875" style="38"/>
    <col min="2828" max="2828" width="3" style="38" customWidth="1"/>
    <col min="2829" max="2831" width="8.85546875" style="38"/>
    <col min="2832" max="2832" width="7" style="38" customWidth="1"/>
    <col min="2833" max="3072" width="8.85546875" style="38"/>
    <col min="3073" max="3073" width="3" style="38" customWidth="1"/>
    <col min="3074" max="3074" width="4.140625" style="38" customWidth="1"/>
    <col min="3075" max="3075" width="54" style="38" customWidth="1"/>
    <col min="3076" max="3076" width="3.7109375" style="38" customWidth="1"/>
    <col min="3077" max="3077" width="90.28515625" style="38" customWidth="1"/>
    <col min="3078" max="3079" width="8.85546875" style="38"/>
    <col min="3080" max="3080" width="15.42578125" style="38" customWidth="1"/>
    <col min="3081" max="3081" width="5.140625" style="38" customWidth="1"/>
    <col min="3082" max="3083" width="8.85546875" style="38"/>
    <col min="3084" max="3084" width="3" style="38" customWidth="1"/>
    <col min="3085" max="3087" width="8.85546875" style="38"/>
    <col min="3088" max="3088" width="7" style="38" customWidth="1"/>
    <col min="3089" max="3328" width="8.85546875" style="38"/>
    <col min="3329" max="3329" width="3" style="38" customWidth="1"/>
    <col min="3330" max="3330" width="4.140625" style="38" customWidth="1"/>
    <col min="3331" max="3331" width="54" style="38" customWidth="1"/>
    <col min="3332" max="3332" width="3.7109375" style="38" customWidth="1"/>
    <col min="3333" max="3333" width="90.28515625" style="38" customWidth="1"/>
    <col min="3334" max="3335" width="8.85546875" style="38"/>
    <col min="3336" max="3336" width="15.42578125" style="38" customWidth="1"/>
    <col min="3337" max="3337" width="5.140625" style="38" customWidth="1"/>
    <col min="3338" max="3339" width="8.85546875" style="38"/>
    <col min="3340" max="3340" width="3" style="38" customWidth="1"/>
    <col min="3341" max="3343" width="8.85546875" style="38"/>
    <col min="3344" max="3344" width="7" style="38" customWidth="1"/>
    <col min="3345" max="3584" width="8.85546875" style="38"/>
    <col min="3585" max="3585" width="3" style="38" customWidth="1"/>
    <col min="3586" max="3586" width="4.140625" style="38" customWidth="1"/>
    <col min="3587" max="3587" width="54" style="38" customWidth="1"/>
    <col min="3588" max="3588" width="3.7109375" style="38" customWidth="1"/>
    <col min="3589" max="3589" width="90.28515625" style="38" customWidth="1"/>
    <col min="3590" max="3591" width="8.85546875" style="38"/>
    <col min="3592" max="3592" width="15.42578125" style="38" customWidth="1"/>
    <col min="3593" max="3593" width="5.140625" style="38" customWidth="1"/>
    <col min="3594" max="3595" width="8.85546875" style="38"/>
    <col min="3596" max="3596" width="3" style="38" customWidth="1"/>
    <col min="3597" max="3599" width="8.85546875" style="38"/>
    <col min="3600" max="3600" width="7" style="38" customWidth="1"/>
    <col min="3601" max="3840" width="8.85546875" style="38"/>
    <col min="3841" max="3841" width="3" style="38" customWidth="1"/>
    <col min="3842" max="3842" width="4.140625" style="38" customWidth="1"/>
    <col min="3843" max="3843" width="54" style="38" customWidth="1"/>
    <col min="3844" max="3844" width="3.7109375" style="38" customWidth="1"/>
    <col min="3845" max="3845" width="90.28515625" style="38" customWidth="1"/>
    <col min="3846" max="3847" width="8.85546875" style="38"/>
    <col min="3848" max="3848" width="15.42578125" style="38" customWidth="1"/>
    <col min="3849" max="3849" width="5.140625" style="38" customWidth="1"/>
    <col min="3850" max="3851" width="8.85546875" style="38"/>
    <col min="3852" max="3852" width="3" style="38" customWidth="1"/>
    <col min="3853" max="3855" width="8.85546875" style="38"/>
    <col min="3856" max="3856" width="7" style="38" customWidth="1"/>
    <col min="3857" max="4096" width="8.85546875" style="38"/>
    <col min="4097" max="4097" width="3" style="38" customWidth="1"/>
    <col min="4098" max="4098" width="4.140625" style="38" customWidth="1"/>
    <col min="4099" max="4099" width="54" style="38" customWidth="1"/>
    <col min="4100" max="4100" width="3.7109375" style="38" customWidth="1"/>
    <col min="4101" max="4101" width="90.28515625" style="38" customWidth="1"/>
    <col min="4102" max="4103" width="8.85546875" style="38"/>
    <col min="4104" max="4104" width="15.42578125" style="38" customWidth="1"/>
    <col min="4105" max="4105" width="5.140625" style="38" customWidth="1"/>
    <col min="4106" max="4107" width="8.85546875" style="38"/>
    <col min="4108" max="4108" width="3" style="38" customWidth="1"/>
    <col min="4109" max="4111" width="8.85546875" style="38"/>
    <col min="4112" max="4112" width="7" style="38" customWidth="1"/>
    <col min="4113" max="4352" width="8.85546875" style="38"/>
    <col min="4353" max="4353" width="3" style="38" customWidth="1"/>
    <col min="4354" max="4354" width="4.140625" style="38" customWidth="1"/>
    <col min="4355" max="4355" width="54" style="38" customWidth="1"/>
    <col min="4356" max="4356" width="3.7109375" style="38" customWidth="1"/>
    <col min="4357" max="4357" width="90.28515625" style="38" customWidth="1"/>
    <col min="4358" max="4359" width="8.85546875" style="38"/>
    <col min="4360" max="4360" width="15.42578125" style="38" customWidth="1"/>
    <col min="4361" max="4361" width="5.140625" style="38" customWidth="1"/>
    <col min="4362" max="4363" width="8.85546875" style="38"/>
    <col min="4364" max="4364" width="3" style="38" customWidth="1"/>
    <col min="4365" max="4367" width="8.85546875" style="38"/>
    <col min="4368" max="4368" width="7" style="38" customWidth="1"/>
    <col min="4369" max="4608" width="8.85546875" style="38"/>
    <col min="4609" max="4609" width="3" style="38" customWidth="1"/>
    <col min="4610" max="4610" width="4.140625" style="38" customWidth="1"/>
    <col min="4611" max="4611" width="54" style="38" customWidth="1"/>
    <col min="4612" max="4612" width="3.7109375" style="38" customWidth="1"/>
    <col min="4613" max="4613" width="90.28515625" style="38" customWidth="1"/>
    <col min="4614" max="4615" width="8.85546875" style="38"/>
    <col min="4616" max="4616" width="15.42578125" style="38" customWidth="1"/>
    <col min="4617" max="4617" width="5.140625" style="38" customWidth="1"/>
    <col min="4618" max="4619" width="8.85546875" style="38"/>
    <col min="4620" max="4620" width="3" style="38" customWidth="1"/>
    <col min="4621" max="4623" width="8.85546875" style="38"/>
    <col min="4624" max="4624" width="7" style="38" customWidth="1"/>
    <col min="4625" max="4864" width="8.85546875" style="38"/>
    <col min="4865" max="4865" width="3" style="38" customWidth="1"/>
    <col min="4866" max="4866" width="4.140625" style="38" customWidth="1"/>
    <col min="4867" max="4867" width="54" style="38" customWidth="1"/>
    <col min="4868" max="4868" width="3.7109375" style="38" customWidth="1"/>
    <col min="4869" max="4869" width="90.28515625" style="38" customWidth="1"/>
    <col min="4870" max="4871" width="8.85546875" style="38"/>
    <col min="4872" max="4872" width="15.42578125" style="38" customWidth="1"/>
    <col min="4873" max="4873" width="5.140625" style="38" customWidth="1"/>
    <col min="4874" max="4875" width="8.85546875" style="38"/>
    <col min="4876" max="4876" width="3" style="38" customWidth="1"/>
    <col min="4877" max="4879" width="8.85546875" style="38"/>
    <col min="4880" max="4880" width="7" style="38" customWidth="1"/>
    <col min="4881" max="5120" width="8.85546875" style="38"/>
    <col min="5121" max="5121" width="3" style="38" customWidth="1"/>
    <col min="5122" max="5122" width="4.140625" style="38" customWidth="1"/>
    <col min="5123" max="5123" width="54" style="38" customWidth="1"/>
    <col min="5124" max="5124" width="3.7109375" style="38" customWidth="1"/>
    <col min="5125" max="5125" width="90.28515625" style="38" customWidth="1"/>
    <col min="5126" max="5127" width="8.85546875" style="38"/>
    <col min="5128" max="5128" width="15.42578125" style="38" customWidth="1"/>
    <col min="5129" max="5129" width="5.140625" style="38" customWidth="1"/>
    <col min="5130" max="5131" width="8.85546875" style="38"/>
    <col min="5132" max="5132" width="3" style="38" customWidth="1"/>
    <col min="5133" max="5135" width="8.85546875" style="38"/>
    <col min="5136" max="5136" width="7" style="38" customWidth="1"/>
    <col min="5137" max="5376" width="8.85546875" style="38"/>
    <col min="5377" max="5377" width="3" style="38" customWidth="1"/>
    <col min="5378" max="5378" width="4.140625" style="38" customWidth="1"/>
    <col min="5379" max="5379" width="54" style="38" customWidth="1"/>
    <col min="5380" max="5380" width="3.7109375" style="38" customWidth="1"/>
    <col min="5381" max="5381" width="90.28515625" style="38" customWidth="1"/>
    <col min="5382" max="5383" width="8.85546875" style="38"/>
    <col min="5384" max="5384" width="15.42578125" style="38" customWidth="1"/>
    <col min="5385" max="5385" width="5.140625" style="38" customWidth="1"/>
    <col min="5386" max="5387" width="8.85546875" style="38"/>
    <col min="5388" max="5388" width="3" style="38" customWidth="1"/>
    <col min="5389" max="5391" width="8.85546875" style="38"/>
    <col min="5392" max="5392" width="7" style="38" customWidth="1"/>
    <col min="5393" max="5632" width="8.85546875" style="38"/>
    <col min="5633" max="5633" width="3" style="38" customWidth="1"/>
    <col min="5634" max="5634" width="4.140625" style="38" customWidth="1"/>
    <col min="5635" max="5635" width="54" style="38" customWidth="1"/>
    <col min="5636" max="5636" width="3.7109375" style="38" customWidth="1"/>
    <col min="5637" max="5637" width="90.28515625" style="38" customWidth="1"/>
    <col min="5638" max="5639" width="8.85546875" style="38"/>
    <col min="5640" max="5640" width="15.42578125" style="38" customWidth="1"/>
    <col min="5641" max="5641" width="5.140625" style="38" customWidth="1"/>
    <col min="5642" max="5643" width="8.85546875" style="38"/>
    <col min="5644" max="5644" width="3" style="38" customWidth="1"/>
    <col min="5645" max="5647" width="8.85546875" style="38"/>
    <col min="5648" max="5648" width="7" style="38" customWidth="1"/>
    <col min="5649" max="5888" width="8.85546875" style="38"/>
    <col min="5889" max="5889" width="3" style="38" customWidth="1"/>
    <col min="5890" max="5890" width="4.140625" style="38" customWidth="1"/>
    <col min="5891" max="5891" width="54" style="38" customWidth="1"/>
    <col min="5892" max="5892" width="3.7109375" style="38" customWidth="1"/>
    <col min="5893" max="5893" width="90.28515625" style="38" customWidth="1"/>
    <col min="5894" max="5895" width="8.85546875" style="38"/>
    <col min="5896" max="5896" width="15.42578125" style="38" customWidth="1"/>
    <col min="5897" max="5897" width="5.140625" style="38" customWidth="1"/>
    <col min="5898" max="5899" width="8.85546875" style="38"/>
    <col min="5900" max="5900" width="3" style="38" customWidth="1"/>
    <col min="5901" max="5903" width="8.85546875" style="38"/>
    <col min="5904" max="5904" width="7" style="38" customWidth="1"/>
    <col min="5905" max="6144" width="8.85546875" style="38"/>
    <col min="6145" max="6145" width="3" style="38" customWidth="1"/>
    <col min="6146" max="6146" width="4.140625" style="38" customWidth="1"/>
    <col min="6147" max="6147" width="54" style="38" customWidth="1"/>
    <col min="6148" max="6148" width="3.7109375" style="38" customWidth="1"/>
    <col min="6149" max="6149" width="90.28515625" style="38" customWidth="1"/>
    <col min="6150" max="6151" width="8.85546875" style="38"/>
    <col min="6152" max="6152" width="15.42578125" style="38" customWidth="1"/>
    <col min="6153" max="6153" width="5.140625" style="38" customWidth="1"/>
    <col min="6154" max="6155" width="8.85546875" style="38"/>
    <col min="6156" max="6156" width="3" style="38" customWidth="1"/>
    <col min="6157" max="6159" width="8.85546875" style="38"/>
    <col min="6160" max="6160" width="7" style="38" customWidth="1"/>
    <col min="6161" max="6400" width="8.85546875" style="38"/>
    <col min="6401" max="6401" width="3" style="38" customWidth="1"/>
    <col min="6402" max="6402" width="4.140625" style="38" customWidth="1"/>
    <col min="6403" max="6403" width="54" style="38" customWidth="1"/>
    <col min="6404" max="6404" width="3.7109375" style="38" customWidth="1"/>
    <col min="6405" max="6405" width="90.28515625" style="38" customWidth="1"/>
    <col min="6406" max="6407" width="8.85546875" style="38"/>
    <col min="6408" max="6408" width="15.42578125" style="38" customWidth="1"/>
    <col min="6409" max="6409" width="5.140625" style="38" customWidth="1"/>
    <col min="6410" max="6411" width="8.85546875" style="38"/>
    <col min="6412" max="6412" width="3" style="38" customWidth="1"/>
    <col min="6413" max="6415" width="8.85546875" style="38"/>
    <col min="6416" max="6416" width="7" style="38" customWidth="1"/>
    <col min="6417" max="6656" width="8.85546875" style="38"/>
    <col min="6657" max="6657" width="3" style="38" customWidth="1"/>
    <col min="6658" max="6658" width="4.140625" style="38" customWidth="1"/>
    <col min="6659" max="6659" width="54" style="38" customWidth="1"/>
    <col min="6660" max="6660" width="3.7109375" style="38" customWidth="1"/>
    <col min="6661" max="6661" width="90.28515625" style="38" customWidth="1"/>
    <col min="6662" max="6663" width="8.85546875" style="38"/>
    <col min="6664" max="6664" width="15.42578125" style="38" customWidth="1"/>
    <col min="6665" max="6665" width="5.140625" style="38" customWidth="1"/>
    <col min="6666" max="6667" width="8.85546875" style="38"/>
    <col min="6668" max="6668" width="3" style="38" customWidth="1"/>
    <col min="6669" max="6671" width="8.85546875" style="38"/>
    <col min="6672" max="6672" width="7" style="38" customWidth="1"/>
    <col min="6673" max="6912" width="8.85546875" style="38"/>
    <col min="6913" max="6913" width="3" style="38" customWidth="1"/>
    <col min="6914" max="6914" width="4.140625" style="38" customWidth="1"/>
    <col min="6915" max="6915" width="54" style="38" customWidth="1"/>
    <col min="6916" max="6916" width="3.7109375" style="38" customWidth="1"/>
    <col min="6917" max="6917" width="90.28515625" style="38" customWidth="1"/>
    <col min="6918" max="6919" width="8.85546875" style="38"/>
    <col min="6920" max="6920" width="15.42578125" style="38" customWidth="1"/>
    <col min="6921" max="6921" width="5.140625" style="38" customWidth="1"/>
    <col min="6922" max="6923" width="8.85546875" style="38"/>
    <col min="6924" max="6924" width="3" style="38" customWidth="1"/>
    <col min="6925" max="6927" width="8.85546875" style="38"/>
    <col min="6928" max="6928" width="7" style="38" customWidth="1"/>
    <col min="6929" max="7168" width="8.85546875" style="38"/>
    <col min="7169" max="7169" width="3" style="38" customWidth="1"/>
    <col min="7170" max="7170" width="4.140625" style="38" customWidth="1"/>
    <col min="7171" max="7171" width="54" style="38" customWidth="1"/>
    <col min="7172" max="7172" width="3.7109375" style="38" customWidth="1"/>
    <col min="7173" max="7173" width="90.28515625" style="38" customWidth="1"/>
    <col min="7174" max="7175" width="8.85546875" style="38"/>
    <col min="7176" max="7176" width="15.42578125" style="38" customWidth="1"/>
    <col min="7177" max="7177" width="5.140625" style="38" customWidth="1"/>
    <col min="7178" max="7179" width="8.85546875" style="38"/>
    <col min="7180" max="7180" width="3" style="38" customWidth="1"/>
    <col min="7181" max="7183" width="8.85546875" style="38"/>
    <col min="7184" max="7184" width="7" style="38" customWidth="1"/>
    <col min="7185" max="7424" width="8.85546875" style="38"/>
    <col min="7425" max="7425" width="3" style="38" customWidth="1"/>
    <col min="7426" max="7426" width="4.140625" style="38" customWidth="1"/>
    <col min="7427" max="7427" width="54" style="38" customWidth="1"/>
    <col min="7428" max="7428" width="3.7109375" style="38" customWidth="1"/>
    <col min="7429" max="7429" width="90.28515625" style="38" customWidth="1"/>
    <col min="7430" max="7431" width="8.85546875" style="38"/>
    <col min="7432" max="7432" width="15.42578125" style="38" customWidth="1"/>
    <col min="7433" max="7433" width="5.140625" style="38" customWidth="1"/>
    <col min="7434" max="7435" width="8.85546875" style="38"/>
    <col min="7436" max="7436" width="3" style="38" customWidth="1"/>
    <col min="7437" max="7439" width="8.85546875" style="38"/>
    <col min="7440" max="7440" width="7" style="38" customWidth="1"/>
    <col min="7441" max="7680" width="8.85546875" style="38"/>
    <col min="7681" max="7681" width="3" style="38" customWidth="1"/>
    <col min="7682" max="7682" width="4.140625" style="38" customWidth="1"/>
    <col min="7683" max="7683" width="54" style="38" customWidth="1"/>
    <col min="7684" max="7684" width="3.7109375" style="38" customWidth="1"/>
    <col min="7685" max="7685" width="90.28515625" style="38" customWidth="1"/>
    <col min="7686" max="7687" width="8.85546875" style="38"/>
    <col min="7688" max="7688" width="15.42578125" style="38" customWidth="1"/>
    <col min="7689" max="7689" width="5.140625" style="38" customWidth="1"/>
    <col min="7690" max="7691" width="8.85546875" style="38"/>
    <col min="7692" max="7692" width="3" style="38" customWidth="1"/>
    <col min="7693" max="7695" width="8.85546875" style="38"/>
    <col min="7696" max="7696" width="7" style="38" customWidth="1"/>
    <col min="7697" max="7936" width="8.85546875" style="38"/>
    <col min="7937" max="7937" width="3" style="38" customWidth="1"/>
    <col min="7938" max="7938" width="4.140625" style="38" customWidth="1"/>
    <col min="7939" max="7939" width="54" style="38" customWidth="1"/>
    <col min="7940" max="7940" width="3.7109375" style="38" customWidth="1"/>
    <col min="7941" max="7941" width="90.28515625" style="38" customWidth="1"/>
    <col min="7942" max="7943" width="8.85546875" style="38"/>
    <col min="7944" max="7944" width="15.42578125" style="38" customWidth="1"/>
    <col min="7945" max="7945" width="5.140625" style="38" customWidth="1"/>
    <col min="7946" max="7947" width="8.85546875" style="38"/>
    <col min="7948" max="7948" width="3" style="38" customWidth="1"/>
    <col min="7949" max="7951" width="8.85546875" style="38"/>
    <col min="7952" max="7952" width="7" style="38" customWidth="1"/>
    <col min="7953" max="8192" width="8.85546875" style="38"/>
    <col min="8193" max="8193" width="3" style="38" customWidth="1"/>
    <col min="8194" max="8194" width="4.140625" style="38" customWidth="1"/>
    <col min="8195" max="8195" width="54" style="38" customWidth="1"/>
    <col min="8196" max="8196" width="3.7109375" style="38" customWidth="1"/>
    <col min="8197" max="8197" width="90.28515625" style="38" customWidth="1"/>
    <col min="8198" max="8199" width="8.85546875" style="38"/>
    <col min="8200" max="8200" width="15.42578125" style="38" customWidth="1"/>
    <col min="8201" max="8201" width="5.140625" style="38" customWidth="1"/>
    <col min="8202" max="8203" width="8.85546875" style="38"/>
    <col min="8204" max="8204" width="3" style="38" customWidth="1"/>
    <col min="8205" max="8207" width="8.85546875" style="38"/>
    <col min="8208" max="8208" width="7" style="38" customWidth="1"/>
    <col min="8209" max="8448" width="8.85546875" style="38"/>
    <col min="8449" max="8449" width="3" style="38" customWidth="1"/>
    <col min="8450" max="8450" width="4.140625" style="38" customWidth="1"/>
    <col min="8451" max="8451" width="54" style="38" customWidth="1"/>
    <col min="8452" max="8452" width="3.7109375" style="38" customWidth="1"/>
    <col min="8453" max="8453" width="90.28515625" style="38" customWidth="1"/>
    <col min="8454" max="8455" width="8.85546875" style="38"/>
    <col min="8456" max="8456" width="15.42578125" style="38" customWidth="1"/>
    <col min="8457" max="8457" width="5.140625" style="38" customWidth="1"/>
    <col min="8458" max="8459" width="8.85546875" style="38"/>
    <col min="8460" max="8460" width="3" style="38" customWidth="1"/>
    <col min="8461" max="8463" width="8.85546875" style="38"/>
    <col min="8464" max="8464" width="7" style="38" customWidth="1"/>
    <col min="8465" max="8704" width="8.85546875" style="38"/>
    <col min="8705" max="8705" width="3" style="38" customWidth="1"/>
    <col min="8706" max="8706" width="4.140625" style="38" customWidth="1"/>
    <col min="8707" max="8707" width="54" style="38" customWidth="1"/>
    <col min="8708" max="8708" width="3.7109375" style="38" customWidth="1"/>
    <col min="8709" max="8709" width="90.28515625" style="38" customWidth="1"/>
    <col min="8710" max="8711" width="8.85546875" style="38"/>
    <col min="8712" max="8712" width="15.42578125" style="38" customWidth="1"/>
    <col min="8713" max="8713" width="5.140625" style="38" customWidth="1"/>
    <col min="8714" max="8715" width="8.85546875" style="38"/>
    <col min="8716" max="8716" width="3" style="38" customWidth="1"/>
    <col min="8717" max="8719" width="8.85546875" style="38"/>
    <col min="8720" max="8720" width="7" style="38" customWidth="1"/>
    <col min="8721" max="8960" width="8.85546875" style="38"/>
    <col min="8961" max="8961" width="3" style="38" customWidth="1"/>
    <col min="8962" max="8962" width="4.140625" style="38" customWidth="1"/>
    <col min="8963" max="8963" width="54" style="38" customWidth="1"/>
    <col min="8964" max="8964" width="3.7109375" style="38" customWidth="1"/>
    <col min="8965" max="8965" width="90.28515625" style="38" customWidth="1"/>
    <col min="8966" max="8967" width="8.85546875" style="38"/>
    <col min="8968" max="8968" width="15.42578125" style="38" customWidth="1"/>
    <col min="8969" max="8969" width="5.140625" style="38" customWidth="1"/>
    <col min="8970" max="8971" width="8.85546875" style="38"/>
    <col min="8972" max="8972" width="3" style="38" customWidth="1"/>
    <col min="8973" max="8975" width="8.85546875" style="38"/>
    <col min="8976" max="8976" width="7" style="38" customWidth="1"/>
    <col min="8977" max="9216" width="8.85546875" style="38"/>
    <col min="9217" max="9217" width="3" style="38" customWidth="1"/>
    <col min="9218" max="9218" width="4.140625" style="38" customWidth="1"/>
    <col min="9219" max="9219" width="54" style="38" customWidth="1"/>
    <col min="9220" max="9220" width="3.7109375" style="38" customWidth="1"/>
    <col min="9221" max="9221" width="90.28515625" style="38" customWidth="1"/>
    <col min="9222" max="9223" width="8.85546875" style="38"/>
    <col min="9224" max="9224" width="15.42578125" style="38" customWidth="1"/>
    <col min="9225" max="9225" width="5.140625" style="38" customWidth="1"/>
    <col min="9226" max="9227" width="8.85546875" style="38"/>
    <col min="9228" max="9228" width="3" style="38" customWidth="1"/>
    <col min="9229" max="9231" width="8.85546875" style="38"/>
    <col min="9232" max="9232" width="7" style="38" customWidth="1"/>
    <col min="9233" max="9472" width="8.85546875" style="38"/>
    <col min="9473" max="9473" width="3" style="38" customWidth="1"/>
    <col min="9474" max="9474" width="4.140625" style="38" customWidth="1"/>
    <col min="9475" max="9475" width="54" style="38" customWidth="1"/>
    <col min="9476" max="9476" width="3.7109375" style="38" customWidth="1"/>
    <col min="9477" max="9477" width="90.28515625" style="38" customWidth="1"/>
    <col min="9478" max="9479" width="8.85546875" style="38"/>
    <col min="9480" max="9480" width="15.42578125" style="38" customWidth="1"/>
    <col min="9481" max="9481" width="5.140625" style="38" customWidth="1"/>
    <col min="9482" max="9483" width="8.85546875" style="38"/>
    <col min="9484" max="9484" width="3" style="38" customWidth="1"/>
    <col min="9485" max="9487" width="8.85546875" style="38"/>
    <col min="9488" max="9488" width="7" style="38" customWidth="1"/>
    <col min="9489" max="9728" width="8.85546875" style="38"/>
    <col min="9729" max="9729" width="3" style="38" customWidth="1"/>
    <col min="9730" max="9730" width="4.140625" style="38" customWidth="1"/>
    <col min="9731" max="9731" width="54" style="38" customWidth="1"/>
    <col min="9732" max="9732" width="3.7109375" style="38" customWidth="1"/>
    <col min="9733" max="9733" width="90.28515625" style="38" customWidth="1"/>
    <col min="9734" max="9735" width="8.85546875" style="38"/>
    <col min="9736" max="9736" width="15.42578125" style="38" customWidth="1"/>
    <col min="9737" max="9737" width="5.140625" style="38" customWidth="1"/>
    <col min="9738" max="9739" width="8.85546875" style="38"/>
    <col min="9740" max="9740" width="3" style="38" customWidth="1"/>
    <col min="9741" max="9743" width="8.85546875" style="38"/>
    <col min="9744" max="9744" width="7" style="38" customWidth="1"/>
    <col min="9745" max="9984" width="8.85546875" style="38"/>
    <col min="9985" max="9985" width="3" style="38" customWidth="1"/>
    <col min="9986" max="9986" width="4.140625" style="38" customWidth="1"/>
    <col min="9987" max="9987" width="54" style="38" customWidth="1"/>
    <col min="9988" max="9988" width="3.7109375" style="38" customWidth="1"/>
    <col min="9989" max="9989" width="90.28515625" style="38" customWidth="1"/>
    <col min="9990" max="9991" width="8.85546875" style="38"/>
    <col min="9992" max="9992" width="15.42578125" style="38" customWidth="1"/>
    <col min="9993" max="9993" width="5.140625" style="38" customWidth="1"/>
    <col min="9994" max="9995" width="8.85546875" style="38"/>
    <col min="9996" max="9996" width="3" style="38" customWidth="1"/>
    <col min="9997" max="9999" width="8.85546875" style="38"/>
    <col min="10000" max="10000" width="7" style="38" customWidth="1"/>
    <col min="10001" max="10240" width="8.85546875" style="38"/>
    <col min="10241" max="10241" width="3" style="38" customWidth="1"/>
    <col min="10242" max="10242" width="4.140625" style="38" customWidth="1"/>
    <col min="10243" max="10243" width="54" style="38" customWidth="1"/>
    <col min="10244" max="10244" width="3.7109375" style="38" customWidth="1"/>
    <col min="10245" max="10245" width="90.28515625" style="38" customWidth="1"/>
    <col min="10246" max="10247" width="8.85546875" style="38"/>
    <col min="10248" max="10248" width="15.42578125" style="38" customWidth="1"/>
    <col min="10249" max="10249" width="5.140625" style="38" customWidth="1"/>
    <col min="10250" max="10251" width="8.85546875" style="38"/>
    <col min="10252" max="10252" width="3" style="38" customWidth="1"/>
    <col min="10253" max="10255" width="8.85546875" style="38"/>
    <col min="10256" max="10256" width="7" style="38" customWidth="1"/>
    <col min="10257" max="10496" width="8.85546875" style="38"/>
    <col min="10497" max="10497" width="3" style="38" customWidth="1"/>
    <col min="10498" max="10498" width="4.140625" style="38" customWidth="1"/>
    <col min="10499" max="10499" width="54" style="38" customWidth="1"/>
    <col min="10500" max="10500" width="3.7109375" style="38" customWidth="1"/>
    <col min="10501" max="10501" width="90.28515625" style="38" customWidth="1"/>
    <col min="10502" max="10503" width="8.85546875" style="38"/>
    <col min="10504" max="10504" width="15.42578125" style="38" customWidth="1"/>
    <col min="10505" max="10505" width="5.140625" style="38" customWidth="1"/>
    <col min="10506" max="10507" width="8.85546875" style="38"/>
    <col min="10508" max="10508" width="3" style="38" customWidth="1"/>
    <col min="10509" max="10511" width="8.85546875" style="38"/>
    <col min="10512" max="10512" width="7" style="38" customWidth="1"/>
    <col min="10513" max="10752" width="8.85546875" style="38"/>
    <col min="10753" max="10753" width="3" style="38" customWidth="1"/>
    <col min="10754" max="10754" width="4.140625" style="38" customWidth="1"/>
    <col min="10755" max="10755" width="54" style="38" customWidth="1"/>
    <col min="10756" max="10756" width="3.7109375" style="38" customWidth="1"/>
    <col min="10757" max="10757" width="90.28515625" style="38" customWidth="1"/>
    <col min="10758" max="10759" width="8.85546875" style="38"/>
    <col min="10760" max="10760" width="15.42578125" style="38" customWidth="1"/>
    <col min="10761" max="10761" width="5.140625" style="38" customWidth="1"/>
    <col min="10762" max="10763" width="8.85546875" style="38"/>
    <col min="10764" max="10764" width="3" style="38" customWidth="1"/>
    <col min="10765" max="10767" width="8.85546875" style="38"/>
    <col min="10768" max="10768" width="7" style="38" customWidth="1"/>
    <col min="10769" max="11008" width="8.85546875" style="38"/>
    <col min="11009" max="11009" width="3" style="38" customWidth="1"/>
    <col min="11010" max="11010" width="4.140625" style="38" customWidth="1"/>
    <col min="11011" max="11011" width="54" style="38" customWidth="1"/>
    <col min="11012" max="11012" width="3.7109375" style="38" customWidth="1"/>
    <col min="11013" max="11013" width="90.28515625" style="38" customWidth="1"/>
    <col min="11014" max="11015" width="8.85546875" style="38"/>
    <col min="11016" max="11016" width="15.42578125" style="38" customWidth="1"/>
    <col min="11017" max="11017" width="5.140625" style="38" customWidth="1"/>
    <col min="11018" max="11019" width="8.85546875" style="38"/>
    <col min="11020" max="11020" width="3" style="38" customWidth="1"/>
    <col min="11021" max="11023" width="8.85546875" style="38"/>
    <col min="11024" max="11024" width="7" style="38" customWidth="1"/>
    <col min="11025" max="11264" width="8.85546875" style="38"/>
    <col min="11265" max="11265" width="3" style="38" customWidth="1"/>
    <col min="11266" max="11266" width="4.140625" style="38" customWidth="1"/>
    <col min="11267" max="11267" width="54" style="38" customWidth="1"/>
    <col min="11268" max="11268" width="3.7109375" style="38" customWidth="1"/>
    <col min="11269" max="11269" width="90.28515625" style="38" customWidth="1"/>
    <col min="11270" max="11271" width="8.85546875" style="38"/>
    <col min="11272" max="11272" width="15.42578125" style="38" customWidth="1"/>
    <col min="11273" max="11273" width="5.140625" style="38" customWidth="1"/>
    <col min="11274" max="11275" width="8.85546875" style="38"/>
    <col min="11276" max="11276" width="3" style="38" customWidth="1"/>
    <col min="11277" max="11279" width="8.85546875" style="38"/>
    <col min="11280" max="11280" width="7" style="38" customWidth="1"/>
    <col min="11281" max="11520" width="8.85546875" style="38"/>
    <col min="11521" max="11521" width="3" style="38" customWidth="1"/>
    <col min="11522" max="11522" width="4.140625" style="38" customWidth="1"/>
    <col min="11523" max="11523" width="54" style="38" customWidth="1"/>
    <col min="11524" max="11524" width="3.7109375" style="38" customWidth="1"/>
    <col min="11525" max="11525" width="90.28515625" style="38" customWidth="1"/>
    <col min="11526" max="11527" width="8.85546875" style="38"/>
    <col min="11528" max="11528" width="15.42578125" style="38" customWidth="1"/>
    <col min="11529" max="11529" width="5.140625" style="38" customWidth="1"/>
    <col min="11530" max="11531" width="8.85546875" style="38"/>
    <col min="11532" max="11532" width="3" style="38" customWidth="1"/>
    <col min="11533" max="11535" width="8.85546875" style="38"/>
    <col min="11536" max="11536" width="7" style="38" customWidth="1"/>
    <col min="11537" max="11776" width="8.85546875" style="38"/>
    <col min="11777" max="11777" width="3" style="38" customWidth="1"/>
    <col min="11778" max="11778" width="4.140625" style="38" customWidth="1"/>
    <col min="11779" max="11779" width="54" style="38" customWidth="1"/>
    <col min="11780" max="11780" width="3.7109375" style="38" customWidth="1"/>
    <col min="11781" max="11781" width="90.28515625" style="38" customWidth="1"/>
    <col min="11782" max="11783" width="8.85546875" style="38"/>
    <col min="11784" max="11784" width="15.42578125" style="38" customWidth="1"/>
    <col min="11785" max="11785" width="5.140625" style="38" customWidth="1"/>
    <col min="11786" max="11787" width="8.85546875" style="38"/>
    <col min="11788" max="11788" width="3" style="38" customWidth="1"/>
    <col min="11789" max="11791" width="8.85546875" style="38"/>
    <col min="11792" max="11792" width="7" style="38" customWidth="1"/>
    <col min="11793" max="12032" width="8.85546875" style="38"/>
    <col min="12033" max="12033" width="3" style="38" customWidth="1"/>
    <col min="12034" max="12034" width="4.140625" style="38" customWidth="1"/>
    <col min="12035" max="12035" width="54" style="38" customWidth="1"/>
    <col min="12036" max="12036" width="3.7109375" style="38" customWidth="1"/>
    <col min="12037" max="12037" width="90.28515625" style="38" customWidth="1"/>
    <col min="12038" max="12039" width="8.85546875" style="38"/>
    <col min="12040" max="12040" width="15.42578125" style="38" customWidth="1"/>
    <col min="12041" max="12041" width="5.140625" style="38" customWidth="1"/>
    <col min="12042" max="12043" width="8.85546875" style="38"/>
    <col min="12044" max="12044" width="3" style="38" customWidth="1"/>
    <col min="12045" max="12047" width="8.85546875" style="38"/>
    <col min="12048" max="12048" width="7" style="38" customWidth="1"/>
    <col min="12049" max="12288" width="8.85546875" style="38"/>
    <col min="12289" max="12289" width="3" style="38" customWidth="1"/>
    <col min="12290" max="12290" width="4.140625" style="38" customWidth="1"/>
    <col min="12291" max="12291" width="54" style="38" customWidth="1"/>
    <col min="12292" max="12292" width="3.7109375" style="38" customWidth="1"/>
    <col min="12293" max="12293" width="90.28515625" style="38" customWidth="1"/>
    <col min="12294" max="12295" width="8.85546875" style="38"/>
    <col min="12296" max="12296" width="15.42578125" style="38" customWidth="1"/>
    <col min="12297" max="12297" width="5.140625" style="38" customWidth="1"/>
    <col min="12298" max="12299" width="8.85546875" style="38"/>
    <col min="12300" max="12300" width="3" style="38" customWidth="1"/>
    <col min="12301" max="12303" width="8.85546875" style="38"/>
    <col min="12304" max="12304" width="7" style="38" customWidth="1"/>
    <col min="12305" max="12544" width="8.85546875" style="38"/>
    <col min="12545" max="12545" width="3" style="38" customWidth="1"/>
    <col min="12546" max="12546" width="4.140625" style="38" customWidth="1"/>
    <col min="12547" max="12547" width="54" style="38" customWidth="1"/>
    <col min="12548" max="12548" width="3.7109375" style="38" customWidth="1"/>
    <col min="12549" max="12549" width="90.28515625" style="38" customWidth="1"/>
    <col min="12550" max="12551" width="8.85546875" style="38"/>
    <col min="12552" max="12552" width="15.42578125" style="38" customWidth="1"/>
    <col min="12553" max="12553" width="5.140625" style="38" customWidth="1"/>
    <col min="12554" max="12555" width="8.85546875" style="38"/>
    <col min="12556" max="12556" width="3" style="38" customWidth="1"/>
    <col min="12557" max="12559" width="8.85546875" style="38"/>
    <col min="12560" max="12560" width="7" style="38" customWidth="1"/>
    <col min="12561" max="12800" width="8.85546875" style="38"/>
    <col min="12801" max="12801" width="3" style="38" customWidth="1"/>
    <col min="12802" max="12802" width="4.140625" style="38" customWidth="1"/>
    <col min="12803" max="12803" width="54" style="38" customWidth="1"/>
    <col min="12804" max="12804" width="3.7109375" style="38" customWidth="1"/>
    <col min="12805" max="12805" width="90.28515625" style="38" customWidth="1"/>
    <col min="12806" max="12807" width="8.85546875" style="38"/>
    <col min="12808" max="12808" width="15.42578125" style="38" customWidth="1"/>
    <col min="12809" max="12809" width="5.140625" style="38" customWidth="1"/>
    <col min="12810" max="12811" width="8.85546875" style="38"/>
    <col min="12812" max="12812" width="3" style="38" customWidth="1"/>
    <col min="12813" max="12815" width="8.85546875" style="38"/>
    <col min="12816" max="12816" width="7" style="38" customWidth="1"/>
    <col min="12817" max="13056" width="8.85546875" style="38"/>
    <col min="13057" max="13057" width="3" style="38" customWidth="1"/>
    <col min="13058" max="13058" width="4.140625" style="38" customWidth="1"/>
    <col min="13059" max="13059" width="54" style="38" customWidth="1"/>
    <col min="13060" max="13060" width="3.7109375" style="38" customWidth="1"/>
    <col min="13061" max="13061" width="90.28515625" style="38" customWidth="1"/>
    <col min="13062" max="13063" width="8.85546875" style="38"/>
    <col min="13064" max="13064" width="15.42578125" style="38" customWidth="1"/>
    <col min="13065" max="13065" width="5.140625" style="38" customWidth="1"/>
    <col min="13066" max="13067" width="8.85546875" style="38"/>
    <col min="13068" max="13068" width="3" style="38" customWidth="1"/>
    <col min="13069" max="13071" width="8.85546875" style="38"/>
    <col min="13072" max="13072" width="7" style="38" customWidth="1"/>
    <col min="13073" max="13312" width="8.85546875" style="38"/>
    <col min="13313" max="13313" width="3" style="38" customWidth="1"/>
    <col min="13314" max="13314" width="4.140625" style="38" customWidth="1"/>
    <col min="13315" max="13315" width="54" style="38" customWidth="1"/>
    <col min="13316" max="13316" width="3.7109375" style="38" customWidth="1"/>
    <col min="13317" max="13317" width="90.28515625" style="38" customWidth="1"/>
    <col min="13318" max="13319" width="8.85546875" style="38"/>
    <col min="13320" max="13320" width="15.42578125" style="38" customWidth="1"/>
    <col min="13321" max="13321" width="5.140625" style="38" customWidth="1"/>
    <col min="13322" max="13323" width="8.85546875" style="38"/>
    <col min="13324" max="13324" width="3" style="38" customWidth="1"/>
    <col min="13325" max="13327" width="8.85546875" style="38"/>
    <col min="13328" max="13328" width="7" style="38" customWidth="1"/>
    <col min="13329" max="13568" width="8.85546875" style="38"/>
    <col min="13569" max="13569" width="3" style="38" customWidth="1"/>
    <col min="13570" max="13570" width="4.140625" style="38" customWidth="1"/>
    <col min="13571" max="13571" width="54" style="38" customWidth="1"/>
    <col min="13572" max="13572" width="3.7109375" style="38" customWidth="1"/>
    <col min="13573" max="13573" width="90.28515625" style="38" customWidth="1"/>
    <col min="13574" max="13575" width="8.85546875" style="38"/>
    <col min="13576" max="13576" width="15.42578125" style="38" customWidth="1"/>
    <col min="13577" max="13577" width="5.140625" style="38" customWidth="1"/>
    <col min="13578" max="13579" width="8.85546875" style="38"/>
    <col min="13580" max="13580" width="3" style="38" customWidth="1"/>
    <col min="13581" max="13583" width="8.85546875" style="38"/>
    <col min="13584" max="13584" width="7" style="38" customWidth="1"/>
    <col min="13585" max="13824" width="8.85546875" style="38"/>
    <col min="13825" max="13825" width="3" style="38" customWidth="1"/>
    <col min="13826" max="13826" width="4.140625" style="38" customWidth="1"/>
    <col min="13827" max="13827" width="54" style="38" customWidth="1"/>
    <col min="13828" max="13828" width="3.7109375" style="38" customWidth="1"/>
    <col min="13829" max="13829" width="90.28515625" style="38" customWidth="1"/>
    <col min="13830" max="13831" width="8.85546875" style="38"/>
    <col min="13832" max="13832" width="15.42578125" style="38" customWidth="1"/>
    <col min="13833" max="13833" width="5.140625" style="38" customWidth="1"/>
    <col min="13834" max="13835" width="8.85546875" style="38"/>
    <col min="13836" max="13836" width="3" style="38" customWidth="1"/>
    <col min="13837" max="13839" width="8.85546875" style="38"/>
    <col min="13840" max="13840" width="7" style="38" customWidth="1"/>
    <col min="13841" max="14080" width="8.85546875" style="38"/>
    <col min="14081" max="14081" width="3" style="38" customWidth="1"/>
    <col min="14082" max="14082" width="4.140625" style="38" customWidth="1"/>
    <col min="14083" max="14083" width="54" style="38" customWidth="1"/>
    <col min="14084" max="14084" width="3.7109375" style="38" customWidth="1"/>
    <col min="14085" max="14085" width="90.28515625" style="38" customWidth="1"/>
    <col min="14086" max="14087" width="8.85546875" style="38"/>
    <col min="14088" max="14088" width="15.42578125" style="38" customWidth="1"/>
    <col min="14089" max="14089" width="5.140625" style="38" customWidth="1"/>
    <col min="14090" max="14091" width="8.85546875" style="38"/>
    <col min="14092" max="14092" width="3" style="38" customWidth="1"/>
    <col min="14093" max="14095" width="8.85546875" style="38"/>
    <col min="14096" max="14096" width="7" style="38" customWidth="1"/>
    <col min="14097" max="14336" width="8.85546875" style="38"/>
    <col min="14337" max="14337" width="3" style="38" customWidth="1"/>
    <col min="14338" max="14338" width="4.140625" style="38" customWidth="1"/>
    <col min="14339" max="14339" width="54" style="38" customWidth="1"/>
    <col min="14340" max="14340" width="3.7109375" style="38" customWidth="1"/>
    <col min="14341" max="14341" width="90.28515625" style="38" customWidth="1"/>
    <col min="14342" max="14343" width="8.85546875" style="38"/>
    <col min="14344" max="14344" width="15.42578125" style="38" customWidth="1"/>
    <col min="14345" max="14345" width="5.140625" style="38" customWidth="1"/>
    <col min="14346" max="14347" width="8.85546875" style="38"/>
    <col min="14348" max="14348" width="3" style="38" customWidth="1"/>
    <col min="14349" max="14351" width="8.85546875" style="38"/>
    <col min="14352" max="14352" width="7" style="38" customWidth="1"/>
    <col min="14353" max="14592" width="8.85546875" style="38"/>
    <col min="14593" max="14593" width="3" style="38" customWidth="1"/>
    <col min="14594" max="14594" width="4.140625" style="38" customWidth="1"/>
    <col min="14595" max="14595" width="54" style="38" customWidth="1"/>
    <col min="14596" max="14596" width="3.7109375" style="38" customWidth="1"/>
    <col min="14597" max="14597" width="90.28515625" style="38" customWidth="1"/>
    <col min="14598" max="14599" width="8.85546875" style="38"/>
    <col min="14600" max="14600" width="15.42578125" style="38" customWidth="1"/>
    <col min="14601" max="14601" width="5.140625" style="38" customWidth="1"/>
    <col min="14602" max="14603" width="8.85546875" style="38"/>
    <col min="14604" max="14604" width="3" style="38" customWidth="1"/>
    <col min="14605" max="14607" width="8.85546875" style="38"/>
    <col min="14608" max="14608" width="7" style="38" customWidth="1"/>
    <col min="14609" max="14848" width="8.85546875" style="38"/>
    <col min="14849" max="14849" width="3" style="38" customWidth="1"/>
    <col min="14850" max="14850" width="4.140625" style="38" customWidth="1"/>
    <col min="14851" max="14851" width="54" style="38" customWidth="1"/>
    <col min="14852" max="14852" width="3.7109375" style="38" customWidth="1"/>
    <col min="14853" max="14853" width="90.28515625" style="38" customWidth="1"/>
    <col min="14854" max="14855" width="8.85546875" style="38"/>
    <col min="14856" max="14856" width="15.42578125" style="38" customWidth="1"/>
    <col min="14857" max="14857" width="5.140625" style="38" customWidth="1"/>
    <col min="14858" max="14859" width="8.85546875" style="38"/>
    <col min="14860" max="14860" width="3" style="38" customWidth="1"/>
    <col min="14861" max="14863" width="8.85546875" style="38"/>
    <col min="14864" max="14864" width="7" style="38" customWidth="1"/>
    <col min="14865" max="15104" width="8.85546875" style="38"/>
    <col min="15105" max="15105" width="3" style="38" customWidth="1"/>
    <col min="15106" max="15106" width="4.140625" style="38" customWidth="1"/>
    <col min="15107" max="15107" width="54" style="38" customWidth="1"/>
    <col min="15108" max="15108" width="3.7109375" style="38" customWidth="1"/>
    <col min="15109" max="15109" width="90.28515625" style="38" customWidth="1"/>
    <col min="15110" max="15111" width="8.85546875" style="38"/>
    <col min="15112" max="15112" width="15.42578125" style="38" customWidth="1"/>
    <col min="15113" max="15113" width="5.140625" style="38" customWidth="1"/>
    <col min="15114" max="15115" width="8.85546875" style="38"/>
    <col min="15116" max="15116" width="3" style="38" customWidth="1"/>
    <col min="15117" max="15119" width="8.85546875" style="38"/>
    <col min="15120" max="15120" width="7" style="38" customWidth="1"/>
    <col min="15121" max="15360" width="8.85546875" style="38"/>
    <col min="15361" max="15361" width="3" style="38" customWidth="1"/>
    <col min="15362" max="15362" width="4.140625" style="38" customWidth="1"/>
    <col min="15363" max="15363" width="54" style="38" customWidth="1"/>
    <col min="15364" max="15364" width="3.7109375" style="38" customWidth="1"/>
    <col min="15365" max="15365" width="90.28515625" style="38" customWidth="1"/>
    <col min="15366" max="15367" width="8.85546875" style="38"/>
    <col min="15368" max="15368" width="15.42578125" style="38" customWidth="1"/>
    <col min="15369" max="15369" width="5.140625" style="38" customWidth="1"/>
    <col min="15370" max="15371" width="8.85546875" style="38"/>
    <col min="15372" max="15372" width="3" style="38" customWidth="1"/>
    <col min="15373" max="15375" width="8.85546875" style="38"/>
    <col min="15376" max="15376" width="7" style="38" customWidth="1"/>
    <col min="15377" max="15616" width="8.85546875" style="38"/>
    <col min="15617" max="15617" width="3" style="38" customWidth="1"/>
    <col min="15618" max="15618" width="4.140625" style="38" customWidth="1"/>
    <col min="15619" max="15619" width="54" style="38" customWidth="1"/>
    <col min="15620" max="15620" width="3.7109375" style="38" customWidth="1"/>
    <col min="15621" max="15621" width="90.28515625" style="38" customWidth="1"/>
    <col min="15622" max="15623" width="8.85546875" style="38"/>
    <col min="15624" max="15624" width="15.42578125" style="38" customWidth="1"/>
    <col min="15625" max="15625" width="5.140625" style="38" customWidth="1"/>
    <col min="15626" max="15627" width="8.85546875" style="38"/>
    <col min="15628" max="15628" width="3" style="38" customWidth="1"/>
    <col min="15629" max="15631" width="8.85546875" style="38"/>
    <col min="15632" max="15632" width="7" style="38" customWidth="1"/>
    <col min="15633" max="15872" width="8.85546875" style="38"/>
    <col min="15873" max="15873" width="3" style="38" customWidth="1"/>
    <col min="15874" max="15874" width="4.140625" style="38" customWidth="1"/>
    <col min="15875" max="15875" width="54" style="38" customWidth="1"/>
    <col min="15876" max="15876" width="3.7109375" style="38" customWidth="1"/>
    <col min="15877" max="15877" width="90.28515625" style="38" customWidth="1"/>
    <col min="15878" max="15879" width="8.85546875" style="38"/>
    <col min="15880" max="15880" width="15.42578125" style="38" customWidth="1"/>
    <col min="15881" max="15881" width="5.140625" style="38" customWidth="1"/>
    <col min="15882" max="15883" width="8.85546875" style="38"/>
    <col min="15884" max="15884" width="3" style="38" customWidth="1"/>
    <col min="15885" max="15887" width="8.85546875" style="38"/>
    <col min="15888" max="15888" width="7" style="38" customWidth="1"/>
    <col min="15889" max="16128" width="8.85546875" style="38"/>
    <col min="16129" max="16129" width="3" style="38" customWidth="1"/>
    <col min="16130" max="16130" width="4.140625" style="38" customWidth="1"/>
    <col min="16131" max="16131" width="54" style="38" customWidth="1"/>
    <col min="16132" max="16132" width="3.7109375" style="38" customWidth="1"/>
    <col min="16133" max="16133" width="90.28515625" style="38" customWidth="1"/>
    <col min="16134" max="16135" width="8.85546875" style="38"/>
    <col min="16136" max="16136" width="15.42578125" style="38" customWidth="1"/>
    <col min="16137" max="16137" width="5.140625" style="38" customWidth="1"/>
    <col min="16138" max="16139" width="8.85546875" style="38"/>
    <col min="16140" max="16140" width="3" style="38" customWidth="1"/>
    <col min="16141" max="16143" width="8.85546875" style="38"/>
    <col min="16144" max="16144" width="7" style="38" customWidth="1"/>
    <col min="16145" max="16384" width="8.85546875" style="38"/>
  </cols>
  <sheetData>
    <row r="1" ht="30" customHeight="1"/>
    <row r="2" ht="9.9499999999999993" customHeight="1"/>
    <row r="3" ht="25.5" customHeight="1"/>
    <row r="4" ht="21" customHeight="1"/>
    <row r="6" ht="17.100000000000001" customHeight="1"/>
    <row r="7" ht="17.100000000000001" customHeight="1"/>
    <row r="8" ht="17.100000000000001" customHeight="1"/>
    <row r="9" ht="17.100000000000001" customHeight="1"/>
    <row r="10" ht="17.100000000000001" customHeight="1"/>
    <row r="11" ht="17.100000000000001" customHeight="1"/>
    <row r="12" ht="17.100000000000001" customHeight="1"/>
    <row r="13" ht="17.100000000000001" customHeight="1"/>
    <row r="14" ht="17.100000000000001" customHeight="1"/>
    <row r="15" ht="17.100000000000001" customHeight="1"/>
    <row r="16" ht="17.100000000000001" customHeight="1"/>
    <row r="17" spans="5:8" ht="17.100000000000001" customHeight="1"/>
    <row r="18" spans="5:8" ht="17.100000000000001" customHeight="1"/>
    <row r="19" spans="5:8" ht="17.100000000000001" customHeight="1"/>
    <row r="30" spans="5:8" s="39" customFormat="1">
      <c r="E30" s="38"/>
      <c r="F30" s="38"/>
      <c r="G30" s="38"/>
      <c r="H30" s="38"/>
    </row>
    <row r="31" spans="5:8" s="39" customFormat="1">
      <c r="E31" s="38"/>
      <c r="F31" s="38"/>
      <c r="G31" s="38"/>
      <c r="H31" s="38"/>
    </row>
    <row r="32" spans="5:8" s="39" customFormat="1"/>
    <row r="40" spans="2:3">
      <c r="B40" s="40"/>
      <c r="C40" s="40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F71"/>
  <sheetViews>
    <sheetView tabSelected="1" workbookViewId="0">
      <pane xSplit="5" ySplit="1" topLeftCell="F2" activePane="bottomRight" state="frozenSplit"/>
      <selection pane="bottomRight"/>
      <selection pane="bottomLeft" activeCell="A2" sqref="A2"/>
      <selection pane="topRight" activeCell="F1" sqref="F1"/>
    </sheetView>
  </sheetViews>
  <sheetFormatPr defaultRowHeight="15"/>
  <cols>
    <col min="1" max="4" width="3" style="13" customWidth="1"/>
    <col min="5" max="5" width="35" style="13" customWidth="1"/>
    <col min="6" max="6" width="10" style="14" bestFit="1" customWidth="1"/>
  </cols>
  <sheetData>
    <row r="1" spans="1:6" s="12" customFormat="1" ht="15.75" thickBot="1">
      <c r="A1" s="10"/>
      <c r="B1" s="10"/>
      <c r="C1" s="10"/>
      <c r="D1" s="10"/>
      <c r="E1" s="10"/>
      <c r="F1" s="11" t="s">
        <v>0</v>
      </c>
    </row>
    <row r="2" spans="1:6" ht="15.75" thickTop="1">
      <c r="A2" s="1" t="s">
        <v>1</v>
      </c>
      <c r="B2" s="1"/>
      <c r="C2" s="1"/>
      <c r="D2" s="1"/>
      <c r="E2" s="1"/>
      <c r="F2" s="2"/>
    </row>
    <row r="3" spans="1:6">
      <c r="A3" s="1"/>
      <c r="B3" s="1" t="s">
        <v>2</v>
      </c>
      <c r="C3" s="1"/>
      <c r="D3" s="1"/>
      <c r="E3" s="1"/>
      <c r="F3" s="2"/>
    </row>
    <row r="4" spans="1:6">
      <c r="A4" s="1"/>
      <c r="B4" s="1"/>
      <c r="C4" s="1" t="s">
        <v>3</v>
      </c>
      <c r="D4" s="1"/>
      <c r="E4" s="1"/>
      <c r="F4" s="2"/>
    </row>
    <row r="5" spans="1:6">
      <c r="A5" s="1"/>
      <c r="B5" s="1"/>
      <c r="C5" s="1"/>
      <c r="D5" s="1" t="s">
        <v>4</v>
      </c>
      <c r="E5" s="1"/>
      <c r="F5" s="2">
        <v>200545.02</v>
      </c>
    </row>
    <row r="6" spans="1:6">
      <c r="A6" s="1"/>
      <c r="B6" s="1"/>
      <c r="C6" s="1"/>
      <c r="D6" s="1" t="s">
        <v>5</v>
      </c>
      <c r="E6" s="1"/>
      <c r="F6" s="2">
        <v>178343.59</v>
      </c>
    </row>
    <row r="7" spans="1:6">
      <c r="A7" s="1"/>
      <c r="B7" s="1"/>
      <c r="C7" s="1"/>
      <c r="D7" s="1" t="s">
        <v>6</v>
      </c>
      <c r="E7" s="1"/>
      <c r="F7" s="2">
        <v>48638.14</v>
      </c>
    </row>
    <row r="8" spans="1:6" ht="15.75" thickBot="1">
      <c r="A8" s="1"/>
      <c r="B8" s="1"/>
      <c r="C8" s="1"/>
      <c r="D8" s="1" t="s">
        <v>7</v>
      </c>
      <c r="E8" s="1"/>
      <c r="F8" s="3">
        <v>14508.07</v>
      </c>
    </row>
    <row r="9" spans="1:6">
      <c r="A9" s="1"/>
      <c r="B9" s="1"/>
      <c r="C9" s="1" t="s">
        <v>8</v>
      </c>
      <c r="D9" s="1"/>
      <c r="E9" s="1"/>
      <c r="F9" s="2">
        <f>ROUND(SUM(F4:F8),5)</f>
        <v>442034.82</v>
      </c>
    </row>
    <row r="10" spans="1:6">
      <c r="A10" s="1"/>
      <c r="B10" s="1"/>
      <c r="C10" s="1" t="s">
        <v>9</v>
      </c>
      <c r="D10" s="1"/>
      <c r="E10" s="1"/>
      <c r="F10" s="2"/>
    </row>
    <row r="11" spans="1:6">
      <c r="A11" s="1"/>
      <c r="B11" s="1"/>
      <c r="C11" s="1"/>
      <c r="D11" s="1" t="s">
        <v>10</v>
      </c>
      <c r="E11" s="1"/>
      <c r="F11" s="2">
        <v>9743.82</v>
      </c>
    </row>
    <row r="12" spans="1:6">
      <c r="A12" s="1"/>
      <c r="B12" s="1"/>
      <c r="C12" s="1"/>
      <c r="D12" s="1" t="s">
        <v>11</v>
      </c>
      <c r="E12" s="1"/>
      <c r="F12" s="2">
        <v>18127</v>
      </c>
    </row>
    <row r="13" spans="1:6">
      <c r="A13" s="1"/>
      <c r="B13" s="1"/>
      <c r="C13" s="1"/>
      <c r="D13" s="1" t="s">
        <v>12</v>
      </c>
      <c r="E13" s="1"/>
      <c r="F13" s="2">
        <v>21084</v>
      </c>
    </row>
    <row r="14" spans="1:6" ht="15.75" thickBot="1">
      <c r="A14" s="1"/>
      <c r="B14" s="1"/>
      <c r="C14" s="1"/>
      <c r="D14" s="1" t="s">
        <v>13</v>
      </c>
      <c r="E14" s="1"/>
      <c r="F14" s="3">
        <v>18667.02</v>
      </c>
    </row>
    <row r="15" spans="1:6">
      <c r="A15" s="1"/>
      <c r="B15" s="1"/>
      <c r="C15" s="1" t="s">
        <v>14</v>
      </c>
      <c r="D15" s="1"/>
      <c r="E15" s="1"/>
      <c r="F15" s="2">
        <f>ROUND(SUM(F10:F14),5)</f>
        <v>67621.84</v>
      </c>
    </row>
    <row r="16" spans="1:6">
      <c r="A16" s="1"/>
      <c r="B16" s="1"/>
      <c r="C16" s="1" t="s">
        <v>15</v>
      </c>
      <c r="D16" s="1"/>
      <c r="E16" s="1"/>
      <c r="F16" s="2"/>
    </row>
    <row r="17" spans="1:6">
      <c r="A17" s="1"/>
      <c r="B17" s="1"/>
      <c r="C17" s="1"/>
      <c r="D17" s="1" t="s">
        <v>16</v>
      </c>
      <c r="E17" s="1"/>
      <c r="F17" s="2">
        <v>-7555.38</v>
      </c>
    </row>
    <row r="18" spans="1:6">
      <c r="A18" s="1"/>
      <c r="B18" s="1"/>
      <c r="C18" s="1"/>
      <c r="D18" s="1" t="s">
        <v>17</v>
      </c>
      <c r="E18" s="1"/>
      <c r="F18" s="2">
        <v>670.43</v>
      </c>
    </row>
    <row r="19" spans="1:6">
      <c r="A19" s="1"/>
      <c r="B19" s="1"/>
      <c r="C19" s="1"/>
      <c r="D19" s="1" t="s">
        <v>18</v>
      </c>
      <c r="E19" s="1"/>
      <c r="F19" s="2">
        <v>-960.32</v>
      </c>
    </row>
    <row r="20" spans="1:6">
      <c r="A20" s="1"/>
      <c r="B20" s="1"/>
      <c r="C20" s="1"/>
      <c r="D20" s="1" t="s">
        <v>19</v>
      </c>
      <c r="E20" s="1"/>
      <c r="F20" s="2">
        <v>70454.3</v>
      </c>
    </row>
    <row r="21" spans="1:6">
      <c r="A21" s="1"/>
      <c r="B21" s="1"/>
      <c r="C21" s="1"/>
      <c r="D21" s="1" t="s">
        <v>20</v>
      </c>
      <c r="E21" s="1"/>
      <c r="F21" s="2">
        <v>-2087</v>
      </c>
    </row>
    <row r="22" spans="1:6" ht="15.75" thickBot="1">
      <c r="A22" s="1"/>
      <c r="B22" s="1"/>
      <c r="C22" s="1"/>
      <c r="D22" s="1" t="s">
        <v>21</v>
      </c>
      <c r="E22" s="1"/>
      <c r="F22" s="4">
        <v>3238.4</v>
      </c>
    </row>
    <row r="23" spans="1:6" ht="15.75" thickBot="1">
      <c r="A23" s="1"/>
      <c r="B23" s="1"/>
      <c r="C23" s="1" t="s">
        <v>22</v>
      </c>
      <c r="D23" s="1"/>
      <c r="E23" s="1"/>
      <c r="F23" s="5">
        <f>ROUND(SUM(F16:F22),5)</f>
        <v>63760.43</v>
      </c>
    </row>
    <row r="24" spans="1:6">
      <c r="A24" s="1"/>
      <c r="B24" s="1" t="s">
        <v>23</v>
      </c>
      <c r="C24" s="1"/>
      <c r="D24" s="1"/>
      <c r="E24" s="1"/>
      <c r="F24" s="2">
        <f>ROUND(F3+F9+F15+F23,5)</f>
        <v>573417.09</v>
      </c>
    </row>
    <row r="25" spans="1:6">
      <c r="A25" s="1"/>
      <c r="B25" s="1" t="s">
        <v>24</v>
      </c>
      <c r="C25" s="1"/>
      <c r="D25" s="1"/>
      <c r="E25" s="1"/>
      <c r="F25" s="2"/>
    </row>
    <row r="26" spans="1:6">
      <c r="A26" s="1"/>
      <c r="B26" s="1"/>
      <c r="C26" s="1" t="s">
        <v>25</v>
      </c>
      <c r="D26" s="1"/>
      <c r="E26" s="1"/>
      <c r="F26" s="2">
        <v>28045.7</v>
      </c>
    </row>
    <row r="27" spans="1:6">
      <c r="A27" s="1"/>
      <c r="B27" s="1"/>
      <c r="C27" s="1" t="s">
        <v>26</v>
      </c>
      <c r="D27" s="1"/>
      <c r="E27" s="1"/>
      <c r="F27" s="2">
        <v>100461.5</v>
      </c>
    </row>
    <row r="28" spans="1:6">
      <c r="A28" s="1"/>
      <c r="B28" s="1"/>
      <c r="C28" s="1" t="s">
        <v>27</v>
      </c>
      <c r="D28" s="1"/>
      <c r="E28" s="1"/>
      <c r="F28" s="2">
        <v>16612.5</v>
      </c>
    </row>
    <row r="29" spans="1:6">
      <c r="A29" s="1"/>
      <c r="B29" s="1"/>
      <c r="C29" s="1" t="s">
        <v>28</v>
      </c>
      <c r="D29" s="1"/>
      <c r="E29" s="1"/>
      <c r="F29" s="2">
        <v>1897196.49</v>
      </c>
    </row>
    <row r="30" spans="1:6">
      <c r="A30" s="1"/>
      <c r="B30" s="1"/>
      <c r="C30" s="1" t="s">
        <v>29</v>
      </c>
      <c r="D30" s="1"/>
      <c r="E30" s="1"/>
      <c r="F30" s="2">
        <v>29950.97</v>
      </c>
    </row>
    <row r="31" spans="1:6">
      <c r="A31" s="1"/>
      <c r="B31" s="1"/>
      <c r="C31" s="1" t="s">
        <v>30</v>
      </c>
      <c r="D31" s="1"/>
      <c r="E31" s="1"/>
      <c r="F31" s="2">
        <v>1288.99</v>
      </c>
    </row>
    <row r="32" spans="1:6">
      <c r="A32" s="1"/>
      <c r="B32" s="1"/>
      <c r="C32" s="1" t="s">
        <v>31</v>
      </c>
      <c r="D32" s="1"/>
      <c r="E32" s="1"/>
      <c r="F32" s="2">
        <v>185590.1</v>
      </c>
    </row>
    <row r="33" spans="1:6">
      <c r="A33" s="1"/>
      <c r="B33" s="1"/>
      <c r="C33" s="1" t="s">
        <v>32</v>
      </c>
      <c r="D33" s="1"/>
      <c r="E33" s="1"/>
      <c r="F33" s="2">
        <v>640114.91</v>
      </c>
    </row>
    <row r="34" spans="1:6">
      <c r="A34" s="1"/>
      <c r="B34" s="1"/>
      <c r="C34" s="1" t="s">
        <v>33</v>
      </c>
      <c r="D34" s="1"/>
      <c r="E34" s="1"/>
      <c r="F34" s="2"/>
    </row>
    <row r="35" spans="1:6">
      <c r="A35" s="1"/>
      <c r="B35" s="1"/>
      <c r="C35" s="1"/>
      <c r="D35" s="1" t="s">
        <v>34</v>
      </c>
      <c r="E35" s="1"/>
      <c r="F35" s="2">
        <v>14475</v>
      </c>
    </row>
    <row r="36" spans="1:6" ht="15.75" thickBot="1">
      <c r="A36" s="1"/>
      <c r="B36" s="1"/>
      <c r="C36" s="1"/>
      <c r="D36" s="1" t="s">
        <v>35</v>
      </c>
      <c r="E36" s="1"/>
      <c r="F36" s="3">
        <v>52932</v>
      </c>
    </row>
    <row r="37" spans="1:6">
      <c r="A37" s="1"/>
      <c r="B37" s="1"/>
      <c r="C37" s="1" t="s">
        <v>36</v>
      </c>
      <c r="D37" s="1"/>
      <c r="E37" s="1"/>
      <c r="F37" s="2">
        <f>ROUND(SUM(F34:F36),5)</f>
        <v>67407</v>
      </c>
    </row>
    <row r="38" spans="1:6">
      <c r="A38" s="1"/>
      <c r="B38" s="1"/>
      <c r="C38" s="1" t="s">
        <v>37</v>
      </c>
      <c r="D38" s="1"/>
      <c r="E38" s="1"/>
      <c r="F38" s="2">
        <v>5163</v>
      </c>
    </row>
    <row r="39" spans="1:6">
      <c r="A39" s="1"/>
      <c r="B39" s="1"/>
      <c r="C39" s="1" t="s">
        <v>38</v>
      </c>
      <c r="D39" s="1"/>
      <c r="E39" s="1"/>
      <c r="F39" s="2">
        <v>-220911.15</v>
      </c>
    </row>
    <row r="40" spans="1:6" ht="15.75" thickBot="1">
      <c r="A40" s="1"/>
      <c r="B40" s="1"/>
      <c r="C40" s="1" t="s">
        <v>39</v>
      </c>
      <c r="D40" s="1"/>
      <c r="E40" s="1"/>
      <c r="F40" s="3">
        <v>-605141.71</v>
      </c>
    </row>
    <row r="41" spans="1:6">
      <c r="A41" s="1"/>
      <c r="B41" s="1" t="s">
        <v>40</v>
      </c>
      <c r="C41" s="1"/>
      <c r="D41" s="1"/>
      <c r="E41" s="1"/>
      <c r="F41" s="2">
        <f>ROUND(SUM(F25:F33)+SUM(F37:F40),5)</f>
        <v>2145778.2999999998</v>
      </c>
    </row>
    <row r="42" spans="1:6">
      <c r="A42" s="1"/>
      <c r="B42" s="1" t="s">
        <v>41</v>
      </c>
      <c r="C42" s="1"/>
      <c r="D42" s="1"/>
      <c r="E42" s="1"/>
      <c r="F42" s="2"/>
    </row>
    <row r="43" spans="1:6" ht="15.75" thickBot="1">
      <c r="A43" s="1"/>
      <c r="B43" s="1"/>
      <c r="C43" s="1" t="s">
        <v>42</v>
      </c>
      <c r="D43" s="1"/>
      <c r="E43" s="1"/>
      <c r="F43" s="4">
        <v>22426.45</v>
      </c>
    </row>
    <row r="44" spans="1:6" ht="15.75" thickBot="1">
      <c r="A44" s="1"/>
      <c r="B44" s="1" t="s">
        <v>43</v>
      </c>
      <c r="C44" s="1"/>
      <c r="D44" s="1"/>
      <c r="E44" s="1"/>
      <c r="F44" s="6">
        <f>ROUND(SUM(F42:F43),5)</f>
        <v>22426.45</v>
      </c>
    </row>
    <row r="45" spans="1:6" s="9" customFormat="1" ht="12" thickBot="1">
      <c r="A45" s="7" t="s">
        <v>44</v>
      </c>
      <c r="B45" s="7"/>
      <c r="C45" s="7"/>
      <c r="D45" s="7"/>
      <c r="E45" s="7"/>
      <c r="F45" s="8">
        <f>ROUND(F2+F24+F41+F44,5)</f>
        <v>2741621.84</v>
      </c>
    </row>
    <row r="46" spans="1:6" ht="15.75" thickTop="1">
      <c r="A46" s="1" t="s">
        <v>45</v>
      </c>
      <c r="B46" s="1"/>
      <c r="C46" s="1"/>
      <c r="D46" s="1"/>
      <c r="E46" s="1"/>
      <c r="F46" s="2"/>
    </row>
    <row r="47" spans="1:6">
      <c r="A47" s="1"/>
      <c r="B47" s="1" t="s">
        <v>46</v>
      </c>
      <c r="C47" s="1"/>
      <c r="D47" s="1"/>
      <c r="E47" s="1"/>
      <c r="F47" s="2"/>
    </row>
    <row r="48" spans="1:6">
      <c r="A48" s="1"/>
      <c r="B48" s="1"/>
      <c r="C48" s="1" t="s">
        <v>47</v>
      </c>
      <c r="D48" s="1"/>
      <c r="E48" s="1"/>
      <c r="F48" s="2"/>
    </row>
    <row r="49" spans="1:6">
      <c r="A49" s="1"/>
      <c r="B49" s="1"/>
      <c r="C49" s="1"/>
      <c r="D49" s="1" t="s">
        <v>48</v>
      </c>
      <c r="E49" s="1"/>
      <c r="F49" s="2"/>
    </row>
    <row r="50" spans="1:6">
      <c r="A50" s="1"/>
      <c r="B50" s="1"/>
      <c r="C50" s="1"/>
      <c r="D50" s="1"/>
      <c r="E50" s="1" t="s">
        <v>49</v>
      </c>
      <c r="F50" s="2">
        <v>1707.25</v>
      </c>
    </row>
    <row r="51" spans="1:6">
      <c r="A51" s="1"/>
      <c r="B51" s="1"/>
      <c r="C51" s="1"/>
      <c r="D51" s="1"/>
      <c r="E51" s="1" t="s">
        <v>50</v>
      </c>
      <c r="F51" s="2">
        <v>654.71</v>
      </c>
    </row>
    <row r="52" spans="1:6">
      <c r="A52" s="1"/>
      <c r="B52" s="1"/>
      <c r="C52" s="1"/>
      <c r="D52" s="1"/>
      <c r="E52" s="1" t="s">
        <v>51</v>
      </c>
      <c r="F52" s="2">
        <v>6647.94</v>
      </c>
    </row>
    <row r="53" spans="1:6">
      <c r="A53" s="1"/>
      <c r="B53" s="1"/>
      <c r="C53" s="1"/>
      <c r="D53" s="1"/>
      <c r="E53" s="1" t="s">
        <v>52</v>
      </c>
      <c r="F53" s="2">
        <v>508.6</v>
      </c>
    </row>
    <row r="54" spans="1:6" ht="15.75" thickBot="1">
      <c r="A54" s="1"/>
      <c r="B54" s="1"/>
      <c r="C54" s="1"/>
      <c r="D54" s="1"/>
      <c r="E54" s="1" t="s">
        <v>53</v>
      </c>
      <c r="F54" s="4">
        <v>82712.3</v>
      </c>
    </row>
    <row r="55" spans="1:6" ht="15.75" thickBot="1">
      <c r="A55" s="1"/>
      <c r="B55" s="1"/>
      <c r="C55" s="1"/>
      <c r="D55" s="1" t="s">
        <v>54</v>
      </c>
      <c r="E55" s="1"/>
      <c r="F55" s="5">
        <f>ROUND(SUM(F49:F54),5)</f>
        <v>92230.8</v>
      </c>
    </row>
    <row r="56" spans="1:6">
      <c r="A56" s="1"/>
      <c r="B56" s="1"/>
      <c r="C56" s="1" t="s">
        <v>55</v>
      </c>
      <c r="D56" s="1"/>
      <c r="E56" s="1"/>
      <c r="F56" s="2">
        <f>ROUND(F48+F55,5)</f>
        <v>92230.8</v>
      </c>
    </row>
    <row r="57" spans="1:6">
      <c r="A57" s="1"/>
      <c r="B57" s="1"/>
      <c r="C57" s="1" t="s">
        <v>56</v>
      </c>
      <c r="D57" s="1"/>
      <c r="E57" s="1"/>
      <c r="F57" s="2"/>
    </row>
    <row r="58" spans="1:6">
      <c r="A58" s="1"/>
      <c r="B58" s="1"/>
      <c r="C58" s="1"/>
      <c r="D58" s="1" t="s">
        <v>57</v>
      </c>
      <c r="E58" s="1"/>
      <c r="F58" s="2">
        <v>116000</v>
      </c>
    </row>
    <row r="59" spans="1:6" ht="15.75" thickBot="1">
      <c r="A59" s="1"/>
      <c r="B59" s="1"/>
      <c r="C59" s="1"/>
      <c r="D59" s="1" t="s">
        <v>58</v>
      </c>
      <c r="E59" s="1"/>
      <c r="F59" s="4">
        <v>126018.97</v>
      </c>
    </row>
    <row r="60" spans="1:6" ht="15.75" thickBot="1">
      <c r="A60" s="1"/>
      <c r="B60" s="1"/>
      <c r="C60" s="1" t="s">
        <v>59</v>
      </c>
      <c r="D60" s="1"/>
      <c r="E60" s="1"/>
      <c r="F60" s="5">
        <f>ROUND(SUM(F57:F59),5)</f>
        <v>242018.97</v>
      </c>
    </row>
    <row r="61" spans="1:6">
      <c r="A61" s="1"/>
      <c r="B61" s="1" t="s">
        <v>60</v>
      </c>
      <c r="C61" s="1"/>
      <c r="D61" s="1"/>
      <c r="E61" s="1"/>
      <c r="F61" s="2">
        <f>ROUND(F47+F56+F60,5)</f>
        <v>334249.77</v>
      </c>
    </row>
    <row r="62" spans="1:6">
      <c r="A62" s="1"/>
      <c r="B62" s="1" t="s">
        <v>61</v>
      </c>
      <c r="C62" s="1"/>
      <c r="D62" s="1"/>
      <c r="E62" s="1"/>
      <c r="F62" s="2"/>
    </row>
    <row r="63" spans="1:6">
      <c r="A63" s="1"/>
      <c r="B63" s="1"/>
      <c r="C63" s="1" t="s">
        <v>62</v>
      </c>
      <c r="D63" s="1"/>
      <c r="E63" s="1"/>
      <c r="F63" s="2">
        <v>321022.65999999997</v>
      </c>
    </row>
    <row r="64" spans="1:6">
      <c r="A64" s="1"/>
      <c r="B64" s="1"/>
      <c r="C64" s="1" t="s">
        <v>63</v>
      </c>
      <c r="D64" s="1"/>
      <c r="E64" s="1"/>
      <c r="F64" s="2">
        <v>1928687.79</v>
      </c>
    </row>
    <row r="65" spans="1:6">
      <c r="A65" s="1"/>
      <c r="B65" s="1"/>
      <c r="C65" s="1" t="s">
        <v>64</v>
      </c>
      <c r="D65" s="1"/>
      <c r="E65" s="1"/>
      <c r="F65" s="2">
        <v>-38049.589999999997</v>
      </c>
    </row>
    <row r="66" spans="1:6">
      <c r="A66" s="1"/>
      <c r="B66" s="1"/>
      <c r="C66" s="1" t="s">
        <v>65</v>
      </c>
      <c r="D66" s="1"/>
      <c r="E66" s="1"/>
      <c r="F66" s="2">
        <v>7765.81</v>
      </c>
    </row>
    <row r="67" spans="1:6">
      <c r="A67" s="1"/>
      <c r="B67" s="1"/>
      <c r="C67" s="1" t="s">
        <v>66</v>
      </c>
      <c r="D67" s="1"/>
      <c r="E67" s="1"/>
      <c r="F67" s="2">
        <v>158944.03</v>
      </c>
    </row>
    <row r="68" spans="1:6" ht="15.75" thickBot="1">
      <c r="A68" s="1"/>
      <c r="B68" s="1"/>
      <c r="C68" s="1" t="s">
        <v>67</v>
      </c>
      <c r="D68" s="1"/>
      <c r="E68" s="1"/>
      <c r="F68" s="4">
        <v>29001.37</v>
      </c>
    </row>
    <row r="69" spans="1:6" ht="15.75" thickBot="1">
      <c r="A69" s="1"/>
      <c r="B69" s="1" t="s">
        <v>68</v>
      </c>
      <c r="C69" s="1"/>
      <c r="D69" s="1"/>
      <c r="E69" s="1"/>
      <c r="F69" s="6">
        <f>ROUND(SUM(F62:F68),5)</f>
        <v>2407372.0699999998</v>
      </c>
    </row>
    <row r="70" spans="1:6" s="9" customFormat="1" ht="12" thickBot="1">
      <c r="A70" s="7" t="s">
        <v>69</v>
      </c>
      <c r="B70" s="7"/>
      <c r="C70" s="7"/>
      <c r="D70" s="7"/>
      <c r="E70" s="7"/>
      <c r="F70" s="8">
        <f>ROUND(F46+F61+F69,5)</f>
        <v>2741621.84</v>
      </c>
    </row>
    <row r="71" spans="1:6" ht="15.75" thickTop="1"/>
  </sheetData>
  <pageMargins left="0.7" right="0.7" top="0.75" bottom="0.75" header="0.1" footer="0.3"/>
  <pageSetup orientation="portrait" horizontalDpi="4294967293" verticalDpi="0" r:id="rId1"/>
  <headerFooter>
    <oddHeader>&amp;L&amp;"Arial,Bold"&amp;8 3:28 PM
&amp;"Arial,Bold"&amp;8 03/30/22
&amp;"Arial,Bold"&amp;8 Accrual Basis&amp;C&amp;"Arial,Bold"&amp;12 PIKES BAY SANITARY DISTRICT
&amp;"Arial,Bold"&amp;14 Balance Sheet
&amp;"Arial,Bold"&amp;10 As of March 30, 2022</oddHeader>
    <oddFooter>&amp;R&amp;"Arial,Bold"&amp;8 Page &amp;P of &amp;N</oddFooter>
  </headerFooter>
  <drawing r:id="rId2"/>
  <legacyDrawing r:id="rId3"/>
  <controls>
    <mc:AlternateContent xmlns:mc="http://schemas.openxmlformats.org/markup-compatibility/2006">
      <mc:Choice Requires="x14">
        <control shapeId="6145" r:id="rId6" name="FILTER">
          <controlPr defaultSize="0" autoLine="0" r:id="rId7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4</xdr:col>
                <xdr:colOff>114300</xdr:colOff>
                <xdr:row>1</xdr:row>
                <xdr:rowOff>28575</xdr:rowOff>
              </to>
            </anchor>
          </controlPr>
        </control>
      </mc:Choice>
      <mc:Fallback>
        <control shapeId="6145" r:id="rId6" name="FILTER"/>
      </mc:Fallback>
    </mc:AlternateContent>
    <mc:AlternateContent xmlns:mc="http://schemas.openxmlformats.org/markup-compatibility/2006">
      <mc:Choice Requires="x14">
        <control shapeId="6146" r:id="rId4" name="HEADER">
          <controlPr defaultSize="0" autoLin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4</xdr:col>
                <xdr:colOff>114300</xdr:colOff>
                <xdr:row>1</xdr:row>
                <xdr:rowOff>28575</xdr:rowOff>
              </to>
            </anchor>
          </controlPr>
        </control>
      </mc:Choice>
      <mc:Fallback>
        <control shapeId="6146" r:id="rId4" name="HEADER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/>
  <dimension ref="A1:G58"/>
  <sheetViews>
    <sheetView workbookViewId="0">
      <pane xSplit="6" ySplit="1" topLeftCell="G2" activePane="bottomRight" state="frozenSplit"/>
      <selection pane="bottomRight" activeCell="F2" sqref="F2"/>
      <selection pane="bottomLeft" activeCell="A2" sqref="A2"/>
      <selection pane="topRight" activeCell="G1" sqref="G1"/>
    </sheetView>
  </sheetViews>
  <sheetFormatPr defaultRowHeight="15"/>
  <cols>
    <col min="1" max="5" width="3" style="13" customWidth="1"/>
    <col min="6" max="6" width="26.7109375" style="13" customWidth="1"/>
    <col min="7" max="7" width="14.28515625" style="14" bestFit="1" customWidth="1"/>
  </cols>
  <sheetData>
    <row r="1" spans="1:7" s="12" customFormat="1" ht="15.75" thickBot="1">
      <c r="A1" s="10"/>
      <c r="B1" s="10"/>
      <c r="C1" s="10"/>
      <c r="D1" s="10"/>
      <c r="E1" s="10"/>
      <c r="F1" s="10"/>
      <c r="G1" s="11" t="s">
        <v>70</v>
      </c>
    </row>
    <row r="2" spans="1:7" ht="15.75" thickTop="1">
      <c r="A2" s="1"/>
      <c r="B2" s="1" t="s">
        <v>71</v>
      </c>
      <c r="C2" s="1"/>
      <c r="D2" s="1"/>
      <c r="E2" s="1"/>
      <c r="F2" s="1"/>
      <c r="G2" s="2"/>
    </row>
    <row r="3" spans="1:7">
      <c r="A3" s="1"/>
      <c r="B3" s="1"/>
      <c r="C3" s="1" t="s">
        <v>72</v>
      </c>
      <c r="D3" s="1"/>
      <c r="E3" s="1"/>
      <c r="F3" s="1"/>
      <c r="G3" s="2"/>
    </row>
    <row r="4" spans="1:7">
      <c r="A4" s="1"/>
      <c r="B4" s="1"/>
      <c r="C4" s="1"/>
      <c r="D4" s="1" t="s">
        <v>73</v>
      </c>
      <c r="E4" s="1"/>
      <c r="F4" s="1"/>
      <c r="G4" s="2">
        <v>73.37</v>
      </c>
    </row>
    <row r="5" spans="1:7">
      <c r="A5" s="1"/>
      <c r="B5" s="1"/>
      <c r="C5" s="1"/>
      <c r="D5" s="1" t="s">
        <v>74</v>
      </c>
      <c r="E5" s="1"/>
      <c r="F5" s="1"/>
      <c r="G5" s="2">
        <v>56055.82</v>
      </c>
    </row>
    <row r="6" spans="1:7" ht="15.75" thickBot="1">
      <c r="A6" s="1"/>
      <c r="B6" s="1"/>
      <c r="C6" s="1"/>
      <c r="D6" s="1" t="s">
        <v>75</v>
      </c>
      <c r="E6" s="1"/>
      <c r="F6" s="1"/>
      <c r="G6" s="3">
        <v>64608</v>
      </c>
    </row>
    <row r="7" spans="1:7">
      <c r="A7" s="1"/>
      <c r="B7" s="1"/>
      <c r="C7" s="1" t="s">
        <v>76</v>
      </c>
      <c r="D7" s="1"/>
      <c r="E7" s="1"/>
      <c r="F7" s="1"/>
      <c r="G7" s="2">
        <f>ROUND(SUM(G3:G6),5)</f>
        <v>120737.19</v>
      </c>
    </row>
    <row r="8" spans="1:7">
      <c r="A8" s="1"/>
      <c r="B8" s="1"/>
      <c r="C8" s="1" t="s">
        <v>77</v>
      </c>
      <c r="D8" s="1"/>
      <c r="E8" s="1"/>
      <c r="F8" s="1"/>
      <c r="G8" s="2"/>
    </row>
    <row r="9" spans="1:7">
      <c r="A9" s="1"/>
      <c r="B9" s="1"/>
      <c r="C9" s="1"/>
      <c r="D9" s="1" t="s">
        <v>78</v>
      </c>
      <c r="E9" s="1"/>
      <c r="F9" s="1"/>
      <c r="G9" s="2">
        <v>4101.3</v>
      </c>
    </row>
    <row r="10" spans="1:7">
      <c r="A10" s="1"/>
      <c r="B10" s="1"/>
      <c r="C10" s="1"/>
      <c r="D10" s="1" t="s">
        <v>79</v>
      </c>
      <c r="E10" s="1"/>
      <c r="F10" s="1"/>
      <c r="G10" s="2">
        <v>138</v>
      </c>
    </row>
    <row r="11" spans="1:7">
      <c r="A11" s="1"/>
      <c r="B11" s="1"/>
      <c r="C11" s="1"/>
      <c r="D11" s="1" t="s">
        <v>80</v>
      </c>
      <c r="E11" s="1"/>
      <c r="F11" s="1"/>
      <c r="G11" s="2"/>
    </row>
    <row r="12" spans="1:7" ht="15.75" thickBot="1">
      <c r="A12" s="1"/>
      <c r="B12" s="1"/>
      <c r="C12" s="1"/>
      <c r="D12" s="1"/>
      <c r="E12" s="1" t="s">
        <v>81</v>
      </c>
      <c r="F12" s="1"/>
      <c r="G12" s="3">
        <v>-202.25</v>
      </c>
    </row>
    <row r="13" spans="1:7">
      <c r="A13" s="1"/>
      <c r="B13" s="1"/>
      <c r="C13" s="1"/>
      <c r="D13" s="1" t="s">
        <v>82</v>
      </c>
      <c r="E13" s="1"/>
      <c r="F13" s="1"/>
      <c r="G13" s="2">
        <f>ROUND(SUM(G11:G12),5)</f>
        <v>-202.25</v>
      </c>
    </row>
    <row r="14" spans="1:7">
      <c r="A14" s="1"/>
      <c r="B14" s="1"/>
      <c r="C14" s="1"/>
      <c r="D14" s="1" t="s">
        <v>83</v>
      </c>
      <c r="E14" s="1"/>
      <c r="F14" s="1"/>
      <c r="G14" s="2"/>
    </row>
    <row r="15" spans="1:7">
      <c r="A15" s="1"/>
      <c r="B15" s="1"/>
      <c r="C15" s="1"/>
      <c r="D15" s="1"/>
      <c r="E15" s="1" t="s">
        <v>84</v>
      </c>
      <c r="F15" s="1"/>
      <c r="G15" s="2">
        <v>4055.01</v>
      </c>
    </row>
    <row r="16" spans="1:7">
      <c r="A16" s="1"/>
      <c r="B16" s="1"/>
      <c r="C16" s="1"/>
      <c r="D16" s="1"/>
      <c r="E16" s="1" t="s">
        <v>85</v>
      </c>
      <c r="F16" s="1"/>
      <c r="G16" s="2">
        <v>156.80000000000001</v>
      </c>
    </row>
    <row r="17" spans="1:7">
      <c r="A17" s="1"/>
      <c r="B17" s="1"/>
      <c r="C17" s="1"/>
      <c r="D17" s="1"/>
      <c r="E17" s="1" t="s">
        <v>86</v>
      </c>
      <c r="F17" s="1"/>
      <c r="G17" s="2">
        <v>1281.3800000000001</v>
      </c>
    </row>
    <row r="18" spans="1:7">
      <c r="A18" s="1"/>
      <c r="B18" s="1"/>
      <c r="C18" s="1"/>
      <c r="D18" s="1"/>
      <c r="E18" s="1" t="s">
        <v>87</v>
      </c>
      <c r="F18" s="1"/>
      <c r="G18" s="2">
        <v>450</v>
      </c>
    </row>
    <row r="19" spans="1:7">
      <c r="A19" s="1"/>
      <c r="B19" s="1"/>
      <c r="C19" s="1"/>
      <c r="D19" s="1"/>
      <c r="E19" s="1" t="s">
        <v>88</v>
      </c>
      <c r="F19" s="1"/>
      <c r="G19" s="2">
        <v>3750</v>
      </c>
    </row>
    <row r="20" spans="1:7" ht="15.75" thickBot="1">
      <c r="A20" s="1"/>
      <c r="B20" s="1"/>
      <c r="C20" s="1"/>
      <c r="D20" s="1"/>
      <c r="E20" s="1" t="s">
        <v>89</v>
      </c>
      <c r="F20" s="1"/>
      <c r="G20" s="3">
        <v>8945.17</v>
      </c>
    </row>
    <row r="21" spans="1:7">
      <c r="A21" s="1"/>
      <c r="B21" s="1"/>
      <c r="C21" s="1"/>
      <c r="D21" s="1" t="s">
        <v>90</v>
      </c>
      <c r="E21" s="1"/>
      <c r="F21" s="1"/>
      <c r="G21" s="2">
        <f>ROUND(SUM(G14:G20),5)</f>
        <v>18638.36</v>
      </c>
    </row>
    <row r="22" spans="1:7">
      <c r="A22" s="1"/>
      <c r="B22" s="1"/>
      <c r="C22" s="1"/>
      <c r="D22" s="1" t="s">
        <v>91</v>
      </c>
      <c r="E22" s="1"/>
      <c r="F22" s="1"/>
      <c r="G22" s="2"/>
    </row>
    <row r="23" spans="1:7">
      <c r="A23" s="1"/>
      <c r="B23" s="1"/>
      <c r="C23" s="1"/>
      <c r="D23" s="1"/>
      <c r="E23" s="1" t="s">
        <v>92</v>
      </c>
      <c r="F23" s="1"/>
      <c r="G23" s="2"/>
    </row>
    <row r="24" spans="1:7">
      <c r="A24" s="1"/>
      <c r="B24" s="1"/>
      <c r="C24" s="1"/>
      <c r="D24" s="1"/>
      <c r="E24" s="1"/>
      <c r="F24" s="1" t="s">
        <v>93</v>
      </c>
      <c r="G24" s="2">
        <v>1500</v>
      </c>
    </row>
    <row r="25" spans="1:7">
      <c r="A25" s="1"/>
      <c r="B25" s="1"/>
      <c r="C25" s="1"/>
      <c r="D25" s="1"/>
      <c r="E25" s="1"/>
      <c r="F25" s="1" t="s">
        <v>94</v>
      </c>
      <c r="G25" s="2">
        <v>62.5</v>
      </c>
    </row>
    <row r="26" spans="1:7" ht="15.75" thickBot="1">
      <c r="A26" s="1"/>
      <c r="B26" s="1"/>
      <c r="C26" s="1"/>
      <c r="D26" s="1"/>
      <c r="E26" s="1"/>
      <c r="F26" s="1" t="s">
        <v>95</v>
      </c>
      <c r="G26" s="4">
        <v>4625</v>
      </c>
    </row>
    <row r="27" spans="1:7" ht="15.75" thickBot="1">
      <c r="A27" s="1"/>
      <c r="B27" s="1"/>
      <c r="C27" s="1"/>
      <c r="D27" s="1"/>
      <c r="E27" s="1" t="s">
        <v>96</v>
      </c>
      <c r="F27" s="1"/>
      <c r="G27" s="5">
        <f>ROUND(SUM(G23:G26),5)</f>
        <v>6187.5</v>
      </c>
    </row>
    <row r="28" spans="1:7">
      <c r="A28" s="1"/>
      <c r="B28" s="1"/>
      <c r="C28" s="1"/>
      <c r="D28" s="1" t="s">
        <v>97</v>
      </c>
      <c r="E28" s="1"/>
      <c r="F28" s="1"/>
      <c r="G28" s="2">
        <f>ROUND(G22+G27,5)</f>
        <v>6187.5</v>
      </c>
    </row>
    <row r="29" spans="1:7">
      <c r="A29" s="1"/>
      <c r="B29" s="1"/>
      <c r="C29" s="1"/>
      <c r="D29" s="1" t="s">
        <v>98</v>
      </c>
      <c r="E29" s="1"/>
      <c r="F29" s="1"/>
      <c r="G29" s="2"/>
    </row>
    <row r="30" spans="1:7" ht="15.75" thickBot="1">
      <c r="A30" s="1"/>
      <c r="B30" s="1"/>
      <c r="C30" s="1"/>
      <c r="D30" s="1"/>
      <c r="E30" s="1" t="s">
        <v>99</v>
      </c>
      <c r="F30" s="1"/>
      <c r="G30" s="3">
        <v>2650</v>
      </c>
    </row>
    <row r="31" spans="1:7">
      <c r="A31" s="1"/>
      <c r="B31" s="1"/>
      <c r="C31" s="1"/>
      <c r="D31" s="1" t="s">
        <v>100</v>
      </c>
      <c r="E31" s="1"/>
      <c r="F31" s="1"/>
      <c r="G31" s="2">
        <f>ROUND(SUM(G29:G30),5)</f>
        <v>2650</v>
      </c>
    </row>
    <row r="32" spans="1:7">
      <c r="A32" s="1"/>
      <c r="B32" s="1"/>
      <c r="C32" s="1"/>
      <c r="D32" s="1" t="s">
        <v>101</v>
      </c>
      <c r="E32" s="1"/>
      <c r="F32" s="1"/>
      <c r="G32" s="2"/>
    </row>
    <row r="33" spans="1:7">
      <c r="A33" s="1"/>
      <c r="B33" s="1"/>
      <c r="C33" s="1"/>
      <c r="D33" s="1"/>
      <c r="E33" s="1" t="s">
        <v>102</v>
      </c>
      <c r="F33" s="1"/>
      <c r="G33" s="2">
        <v>517.83000000000004</v>
      </c>
    </row>
    <row r="34" spans="1:7" ht="15.75" thickBot="1">
      <c r="A34" s="1"/>
      <c r="B34" s="1"/>
      <c r="C34" s="1"/>
      <c r="D34" s="1"/>
      <c r="E34" s="1" t="s">
        <v>103</v>
      </c>
      <c r="F34" s="1"/>
      <c r="G34" s="3">
        <v>525.70000000000005</v>
      </c>
    </row>
    <row r="35" spans="1:7">
      <c r="A35" s="1"/>
      <c r="B35" s="1"/>
      <c r="C35" s="1"/>
      <c r="D35" s="1" t="s">
        <v>104</v>
      </c>
      <c r="E35" s="1"/>
      <c r="F35" s="1"/>
      <c r="G35" s="2">
        <f>ROUND(SUM(G32:G34),5)</f>
        <v>1043.53</v>
      </c>
    </row>
    <row r="36" spans="1:7">
      <c r="A36" s="1"/>
      <c r="B36" s="1"/>
      <c r="C36" s="1"/>
      <c r="D36" s="1" t="s">
        <v>105</v>
      </c>
      <c r="E36" s="1"/>
      <c r="F36" s="1"/>
      <c r="G36" s="2"/>
    </row>
    <row r="37" spans="1:7">
      <c r="A37" s="1"/>
      <c r="B37" s="1"/>
      <c r="C37" s="1"/>
      <c r="D37" s="1"/>
      <c r="E37" s="1" t="s">
        <v>106</v>
      </c>
      <c r="F37" s="1"/>
      <c r="G37" s="2">
        <v>10</v>
      </c>
    </row>
    <row r="38" spans="1:7">
      <c r="A38" s="1"/>
      <c r="B38" s="1"/>
      <c r="C38" s="1"/>
      <c r="D38" s="1"/>
      <c r="E38" s="1" t="s">
        <v>107</v>
      </c>
      <c r="F38" s="1"/>
      <c r="G38" s="2">
        <v>150</v>
      </c>
    </row>
    <row r="39" spans="1:7">
      <c r="A39" s="1"/>
      <c r="B39" s="1"/>
      <c r="C39" s="1"/>
      <c r="D39" s="1"/>
      <c r="E39" s="1" t="s">
        <v>108</v>
      </c>
      <c r="F39" s="1"/>
      <c r="G39" s="2">
        <v>233.29</v>
      </c>
    </row>
    <row r="40" spans="1:7" ht="15.75" thickBot="1">
      <c r="A40" s="1"/>
      <c r="B40" s="1"/>
      <c r="C40" s="1"/>
      <c r="D40" s="1"/>
      <c r="E40" s="1" t="s">
        <v>109</v>
      </c>
      <c r="F40" s="1"/>
      <c r="G40" s="3">
        <v>243.1</v>
      </c>
    </row>
    <row r="41" spans="1:7">
      <c r="A41" s="1"/>
      <c r="B41" s="1"/>
      <c r="C41" s="1"/>
      <c r="D41" s="1" t="s">
        <v>110</v>
      </c>
      <c r="E41" s="1"/>
      <c r="F41" s="1"/>
      <c r="G41" s="2">
        <f>ROUND(SUM(G36:G40),5)</f>
        <v>636.39</v>
      </c>
    </row>
    <row r="42" spans="1:7">
      <c r="A42" s="1"/>
      <c r="B42" s="1"/>
      <c r="C42" s="1"/>
      <c r="D42" s="1" t="s">
        <v>111</v>
      </c>
      <c r="E42" s="1"/>
      <c r="F42" s="1"/>
      <c r="G42" s="2"/>
    </row>
    <row r="43" spans="1:7" ht="15.75" thickBot="1">
      <c r="A43" s="1"/>
      <c r="B43" s="1"/>
      <c r="C43" s="1"/>
      <c r="D43" s="1"/>
      <c r="E43" s="1" t="s">
        <v>112</v>
      </c>
      <c r="F43" s="1"/>
      <c r="G43" s="4">
        <v>78.5</v>
      </c>
    </row>
    <row r="44" spans="1:7" ht="15.75" thickBot="1">
      <c r="A44" s="1"/>
      <c r="B44" s="1"/>
      <c r="C44" s="1"/>
      <c r="D44" s="1" t="s">
        <v>113</v>
      </c>
      <c r="E44" s="1"/>
      <c r="F44" s="1"/>
      <c r="G44" s="6">
        <f>ROUND(SUM(G42:G43),5)</f>
        <v>78.5</v>
      </c>
    </row>
    <row r="45" spans="1:7" ht="15.75" thickBot="1">
      <c r="A45" s="1"/>
      <c r="B45" s="1"/>
      <c r="C45" s="1" t="s">
        <v>114</v>
      </c>
      <c r="D45" s="1"/>
      <c r="E45" s="1"/>
      <c r="F45" s="1"/>
      <c r="G45" s="5">
        <f>ROUND(SUM(G8:G10)+G13+G21+G28+G31+G35+G41+G44,5)</f>
        <v>33271.33</v>
      </c>
    </row>
    <row r="46" spans="1:7">
      <c r="A46" s="1"/>
      <c r="B46" s="1" t="s">
        <v>115</v>
      </c>
      <c r="C46" s="1"/>
      <c r="D46" s="1"/>
      <c r="E46" s="1"/>
      <c r="F46" s="1"/>
      <c r="G46" s="2">
        <f>ROUND(G2+G7-G45,5)</f>
        <v>87465.86</v>
      </c>
    </row>
    <row r="47" spans="1:7">
      <c r="A47" s="1"/>
      <c r="B47" s="1" t="s">
        <v>116</v>
      </c>
      <c r="C47" s="1"/>
      <c r="D47" s="1"/>
      <c r="E47" s="1"/>
      <c r="F47" s="1"/>
      <c r="G47" s="2"/>
    </row>
    <row r="48" spans="1:7">
      <c r="A48" s="1"/>
      <c r="B48" s="1"/>
      <c r="C48" s="1" t="s">
        <v>117</v>
      </c>
      <c r="D48" s="1"/>
      <c r="E48" s="1"/>
      <c r="F48" s="1"/>
      <c r="G48" s="2"/>
    </row>
    <row r="49" spans="1:7">
      <c r="A49" s="1"/>
      <c r="B49" s="1"/>
      <c r="C49" s="1"/>
      <c r="D49" s="1" t="s">
        <v>118</v>
      </c>
      <c r="E49" s="1"/>
      <c r="F49" s="1"/>
      <c r="G49" s="2"/>
    </row>
    <row r="50" spans="1:7" ht="15.75" thickBot="1">
      <c r="A50" s="1"/>
      <c r="B50" s="1"/>
      <c r="C50" s="1"/>
      <c r="D50" s="1"/>
      <c r="E50" s="1" t="s">
        <v>119</v>
      </c>
      <c r="F50" s="1"/>
      <c r="G50" s="4">
        <v>-217</v>
      </c>
    </row>
    <row r="51" spans="1:7" ht="15.75" thickBot="1">
      <c r="A51" s="1"/>
      <c r="B51" s="1"/>
      <c r="C51" s="1"/>
      <c r="D51" s="1" t="s">
        <v>120</v>
      </c>
      <c r="E51" s="1"/>
      <c r="F51" s="1"/>
      <c r="G51" s="5">
        <f>ROUND(SUM(G49:G50),5)</f>
        <v>-217</v>
      </c>
    </row>
    <row r="52" spans="1:7">
      <c r="A52" s="1"/>
      <c r="B52" s="1"/>
      <c r="C52" s="1" t="s">
        <v>121</v>
      </c>
      <c r="D52" s="1"/>
      <c r="E52" s="1"/>
      <c r="F52" s="1"/>
      <c r="G52" s="2">
        <f>ROUND(G48+G51,5)</f>
        <v>-217</v>
      </c>
    </row>
    <row r="53" spans="1:7">
      <c r="A53" s="1"/>
      <c r="B53" s="1"/>
      <c r="C53" s="1" t="s">
        <v>122</v>
      </c>
      <c r="D53" s="1"/>
      <c r="E53" s="1"/>
      <c r="F53" s="1"/>
      <c r="G53" s="2"/>
    </row>
    <row r="54" spans="1:7" ht="15.75" thickBot="1">
      <c r="A54" s="1"/>
      <c r="B54" s="1"/>
      <c r="C54" s="1"/>
      <c r="D54" s="1" t="s">
        <v>123</v>
      </c>
      <c r="E54" s="1"/>
      <c r="F54" s="1"/>
      <c r="G54" s="4">
        <v>15100.5</v>
      </c>
    </row>
    <row r="55" spans="1:7" ht="15.75" thickBot="1">
      <c r="A55" s="1"/>
      <c r="B55" s="1"/>
      <c r="C55" s="1" t="s">
        <v>124</v>
      </c>
      <c r="D55" s="1"/>
      <c r="E55" s="1"/>
      <c r="F55" s="1"/>
      <c r="G55" s="6">
        <f>ROUND(SUM(G53:G54),5)</f>
        <v>15100.5</v>
      </c>
    </row>
    <row r="56" spans="1:7" ht="15.75" thickBot="1">
      <c r="A56" s="1"/>
      <c r="B56" s="1" t="s">
        <v>125</v>
      </c>
      <c r="C56" s="1"/>
      <c r="D56" s="1"/>
      <c r="E56" s="1"/>
      <c r="F56" s="1"/>
      <c r="G56" s="6">
        <f>ROUND(G47+G52-G55,5)</f>
        <v>-15317.5</v>
      </c>
    </row>
    <row r="57" spans="1:7" s="9" customFormat="1" ht="12" thickBot="1">
      <c r="A57" s="7" t="s">
        <v>67</v>
      </c>
      <c r="B57" s="7"/>
      <c r="C57" s="7"/>
      <c r="D57" s="7"/>
      <c r="E57" s="7"/>
      <c r="F57" s="7"/>
      <c r="G57" s="8">
        <f>ROUND(G46+G56,5)</f>
        <v>72148.36</v>
      </c>
    </row>
    <row r="58" spans="1:7" ht="15.75" thickTop="1"/>
  </sheetData>
  <pageMargins left="0.7" right="0.7" top="0.75" bottom="0.75" header="0.1" footer="0.3"/>
  <pageSetup orientation="portrait" horizontalDpi="4294967293" verticalDpi="0" r:id="rId1"/>
  <headerFooter>
    <oddHeader>&amp;L&amp;"Arial,Bold"&amp;8 2:49 PM
&amp;"Arial,Bold"&amp;8 03/30/22
&amp;"Arial,Bold"&amp;8 Accrual Basis&amp;C&amp;"Arial,Bold"&amp;12 PIKES BAY SANITARY DISTRICT
&amp;"Arial,Bold"&amp;14 Profit &amp;&amp; Loss
&amp;"Arial,Bold"&amp;10 January 1 through March 30, 2022</oddHeader>
    <oddFooter>&amp;R&amp;"Arial,Bold"&amp;8 Page &amp;P of &amp;N</oddFooter>
  </headerFooter>
  <drawing r:id="rId2"/>
  <legacyDrawing r:id="rId3"/>
  <controls>
    <mc:AlternateContent xmlns:mc="http://schemas.openxmlformats.org/markup-compatibility/2006">
      <mc:Choice Requires="x14">
        <control shapeId="1025" r:id="rId4" name="FILTER">
          <controlPr defaultSize="0" autoLin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4</xdr:col>
                <xdr:colOff>114300</xdr:colOff>
                <xdr:row>1</xdr:row>
                <xdr:rowOff>28575</xdr:rowOff>
              </to>
            </anchor>
          </controlPr>
        </control>
      </mc:Choice>
      <mc:Fallback>
        <control shapeId="1025" r:id="rId4" name="FILTER"/>
      </mc:Fallback>
    </mc:AlternateContent>
    <mc:AlternateContent xmlns:mc="http://schemas.openxmlformats.org/markup-compatibility/2006">
      <mc:Choice Requires="x14">
        <control shapeId="1026" r:id="rId6" name="HEADER">
          <controlPr defaultSize="0" autoLine="0" r:id="rId7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4</xdr:col>
                <xdr:colOff>114300</xdr:colOff>
                <xdr:row>1</xdr:row>
                <xdr:rowOff>28575</xdr:rowOff>
              </to>
            </anchor>
          </controlPr>
        </control>
      </mc:Choice>
      <mc:Fallback>
        <control shapeId="1026" r:id="rId6" name="HEADER"/>
      </mc:Fallback>
    </mc:AlternateContent>
  </control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"/>
  <dimension ref="A1:AC71"/>
  <sheetViews>
    <sheetView workbookViewId="0">
      <pane xSplit="6" ySplit="2" topLeftCell="G3" activePane="bottomRight" state="frozenSplit"/>
      <selection pane="bottomRight"/>
      <selection pane="bottomLeft" activeCell="A3" sqref="A3"/>
      <selection pane="topRight" activeCell="G1" sqref="G1"/>
    </sheetView>
  </sheetViews>
  <sheetFormatPr defaultRowHeight="15"/>
  <cols>
    <col min="1" max="5" width="3" style="13" customWidth="1"/>
    <col min="6" max="6" width="28.7109375" style="13" customWidth="1"/>
    <col min="7" max="7" width="14.28515625" style="14" bestFit="1" customWidth="1"/>
    <col min="8" max="8" width="2.28515625" style="14" customWidth="1"/>
    <col min="9" max="9" width="7.85546875" style="14" bestFit="1" customWidth="1"/>
    <col min="10" max="10" width="2.28515625" style="14" customWidth="1"/>
    <col min="11" max="11" width="10.28515625" style="14" bestFit="1" customWidth="1"/>
    <col min="12" max="12" width="2.28515625" style="14" customWidth="1"/>
    <col min="13" max="13" width="14.28515625" style="14" bestFit="1" customWidth="1"/>
    <col min="14" max="14" width="2.28515625" style="14" customWidth="1"/>
    <col min="15" max="15" width="7.5703125" style="14" bestFit="1" customWidth="1"/>
    <col min="16" max="16" width="2.28515625" style="14" customWidth="1"/>
    <col min="17" max="17" width="10.28515625" style="14" bestFit="1" customWidth="1"/>
    <col min="18" max="18" width="2.28515625" style="14" customWidth="1"/>
    <col min="19" max="19" width="14.28515625" style="14" bestFit="1" customWidth="1"/>
    <col min="20" max="20" width="2.28515625" style="14" customWidth="1"/>
    <col min="21" max="21" width="8.42578125" style="14" bestFit="1" customWidth="1"/>
    <col min="22" max="22" width="2.28515625" style="14" customWidth="1"/>
    <col min="23" max="23" width="10.28515625" style="14" bestFit="1" customWidth="1"/>
    <col min="24" max="24" width="2.28515625" style="14" customWidth="1"/>
    <col min="25" max="25" width="14.28515625" style="14" bestFit="1" customWidth="1"/>
    <col min="26" max="26" width="2.28515625" style="14" customWidth="1"/>
    <col min="27" max="27" width="8.7109375" style="14" bestFit="1" customWidth="1"/>
    <col min="28" max="28" width="2.28515625" style="14" customWidth="1"/>
    <col min="29" max="29" width="10.28515625" style="14" bestFit="1" customWidth="1"/>
  </cols>
  <sheetData>
    <row r="1" spans="1:29" ht="15.75" thickBot="1">
      <c r="A1" s="1"/>
      <c r="B1" s="1"/>
      <c r="C1" s="1"/>
      <c r="D1" s="1"/>
      <c r="E1" s="1"/>
      <c r="F1" s="1"/>
      <c r="G1" s="17" t="s">
        <v>126</v>
      </c>
      <c r="H1" s="16"/>
      <c r="I1" s="18"/>
      <c r="J1" s="16"/>
      <c r="K1" s="18"/>
      <c r="L1" s="15"/>
      <c r="M1" s="17" t="s">
        <v>127</v>
      </c>
      <c r="N1" s="16"/>
      <c r="O1" s="18"/>
      <c r="P1" s="16"/>
      <c r="Q1" s="18"/>
      <c r="R1" s="15"/>
      <c r="S1" s="17" t="s">
        <v>128</v>
      </c>
      <c r="T1" s="16"/>
      <c r="U1" s="18"/>
      <c r="V1" s="16"/>
      <c r="W1" s="18"/>
      <c r="X1" s="15"/>
      <c r="Y1" s="17" t="s">
        <v>129</v>
      </c>
      <c r="Z1" s="16"/>
      <c r="AA1" s="18"/>
      <c r="AB1" s="16"/>
      <c r="AC1" s="18"/>
    </row>
    <row r="2" spans="1:29" s="12" customFormat="1" ht="16.5" thickTop="1" thickBot="1">
      <c r="A2" s="10"/>
      <c r="B2" s="10"/>
      <c r="C2" s="10"/>
      <c r="D2" s="10"/>
      <c r="E2" s="10"/>
      <c r="F2" s="10"/>
      <c r="G2" s="26" t="s">
        <v>70</v>
      </c>
      <c r="H2" s="27"/>
      <c r="I2" s="26" t="s">
        <v>130</v>
      </c>
      <c r="J2" s="27"/>
      <c r="K2" s="26" t="s">
        <v>131</v>
      </c>
      <c r="L2" s="27"/>
      <c r="M2" s="26" t="s">
        <v>70</v>
      </c>
      <c r="N2" s="27"/>
      <c r="O2" s="26" t="s">
        <v>130</v>
      </c>
      <c r="P2" s="27"/>
      <c r="Q2" s="26" t="s">
        <v>131</v>
      </c>
      <c r="R2" s="27"/>
      <c r="S2" s="26" t="s">
        <v>70</v>
      </c>
      <c r="T2" s="27"/>
      <c r="U2" s="26" t="s">
        <v>130</v>
      </c>
      <c r="V2" s="27"/>
      <c r="W2" s="26" t="s">
        <v>131</v>
      </c>
      <c r="X2" s="27"/>
      <c r="Y2" s="26" t="s">
        <v>70</v>
      </c>
      <c r="Z2" s="27"/>
      <c r="AA2" s="26" t="s">
        <v>130</v>
      </c>
      <c r="AB2" s="27"/>
      <c r="AC2" s="26" t="s">
        <v>131</v>
      </c>
    </row>
    <row r="3" spans="1:29" ht="15.75" thickTop="1">
      <c r="A3" s="1"/>
      <c r="B3" s="1" t="s">
        <v>71</v>
      </c>
      <c r="C3" s="1"/>
      <c r="D3" s="1"/>
      <c r="E3" s="1"/>
      <c r="F3" s="1"/>
      <c r="G3" s="2"/>
      <c r="H3" s="19"/>
      <c r="I3" s="2"/>
      <c r="J3" s="19"/>
      <c r="K3" s="20"/>
      <c r="L3" s="19"/>
      <c r="M3" s="2"/>
      <c r="N3" s="19"/>
      <c r="O3" s="2"/>
      <c r="P3" s="19"/>
      <c r="Q3" s="20"/>
      <c r="R3" s="19"/>
      <c r="S3" s="2"/>
      <c r="T3" s="19"/>
      <c r="U3" s="2"/>
      <c r="V3" s="19"/>
      <c r="W3" s="20"/>
      <c r="X3" s="19"/>
      <c r="Y3" s="2"/>
      <c r="Z3" s="19"/>
      <c r="AA3" s="2"/>
      <c r="AB3" s="19"/>
      <c r="AC3" s="20"/>
    </row>
    <row r="4" spans="1:29">
      <c r="A4" s="1"/>
      <c r="B4" s="1"/>
      <c r="C4" s="1" t="s">
        <v>72</v>
      </c>
      <c r="D4" s="1"/>
      <c r="E4" s="1"/>
      <c r="F4" s="1"/>
      <c r="G4" s="2"/>
      <c r="H4" s="19"/>
      <c r="I4" s="2"/>
      <c r="J4" s="19"/>
      <c r="K4" s="20"/>
      <c r="L4" s="19"/>
      <c r="M4" s="2"/>
      <c r="N4" s="19"/>
      <c r="O4" s="2"/>
      <c r="P4" s="19"/>
      <c r="Q4" s="20"/>
      <c r="R4" s="19"/>
      <c r="S4" s="2"/>
      <c r="T4" s="19"/>
      <c r="U4" s="2"/>
      <c r="V4" s="19"/>
      <c r="W4" s="20"/>
      <c r="X4" s="19"/>
      <c r="Y4" s="2"/>
      <c r="Z4" s="19"/>
      <c r="AA4" s="2"/>
      <c r="AB4" s="19"/>
      <c r="AC4" s="20"/>
    </row>
    <row r="5" spans="1:29">
      <c r="A5" s="1"/>
      <c r="B5" s="1"/>
      <c r="C5" s="1"/>
      <c r="D5" s="1" t="s">
        <v>73</v>
      </c>
      <c r="E5" s="1"/>
      <c r="F5" s="1"/>
      <c r="G5" s="2">
        <v>73.37</v>
      </c>
      <c r="H5" s="19"/>
      <c r="I5" s="2">
        <v>2500</v>
      </c>
      <c r="J5" s="19"/>
      <c r="K5" s="20">
        <f>ROUND(IF(I5=0, IF(G5=0, 0, 1), G5/I5),5)</f>
        <v>2.9350000000000001E-2</v>
      </c>
      <c r="L5" s="19"/>
      <c r="M5" s="2">
        <v>0</v>
      </c>
      <c r="N5" s="19"/>
      <c r="O5" s="2">
        <v>0</v>
      </c>
      <c r="P5" s="19"/>
      <c r="Q5" s="20">
        <f>ROUND(IF(O5=0, IF(M5=0, 0, 1), M5/O5),5)</f>
        <v>0</v>
      </c>
      <c r="R5" s="19"/>
      <c r="S5" s="2">
        <v>0</v>
      </c>
      <c r="T5" s="19"/>
      <c r="U5" s="2">
        <v>0</v>
      </c>
      <c r="V5" s="19"/>
      <c r="W5" s="20">
        <f>ROUND(IF(U5=0, IF(S5=0, 0, 1), S5/U5),5)</f>
        <v>0</v>
      </c>
      <c r="X5" s="19"/>
      <c r="Y5" s="2">
        <f>ROUND(G5+M5+S5,5)</f>
        <v>73.37</v>
      </c>
      <c r="Z5" s="19"/>
      <c r="AA5" s="2">
        <f>ROUND(I5+O5+U5,5)</f>
        <v>2500</v>
      </c>
      <c r="AB5" s="19"/>
      <c r="AC5" s="20">
        <f>ROUND(IF(AA5=0, IF(Y5=0, 0, 1), Y5/AA5),5)</f>
        <v>2.9350000000000001E-2</v>
      </c>
    </row>
    <row r="6" spans="1:29">
      <c r="A6" s="1"/>
      <c r="B6" s="1"/>
      <c r="C6" s="1"/>
      <c r="D6" s="1" t="s">
        <v>132</v>
      </c>
      <c r="E6" s="1"/>
      <c r="F6" s="1"/>
      <c r="G6" s="2">
        <v>0</v>
      </c>
      <c r="H6" s="19"/>
      <c r="I6" s="2">
        <v>0</v>
      </c>
      <c r="J6" s="19"/>
      <c r="K6" s="20">
        <f>ROUND(IF(I6=0, IF(G6=0, 0, 1), G6/I6),5)</f>
        <v>0</v>
      </c>
      <c r="L6" s="19"/>
      <c r="M6" s="2">
        <v>0</v>
      </c>
      <c r="N6" s="19"/>
      <c r="O6" s="2">
        <v>5000</v>
      </c>
      <c r="P6" s="19"/>
      <c r="Q6" s="20">
        <f>ROUND(IF(O6=0, IF(M6=0, 0, 1), M6/O6),5)</f>
        <v>0</v>
      </c>
      <c r="R6" s="19"/>
      <c r="S6" s="2">
        <v>0</v>
      </c>
      <c r="T6" s="19"/>
      <c r="U6" s="2">
        <v>0</v>
      </c>
      <c r="V6" s="19"/>
      <c r="W6" s="20">
        <f>ROUND(IF(U6=0, IF(S6=0, 0, 1), S6/U6),5)</f>
        <v>0</v>
      </c>
      <c r="X6" s="19"/>
      <c r="Y6" s="2">
        <f>ROUND(G6+M6+S6,5)</f>
        <v>0</v>
      </c>
      <c r="Z6" s="19"/>
      <c r="AA6" s="2">
        <f>ROUND(I6+O6+U6,5)</f>
        <v>5000</v>
      </c>
      <c r="AB6" s="19"/>
      <c r="AC6" s="20">
        <f>ROUND(IF(AA6=0, IF(Y6=0, 0, 1), Y6/AA6),5)</f>
        <v>0</v>
      </c>
    </row>
    <row r="7" spans="1:29">
      <c r="A7" s="1"/>
      <c r="B7" s="1"/>
      <c r="C7" s="1"/>
      <c r="D7" s="1" t="s">
        <v>74</v>
      </c>
      <c r="E7" s="1"/>
      <c r="F7" s="1"/>
      <c r="G7" s="2">
        <v>41388.870000000003</v>
      </c>
      <c r="H7" s="19"/>
      <c r="I7" s="2">
        <v>84196</v>
      </c>
      <c r="J7" s="19"/>
      <c r="K7" s="20">
        <f>ROUND(IF(I7=0, IF(G7=0, 0, 1), G7/I7),5)</f>
        <v>0.49158000000000002</v>
      </c>
      <c r="L7" s="19"/>
      <c r="M7" s="2">
        <v>0</v>
      </c>
      <c r="N7" s="19"/>
      <c r="O7" s="2">
        <v>0</v>
      </c>
      <c r="P7" s="19"/>
      <c r="Q7" s="20">
        <f>ROUND(IF(O7=0, IF(M7=0, 0, 1), M7/O7),5)</f>
        <v>0</v>
      </c>
      <c r="R7" s="19"/>
      <c r="S7" s="2">
        <v>14666.95</v>
      </c>
      <c r="T7" s="19"/>
      <c r="U7" s="2">
        <v>0</v>
      </c>
      <c r="V7" s="19"/>
      <c r="W7" s="20">
        <f>ROUND(IF(U7=0, IF(S7=0, 0, 1), S7/U7),5)</f>
        <v>1</v>
      </c>
      <c r="X7" s="19"/>
      <c r="Y7" s="2">
        <f>ROUND(G7+M7+S7,5)</f>
        <v>56055.82</v>
      </c>
      <c r="Z7" s="19"/>
      <c r="AA7" s="2">
        <f>ROUND(I7+O7+U7,5)</f>
        <v>84196</v>
      </c>
      <c r="AB7" s="19"/>
      <c r="AC7" s="20">
        <f>ROUND(IF(AA7=0, IF(Y7=0, 0, 1), Y7/AA7),5)</f>
        <v>0.66578000000000004</v>
      </c>
    </row>
    <row r="8" spans="1:29" ht="15.75" thickBot="1">
      <c r="A8" s="1"/>
      <c r="B8" s="1"/>
      <c r="C8" s="1"/>
      <c r="D8" s="1" t="s">
        <v>75</v>
      </c>
      <c r="E8" s="1"/>
      <c r="F8" s="1"/>
      <c r="G8" s="3">
        <v>0</v>
      </c>
      <c r="H8" s="19"/>
      <c r="I8" s="3">
        <v>0</v>
      </c>
      <c r="J8" s="19"/>
      <c r="K8" s="21">
        <f>ROUND(IF(I8=0, IF(G8=0, 0, 1), G8/I8),5)</f>
        <v>0</v>
      </c>
      <c r="L8" s="19"/>
      <c r="M8" s="3">
        <v>0</v>
      </c>
      <c r="N8" s="19"/>
      <c r="O8" s="3">
        <v>0</v>
      </c>
      <c r="P8" s="19"/>
      <c r="Q8" s="21">
        <f>ROUND(IF(O8=0, IF(M8=0, 0, 1), M8/O8),5)</f>
        <v>0</v>
      </c>
      <c r="R8" s="19"/>
      <c r="S8" s="3">
        <v>64608</v>
      </c>
      <c r="T8" s="19"/>
      <c r="U8" s="3">
        <v>35971.26</v>
      </c>
      <c r="V8" s="19"/>
      <c r="W8" s="21">
        <f>ROUND(IF(U8=0, IF(S8=0, 0, 1), S8/U8),5)</f>
        <v>1.7961</v>
      </c>
      <c r="X8" s="19"/>
      <c r="Y8" s="3">
        <f>ROUND(G8+M8+S8,5)</f>
        <v>64608</v>
      </c>
      <c r="Z8" s="19"/>
      <c r="AA8" s="3">
        <f>ROUND(I8+O8+U8,5)</f>
        <v>35971.26</v>
      </c>
      <c r="AB8" s="19"/>
      <c r="AC8" s="21">
        <f>ROUND(IF(AA8=0, IF(Y8=0, 0, 1), Y8/AA8),5)</f>
        <v>1.7961</v>
      </c>
    </row>
    <row r="9" spans="1:29">
      <c r="A9" s="1"/>
      <c r="B9" s="1"/>
      <c r="C9" s="1" t="s">
        <v>76</v>
      </c>
      <c r="D9" s="1"/>
      <c r="E9" s="1"/>
      <c r="F9" s="1"/>
      <c r="G9" s="2">
        <f>ROUND(SUM(G4:G8),5)</f>
        <v>41462.239999999998</v>
      </c>
      <c r="H9" s="19"/>
      <c r="I9" s="2">
        <f>ROUND(SUM(I4:I8),5)</f>
        <v>86696</v>
      </c>
      <c r="J9" s="19"/>
      <c r="K9" s="20">
        <f>ROUND(IF(I9=0, IF(G9=0, 0, 1), G9/I9),5)</f>
        <v>0.47825000000000001</v>
      </c>
      <c r="L9" s="19"/>
      <c r="M9" s="2">
        <f>ROUND(SUM(M4:M8),5)</f>
        <v>0</v>
      </c>
      <c r="N9" s="19"/>
      <c r="O9" s="2">
        <f>ROUND(SUM(O4:O8),5)</f>
        <v>5000</v>
      </c>
      <c r="P9" s="19"/>
      <c r="Q9" s="20">
        <f>ROUND(IF(O9=0, IF(M9=0, 0, 1), M9/O9),5)</f>
        <v>0</v>
      </c>
      <c r="R9" s="19"/>
      <c r="S9" s="2">
        <f>ROUND(SUM(S4:S8),5)</f>
        <v>79274.95</v>
      </c>
      <c r="T9" s="19"/>
      <c r="U9" s="2">
        <f>ROUND(SUM(U4:U8),5)</f>
        <v>35971.26</v>
      </c>
      <c r="V9" s="19"/>
      <c r="W9" s="20">
        <f>ROUND(IF(U9=0, IF(S9=0, 0, 1), S9/U9),5)</f>
        <v>2.20384</v>
      </c>
      <c r="X9" s="19"/>
      <c r="Y9" s="2">
        <f>ROUND(G9+M9+S9,5)</f>
        <v>120737.19</v>
      </c>
      <c r="Z9" s="19"/>
      <c r="AA9" s="2">
        <f>ROUND(I9+O9+U9,5)</f>
        <v>127667.26</v>
      </c>
      <c r="AB9" s="19"/>
      <c r="AC9" s="20">
        <f>ROUND(IF(AA9=0, IF(Y9=0, 0, 1), Y9/AA9),5)</f>
        <v>0.94572000000000001</v>
      </c>
    </row>
    <row r="10" spans="1:29">
      <c r="A10" s="1"/>
      <c r="B10" s="1"/>
      <c r="C10" s="1" t="s">
        <v>77</v>
      </c>
      <c r="D10" s="1"/>
      <c r="E10" s="1"/>
      <c r="F10" s="1"/>
      <c r="G10" s="2"/>
      <c r="H10" s="19"/>
      <c r="I10" s="2"/>
      <c r="J10" s="19"/>
      <c r="K10" s="20"/>
      <c r="L10" s="19"/>
      <c r="M10" s="2"/>
      <c r="N10" s="19"/>
      <c r="O10" s="2"/>
      <c r="P10" s="19"/>
      <c r="Q10" s="20"/>
      <c r="R10" s="19"/>
      <c r="S10" s="2"/>
      <c r="T10" s="19"/>
      <c r="U10" s="2"/>
      <c r="V10" s="19"/>
      <c r="W10" s="20"/>
      <c r="X10" s="19"/>
      <c r="Y10" s="2"/>
      <c r="Z10" s="19"/>
      <c r="AA10" s="2"/>
      <c r="AB10" s="19"/>
      <c r="AC10" s="20"/>
    </row>
    <row r="11" spans="1:29">
      <c r="A11" s="1"/>
      <c r="B11" s="1"/>
      <c r="C11" s="1"/>
      <c r="D11" s="1" t="s">
        <v>133</v>
      </c>
      <c r="E11" s="1"/>
      <c r="F11" s="1"/>
      <c r="G11" s="2">
        <v>0</v>
      </c>
      <c r="H11" s="19"/>
      <c r="I11" s="2">
        <v>0</v>
      </c>
      <c r="J11" s="19"/>
      <c r="K11" s="20">
        <f t="shared" ref="K11:K16" si="0">ROUND(IF(I11=0, IF(G11=0, 0, 1), G11/I11),5)</f>
        <v>0</v>
      </c>
      <c r="L11" s="19"/>
      <c r="M11" s="2">
        <v>0</v>
      </c>
      <c r="N11" s="19"/>
      <c r="O11" s="2">
        <v>5000</v>
      </c>
      <c r="P11" s="19"/>
      <c r="Q11" s="20">
        <f t="shared" ref="Q11:Q16" si="1">ROUND(IF(O11=0, IF(M11=0, 0, 1), M11/O11),5)</f>
        <v>0</v>
      </c>
      <c r="R11" s="19"/>
      <c r="S11" s="2">
        <v>0</v>
      </c>
      <c r="T11" s="19"/>
      <c r="U11" s="2">
        <v>0</v>
      </c>
      <c r="V11" s="19"/>
      <c r="W11" s="20">
        <f t="shared" ref="W11:W16" si="2">ROUND(IF(U11=0, IF(S11=0, 0, 1), S11/U11),5)</f>
        <v>0</v>
      </c>
      <c r="X11" s="19"/>
      <c r="Y11" s="2">
        <f t="shared" ref="Y11:Y16" si="3">ROUND(G11+M11+S11,5)</f>
        <v>0</v>
      </c>
      <c r="Z11" s="19"/>
      <c r="AA11" s="2">
        <f t="shared" ref="AA11:AA16" si="4">ROUND(I11+O11+U11,5)</f>
        <v>5000</v>
      </c>
      <c r="AB11" s="19"/>
      <c r="AC11" s="20">
        <f t="shared" ref="AC11:AC16" si="5">ROUND(IF(AA11=0, IF(Y11=0, 0, 1), Y11/AA11),5)</f>
        <v>0</v>
      </c>
    </row>
    <row r="12" spans="1:29">
      <c r="A12" s="1"/>
      <c r="B12" s="1"/>
      <c r="C12" s="1"/>
      <c r="D12" s="1" t="s">
        <v>134</v>
      </c>
      <c r="E12" s="1"/>
      <c r="F12" s="1"/>
      <c r="G12" s="2">
        <v>0</v>
      </c>
      <c r="H12" s="19"/>
      <c r="I12" s="2">
        <v>12421</v>
      </c>
      <c r="J12" s="19"/>
      <c r="K12" s="20">
        <f t="shared" si="0"/>
        <v>0</v>
      </c>
      <c r="L12" s="19"/>
      <c r="M12" s="2">
        <v>0</v>
      </c>
      <c r="N12" s="19"/>
      <c r="O12" s="2">
        <v>0</v>
      </c>
      <c r="P12" s="19"/>
      <c r="Q12" s="20">
        <f t="shared" si="1"/>
        <v>0</v>
      </c>
      <c r="R12" s="19"/>
      <c r="S12" s="2">
        <v>0</v>
      </c>
      <c r="T12" s="19"/>
      <c r="U12" s="2">
        <v>0</v>
      </c>
      <c r="V12" s="19"/>
      <c r="W12" s="20">
        <f t="shared" si="2"/>
        <v>0</v>
      </c>
      <c r="X12" s="19"/>
      <c r="Y12" s="2">
        <f t="shared" si="3"/>
        <v>0</v>
      </c>
      <c r="Z12" s="19"/>
      <c r="AA12" s="2">
        <f t="shared" si="4"/>
        <v>12421</v>
      </c>
      <c r="AB12" s="19"/>
      <c r="AC12" s="20">
        <f t="shared" si="5"/>
        <v>0</v>
      </c>
    </row>
    <row r="13" spans="1:29">
      <c r="A13" s="1"/>
      <c r="B13" s="1"/>
      <c r="C13" s="1"/>
      <c r="D13" s="1" t="s">
        <v>135</v>
      </c>
      <c r="E13" s="1"/>
      <c r="F13" s="1"/>
      <c r="G13" s="2">
        <v>43051.93</v>
      </c>
      <c r="H13" s="19"/>
      <c r="I13" s="2">
        <v>44148</v>
      </c>
      <c r="J13" s="19"/>
      <c r="K13" s="20">
        <f t="shared" si="0"/>
        <v>0.97516999999999998</v>
      </c>
      <c r="L13" s="19"/>
      <c r="M13" s="2">
        <v>0</v>
      </c>
      <c r="N13" s="19"/>
      <c r="O13" s="2">
        <v>0</v>
      </c>
      <c r="P13" s="19"/>
      <c r="Q13" s="20">
        <f t="shared" si="1"/>
        <v>0</v>
      </c>
      <c r="R13" s="19"/>
      <c r="S13" s="2">
        <v>0</v>
      </c>
      <c r="T13" s="19"/>
      <c r="U13" s="2">
        <v>0</v>
      </c>
      <c r="V13" s="19"/>
      <c r="W13" s="20">
        <f t="shared" si="2"/>
        <v>0</v>
      </c>
      <c r="X13" s="19"/>
      <c r="Y13" s="2">
        <f t="shared" si="3"/>
        <v>43051.93</v>
      </c>
      <c r="Z13" s="19"/>
      <c r="AA13" s="2">
        <f t="shared" si="4"/>
        <v>44148</v>
      </c>
      <c r="AB13" s="19"/>
      <c r="AC13" s="20">
        <f t="shared" si="5"/>
        <v>0.97516999999999998</v>
      </c>
    </row>
    <row r="14" spans="1:29">
      <c r="A14" s="1"/>
      <c r="B14" s="1"/>
      <c r="C14" s="1"/>
      <c r="D14" s="1" t="s">
        <v>136</v>
      </c>
      <c r="E14" s="1"/>
      <c r="F14" s="1"/>
      <c r="G14" s="2">
        <v>0</v>
      </c>
      <c r="H14" s="19"/>
      <c r="I14" s="2">
        <v>0</v>
      </c>
      <c r="J14" s="19"/>
      <c r="K14" s="20">
        <f t="shared" si="0"/>
        <v>0</v>
      </c>
      <c r="L14" s="19"/>
      <c r="M14" s="2">
        <v>0</v>
      </c>
      <c r="N14" s="19"/>
      <c r="O14" s="2">
        <v>0</v>
      </c>
      <c r="P14" s="19"/>
      <c r="Q14" s="20">
        <f t="shared" si="1"/>
        <v>0</v>
      </c>
      <c r="R14" s="19"/>
      <c r="S14" s="2">
        <v>0</v>
      </c>
      <c r="T14" s="19"/>
      <c r="U14" s="2">
        <v>7000</v>
      </c>
      <c r="V14" s="19"/>
      <c r="W14" s="20">
        <f t="shared" si="2"/>
        <v>0</v>
      </c>
      <c r="X14" s="19"/>
      <c r="Y14" s="2">
        <f t="shared" si="3"/>
        <v>0</v>
      </c>
      <c r="Z14" s="19"/>
      <c r="AA14" s="2">
        <f t="shared" si="4"/>
        <v>7000</v>
      </c>
      <c r="AB14" s="19"/>
      <c r="AC14" s="20">
        <f t="shared" si="5"/>
        <v>0</v>
      </c>
    </row>
    <row r="15" spans="1:29">
      <c r="A15" s="1"/>
      <c r="B15" s="1"/>
      <c r="C15" s="1"/>
      <c r="D15" s="1" t="s">
        <v>78</v>
      </c>
      <c r="E15" s="1"/>
      <c r="F15" s="1"/>
      <c r="G15" s="2">
        <v>0</v>
      </c>
      <c r="H15" s="19"/>
      <c r="I15" s="2">
        <v>0</v>
      </c>
      <c r="J15" s="19"/>
      <c r="K15" s="20">
        <f t="shared" si="0"/>
        <v>0</v>
      </c>
      <c r="L15" s="19"/>
      <c r="M15" s="2">
        <v>0</v>
      </c>
      <c r="N15" s="19"/>
      <c r="O15" s="2">
        <v>0</v>
      </c>
      <c r="P15" s="19"/>
      <c r="Q15" s="20">
        <f t="shared" si="1"/>
        <v>0</v>
      </c>
      <c r="R15" s="19"/>
      <c r="S15" s="2">
        <v>4101.3</v>
      </c>
      <c r="T15" s="19"/>
      <c r="U15" s="2">
        <v>7557.82</v>
      </c>
      <c r="V15" s="19"/>
      <c r="W15" s="20">
        <f t="shared" si="2"/>
        <v>0.54266000000000003</v>
      </c>
      <c r="X15" s="19"/>
      <c r="Y15" s="2">
        <f t="shared" si="3"/>
        <v>4101.3</v>
      </c>
      <c r="Z15" s="19"/>
      <c r="AA15" s="2">
        <f t="shared" si="4"/>
        <v>7557.82</v>
      </c>
      <c r="AB15" s="19"/>
      <c r="AC15" s="20">
        <f t="shared" si="5"/>
        <v>0.54266000000000003</v>
      </c>
    </row>
    <row r="16" spans="1:29">
      <c r="A16" s="1"/>
      <c r="B16" s="1"/>
      <c r="C16" s="1"/>
      <c r="D16" s="1" t="s">
        <v>79</v>
      </c>
      <c r="E16" s="1"/>
      <c r="F16" s="1"/>
      <c r="G16" s="2">
        <v>-1519</v>
      </c>
      <c r="H16" s="19"/>
      <c r="I16" s="2">
        <v>0</v>
      </c>
      <c r="J16" s="19"/>
      <c r="K16" s="20">
        <f t="shared" si="0"/>
        <v>1</v>
      </c>
      <c r="L16" s="19"/>
      <c r="M16" s="2">
        <v>0</v>
      </c>
      <c r="N16" s="19"/>
      <c r="O16" s="2">
        <v>0</v>
      </c>
      <c r="P16" s="19"/>
      <c r="Q16" s="20">
        <f t="shared" si="1"/>
        <v>0</v>
      </c>
      <c r="R16" s="19"/>
      <c r="S16" s="2">
        <v>1657</v>
      </c>
      <c r="T16" s="19"/>
      <c r="U16" s="2">
        <v>4000</v>
      </c>
      <c r="V16" s="19"/>
      <c r="W16" s="20">
        <f t="shared" si="2"/>
        <v>0.41425000000000001</v>
      </c>
      <c r="X16" s="19"/>
      <c r="Y16" s="2">
        <f t="shared" si="3"/>
        <v>138</v>
      </c>
      <c r="Z16" s="19"/>
      <c r="AA16" s="2">
        <f t="shared" si="4"/>
        <v>4000</v>
      </c>
      <c r="AB16" s="19"/>
      <c r="AC16" s="20">
        <f t="shared" si="5"/>
        <v>3.4500000000000003E-2</v>
      </c>
    </row>
    <row r="17" spans="1:29">
      <c r="A17" s="1"/>
      <c r="B17" s="1"/>
      <c r="C17" s="1"/>
      <c r="D17" s="1" t="s">
        <v>80</v>
      </c>
      <c r="E17" s="1"/>
      <c r="F17" s="1"/>
      <c r="G17" s="2"/>
      <c r="H17" s="19"/>
      <c r="I17" s="2"/>
      <c r="J17" s="19"/>
      <c r="K17" s="20"/>
      <c r="L17" s="19"/>
      <c r="M17" s="2"/>
      <c r="N17" s="19"/>
      <c r="O17" s="2"/>
      <c r="P17" s="19"/>
      <c r="Q17" s="20"/>
      <c r="R17" s="19"/>
      <c r="S17" s="2"/>
      <c r="T17" s="19"/>
      <c r="U17" s="2"/>
      <c r="V17" s="19"/>
      <c r="W17" s="20"/>
      <c r="X17" s="19"/>
      <c r="Y17" s="2"/>
      <c r="Z17" s="19"/>
      <c r="AA17" s="2"/>
      <c r="AB17" s="19"/>
      <c r="AC17" s="20"/>
    </row>
    <row r="18" spans="1:29" ht="15.75" thickBot="1">
      <c r="A18" s="1"/>
      <c r="B18" s="1"/>
      <c r="C18" s="1"/>
      <c r="D18" s="1"/>
      <c r="E18" s="1" t="s">
        <v>81</v>
      </c>
      <c r="F18" s="1"/>
      <c r="G18" s="3">
        <v>0</v>
      </c>
      <c r="H18" s="19"/>
      <c r="I18" s="3">
        <v>0</v>
      </c>
      <c r="J18" s="19"/>
      <c r="K18" s="21">
        <f>ROUND(IF(I18=0, IF(G18=0, 0, 1), G18/I18),5)</f>
        <v>0</v>
      </c>
      <c r="L18" s="19"/>
      <c r="M18" s="3">
        <v>0</v>
      </c>
      <c r="N18" s="19"/>
      <c r="O18" s="3">
        <v>0</v>
      </c>
      <c r="P18" s="19"/>
      <c r="Q18" s="21">
        <f>ROUND(IF(O18=0, IF(M18=0, 0, 1), M18/O18),5)</f>
        <v>0</v>
      </c>
      <c r="R18" s="19"/>
      <c r="S18" s="3">
        <v>-202.25</v>
      </c>
      <c r="T18" s="19"/>
      <c r="U18" s="3">
        <v>9200</v>
      </c>
      <c r="V18" s="19"/>
      <c r="W18" s="21">
        <f>ROUND(IF(U18=0, IF(S18=0, 0, 1), S18/U18),5)</f>
        <v>-2.198E-2</v>
      </c>
      <c r="X18" s="19"/>
      <c r="Y18" s="3">
        <f>ROUND(G18+M18+S18,5)</f>
        <v>-202.25</v>
      </c>
      <c r="Z18" s="19"/>
      <c r="AA18" s="3">
        <f>ROUND(I18+O18+U18,5)</f>
        <v>9200</v>
      </c>
      <c r="AB18" s="19"/>
      <c r="AC18" s="21">
        <f>ROUND(IF(AA18=0, IF(Y18=0, 0, 1), Y18/AA18),5)</f>
        <v>-2.198E-2</v>
      </c>
    </row>
    <row r="19" spans="1:29">
      <c r="A19" s="1"/>
      <c r="B19" s="1"/>
      <c r="C19" s="1"/>
      <c r="D19" s="1" t="s">
        <v>82</v>
      </c>
      <c r="E19" s="1"/>
      <c r="F19" s="1"/>
      <c r="G19" s="2">
        <f>ROUND(SUM(G17:G18),5)</f>
        <v>0</v>
      </c>
      <c r="H19" s="19"/>
      <c r="I19" s="2">
        <f>ROUND(SUM(I17:I18),5)</f>
        <v>0</v>
      </c>
      <c r="J19" s="19"/>
      <c r="K19" s="20">
        <f>ROUND(IF(I19=0, IF(G19=0, 0, 1), G19/I19),5)</f>
        <v>0</v>
      </c>
      <c r="L19" s="19"/>
      <c r="M19" s="2">
        <f>ROUND(SUM(M17:M18),5)</f>
        <v>0</v>
      </c>
      <c r="N19" s="19"/>
      <c r="O19" s="2">
        <f>ROUND(SUM(O17:O18),5)</f>
        <v>0</v>
      </c>
      <c r="P19" s="19"/>
      <c r="Q19" s="20">
        <f>ROUND(IF(O19=0, IF(M19=0, 0, 1), M19/O19),5)</f>
        <v>0</v>
      </c>
      <c r="R19" s="19"/>
      <c r="S19" s="2">
        <f>ROUND(SUM(S17:S18),5)</f>
        <v>-202.25</v>
      </c>
      <c r="T19" s="19"/>
      <c r="U19" s="2">
        <f>ROUND(SUM(U17:U18),5)</f>
        <v>9200</v>
      </c>
      <c r="V19" s="19"/>
      <c r="W19" s="20">
        <f>ROUND(IF(U19=0, IF(S19=0, 0, 1), S19/U19),5)</f>
        <v>-2.198E-2</v>
      </c>
      <c r="X19" s="19"/>
      <c r="Y19" s="2">
        <f>ROUND(G19+M19+S19,5)</f>
        <v>-202.25</v>
      </c>
      <c r="Z19" s="19"/>
      <c r="AA19" s="2">
        <f>ROUND(I19+O19+U19,5)</f>
        <v>9200</v>
      </c>
      <c r="AB19" s="19"/>
      <c r="AC19" s="20">
        <f>ROUND(IF(AA19=0, IF(Y19=0, 0, 1), Y19/AA19),5)</f>
        <v>-2.198E-2</v>
      </c>
    </row>
    <row r="20" spans="1:29">
      <c r="A20" s="1"/>
      <c r="B20" s="1"/>
      <c r="C20" s="1"/>
      <c r="D20" s="1" t="s">
        <v>83</v>
      </c>
      <c r="E20" s="1"/>
      <c r="F20" s="1"/>
      <c r="G20" s="2"/>
      <c r="H20" s="19"/>
      <c r="I20" s="2"/>
      <c r="J20" s="19"/>
      <c r="K20" s="20"/>
      <c r="L20" s="19"/>
      <c r="M20" s="2"/>
      <c r="N20" s="19"/>
      <c r="O20" s="2"/>
      <c r="P20" s="19"/>
      <c r="Q20" s="20"/>
      <c r="R20" s="19"/>
      <c r="S20" s="2"/>
      <c r="T20" s="19"/>
      <c r="U20" s="2"/>
      <c r="V20" s="19"/>
      <c r="W20" s="20"/>
      <c r="X20" s="19"/>
      <c r="Y20" s="2"/>
      <c r="Z20" s="19"/>
      <c r="AA20" s="2"/>
      <c r="AB20" s="19"/>
      <c r="AC20" s="20"/>
    </row>
    <row r="21" spans="1:29">
      <c r="A21" s="1"/>
      <c r="B21" s="1"/>
      <c r="C21" s="1"/>
      <c r="D21" s="1"/>
      <c r="E21" s="1" t="s">
        <v>84</v>
      </c>
      <c r="F21" s="1"/>
      <c r="G21" s="2">
        <v>1351.67</v>
      </c>
      <c r="H21" s="19"/>
      <c r="I21" s="2">
        <v>0</v>
      </c>
      <c r="J21" s="19"/>
      <c r="K21" s="20">
        <f t="shared" ref="K21:K27" si="6">ROUND(IF(I21=0, IF(G21=0, 0, 1), G21/I21),5)</f>
        <v>1</v>
      </c>
      <c r="L21" s="19"/>
      <c r="M21" s="2">
        <v>0</v>
      </c>
      <c r="N21" s="19"/>
      <c r="O21" s="2">
        <v>0</v>
      </c>
      <c r="P21" s="19"/>
      <c r="Q21" s="20">
        <f t="shared" ref="Q21:Q27" si="7">ROUND(IF(O21=0, IF(M21=0, 0, 1), M21/O21),5)</f>
        <v>0</v>
      </c>
      <c r="R21" s="19"/>
      <c r="S21" s="2">
        <v>2703.34</v>
      </c>
      <c r="T21" s="19"/>
      <c r="U21" s="2">
        <v>3209.12</v>
      </c>
      <c r="V21" s="19"/>
      <c r="W21" s="20">
        <f t="shared" ref="W21:W27" si="8">ROUND(IF(U21=0, IF(S21=0, 0, 1), S21/U21),5)</f>
        <v>0.84238999999999997</v>
      </c>
      <c r="X21" s="19"/>
      <c r="Y21" s="2">
        <f t="shared" ref="Y21:Y27" si="9">ROUND(G21+M21+S21,5)</f>
        <v>4055.01</v>
      </c>
      <c r="Z21" s="19"/>
      <c r="AA21" s="2">
        <f t="shared" ref="AA21:AA27" si="10">ROUND(I21+O21+U21,5)</f>
        <v>3209.12</v>
      </c>
      <c r="AB21" s="19"/>
      <c r="AC21" s="20">
        <f t="shared" ref="AC21:AC27" si="11">ROUND(IF(AA21=0, IF(Y21=0, 0, 1), Y21/AA21),5)</f>
        <v>1.26359</v>
      </c>
    </row>
    <row r="22" spans="1:29">
      <c r="A22" s="1"/>
      <c r="B22" s="1"/>
      <c r="C22" s="1"/>
      <c r="D22" s="1"/>
      <c r="E22" s="1" t="s">
        <v>85</v>
      </c>
      <c r="F22" s="1"/>
      <c r="G22" s="2">
        <v>0</v>
      </c>
      <c r="H22" s="19"/>
      <c r="I22" s="2">
        <v>0</v>
      </c>
      <c r="J22" s="19"/>
      <c r="K22" s="20">
        <f t="shared" si="6"/>
        <v>0</v>
      </c>
      <c r="L22" s="19"/>
      <c r="M22" s="2">
        <v>0</v>
      </c>
      <c r="N22" s="19"/>
      <c r="O22" s="2">
        <v>0</v>
      </c>
      <c r="P22" s="19"/>
      <c r="Q22" s="20">
        <f t="shared" si="7"/>
        <v>0</v>
      </c>
      <c r="R22" s="19"/>
      <c r="S22" s="2">
        <v>156.80000000000001</v>
      </c>
      <c r="T22" s="19"/>
      <c r="U22" s="2">
        <v>247.34</v>
      </c>
      <c r="V22" s="19"/>
      <c r="W22" s="20">
        <f t="shared" si="8"/>
        <v>0.63395000000000001</v>
      </c>
      <c r="X22" s="19"/>
      <c r="Y22" s="2">
        <f t="shared" si="9"/>
        <v>156.80000000000001</v>
      </c>
      <c r="Z22" s="19"/>
      <c r="AA22" s="2">
        <f t="shared" si="10"/>
        <v>247.34</v>
      </c>
      <c r="AB22" s="19"/>
      <c r="AC22" s="20">
        <f t="shared" si="11"/>
        <v>0.63395000000000001</v>
      </c>
    </row>
    <row r="23" spans="1:29">
      <c r="A23" s="1"/>
      <c r="B23" s="1"/>
      <c r="C23" s="1"/>
      <c r="D23" s="1"/>
      <c r="E23" s="1" t="s">
        <v>86</v>
      </c>
      <c r="F23" s="1"/>
      <c r="G23" s="2">
        <v>190.44</v>
      </c>
      <c r="H23" s="19"/>
      <c r="I23" s="2">
        <v>0</v>
      </c>
      <c r="J23" s="19"/>
      <c r="K23" s="20">
        <f t="shared" si="6"/>
        <v>1</v>
      </c>
      <c r="L23" s="19"/>
      <c r="M23" s="2">
        <v>0</v>
      </c>
      <c r="N23" s="19"/>
      <c r="O23" s="2">
        <v>0</v>
      </c>
      <c r="P23" s="19"/>
      <c r="Q23" s="20">
        <f t="shared" si="7"/>
        <v>0</v>
      </c>
      <c r="R23" s="19"/>
      <c r="S23" s="2">
        <v>1090.94</v>
      </c>
      <c r="T23" s="19"/>
      <c r="U23" s="2">
        <v>1459.11</v>
      </c>
      <c r="V23" s="19"/>
      <c r="W23" s="20">
        <f t="shared" si="8"/>
        <v>0.74766999999999995</v>
      </c>
      <c r="X23" s="19"/>
      <c r="Y23" s="2">
        <f t="shared" si="9"/>
        <v>1281.3800000000001</v>
      </c>
      <c r="Z23" s="19"/>
      <c r="AA23" s="2">
        <f t="shared" si="10"/>
        <v>1459.11</v>
      </c>
      <c r="AB23" s="19"/>
      <c r="AC23" s="20">
        <f t="shared" si="11"/>
        <v>0.87819000000000003</v>
      </c>
    </row>
    <row r="24" spans="1:29">
      <c r="A24" s="1"/>
      <c r="B24" s="1"/>
      <c r="C24" s="1"/>
      <c r="D24" s="1"/>
      <c r="E24" s="1" t="s">
        <v>87</v>
      </c>
      <c r="F24" s="1"/>
      <c r="G24" s="2">
        <v>50</v>
      </c>
      <c r="H24" s="19"/>
      <c r="I24" s="2">
        <v>0</v>
      </c>
      <c r="J24" s="19"/>
      <c r="K24" s="20">
        <f t="shared" si="6"/>
        <v>1</v>
      </c>
      <c r="L24" s="19"/>
      <c r="M24" s="2">
        <v>0</v>
      </c>
      <c r="N24" s="19"/>
      <c r="O24" s="2">
        <v>0</v>
      </c>
      <c r="P24" s="19"/>
      <c r="Q24" s="20">
        <f t="shared" si="7"/>
        <v>0</v>
      </c>
      <c r="R24" s="19"/>
      <c r="S24" s="2">
        <v>400</v>
      </c>
      <c r="T24" s="19"/>
      <c r="U24" s="2">
        <v>333.87</v>
      </c>
      <c r="V24" s="19"/>
      <c r="W24" s="20">
        <f t="shared" si="8"/>
        <v>1.19807</v>
      </c>
      <c r="X24" s="19"/>
      <c r="Y24" s="2">
        <f t="shared" si="9"/>
        <v>450</v>
      </c>
      <c r="Z24" s="19"/>
      <c r="AA24" s="2">
        <f t="shared" si="10"/>
        <v>333.87</v>
      </c>
      <c r="AB24" s="19"/>
      <c r="AC24" s="20">
        <f t="shared" si="11"/>
        <v>1.3478300000000001</v>
      </c>
    </row>
    <row r="25" spans="1:29">
      <c r="A25" s="1"/>
      <c r="B25" s="1"/>
      <c r="C25" s="1"/>
      <c r="D25" s="1"/>
      <c r="E25" s="1" t="s">
        <v>88</v>
      </c>
      <c r="F25" s="1"/>
      <c r="G25" s="2">
        <v>625</v>
      </c>
      <c r="H25" s="19"/>
      <c r="I25" s="2">
        <v>0</v>
      </c>
      <c r="J25" s="19"/>
      <c r="K25" s="20">
        <f t="shared" si="6"/>
        <v>1</v>
      </c>
      <c r="L25" s="19"/>
      <c r="M25" s="2">
        <v>0</v>
      </c>
      <c r="N25" s="19"/>
      <c r="O25" s="2">
        <v>0</v>
      </c>
      <c r="P25" s="19"/>
      <c r="Q25" s="20">
        <f t="shared" si="7"/>
        <v>0</v>
      </c>
      <c r="R25" s="19"/>
      <c r="S25" s="2">
        <v>3125</v>
      </c>
      <c r="T25" s="19"/>
      <c r="U25" s="2">
        <v>2225.81</v>
      </c>
      <c r="V25" s="19"/>
      <c r="W25" s="20">
        <f t="shared" si="8"/>
        <v>1.40398</v>
      </c>
      <c r="X25" s="19"/>
      <c r="Y25" s="2">
        <f t="shared" si="9"/>
        <v>3750</v>
      </c>
      <c r="Z25" s="19"/>
      <c r="AA25" s="2">
        <f t="shared" si="10"/>
        <v>2225.81</v>
      </c>
      <c r="AB25" s="19"/>
      <c r="AC25" s="20">
        <f t="shared" si="11"/>
        <v>1.6847799999999999</v>
      </c>
    </row>
    <row r="26" spans="1:29" ht="15.75" thickBot="1">
      <c r="A26" s="1"/>
      <c r="B26" s="1"/>
      <c r="C26" s="1"/>
      <c r="D26" s="1"/>
      <c r="E26" s="1" t="s">
        <v>89</v>
      </c>
      <c r="F26" s="1"/>
      <c r="G26" s="3">
        <v>512.5</v>
      </c>
      <c r="H26" s="19"/>
      <c r="I26" s="3">
        <v>0</v>
      </c>
      <c r="J26" s="19"/>
      <c r="K26" s="21">
        <f t="shared" si="6"/>
        <v>1</v>
      </c>
      <c r="L26" s="19"/>
      <c r="M26" s="3">
        <v>0</v>
      </c>
      <c r="N26" s="19"/>
      <c r="O26" s="3">
        <v>0</v>
      </c>
      <c r="P26" s="19"/>
      <c r="Q26" s="21">
        <f t="shared" si="7"/>
        <v>0</v>
      </c>
      <c r="R26" s="19"/>
      <c r="S26" s="3">
        <v>8432.67</v>
      </c>
      <c r="T26" s="19"/>
      <c r="U26" s="3">
        <v>8655.89</v>
      </c>
      <c r="V26" s="19"/>
      <c r="W26" s="21">
        <f t="shared" si="8"/>
        <v>0.97421000000000002</v>
      </c>
      <c r="X26" s="19"/>
      <c r="Y26" s="3">
        <f t="shared" si="9"/>
        <v>8945.17</v>
      </c>
      <c r="Z26" s="19"/>
      <c r="AA26" s="3">
        <f t="shared" si="10"/>
        <v>8655.89</v>
      </c>
      <c r="AB26" s="19"/>
      <c r="AC26" s="21">
        <f t="shared" si="11"/>
        <v>1.03342</v>
      </c>
    </row>
    <row r="27" spans="1:29">
      <c r="A27" s="1"/>
      <c r="B27" s="1"/>
      <c r="C27" s="1"/>
      <c r="D27" s="1" t="s">
        <v>90</v>
      </c>
      <c r="E27" s="1"/>
      <c r="F27" s="1"/>
      <c r="G27" s="2">
        <f>ROUND(SUM(G20:G26),5)</f>
        <v>2729.61</v>
      </c>
      <c r="H27" s="19"/>
      <c r="I27" s="2">
        <f>ROUND(SUM(I20:I26),5)</f>
        <v>0</v>
      </c>
      <c r="J27" s="19"/>
      <c r="K27" s="20">
        <f t="shared" si="6"/>
        <v>1</v>
      </c>
      <c r="L27" s="19"/>
      <c r="M27" s="2">
        <f>ROUND(SUM(M20:M26),5)</f>
        <v>0</v>
      </c>
      <c r="N27" s="19"/>
      <c r="O27" s="2">
        <f>ROUND(SUM(O20:O26),5)</f>
        <v>0</v>
      </c>
      <c r="P27" s="19"/>
      <c r="Q27" s="20">
        <f t="shared" si="7"/>
        <v>0</v>
      </c>
      <c r="R27" s="19"/>
      <c r="S27" s="2">
        <f>ROUND(SUM(S20:S26),5)</f>
        <v>15908.75</v>
      </c>
      <c r="T27" s="19"/>
      <c r="U27" s="2">
        <f>ROUND(SUM(U20:U26),5)</f>
        <v>16131.14</v>
      </c>
      <c r="V27" s="19"/>
      <c r="W27" s="20">
        <f t="shared" si="8"/>
        <v>0.98621000000000003</v>
      </c>
      <c r="X27" s="19"/>
      <c r="Y27" s="2">
        <f t="shared" si="9"/>
        <v>18638.36</v>
      </c>
      <c r="Z27" s="19"/>
      <c r="AA27" s="2">
        <f t="shared" si="10"/>
        <v>16131.14</v>
      </c>
      <c r="AB27" s="19"/>
      <c r="AC27" s="20">
        <f t="shared" si="11"/>
        <v>1.15543</v>
      </c>
    </row>
    <row r="28" spans="1:29">
      <c r="A28" s="1"/>
      <c r="B28" s="1"/>
      <c r="C28" s="1"/>
      <c r="D28" s="1" t="s">
        <v>91</v>
      </c>
      <c r="E28" s="1"/>
      <c r="F28" s="1"/>
      <c r="G28" s="2"/>
      <c r="H28" s="19"/>
      <c r="I28" s="2"/>
      <c r="J28" s="19"/>
      <c r="K28" s="20"/>
      <c r="L28" s="19"/>
      <c r="M28" s="2"/>
      <c r="N28" s="19"/>
      <c r="O28" s="2"/>
      <c r="P28" s="19"/>
      <c r="Q28" s="20"/>
      <c r="R28" s="19"/>
      <c r="S28" s="2"/>
      <c r="T28" s="19"/>
      <c r="U28" s="2"/>
      <c r="V28" s="19"/>
      <c r="W28" s="20"/>
      <c r="X28" s="19"/>
      <c r="Y28" s="2"/>
      <c r="Z28" s="19"/>
      <c r="AA28" s="2"/>
      <c r="AB28" s="19"/>
      <c r="AC28" s="20"/>
    </row>
    <row r="29" spans="1:29">
      <c r="A29" s="1"/>
      <c r="B29" s="1"/>
      <c r="C29" s="1"/>
      <c r="D29" s="1"/>
      <c r="E29" s="1" t="s">
        <v>137</v>
      </c>
      <c r="F29" s="1"/>
      <c r="G29" s="2">
        <v>0</v>
      </c>
      <c r="H29" s="19"/>
      <c r="I29" s="2">
        <v>0</v>
      </c>
      <c r="J29" s="19"/>
      <c r="K29" s="20">
        <f>ROUND(IF(I29=0, IF(G29=0, 0, 1), G29/I29),5)</f>
        <v>0</v>
      </c>
      <c r="L29" s="19"/>
      <c r="M29" s="2">
        <v>0</v>
      </c>
      <c r="N29" s="19"/>
      <c r="O29" s="2">
        <v>0</v>
      </c>
      <c r="P29" s="19"/>
      <c r="Q29" s="20">
        <f>ROUND(IF(O29=0, IF(M29=0, 0, 1), M29/O29),5)</f>
        <v>0</v>
      </c>
      <c r="R29" s="19"/>
      <c r="S29" s="2">
        <v>0</v>
      </c>
      <c r="T29" s="19"/>
      <c r="U29" s="2">
        <v>500</v>
      </c>
      <c r="V29" s="19"/>
      <c r="W29" s="20">
        <f>ROUND(IF(U29=0, IF(S29=0, 0, 1), S29/U29),5)</f>
        <v>0</v>
      </c>
      <c r="X29" s="19"/>
      <c r="Y29" s="2">
        <f>ROUND(G29+M29+S29,5)</f>
        <v>0</v>
      </c>
      <c r="Z29" s="19"/>
      <c r="AA29" s="2">
        <f>ROUND(I29+O29+U29,5)</f>
        <v>500</v>
      </c>
      <c r="AB29" s="19"/>
      <c r="AC29" s="20">
        <f>ROUND(IF(AA29=0, IF(Y29=0, 0, 1), Y29/AA29),5)</f>
        <v>0</v>
      </c>
    </row>
    <row r="30" spans="1:29">
      <c r="A30" s="1"/>
      <c r="B30" s="1"/>
      <c r="C30" s="1"/>
      <c r="D30" s="1"/>
      <c r="E30" s="1" t="s">
        <v>138</v>
      </c>
      <c r="F30" s="1"/>
      <c r="G30" s="2">
        <v>0</v>
      </c>
      <c r="H30" s="19"/>
      <c r="I30" s="2">
        <v>3000</v>
      </c>
      <c r="J30" s="19"/>
      <c r="K30" s="20">
        <f>ROUND(IF(I30=0, IF(G30=0, 0, 1), G30/I30),5)</f>
        <v>0</v>
      </c>
      <c r="L30" s="19"/>
      <c r="M30" s="2">
        <v>0</v>
      </c>
      <c r="N30" s="19"/>
      <c r="O30" s="2">
        <v>0</v>
      </c>
      <c r="P30" s="19"/>
      <c r="Q30" s="20">
        <f>ROUND(IF(O30=0, IF(M30=0, 0, 1), M30/O30),5)</f>
        <v>0</v>
      </c>
      <c r="R30" s="19"/>
      <c r="S30" s="2">
        <v>0</v>
      </c>
      <c r="T30" s="19"/>
      <c r="U30" s="2">
        <v>0</v>
      </c>
      <c r="V30" s="19"/>
      <c r="W30" s="20">
        <f>ROUND(IF(U30=0, IF(S30=0, 0, 1), S30/U30),5)</f>
        <v>0</v>
      </c>
      <c r="X30" s="19"/>
      <c r="Y30" s="2">
        <f>ROUND(G30+M30+S30,5)</f>
        <v>0</v>
      </c>
      <c r="Z30" s="19"/>
      <c r="AA30" s="2">
        <f>ROUND(I30+O30+U30,5)</f>
        <v>3000</v>
      </c>
      <c r="AB30" s="19"/>
      <c r="AC30" s="20">
        <f>ROUND(IF(AA30=0, IF(Y30=0, 0, 1), Y30/AA30),5)</f>
        <v>0</v>
      </c>
    </row>
    <row r="31" spans="1:29">
      <c r="A31" s="1"/>
      <c r="B31" s="1"/>
      <c r="C31" s="1"/>
      <c r="D31" s="1"/>
      <c r="E31" s="1" t="s">
        <v>92</v>
      </c>
      <c r="F31" s="1"/>
      <c r="G31" s="2"/>
      <c r="H31" s="19"/>
      <c r="I31" s="2"/>
      <c r="J31" s="19"/>
      <c r="K31" s="20"/>
      <c r="L31" s="19"/>
      <c r="M31" s="2"/>
      <c r="N31" s="19"/>
      <c r="O31" s="2"/>
      <c r="P31" s="19"/>
      <c r="Q31" s="20"/>
      <c r="R31" s="19"/>
      <c r="S31" s="2"/>
      <c r="T31" s="19"/>
      <c r="U31" s="2"/>
      <c r="V31" s="19"/>
      <c r="W31" s="20"/>
      <c r="X31" s="19"/>
      <c r="Y31" s="2"/>
      <c r="Z31" s="19"/>
      <c r="AA31" s="2"/>
      <c r="AB31" s="19"/>
      <c r="AC31" s="20"/>
    </row>
    <row r="32" spans="1:29">
      <c r="A32" s="1"/>
      <c r="B32" s="1"/>
      <c r="C32" s="1"/>
      <c r="D32" s="1"/>
      <c r="E32" s="1"/>
      <c r="F32" s="1" t="s">
        <v>93</v>
      </c>
      <c r="G32" s="2">
        <v>0</v>
      </c>
      <c r="H32" s="19"/>
      <c r="I32" s="2">
        <v>0</v>
      </c>
      <c r="J32" s="19"/>
      <c r="K32" s="20">
        <f t="shared" ref="K32:K38" si="12">ROUND(IF(I32=0, IF(G32=0, 0, 1), G32/I32),5)</f>
        <v>0</v>
      </c>
      <c r="L32" s="19"/>
      <c r="M32" s="2">
        <v>1500</v>
      </c>
      <c r="N32" s="19"/>
      <c r="O32" s="2">
        <v>0</v>
      </c>
      <c r="P32" s="19"/>
      <c r="Q32" s="20">
        <f t="shared" ref="Q32:Q38" si="13">ROUND(IF(O32=0, IF(M32=0, 0, 1), M32/O32),5)</f>
        <v>1</v>
      </c>
      <c r="R32" s="19"/>
      <c r="S32" s="2">
        <v>0</v>
      </c>
      <c r="T32" s="19"/>
      <c r="U32" s="2">
        <v>0</v>
      </c>
      <c r="V32" s="19"/>
      <c r="W32" s="20">
        <f t="shared" ref="W32:W38" si="14">ROUND(IF(U32=0, IF(S32=0, 0, 1), S32/U32),5)</f>
        <v>0</v>
      </c>
      <c r="X32" s="19"/>
      <c r="Y32" s="2">
        <f t="shared" ref="Y32:Y38" si="15">ROUND(G32+M32+S32,5)</f>
        <v>1500</v>
      </c>
      <c r="Z32" s="19"/>
      <c r="AA32" s="2">
        <f t="shared" ref="AA32:AA38" si="16">ROUND(I32+O32+U32,5)</f>
        <v>0</v>
      </c>
      <c r="AB32" s="19"/>
      <c r="AC32" s="20">
        <f t="shared" ref="AC32:AC38" si="17">ROUND(IF(AA32=0, IF(Y32=0, 0, 1), Y32/AA32),5)</f>
        <v>1</v>
      </c>
    </row>
    <row r="33" spans="1:29">
      <c r="A33" s="1"/>
      <c r="B33" s="1"/>
      <c r="C33" s="1"/>
      <c r="D33" s="1"/>
      <c r="E33" s="1"/>
      <c r="F33" s="1" t="s">
        <v>94</v>
      </c>
      <c r="G33" s="2">
        <v>0</v>
      </c>
      <c r="H33" s="19"/>
      <c r="I33" s="2">
        <v>0</v>
      </c>
      <c r="J33" s="19"/>
      <c r="K33" s="20">
        <f t="shared" si="12"/>
        <v>0</v>
      </c>
      <c r="L33" s="19"/>
      <c r="M33" s="2">
        <v>62.5</v>
      </c>
      <c r="N33" s="19"/>
      <c r="O33" s="2">
        <v>0</v>
      </c>
      <c r="P33" s="19"/>
      <c r="Q33" s="20">
        <f t="shared" si="13"/>
        <v>1</v>
      </c>
      <c r="R33" s="19"/>
      <c r="S33" s="2">
        <v>0</v>
      </c>
      <c r="T33" s="19"/>
      <c r="U33" s="2">
        <v>0</v>
      </c>
      <c r="V33" s="19"/>
      <c r="W33" s="20">
        <f t="shared" si="14"/>
        <v>0</v>
      </c>
      <c r="X33" s="19"/>
      <c r="Y33" s="2">
        <f t="shared" si="15"/>
        <v>62.5</v>
      </c>
      <c r="Z33" s="19"/>
      <c r="AA33" s="2">
        <f t="shared" si="16"/>
        <v>0</v>
      </c>
      <c r="AB33" s="19"/>
      <c r="AC33" s="20">
        <f t="shared" si="17"/>
        <v>1</v>
      </c>
    </row>
    <row r="34" spans="1:29">
      <c r="A34" s="1"/>
      <c r="B34" s="1"/>
      <c r="C34" s="1"/>
      <c r="D34" s="1"/>
      <c r="E34" s="1"/>
      <c r="F34" s="1" t="s">
        <v>95</v>
      </c>
      <c r="G34" s="2">
        <v>0</v>
      </c>
      <c r="H34" s="19"/>
      <c r="I34" s="2">
        <v>0</v>
      </c>
      <c r="J34" s="19"/>
      <c r="K34" s="20">
        <f t="shared" si="12"/>
        <v>0</v>
      </c>
      <c r="L34" s="19"/>
      <c r="M34" s="2">
        <v>2187.5</v>
      </c>
      <c r="N34" s="19"/>
      <c r="O34" s="2">
        <v>0</v>
      </c>
      <c r="P34" s="19"/>
      <c r="Q34" s="20">
        <f t="shared" si="13"/>
        <v>1</v>
      </c>
      <c r="R34" s="19"/>
      <c r="S34" s="2">
        <v>2437.5</v>
      </c>
      <c r="T34" s="19"/>
      <c r="U34" s="2">
        <v>0</v>
      </c>
      <c r="V34" s="19"/>
      <c r="W34" s="20">
        <f t="shared" si="14"/>
        <v>1</v>
      </c>
      <c r="X34" s="19"/>
      <c r="Y34" s="2">
        <f t="shared" si="15"/>
        <v>4625</v>
      </c>
      <c r="Z34" s="19"/>
      <c r="AA34" s="2">
        <f t="shared" si="16"/>
        <v>0</v>
      </c>
      <c r="AB34" s="19"/>
      <c r="AC34" s="20">
        <f t="shared" si="17"/>
        <v>1</v>
      </c>
    </row>
    <row r="35" spans="1:29" ht="15.75" thickBot="1">
      <c r="A35" s="1"/>
      <c r="B35" s="1"/>
      <c r="C35" s="1"/>
      <c r="D35" s="1"/>
      <c r="E35" s="1"/>
      <c r="F35" s="1" t="s">
        <v>139</v>
      </c>
      <c r="G35" s="3">
        <v>0</v>
      </c>
      <c r="H35" s="19"/>
      <c r="I35" s="3">
        <v>865.56</v>
      </c>
      <c r="J35" s="19"/>
      <c r="K35" s="21">
        <f t="shared" si="12"/>
        <v>0</v>
      </c>
      <c r="L35" s="19"/>
      <c r="M35" s="3">
        <v>0</v>
      </c>
      <c r="N35" s="19"/>
      <c r="O35" s="3">
        <v>3215.08</v>
      </c>
      <c r="P35" s="19"/>
      <c r="Q35" s="21">
        <f t="shared" si="13"/>
        <v>0</v>
      </c>
      <c r="R35" s="19"/>
      <c r="S35" s="3">
        <v>0</v>
      </c>
      <c r="T35" s="19"/>
      <c r="U35" s="3">
        <v>0</v>
      </c>
      <c r="V35" s="19"/>
      <c r="W35" s="21">
        <f t="shared" si="14"/>
        <v>0</v>
      </c>
      <c r="X35" s="19"/>
      <c r="Y35" s="3">
        <f t="shared" si="15"/>
        <v>0</v>
      </c>
      <c r="Z35" s="19"/>
      <c r="AA35" s="3">
        <f t="shared" si="16"/>
        <v>4080.64</v>
      </c>
      <c r="AB35" s="19"/>
      <c r="AC35" s="21">
        <f t="shared" si="17"/>
        <v>0</v>
      </c>
    </row>
    <row r="36" spans="1:29">
      <c r="A36" s="1"/>
      <c r="B36" s="1"/>
      <c r="C36" s="1"/>
      <c r="D36" s="1"/>
      <c r="E36" s="1" t="s">
        <v>96</v>
      </c>
      <c r="F36" s="1"/>
      <c r="G36" s="2">
        <f>ROUND(SUM(G31:G35),5)</f>
        <v>0</v>
      </c>
      <c r="H36" s="19"/>
      <c r="I36" s="2">
        <f>ROUND(SUM(I31:I35),5)</f>
        <v>865.56</v>
      </c>
      <c r="J36" s="19"/>
      <c r="K36" s="20">
        <f t="shared" si="12"/>
        <v>0</v>
      </c>
      <c r="L36" s="19"/>
      <c r="M36" s="2">
        <f>ROUND(SUM(M31:M35),5)</f>
        <v>3750</v>
      </c>
      <c r="N36" s="19"/>
      <c r="O36" s="2">
        <f>ROUND(SUM(O31:O35),5)</f>
        <v>3215.08</v>
      </c>
      <c r="P36" s="19"/>
      <c r="Q36" s="20">
        <f t="shared" si="13"/>
        <v>1.16638</v>
      </c>
      <c r="R36" s="19"/>
      <c r="S36" s="2">
        <f>ROUND(SUM(S31:S35),5)</f>
        <v>2437.5</v>
      </c>
      <c r="T36" s="19"/>
      <c r="U36" s="2">
        <f>ROUND(SUM(U31:U35),5)</f>
        <v>0</v>
      </c>
      <c r="V36" s="19"/>
      <c r="W36" s="20">
        <f t="shared" si="14"/>
        <v>1</v>
      </c>
      <c r="X36" s="19"/>
      <c r="Y36" s="2">
        <f t="shared" si="15"/>
        <v>6187.5</v>
      </c>
      <c r="Z36" s="19"/>
      <c r="AA36" s="2">
        <f t="shared" si="16"/>
        <v>4080.64</v>
      </c>
      <c r="AB36" s="19"/>
      <c r="AC36" s="20">
        <f t="shared" si="17"/>
        <v>1.51631</v>
      </c>
    </row>
    <row r="37" spans="1:29" ht="15.75" thickBot="1">
      <c r="A37" s="1"/>
      <c r="B37" s="1"/>
      <c r="C37" s="1"/>
      <c r="D37" s="1"/>
      <c r="E37" s="1" t="s">
        <v>140</v>
      </c>
      <c r="F37" s="1"/>
      <c r="G37" s="3">
        <v>0</v>
      </c>
      <c r="H37" s="19"/>
      <c r="I37" s="3">
        <v>4000</v>
      </c>
      <c r="J37" s="19"/>
      <c r="K37" s="21">
        <f t="shared" si="12"/>
        <v>0</v>
      </c>
      <c r="L37" s="19"/>
      <c r="M37" s="3">
        <v>0</v>
      </c>
      <c r="N37" s="19"/>
      <c r="O37" s="3">
        <v>989.28</v>
      </c>
      <c r="P37" s="19"/>
      <c r="Q37" s="21">
        <f t="shared" si="13"/>
        <v>0</v>
      </c>
      <c r="R37" s="19"/>
      <c r="S37" s="3">
        <v>0</v>
      </c>
      <c r="T37" s="19"/>
      <c r="U37" s="3">
        <v>0</v>
      </c>
      <c r="V37" s="19"/>
      <c r="W37" s="21">
        <f t="shared" si="14"/>
        <v>0</v>
      </c>
      <c r="X37" s="19"/>
      <c r="Y37" s="3">
        <f t="shared" si="15"/>
        <v>0</v>
      </c>
      <c r="Z37" s="19"/>
      <c r="AA37" s="3">
        <f t="shared" si="16"/>
        <v>4989.28</v>
      </c>
      <c r="AB37" s="19"/>
      <c r="AC37" s="21">
        <f t="shared" si="17"/>
        <v>0</v>
      </c>
    </row>
    <row r="38" spans="1:29">
      <c r="A38" s="1"/>
      <c r="B38" s="1"/>
      <c r="C38" s="1"/>
      <c r="D38" s="1" t="s">
        <v>97</v>
      </c>
      <c r="E38" s="1"/>
      <c r="F38" s="1"/>
      <c r="G38" s="2">
        <f>ROUND(SUM(G28:G30)+SUM(G36:G37),5)</f>
        <v>0</v>
      </c>
      <c r="H38" s="19"/>
      <c r="I38" s="2">
        <f>ROUND(SUM(I28:I30)+SUM(I36:I37),5)</f>
        <v>7865.56</v>
      </c>
      <c r="J38" s="19"/>
      <c r="K38" s="20">
        <f t="shared" si="12"/>
        <v>0</v>
      </c>
      <c r="L38" s="19"/>
      <c r="M38" s="2">
        <f>ROUND(SUM(M28:M30)+SUM(M36:M37),5)</f>
        <v>3750</v>
      </c>
      <c r="N38" s="19"/>
      <c r="O38" s="2">
        <f>ROUND(SUM(O28:O30)+SUM(O36:O37),5)</f>
        <v>4204.3599999999997</v>
      </c>
      <c r="P38" s="19"/>
      <c r="Q38" s="20">
        <f t="shared" si="13"/>
        <v>0.89193</v>
      </c>
      <c r="R38" s="19"/>
      <c r="S38" s="2">
        <f>ROUND(SUM(S28:S30)+SUM(S36:S37),5)</f>
        <v>2437.5</v>
      </c>
      <c r="T38" s="19"/>
      <c r="U38" s="2">
        <f>ROUND(SUM(U28:U30)+SUM(U36:U37),5)</f>
        <v>500</v>
      </c>
      <c r="V38" s="19"/>
      <c r="W38" s="20">
        <f t="shared" si="14"/>
        <v>4.875</v>
      </c>
      <c r="X38" s="19"/>
      <c r="Y38" s="2">
        <f t="shared" si="15"/>
        <v>6187.5</v>
      </c>
      <c r="Z38" s="19"/>
      <c r="AA38" s="2">
        <f t="shared" si="16"/>
        <v>12569.92</v>
      </c>
      <c r="AB38" s="19"/>
      <c r="AC38" s="20">
        <f t="shared" si="17"/>
        <v>0.49225000000000002</v>
      </c>
    </row>
    <row r="39" spans="1:29">
      <c r="A39" s="1"/>
      <c r="B39" s="1"/>
      <c r="C39" s="1"/>
      <c r="D39" s="1" t="s">
        <v>98</v>
      </c>
      <c r="E39" s="1"/>
      <c r="F39" s="1"/>
      <c r="G39" s="2"/>
      <c r="H39" s="19"/>
      <c r="I39" s="2"/>
      <c r="J39" s="19"/>
      <c r="K39" s="20"/>
      <c r="L39" s="19"/>
      <c r="M39" s="2"/>
      <c r="N39" s="19"/>
      <c r="O39" s="2"/>
      <c r="P39" s="19"/>
      <c r="Q39" s="20"/>
      <c r="R39" s="19"/>
      <c r="S39" s="2"/>
      <c r="T39" s="19"/>
      <c r="U39" s="2"/>
      <c r="V39" s="19"/>
      <c r="W39" s="20"/>
      <c r="X39" s="19"/>
      <c r="Y39" s="2"/>
      <c r="Z39" s="19"/>
      <c r="AA39" s="2"/>
      <c r="AB39" s="19"/>
      <c r="AC39" s="20"/>
    </row>
    <row r="40" spans="1:29">
      <c r="A40" s="1"/>
      <c r="B40" s="1"/>
      <c r="C40" s="1"/>
      <c r="D40" s="1"/>
      <c r="E40" s="1" t="s">
        <v>141</v>
      </c>
      <c r="F40" s="1"/>
      <c r="G40" s="2">
        <v>0</v>
      </c>
      <c r="H40" s="19"/>
      <c r="I40" s="2">
        <v>0</v>
      </c>
      <c r="J40" s="19"/>
      <c r="K40" s="20">
        <f>ROUND(IF(I40=0, IF(G40=0, 0, 1), G40/I40),5)</f>
        <v>0</v>
      </c>
      <c r="L40" s="19"/>
      <c r="M40" s="2">
        <v>0</v>
      </c>
      <c r="N40" s="19"/>
      <c r="O40" s="2">
        <v>0</v>
      </c>
      <c r="P40" s="19"/>
      <c r="Q40" s="20">
        <f>ROUND(IF(O40=0, IF(M40=0, 0, 1), M40/O40),5)</f>
        <v>0</v>
      </c>
      <c r="R40" s="19"/>
      <c r="S40" s="2">
        <v>0</v>
      </c>
      <c r="T40" s="19"/>
      <c r="U40" s="2">
        <v>125</v>
      </c>
      <c r="V40" s="19"/>
      <c r="W40" s="20">
        <f>ROUND(IF(U40=0, IF(S40=0, 0, 1), S40/U40),5)</f>
        <v>0</v>
      </c>
      <c r="X40" s="19"/>
      <c r="Y40" s="2">
        <f>ROUND(G40+M40+S40,5)</f>
        <v>0</v>
      </c>
      <c r="Z40" s="19"/>
      <c r="AA40" s="2">
        <f>ROUND(I40+O40+U40,5)</f>
        <v>125</v>
      </c>
      <c r="AB40" s="19"/>
      <c r="AC40" s="20">
        <f>ROUND(IF(AA40=0, IF(Y40=0, 0, 1), Y40/AA40),5)</f>
        <v>0</v>
      </c>
    </row>
    <row r="41" spans="1:29" ht="15.75" thickBot="1">
      <c r="A41" s="1"/>
      <c r="B41" s="1"/>
      <c r="C41" s="1"/>
      <c r="D41" s="1"/>
      <c r="E41" s="1" t="s">
        <v>99</v>
      </c>
      <c r="F41" s="1"/>
      <c r="G41" s="3">
        <v>0</v>
      </c>
      <c r="H41" s="19"/>
      <c r="I41" s="3">
        <v>0</v>
      </c>
      <c r="J41" s="19"/>
      <c r="K41" s="21">
        <f>ROUND(IF(I41=0, IF(G41=0, 0, 1), G41/I41),5)</f>
        <v>0</v>
      </c>
      <c r="L41" s="19"/>
      <c r="M41" s="3">
        <v>0</v>
      </c>
      <c r="N41" s="19"/>
      <c r="O41" s="3">
        <v>0</v>
      </c>
      <c r="P41" s="19"/>
      <c r="Q41" s="21">
        <f>ROUND(IF(O41=0, IF(M41=0, 0, 1), M41/O41),5)</f>
        <v>0</v>
      </c>
      <c r="R41" s="19"/>
      <c r="S41" s="3">
        <v>2650</v>
      </c>
      <c r="T41" s="19"/>
      <c r="U41" s="3">
        <v>1607.5</v>
      </c>
      <c r="V41" s="19"/>
      <c r="W41" s="21">
        <f>ROUND(IF(U41=0, IF(S41=0, 0, 1), S41/U41),5)</f>
        <v>1.64852</v>
      </c>
      <c r="X41" s="19"/>
      <c r="Y41" s="3">
        <f>ROUND(G41+M41+S41,5)</f>
        <v>2650</v>
      </c>
      <c r="Z41" s="19"/>
      <c r="AA41" s="3">
        <f>ROUND(I41+O41+U41,5)</f>
        <v>1607.5</v>
      </c>
      <c r="AB41" s="19"/>
      <c r="AC41" s="21">
        <f>ROUND(IF(AA41=0, IF(Y41=0, 0, 1), Y41/AA41),5)</f>
        <v>1.64852</v>
      </c>
    </row>
    <row r="42" spans="1:29">
      <c r="A42" s="1"/>
      <c r="B42" s="1"/>
      <c r="C42" s="1"/>
      <c r="D42" s="1" t="s">
        <v>100</v>
      </c>
      <c r="E42" s="1"/>
      <c r="F42" s="1"/>
      <c r="G42" s="2">
        <f>ROUND(SUM(G39:G41),5)</f>
        <v>0</v>
      </c>
      <c r="H42" s="19"/>
      <c r="I42" s="2">
        <f>ROUND(SUM(I39:I41),5)</f>
        <v>0</v>
      </c>
      <c r="J42" s="19"/>
      <c r="K42" s="20">
        <f>ROUND(IF(I42=0, IF(G42=0, 0, 1), G42/I42),5)</f>
        <v>0</v>
      </c>
      <c r="L42" s="19"/>
      <c r="M42" s="2">
        <f>ROUND(SUM(M39:M41),5)</f>
        <v>0</v>
      </c>
      <c r="N42" s="19"/>
      <c r="O42" s="2">
        <f>ROUND(SUM(O39:O41),5)</f>
        <v>0</v>
      </c>
      <c r="P42" s="19"/>
      <c r="Q42" s="20">
        <f>ROUND(IF(O42=0, IF(M42=0, 0, 1), M42/O42),5)</f>
        <v>0</v>
      </c>
      <c r="R42" s="19"/>
      <c r="S42" s="2">
        <f>ROUND(SUM(S39:S41),5)</f>
        <v>2650</v>
      </c>
      <c r="T42" s="19"/>
      <c r="U42" s="2">
        <f>ROUND(SUM(U39:U41),5)</f>
        <v>1732.5</v>
      </c>
      <c r="V42" s="19"/>
      <c r="W42" s="20">
        <f>ROUND(IF(U42=0, IF(S42=0, 0, 1), S42/U42),5)</f>
        <v>1.5295799999999999</v>
      </c>
      <c r="X42" s="19"/>
      <c r="Y42" s="2">
        <f>ROUND(G42+M42+S42,5)</f>
        <v>2650</v>
      </c>
      <c r="Z42" s="19"/>
      <c r="AA42" s="2">
        <f>ROUND(I42+O42+U42,5)</f>
        <v>1732.5</v>
      </c>
      <c r="AB42" s="19"/>
      <c r="AC42" s="20">
        <f>ROUND(IF(AA42=0, IF(Y42=0, 0, 1), Y42/AA42),5)</f>
        <v>1.5295799999999999</v>
      </c>
    </row>
    <row r="43" spans="1:29">
      <c r="A43" s="1"/>
      <c r="B43" s="1"/>
      <c r="C43" s="1"/>
      <c r="D43" s="1" t="s">
        <v>101</v>
      </c>
      <c r="E43" s="1"/>
      <c r="F43" s="1"/>
      <c r="G43" s="2"/>
      <c r="H43" s="19"/>
      <c r="I43" s="2"/>
      <c r="J43" s="19"/>
      <c r="K43" s="20"/>
      <c r="L43" s="19"/>
      <c r="M43" s="2"/>
      <c r="N43" s="19"/>
      <c r="O43" s="2"/>
      <c r="P43" s="19"/>
      <c r="Q43" s="20"/>
      <c r="R43" s="19"/>
      <c r="S43" s="2"/>
      <c r="T43" s="19"/>
      <c r="U43" s="2"/>
      <c r="V43" s="19"/>
      <c r="W43" s="20"/>
      <c r="X43" s="19"/>
      <c r="Y43" s="2"/>
      <c r="Z43" s="19"/>
      <c r="AA43" s="2"/>
      <c r="AB43" s="19"/>
      <c r="AC43" s="20"/>
    </row>
    <row r="44" spans="1:29">
      <c r="A44" s="1"/>
      <c r="B44" s="1"/>
      <c r="C44" s="1"/>
      <c r="D44" s="1"/>
      <c r="E44" s="1" t="s">
        <v>102</v>
      </c>
      <c r="F44" s="1"/>
      <c r="G44" s="2">
        <v>0</v>
      </c>
      <c r="H44" s="19"/>
      <c r="I44" s="2">
        <v>0</v>
      </c>
      <c r="J44" s="19"/>
      <c r="K44" s="20">
        <f>ROUND(IF(I44=0, IF(G44=0, 0, 1), G44/I44),5)</f>
        <v>0</v>
      </c>
      <c r="L44" s="19"/>
      <c r="M44" s="2">
        <v>0</v>
      </c>
      <c r="N44" s="19"/>
      <c r="O44" s="2">
        <v>0</v>
      </c>
      <c r="P44" s="19"/>
      <c r="Q44" s="20">
        <f>ROUND(IF(O44=0, IF(M44=0, 0, 1), M44/O44),5)</f>
        <v>0</v>
      </c>
      <c r="R44" s="19"/>
      <c r="S44" s="2">
        <v>517.83000000000004</v>
      </c>
      <c r="T44" s="19"/>
      <c r="U44" s="2">
        <v>618.30999999999995</v>
      </c>
      <c r="V44" s="19"/>
      <c r="W44" s="20">
        <f>ROUND(IF(U44=0, IF(S44=0, 0, 1), S44/U44),5)</f>
        <v>0.83748999999999996</v>
      </c>
      <c r="X44" s="19"/>
      <c r="Y44" s="2">
        <f>ROUND(G44+M44+S44,5)</f>
        <v>517.83000000000004</v>
      </c>
      <c r="Z44" s="19"/>
      <c r="AA44" s="2">
        <f>ROUND(I44+O44+U44,5)</f>
        <v>618.30999999999995</v>
      </c>
      <c r="AB44" s="19"/>
      <c r="AC44" s="20">
        <f>ROUND(IF(AA44=0, IF(Y44=0, 0, 1), Y44/AA44),5)</f>
        <v>0.83748999999999996</v>
      </c>
    </row>
    <row r="45" spans="1:29" ht="15.75" thickBot="1">
      <c r="A45" s="1"/>
      <c r="B45" s="1"/>
      <c r="C45" s="1"/>
      <c r="D45" s="1"/>
      <c r="E45" s="1" t="s">
        <v>103</v>
      </c>
      <c r="F45" s="1"/>
      <c r="G45" s="3">
        <v>155.88</v>
      </c>
      <c r="H45" s="19"/>
      <c r="I45" s="3">
        <v>119.88</v>
      </c>
      <c r="J45" s="19"/>
      <c r="K45" s="21">
        <f>ROUND(IF(I45=0, IF(G45=0, 0, 1), G45/I45),5)</f>
        <v>1.3003</v>
      </c>
      <c r="L45" s="19"/>
      <c r="M45" s="3">
        <v>0</v>
      </c>
      <c r="N45" s="19"/>
      <c r="O45" s="3">
        <v>0</v>
      </c>
      <c r="P45" s="19"/>
      <c r="Q45" s="21">
        <f>ROUND(IF(O45=0, IF(M45=0, 0, 1), M45/O45),5)</f>
        <v>0</v>
      </c>
      <c r="R45" s="19"/>
      <c r="S45" s="3">
        <v>369.82</v>
      </c>
      <c r="T45" s="19"/>
      <c r="U45" s="3">
        <v>370.97</v>
      </c>
      <c r="V45" s="19"/>
      <c r="W45" s="21">
        <f>ROUND(IF(U45=0, IF(S45=0, 0, 1), S45/U45),5)</f>
        <v>0.99690000000000001</v>
      </c>
      <c r="X45" s="19"/>
      <c r="Y45" s="3">
        <f>ROUND(G45+M45+S45,5)</f>
        <v>525.70000000000005</v>
      </c>
      <c r="Z45" s="19"/>
      <c r="AA45" s="3">
        <f>ROUND(I45+O45+U45,5)</f>
        <v>490.85</v>
      </c>
      <c r="AB45" s="19"/>
      <c r="AC45" s="21">
        <f>ROUND(IF(AA45=0, IF(Y45=0, 0, 1), Y45/AA45),5)</f>
        <v>1.071</v>
      </c>
    </row>
    <row r="46" spans="1:29">
      <c r="A46" s="1"/>
      <c r="B46" s="1"/>
      <c r="C46" s="1"/>
      <c r="D46" s="1" t="s">
        <v>104</v>
      </c>
      <c r="E46" s="1"/>
      <c r="F46" s="1"/>
      <c r="G46" s="2">
        <f>ROUND(SUM(G43:G45),5)</f>
        <v>155.88</v>
      </c>
      <c r="H46" s="19"/>
      <c r="I46" s="2">
        <f>ROUND(SUM(I43:I45),5)</f>
        <v>119.88</v>
      </c>
      <c r="J46" s="19"/>
      <c r="K46" s="20">
        <f>ROUND(IF(I46=0, IF(G46=0, 0, 1), G46/I46),5)</f>
        <v>1.3003</v>
      </c>
      <c r="L46" s="19"/>
      <c r="M46" s="2">
        <f>ROUND(SUM(M43:M45),5)</f>
        <v>0</v>
      </c>
      <c r="N46" s="19"/>
      <c r="O46" s="2">
        <f>ROUND(SUM(O43:O45),5)</f>
        <v>0</v>
      </c>
      <c r="P46" s="19"/>
      <c r="Q46" s="20">
        <f>ROUND(IF(O46=0, IF(M46=0, 0, 1), M46/O46),5)</f>
        <v>0</v>
      </c>
      <c r="R46" s="19"/>
      <c r="S46" s="2">
        <f>ROUND(SUM(S43:S45),5)</f>
        <v>887.65</v>
      </c>
      <c r="T46" s="19"/>
      <c r="U46" s="2">
        <f>ROUND(SUM(U43:U45),5)</f>
        <v>989.28</v>
      </c>
      <c r="V46" s="19"/>
      <c r="W46" s="20">
        <f>ROUND(IF(U46=0, IF(S46=0, 0, 1), S46/U46),5)</f>
        <v>0.89727000000000001</v>
      </c>
      <c r="X46" s="19"/>
      <c r="Y46" s="2">
        <f>ROUND(G46+M46+S46,5)</f>
        <v>1043.53</v>
      </c>
      <c r="Z46" s="19"/>
      <c r="AA46" s="2">
        <f>ROUND(I46+O46+U46,5)</f>
        <v>1109.1600000000001</v>
      </c>
      <c r="AB46" s="19"/>
      <c r="AC46" s="20">
        <f>ROUND(IF(AA46=0, IF(Y46=0, 0, 1), Y46/AA46),5)</f>
        <v>0.94083000000000006</v>
      </c>
    </row>
    <row r="47" spans="1:29">
      <c r="A47" s="1"/>
      <c r="B47" s="1"/>
      <c r="C47" s="1"/>
      <c r="D47" s="1" t="s">
        <v>105</v>
      </c>
      <c r="E47" s="1"/>
      <c r="F47" s="1"/>
      <c r="G47" s="2"/>
      <c r="H47" s="19"/>
      <c r="I47" s="2"/>
      <c r="J47" s="19"/>
      <c r="K47" s="20"/>
      <c r="L47" s="19"/>
      <c r="M47" s="2"/>
      <c r="N47" s="19"/>
      <c r="O47" s="2"/>
      <c r="P47" s="19"/>
      <c r="Q47" s="20"/>
      <c r="R47" s="19"/>
      <c r="S47" s="2"/>
      <c r="T47" s="19"/>
      <c r="U47" s="2"/>
      <c r="V47" s="19"/>
      <c r="W47" s="20"/>
      <c r="X47" s="19"/>
      <c r="Y47" s="2"/>
      <c r="Z47" s="19"/>
      <c r="AA47" s="2"/>
      <c r="AB47" s="19"/>
      <c r="AC47" s="20"/>
    </row>
    <row r="48" spans="1:29">
      <c r="A48" s="1"/>
      <c r="B48" s="1"/>
      <c r="C48" s="1"/>
      <c r="D48" s="1"/>
      <c r="E48" s="1" t="s">
        <v>142</v>
      </c>
      <c r="F48" s="1"/>
      <c r="G48" s="2">
        <v>0</v>
      </c>
      <c r="H48" s="19"/>
      <c r="I48" s="2">
        <v>800</v>
      </c>
      <c r="J48" s="19"/>
      <c r="K48" s="20">
        <f t="shared" ref="K48:K53" si="18">ROUND(IF(I48=0, IF(G48=0, 0, 1), G48/I48),5)</f>
        <v>0</v>
      </c>
      <c r="L48" s="19"/>
      <c r="M48" s="2">
        <v>0</v>
      </c>
      <c r="N48" s="19"/>
      <c r="O48" s="2">
        <v>0</v>
      </c>
      <c r="P48" s="19"/>
      <c r="Q48" s="20">
        <f t="shared" ref="Q48:Q53" si="19">ROUND(IF(O48=0, IF(M48=0, 0, 1), M48/O48),5)</f>
        <v>0</v>
      </c>
      <c r="R48" s="19"/>
      <c r="S48" s="2">
        <v>0</v>
      </c>
      <c r="T48" s="19"/>
      <c r="U48" s="2">
        <v>0</v>
      </c>
      <c r="V48" s="19"/>
      <c r="W48" s="20">
        <f t="shared" ref="W48:W53" si="20">ROUND(IF(U48=0, IF(S48=0, 0, 1), S48/U48),5)</f>
        <v>0</v>
      </c>
      <c r="X48" s="19"/>
      <c r="Y48" s="2">
        <f t="shared" ref="Y48:Y53" si="21">ROUND(G48+M48+S48,5)</f>
        <v>0</v>
      </c>
      <c r="Z48" s="19"/>
      <c r="AA48" s="2">
        <f t="shared" ref="AA48:AA53" si="22">ROUND(I48+O48+U48,5)</f>
        <v>800</v>
      </c>
      <c r="AB48" s="19"/>
      <c r="AC48" s="20">
        <f t="shared" ref="AC48:AC53" si="23">ROUND(IF(AA48=0, IF(Y48=0, 0, 1), Y48/AA48),5)</f>
        <v>0</v>
      </c>
    </row>
    <row r="49" spans="1:29">
      <c r="A49" s="1"/>
      <c r="B49" s="1"/>
      <c r="C49" s="1"/>
      <c r="D49" s="1"/>
      <c r="E49" s="1" t="s">
        <v>106</v>
      </c>
      <c r="F49" s="1"/>
      <c r="G49" s="2">
        <v>10</v>
      </c>
      <c r="H49" s="19"/>
      <c r="I49" s="2">
        <v>10</v>
      </c>
      <c r="J49" s="19"/>
      <c r="K49" s="20">
        <f t="shared" si="18"/>
        <v>1</v>
      </c>
      <c r="L49" s="19"/>
      <c r="M49" s="2">
        <v>0</v>
      </c>
      <c r="N49" s="19"/>
      <c r="O49" s="2">
        <v>0</v>
      </c>
      <c r="P49" s="19"/>
      <c r="Q49" s="20">
        <f t="shared" si="19"/>
        <v>0</v>
      </c>
      <c r="R49" s="19"/>
      <c r="S49" s="2">
        <v>0</v>
      </c>
      <c r="T49" s="19"/>
      <c r="U49" s="2">
        <v>0</v>
      </c>
      <c r="V49" s="19"/>
      <c r="W49" s="20">
        <f t="shared" si="20"/>
        <v>0</v>
      </c>
      <c r="X49" s="19"/>
      <c r="Y49" s="2">
        <f t="shared" si="21"/>
        <v>10</v>
      </c>
      <c r="Z49" s="19"/>
      <c r="AA49" s="2">
        <f t="shared" si="22"/>
        <v>10</v>
      </c>
      <c r="AB49" s="19"/>
      <c r="AC49" s="20">
        <f t="shared" si="23"/>
        <v>1</v>
      </c>
    </row>
    <row r="50" spans="1:29">
      <c r="A50" s="1"/>
      <c r="B50" s="1"/>
      <c r="C50" s="1"/>
      <c r="D50" s="1"/>
      <c r="E50" s="1" t="s">
        <v>107</v>
      </c>
      <c r="F50" s="1"/>
      <c r="G50" s="2">
        <v>150</v>
      </c>
      <c r="H50" s="19"/>
      <c r="I50" s="2">
        <v>150</v>
      </c>
      <c r="J50" s="19"/>
      <c r="K50" s="20">
        <f t="shared" si="18"/>
        <v>1</v>
      </c>
      <c r="L50" s="19"/>
      <c r="M50" s="2">
        <v>0</v>
      </c>
      <c r="N50" s="19"/>
      <c r="O50" s="2">
        <v>0</v>
      </c>
      <c r="P50" s="19"/>
      <c r="Q50" s="20">
        <f t="shared" si="19"/>
        <v>0</v>
      </c>
      <c r="R50" s="19"/>
      <c r="S50" s="2">
        <v>0</v>
      </c>
      <c r="T50" s="19"/>
      <c r="U50" s="2">
        <v>0</v>
      </c>
      <c r="V50" s="19"/>
      <c r="W50" s="20">
        <f t="shared" si="20"/>
        <v>0</v>
      </c>
      <c r="X50" s="19"/>
      <c r="Y50" s="2">
        <f t="shared" si="21"/>
        <v>150</v>
      </c>
      <c r="Z50" s="19"/>
      <c r="AA50" s="2">
        <f t="shared" si="22"/>
        <v>150</v>
      </c>
      <c r="AB50" s="19"/>
      <c r="AC50" s="20">
        <f t="shared" si="23"/>
        <v>1</v>
      </c>
    </row>
    <row r="51" spans="1:29">
      <c r="A51" s="1"/>
      <c r="B51" s="1"/>
      <c r="C51" s="1"/>
      <c r="D51" s="1"/>
      <c r="E51" s="1" t="s">
        <v>108</v>
      </c>
      <c r="F51" s="1"/>
      <c r="G51" s="2">
        <v>59.29</v>
      </c>
      <c r="H51" s="19"/>
      <c r="I51" s="2">
        <v>247.34</v>
      </c>
      <c r="J51" s="19"/>
      <c r="K51" s="20">
        <f t="shared" si="18"/>
        <v>0.23971000000000001</v>
      </c>
      <c r="L51" s="19"/>
      <c r="M51" s="2">
        <v>174</v>
      </c>
      <c r="N51" s="19"/>
      <c r="O51" s="2">
        <v>0</v>
      </c>
      <c r="P51" s="19"/>
      <c r="Q51" s="20">
        <f t="shared" si="19"/>
        <v>1</v>
      </c>
      <c r="R51" s="19"/>
      <c r="S51" s="2">
        <v>0</v>
      </c>
      <c r="T51" s="19"/>
      <c r="U51" s="2">
        <v>0</v>
      </c>
      <c r="V51" s="19"/>
      <c r="W51" s="20">
        <f t="shared" si="20"/>
        <v>0</v>
      </c>
      <c r="X51" s="19"/>
      <c r="Y51" s="2">
        <f t="shared" si="21"/>
        <v>233.29</v>
      </c>
      <c r="Z51" s="19"/>
      <c r="AA51" s="2">
        <f t="shared" si="22"/>
        <v>247.34</v>
      </c>
      <c r="AB51" s="19"/>
      <c r="AC51" s="20">
        <f t="shared" si="23"/>
        <v>0.94320000000000004</v>
      </c>
    </row>
    <row r="52" spans="1:29" ht="15.75" thickBot="1">
      <c r="A52" s="1"/>
      <c r="B52" s="1"/>
      <c r="C52" s="1"/>
      <c r="D52" s="1"/>
      <c r="E52" s="1" t="s">
        <v>109</v>
      </c>
      <c r="F52" s="1"/>
      <c r="G52" s="3">
        <v>243.1</v>
      </c>
      <c r="H52" s="19"/>
      <c r="I52" s="3">
        <v>123.63</v>
      </c>
      <c r="J52" s="19"/>
      <c r="K52" s="21">
        <f t="shared" si="18"/>
        <v>1.96635</v>
      </c>
      <c r="L52" s="19"/>
      <c r="M52" s="3">
        <v>0</v>
      </c>
      <c r="N52" s="19"/>
      <c r="O52" s="3">
        <v>0</v>
      </c>
      <c r="P52" s="19"/>
      <c r="Q52" s="21">
        <f t="shared" si="19"/>
        <v>0</v>
      </c>
      <c r="R52" s="19"/>
      <c r="S52" s="3">
        <v>0</v>
      </c>
      <c r="T52" s="19"/>
      <c r="U52" s="3">
        <v>0</v>
      </c>
      <c r="V52" s="19"/>
      <c r="W52" s="21">
        <f t="shared" si="20"/>
        <v>0</v>
      </c>
      <c r="X52" s="19"/>
      <c r="Y52" s="3">
        <f t="shared" si="21"/>
        <v>243.1</v>
      </c>
      <c r="Z52" s="19"/>
      <c r="AA52" s="3">
        <f t="shared" si="22"/>
        <v>123.63</v>
      </c>
      <c r="AB52" s="19"/>
      <c r="AC52" s="21">
        <f t="shared" si="23"/>
        <v>1.96635</v>
      </c>
    </row>
    <row r="53" spans="1:29">
      <c r="A53" s="1"/>
      <c r="B53" s="1"/>
      <c r="C53" s="1"/>
      <c r="D53" s="1" t="s">
        <v>110</v>
      </c>
      <c r="E53" s="1"/>
      <c r="F53" s="1"/>
      <c r="G53" s="2">
        <f>ROUND(SUM(G47:G52),5)</f>
        <v>462.39</v>
      </c>
      <c r="H53" s="19"/>
      <c r="I53" s="2">
        <f>ROUND(SUM(I47:I52),5)</f>
        <v>1330.97</v>
      </c>
      <c r="J53" s="19"/>
      <c r="K53" s="20">
        <f t="shared" si="18"/>
        <v>0.34741</v>
      </c>
      <c r="L53" s="19"/>
      <c r="M53" s="2">
        <f>ROUND(SUM(M47:M52),5)</f>
        <v>174</v>
      </c>
      <c r="N53" s="19"/>
      <c r="O53" s="2">
        <f>ROUND(SUM(O47:O52),5)</f>
        <v>0</v>
      </c>
      <c r="P53" s="19"/>
      <c r="Q53" s="20">
        <f t="shared" si="19"/>
        <v>1</v>
      </c>
      <c r="R53" s="19"/>
      <c r="S53" s="2">
        <f>ROUND(SUM(S47:S52),5)</f>
        <v>0</v>
      </c>
      <c r="T53" s="19"/>
      <c r="U53" s="2">
        <f>ROUND(SUM(U47:U52),5)</f>
        <v>0</v>
      </c>
      <c r="V53" s="19"/>
      <c r="W53" s="20">
        <f t="shared" si="20"/>
        <v>0</v>
      </c>
      <c r="X53" s="19"/>
      <c r="Y53" s="2">
        <f t="shared" si="21"/>
        <v>636.39</v>
      </c>
      <c r="Z53" s="19"/>
      <c r="AA53" s="2">
        <f t="shared" si="22"/>
        <v>1330.97</v>
      </c>
      <c r="AB53" s="19"/>
      <c r="AC53" s="20">
        <f t="shared" si="23"/>
        <v>0.47814000000000001</v>
      </c>
    </row>
    <row r="54" spans="1:29">
      <c r="A54" s="1"/>
      <c r="B54" s="1"/>
      <c r="C54" s="1"/>
      <c r="D54" s="1" t="s">
        <v>111</v>
      </c>
      <c r="E54" s="1"/>
      <c r="F54" s="1"/>
      <c r="G54" s="2"/>
      <c r="H54" s="19"/>
      <c r="I54" s="2"/>
      <c r="J54" s="19"/>
      <c r="K54" s="20"/>
      <c r="L54" s="19"/>
      <c r="M54" s="2"/>
      <c r="N54" s="19"/>
      <c r="O54" s="2"/>
      <c r="P54" s="19"/>
      <c r="Q54" s="20"/>
      <c r="R54" s="19"/>
      <c r="S54" s="2"/>
      <c r="T54" s="19"/>
      <c r="U54" s="2"/>
      <c r="V54" s="19"/>
      <c r="W54" s="20"/>
      <c r="X54" s="19"/>
      <c r="Y54" s="2"/>
      <c r="Z54" s="19"/>
      <c r="AA54" s="2"/>
      <c r="AB54" s="19"/>
      <c r="AC54" s="20"/>
    </row>
    <row r="55" spans="1:29" ht="15.75" thickBot="1">
      <c r="A55" s="1"/>
      <c r="B55" s="1"/>
      <c r="C55" s="1"/>
      <c r="D55" s="1"/>
      <c r="E55" s="1" t="s">
        <v>112</v>
      </c>
      <c r="F55" s="1"/>
      <c r="G55" s="4">
        <v>0</v>
      </c>
      <c r="H55" s="19"/>
      <c r="I55" s="4">
        <v>0</v>
      </c>
      <c r="J55" s="19"/>
      <c r="K55" s="22">
        <f>ROUND(IF(I55=0, IF(G55=0, 0, 1), G55/I55),5)</f>
        <v>0</v>
      </c>
      <c r="L55" s="19"/>
      <c r="M55" s="4">
        <v>0</v>
      </c>
      <c r="N55" s="19"/>
      <c r="O55" s="4">
        <v>0</v>
      </c>
      <c r="P55" s="19"/>
      <c r="Q55" s="22">
        <f>ROUND(IF(O55=0, IF(M55=0, 0, 1), M55/O55),5)</f>
        <v>0</v>
      </c>
      <c r="R55" s="19"/>
      <c r="S55" s="4">
        <v>78.5</v>
      </c>
      <c r="T55" s="19"/>
      <c r="U55" s="4">
        <v>250</v>
      </c>
      <c r="V55" s="19"/>
      <c r="W55" s="22">
        <f>ROUND(IF(U55=0, IF(S55=0, 0, 1), S55/U55),5)</f>
        <v>0.314</v>
      </c>
      <c r="X55" s="19"/>
      <c r="Y55" s="4">
        <f>ROUND(G55+M55+S55,5)</f>
        <v>78.5</v>
      </c>
      <c r="Z55" s="19"/>
      <c r="AA55" s="4">
        <f>ROUND(I55+O55+U55,5)</f>
        <v>250</v>
      </c>
      <c r="AB55" s="19"/>
      <c r="AC55" s="22">
        <f>ROUND(IF(AA55=0, IF(Y55=0, 0, 1), Y55/AA55),5)</f>
        <v>0.314</v>
      </c>
    </row>
    <row r="56" spans="1:29" ht="15.75" thickBot="1">
      <c r="A56" s="1"/>
      <c r="B56" s="1"/>
      <c r="C56" s="1"/>
      <c r="D56" s="1" t="s">
        <v>113</v>
      </c>
      <c r="E56" s="1"/>
      <c r="F56" s="1"/>
      <c r="G56" s="6">
        <f>ROUND(SUM(G54:G55),5)</f>
        <v>0</v>
      </c>
      <c r="H56" s="19"/>
      <c r="I56" s="6">
        <f>ROUND(SUM(I54:I55),5)</f>
        <v>0</v>
      </c>
      <c r="J56" s="19"/>
      <c r="K56" s="23">
        <f>ROUND(IF(I56=0, IF(G56=0, 0, 1), G56/I56),5)</f>
        <v>0</v>
      </c>
      <c r="L56" s="19"/>
      <c r="M56" s="6">
        <f>ROUND(SUM(M54:M55),5)</f>
        <v>0</v>
      </c>
      <c r="N56" s="19"/>
      <c r="O56" s="6">
        <f>ROUND(SUM(O54:O55),5)</f>
        <v>0</v>
      </c>
      <c r="P56" s="19"/>
      <c r="Q56" s="23">
        <f>ROUND(IF(O56=0, IF(M56=0, 0, 1), M56/O56),5)</f>
        <v>0</v>
      </c>
      <c r="R56" s="19"/>
      <c r="S56" s="6">
        <f>ROUND(SUM(S54:S55),5)</f>
        <v>78.5</v>
      </c>
      <c r="T56" s="19"/>
      <c r="U56" s="6">
        <f>ROUND(SUM(U54:U55),5)</f>
        <v>250</v>
      </c>
      <c r="V56" s="19"/>
      <c r="W56" s="23">
        <f>ROUND(IF(U56=0, IF(S56=0, 0, 1), S56/U56),5)</f>
        <v>0.314</v>
      </c>
      <c r="X56" s="19"/>
      <c r="Y56" s="6">
        <f>ROUND(G56+M56+S56,5)</f>
        <v>78.5</v>
      </c>
      <c r="Z56" s="19"/>
      <c r="AA56" s="6">
        <f>ROUND(I56+O56+U56,5)</f>
        <v>250</v>
      </c>
      <c r="AB56" s="19"/>
      <c r="AC56" s="23">
        <f>ROUND(IF(AA56=0, IF(Y56=0, 0, 1), Y56/AA56),5)</f>
        <v>0.314</v>
      </c>
    </row>
    <row r="57" spans="1:29" ht="15.75" thickBot="1">
      <c r="A57" s="1"/>
      <c r="B57" s="1"/>
      <c r="C57" s="1" t="s">
        <v>114</v>
      </c>
      <c r="D57" s="1"/>
      <c r="E57" s="1"/>
      <c r="F57" s="1"/>
      <c r="G57" s="5">
        <f>ROUND(SUM(G10:G16)+G19+G27+G38+G42+G46+G53+G56,5)</f>
        <v>44880.81</v>
      </c>
      <c r="H57" s="19"/>
      <c r="I57" s="5">
        <f>ROUND(SUM(I10:I16)+I19+I27+I38+I42+I46+I53+I56,5)</f>
        <v>65885.41</v>
      </c>
      <c r="J57" s="19"/>
      <c r="K57" s="24">
        <f>ROUND(IF(I57=0, IF(G57=0, 0, 1), G57/I57),5)</f>
        <v>0.68118999999999996</v>
      </c>
      <c r="L57" s="19"/>
      <c r="M57" s="5">
        <f>ROUND(SUM(M10:M16)+M19+M27+M38+M42+M46+M53+M56,5)</f>
        <v>3924</v>
      </c>
      <c r="N57" s="19"/>
      <c r="O57" s="5">
        <f>ROUND(SUM(O10:O16)+O19+O27+O38+O42+O46+O53+O56,5)</f>
        <v>9204.36</v>
      </c>
      <c r="P57" s="19"/>
      <c r="Q57" s="24">
        <f>ROUND(IF(O57=0, IF(M57=0, 0, 1), M57/O57),5)</f>
        <v>0.42631999999999998</v>
      </c>
      <c r="R57" s="19"/>
      <c r="S57" s="5">
        <f>ROUND(SUM(S10:S16)+S19+S27+S38+S42+S46+S53+S56,5)</f>
        <v>27518.45</v>
      </c>
      <c r="T57" s="19"/>
      <c r="U57" s="5">
        <f>ROUND(SUM(U10:U16)+U19+U27+U38+U42+U46+U53+U56,5)</f>
        <v>47360.74</v>
      </c>
      <c r="V57" s="19"/>
      <c r="W57" s="24">
        <f>ROUND(IF(U57=0, IF(S57=0, 0, 1), S57/U57),5)</f>
        <v>0.58104</v>
      </c>
      <c r="X57" s="19"/>
      <c r="Y57" s="5">
        <f>ROUND(G57+M57+S57,5)</f>
        <v>76323.259999999995</v>
      </c>
      <c r="Z57" s="19"/>
      <c r="AA57" s="5">
        <f>ROUND(I57+O57+U57,5)</f>
        <v>122450.51</v>
      </c>
      <c r="AB57" s="19"/>
      <c r="AC57" s="24">
        <f>ROUND(IF(AA57=0, IF(Y57=0, 0, 1), Y57/AA57),5)</f>
        <v>0.62329999999999997</v>
      </c>
    </row>
    <row r="58" spans="1:29">
      <c r="A58" s="1"/>
      <c r="B58" s="1" t="s">
        <v>115</v>
      </c>
      <c r="C58" s="1"/>
      <c r="D58" s="1"/>
      <c r="E58" s="1"/>
      <c r="F58" s="1"/>
      <c r="G58" s="2">
        <f>ROUND(G3+G9-G57,5)</f>
        <v>-3418.57</v>
      </c>
      <c r="H58" s="19"/>
      <c r="I58" s="2">
        <f>ROUND(I3+I9-I57,5)</f>
        <v>20810.59</v>
      </c>
      <c r="J58" s="19"/>
      <c r="K58" s="20">
        <f>ROUND(IF(I58=0, IF(G58=0, 0, 1), G58/I58),5)</f>
        <v>-0.16427</v>
      </c>
      <c r="L58" s="19"/>
      <c r="M58" s="2">
        <f>ROUND(M3+M9-M57,5)</f>
        <v>-3924</v>
      </c>
      <c r="N58" s="19"/>
      <c r="O58" s="2">
        <f>ROUND(O3+O9-O57,5)</f>
        <v>-4204.3599999999997</v>
      </c>
      <c r="P58" s="19"/>
      <c r="Q58" s="20">
        <f>ROUND(IF(O58=0, IF(M58=0, 0, 1), M58/O58),5)</f>
        <v>0.93332000000000004</v>
      </c>
      <c r="R58" s="19"/>
      <c r="S58" s="2">
        <f>ROUND(S3+S9-S57,5)</f>
        <v>51756.5</v>
      </c>
      <c r="T58" s="19"/>
      <c r="U58" s="2">
        <f>ROUND(U3+U9-U57,5)</f>
        <v>-11389.48</v>
      </c>
      <c r="V58" s="19"/>
      <c r="W58" s="20">
        <f>ROUND(IF(U58=0, IF(S58=0, 0, 1), S58/U58),5)</f>
        <v>-4.5442400000000003</v>
      </c>
      <c r="X58" s="19"/>
      <c r="Y58" s="2">
        <f>ROUND(G58+M58+S58,5)</f>
        <v>44413.93</v>
      </c>
      <c r="Z58" s="19"/>
      <c r="AA58" s="2">
        <f>ROUND(I58+O58+U58,5)</f>
        <v>5216.75</v>
      </c>
      <c r="AB58" s="19"/>
      <c r="AC58" s="20">
        <f>ROUND(IF(AA58=0, IF(Y58=0, 0, 1), Y58/AA58),5)</f>
        <v>8.5137199999999993</v>
      </c>
    </row>
    <row r="59" spans="1:29">
      <c r="A59" s="1"/>
      <c r="B59" s="1" t="s">
        <v>116</v>
      </c>
      <c r="C59" s="1"/>
      <c r="D59" s="1"/>
      <c r="E59" s="1"/>
      <c r="F59" s="1"/>
      <c r="G59" s="2"/>
      <c r="H59" s="19"/>
      <c r="I59" s="2"/>
      <c r="J59" s="19"/>
      <c r="K59" s="20"/>
      <c r="L59" s="19"/>
      <c r="M59" s="2"/>
      <c r="N59" s="19"/>
      <c r="O59" s="2"/>
      <c r="P59" s="19"/>
      <c r="Q59" s="20"/>
      <c r="R59" s="19"/>
      <c r="S59" s="2"/>
      <c r="T59" s="19"/>
      <c r="U59" s="2"/>
      <c r="V59" s="19"/>
      <c r="W59" s="20"/>
      <c r="X59" s="19"/>
      <c r="Y59" s="2"/>
      <c r="Z59" s="19"/>
      <c r="AA59" s="2"/>
      <c r="AB59" s="19"/>
      <c r="AC59" s="20"/>
    </row>
    <row r="60" spans="1:29">
      <c r="A60" s="1"/>
      <c r="B60" s="1"/>
      <c r="C60" s="1" t="s">
        <v>117</v>
      </c>
      <c r="D60" s="1"/>
      <c r="E60" s="1"/>
      <c r="F60" s="1"/>
      <c r="G60" s="2"/>
      <c r="H60" s="19"/>
      <c r="I60" s="2"/>
      <c r="J60" s="19"/>
      <c r="K60" s="20"/>
      <c r="L60" s="19"/>
      <c r="M60" s="2"/>
      <c r="N60" s="19"/>
      <c r="O60" s="2"/>
      <c r="P60" s="19"/>
      <c r="Q60" s="20"/>
      <c r="R60" s="19"/>
      <c r="S60" s="2"/>
      <c r="T60" s="19"/>
      <c r="U60" s="2"/>
      <c r="V60" s="19"/>
      <c r="W60" s="20"/>
      <c r="X60" s="19"/>
      <c r="Y60" s="2"/>
      <c r="Z60" s="19"/>
      <c r="AA60" s="2"/>
      <c r="AB60" s="19"/>
      <c r="AC60" s="20"/>
    </row>
    <row r="61" spans="1:29">
      <c r="A61" s="1"/>
      <c r="B61" s="1"/>
      <c r="C61" s="1"/>
      <c r="D61" s="1" t="s">
        <v>143</v>
      </c>
      <c r="E61" s="1"/>
      <c r="F61" s="1"/>
      <c r="G61" s="2">
        <v>0</v>
      </c>
      <c r="H61" s="19"/>
      <c r="I61" s="2">
        <v>13578</v>
      </c>
      <c r="J61" s="19"/>
      <c r="K61" s="20">
        <f>ROUND(IF(I61=0, IF(G61=0, 0, 1), G61/I61),5)</f>
        <v>0</v>
      </c>
      <c r="L61" s="19"/>
      <c r="M61" s="2">
        <v>0</v>
      </c>
      <c r="N61" s="19"/>
      <c r="O61" s="2">
        <v>0</v>
      </c>
      <c r="P61" s="19"/>
      <c r="Q61" s="20">
        <f>ROUND(IF(O61=0, IF(M61=0, 0, 1), M61/O61),5)</f>
        <v>0</v>
      </c>
      <c r="R61" s="19"/>
      <c r="S61" s="2">
        <v>0</v>
      </c>
      <c r="T61" s="19"/>
      <c r="U61" s="2">
        <v>0</v>
      </c>
      <c r="V61" s="19"/>
      <c r="W61" s="20">
        <f>ROUND(IF(U61=0, IF(S61=0, 0, 1), S61/U61),5)</f>
        <v>0</v>
      </c>
      <c r="X61" s="19"/>
      <c r="Y61" s="2">
        <f>ROUND(G61+M61+S61,5)</f>
        <v>0</v>
      </c>
      <c r="Z61" s="19"/>
      <c r="AA61" s="2">
        <f>ROUND(I61+O61+U61,5)</f>
        <v>13578</v>
      </c>
      <c r="AB61" s="19"/>
      <c r="AC61" s="20">
        <f>ROUND(IF(AA61=0, IF(Y61=0, 0, 1), Y61/AA61),5)</f>
        <v>0</v>
      </c>
    </row>
    <row r="62" spans="1:29">
      <c r="A62" s="1"/>
      <c r="B62" s="1"/>
      <c r="C62" s="1"/>
      <c r="D62" s="1" t="s">
        <v>118</v>
      </c>
      <c r="E62" s="1"/>
      <c r="F62" s="1"/>
      <c r="G62" s="2"/>
      <c r="H62" s="19"/>
      <c r="I62" s="2"/>
      <c r="J62" s="19"/>
      <c r="K62" s="20"/>
      <c r="L62" s="19"/>
      <c r="M62" s="2"/>
      <c r="N62" s="19"/>
      <c r="O62" s="2"/>
      <c r="P62" s="19"/>
      <c r="Q62" s="20"/>
      <c r="R62" s="19"/>
      <c r="S62" s="2"/>
      <c r="T62" s="19"/>
      <c r="U62" s="2"/>
      <c r="V62" s="19"/>
      <c r="W62" s="20"/>
      <c r="X62" s="19"/>
      <c r="Y62" s="2"/>
      <c r="Z62" s="19"/>
      <c r="AA62" s="2"/>
      <c r="AB62" s="19"/>
      <c r="AC62" s="20"/>
    </row>
    <row r="63" spans="1:29" ht="15.75" thickBot="1">
      <c r="A63" s="1"/>
      <c r="B63" s="1"/>
      <c r="C63" s="1"/>
      <c r="D63" s="1"/>
      <c r="E63" s="1" t="s">
        <v>119</v>
      </c>
      <c r="F63" s="1"/>
      <c r="G63" s="4">
        <v>0</v>
      </c>
      <c r="H63" s="19"/>
      <c r="I63" s="4">
        <v>0</v>
      </c>
      <c r="J63" s="19"/>
      <c r="K63" s="22">
        <f>ROUND(IF(I63=0, IF(G63=0, 0, 1), G63/I63),5)</f>
        <v>0</v>
      </c>
      <c r="L63" s="19"/>
      <c r="M63" s="4">
        <v>0</v>
      </c>
      <c r="N63" s="19"/>
      <c r="O63" s="4">
        <v>0</v>
      </c>
      <c r="P63" s="19"/>
      <c r="Q63" s="22">
        <f>ROUND(IF(O63=0, IF(M63=0, 0, 1), M63/O63),5)</f>
        <v>0</v>
      </c>
      <c r="R63" s="19"/>
      <c r="S63" s="4">
        <v>-217</v>
      </c>
      <c r="T63" s="19"/>
      <c r="U63" s="4">
        <v>0</v>
      </c>
      <c r="V63" s="19"/>
      <c r="W63" s="22">
        <f>ROUND(IF(U63=0, IF(S63=0, 0, 1), S63/U63),5)</f>
        <v>1</v>
      </c>
      <c r="X63" s="19"/>
      <c r="Y63" s="4">
        <f>ROUND(G63+M63+S63,5)</f>
        <v>-217</v>
      </c>
      <c r="Z63" s="19"/>
      <c r="AA63" s="4">
        <f>ROUND(I63+O63+U63,5)</f>
        <v>0</v>
      </c>
      <c r="AB63" s="19"/>
      <c r="AC63" s="22">
        <f>ROUND(IF(AA63=0, IF(Y63=0, 0, 1), Y63/AA63),5)</f>
        <v>1</v>
      </c>
    </row>
    <row r="64" spans="1:29" ht="15.75" thickBot="1">
      <c r="A64" s="1"/>
      <c r="B64" s="1"/>
      <c r="C64" s="1"/>
      <c r="D64" s="1" t="s">
        <v>120</v>
      </c>
      <c r="E64" s="1"/>
      <c r="F64" s="1"/>
      <c r="G64" s="5">
        <f>ROUND(SUM(G62:G63),5)</f>
        <v>0</v>
      </c>
      <c r="H64" s="19"/>
      <c r="I64" s="5">
        <f>ROUND(SUM(I62:I63),5)</f>
        <v>0</v>
      </c>
      <c r="J64" s="19"/>
      <c r="K64" s="24">
        <f>ROUND(IF(I64=0, IF(G64=0, 0, 1), G64/I64),5)</f>
        <v>0</v>
      </c>
      <c r="L64" s="19"/>
      <c r="M64" s="5">
        <f>ROUND(SUM(M62:M63),5)</f>
        <v>0</v>
      </c>
      <c r="N64" s="19"/>
      <c r="O64" s="5">
        <f>ROUND(SUM(O62:O63),5)</f>
        <v>0</v>
      </c>
      <c r="P64" s="19"/>
      <c r="Q64" s="24">
        <f>ROUND(IF(O64=0, IF(M64=0, 0, 1), M64/O64),5)</f>
        <v>0</v>
      </c>
      <c r="R64" s="19"/>
      <c r="S64" s="5">
        <f>ROUND(SUM(S62:S63),5)</f>
        <v>-217</v>
      </c>
      <c r="T64" s="19"/>
      <c r="U64" s="5">
        <f>ROUND(SUM(U62:U63),5)</f>
        <v>0</v>
      </c>
      <c r="V64" s="19"/>
      <c r="W64" s="24">
        <f>ROUND(IF(U64=0, IF(S64=0, 0, 1), S64/U64),5)</f>
        <v>1</v>
      </c>
      <c r="X64" s="19"/>
      <c r="Y64" s="5">
        <f>ROUND(G64+M64+S64,5)</f>
        <v>-217</v>
      </c>
      <c r="Z64" s="19"/>
      <c r="AA64" s="5">
        <f>ROUND(I64+O64+U64,5)</f>
        <v>0</v>
      </c>
      <c r="AB64" s="19"/>
      <c r="AC64" s="24">
        <f>ROUND(IF(AA64=0, IF(Y64=0, 0, 1), Y64/AA64),5)</f>
        <v>1</v>
      </c>
    </row>
    <row r="65" spans="1:29">
      <c r="A65" s="1"/>
      <c r="B65" s="1"/>
      <c r="C65" s="1" t="s">
        <v>121</v>
      </c>
      <c r="D65" s="1"/>
      <c r="E65" s="1"/>
      <c r="F65" s="1"/>
      <c r="G65" s="2">
        <f>ROUND(SUM(G60:G61)+G64,5)</f>
        <v>0</v>
      </c>
      <c r="H65" s="19"/>
      <c r="I65" s="2">
        <f>ROUND(SUM(I60:I61)+I64,5)</f>
        <v>13578</v>
      </c>
      <c r="J65" s="19"/>
      <c r="K65" s="20">
        <f>ROUND(IF(I65=0, IF(G65=0, 0, 1), G65/I65),5)</f>
        <v>0</v>
      </c>
      <c r="L65" s="19"/>
      <c r="M65" s="2">
        <f>ROUND(SUM(M60:M61)+M64,5)</f>
        <v>0</v>
      </c>
      <c r="N65" s="19"/>
      <c r="O65" s="2">
        <f>ROUND(SUM(O60:O61)+O64,5)</f>
        <v>0</v>
      </c>
      <c r="P65" s="19"/>
      <c r="Q65" s="20">
        <f>ROUND(IF(O65=0, IF(M65=0, 0, 1), M65/O65),5)</f>
        <v>0</v>
      </c>
      <c r="R65" s="19"/>
      <c r="S65" s="2">
        <f>ROUND(SUM(S60:S61)+S64,5)</f>
        <v>-217</v>
      </c>
      <c r="T65" s="19"/>
      <c r="U65" s="2">
        <f>ROUND(SUM(U60:U61)+U64,5)</f>
        <v>0</v>
      </c>
      <c r="V65" s="19"/>
      <c r="W65" s="20">
        <f>ROUND(IF(U65=0, IF(S65=0, 0, 1), S65/U65),5)</f>
        <v>1</v>
      </c>
      <c r="X65" s="19"/>
      <c r="Y65" s="2">
        <f>ROUND(G65+M65+S65,5)</f>
        <v>-217</v>
      </c>
      <c r="Z65" s="19"/>
      <c r="AA65" s="2">
        <f>ROUND(I65+O65+U65,5)</f>
        <v>13578</v>
      </c>
      <c r="AB65" s="19"/>
      <c r="AC65" s="20">
        <f>ROUND(IF(AA65=0, IF(Y65=0, 0, 1), Y65/AA65),5)</f>
        <v>-1.5980000000000001E-2</v>
      </c>
    </row>
    <row r="66" spans="1:29">
      <c r="A66" s="1"/>
      <c r="B66" s="1"/>
      <c r="C66" s="1" t="s">
        <v>122</v>
      </c>
      <c r="D66" s="1"/>
      <c r="E66" s="1"/>
      <c r="F66" s="1"/>
      <c r="G66" s="2"/>
      <c r="H66" s="19"/>
      <c r="I66" s="2"/>
      <c r="J66" s="19"/>
      <c r="K66" s="20"/>
      <c r="L66" s="19"/>
      <c r="M66" s="2"/>
      <c r="N66" s="19"/>
      <c r="O66" s="2"/>
      <c r="P66" s="19"/>
      <c r="Q66" s="20"/>
      <c r="R66" s="19"/>
      <c r="S66" s="2"/>
      <c r="T66" s="19"/>
      <c r="U66" s="2"/>
      <c r="V66" s="19"/>
      <c r="W66" s="20"/>
      <c r="X66" s="19"/>
      <c r="Y66" s="2"/>
      <c r="Z66" s="19"/>
      <c r="AA66" s="2"/>
      <c r="AB66" s="19"/>
      <c r="AC66" s="20"/>
    </row>
    <row r="67" spans="1:29" ht="15.75" thickBot="1">
      <c r="A67" s="1"/>
      <c r="B67" s="1"/>
      <c r="C67" s="1"/>
      <c r="D67" s="1" t="s">
        <v>123</v>
      </c>
      <c r="E67" s="1"/>
      <c r="F67" s="1"/>
      <c r="G67" s="4">
        <v>10110</v>
      </c>
      <c r="H67" s="19"/>
      <c r="I67" s="4">
        <v>10001.290000000001</v>
      </c>
      <c r="J67" s="19"/>
      <c r="K67" s="22">
        <f>ROUND(IF(I67=0, IF(G67=0, 0, 1), G67/I67),5)</f>
        <v>1.0108699999999999</v>
      </c>
      <c r="L67" s="19"/>
      <c r="M67" s="4">
        <v>3540.51</v>
      </c>
      <c r="N67" s="19"/>
      <c r="O67" s="4">
        <v>3502.4</v>
      </c>
      <c r="P67" s="19"/>
      <c r="Q67" s="22">
        <f>ROUND(IF(O67=0, IF(M67=0, 0, 1), M67/O67),5)</f>
        <v>1.01088</v>
      </c>
      <c r="R67" s="19"/>
      <c r="S67" s="4">
        <v>1449.99</v>
      </c>
      <c r="T67" s="19"/>
      <c r="U67" s="4">
        <v>1434.44</v>
      </c>
      <c r="V67" s="19"/>
      <c r="W67" s="22">
        <f>ROUND(IF(U67=0, IF(S67=0, 0, 1), S67/U67),5)</f>
        <v>1.01084</v>
      </c>
      <c r="X67" s="19"/>
      <c r="Y67" s="4">
        <f>ROUND(G67+M67+S67,5)</f>
        <v>15100.5</v>
      </c>
      <c r="Z67" s="19"/>
      <c r="AA67" s="4">
        <f>ROUND(I67+O67+U67,5)</f>
        <v>14938.13</v>
      </c>
      <c r="AB67" s="19"/>
      <c r="AC67" s="22">
        <f>ROUND(IF(AA67=0, IF(Y67=0, 0, 1), Y67/AA67),5)</f>
        <v>1.0108699999999999</v>
      </c>
    </row>
    <row r="68" spans="1:29" ht="15.75" thickBot="1">
      <c r="A68" s="1"/>
      <c r="B68" s="1"/>
      <c r="C68" s="1" t="s">
        <v>124</v>
      </c>
      <c r="D68" s="1"/>
      <c r="E68" s="1"/>
      <c r="F68" s="1"/>
      <c r="G68" s="6">
        <f>ROUND(SUM(G66:G67),5)</f>
        <v>10110</v>
      </c>
      <c r="H68" s="19"/>
      <c r="I68" s="6">
        <f>ROUND(SUM(I66:I67),5)</f>
        <v>10001.290000000001</v>
      </c>
      <c r="J68" s="19"/>
      <c r="K68" s="23">
        <f>ROUND(IF(I68=0, IF(G68=0, 0, 1), G68/I68),5)</f>
        <v>1.0108699999999999</v>
      </c>
      <c r="L68" s="19"/>
      <c r="M68" s="6">
        <f>ROUND(SUM(M66:M67),5)</f>
        <v>3540.51</v>
      </c>
      <c r="N68" s="19"/>
      <c r="O68" s="6">
        <f>ROUND(SUM(O66:O67),5)</f>
        <v>3502.4</v>
      </c>
      <c r="P68" s="19"/>
      <c r="Q68" s="23">
        <f>ROUND(IF(O68=0, IF(M68=0, 0, 1), M68/O68),5)</f>
        <v>1.01088</v>
      </c>
      <c r="R68" s="19"/>
      <c r="S68" s="6">
        <f>ROUND(SUM(S66:S67),5)</f>
        <v>1449.99</v>
      </c>
      <c r="T68" s="19"/>
      <c r="U68" s="6">
        <f>ROUND(SUM(U66:U67),5)</f>
        <v>1434.44</v>
      </c>
      <c r="V68" s="19"/>
      <c r="W68" s="23">
        <f>ROUND(IF(U68=0, IF(S68=0, 0, 1), S68/U68),5)</f>
        <v>1.01084</v>
      </c>
      <c r="X68" s="19"/>
      <c r="Y68" s="6">
        <f>ROUND(G68+M68+S68,5)</f>
        <v>15100.5</v>
      </c>
      <c r="Z68" s="19"/>
      <c r="AA68" s="6">
        <f>ROUND(I68+O68+U68,5)</f>
        <v>14938.13</v>
      </c>
      <c r="AB68" s="19"/>
      <c r="AC68" s="23">
        <f>ROUND(IF(AA68=0, IF(Y68=0, 0, 1), Y68/AA68),5)</f>
        <v>1.0108699999999999</v>
      </c>
    </row>
    <row r="69" spans="1:29" ht="15.75" thickBot="1">
      <c r="A69" s="1"/>
      <c r="B69" s="1" t="s">
        <v>125</v>
      </c>
      <c r="C69" s="1"/>
      <c r="D69" s="1"/>
      <c r="E69" s="1"/>
      <c r="F69" s="1"/>
      <c r="G69" s="6">
        <f>ROUND(G59+G65-G68,5)</f>
        <v>-10110</v>
      </c>
      <c r="H69" s="19"/>
      <c r="I69" s="6">
        <f>ROUND(I59+I65-I68,5)</f>
        <v>3576.71</v>
      </c>
      <c r="J69" s="19"/>
      <c r="K69" s="23">
        <f>ROUND(IF(I69=0, IF(G69=0, 0, 1), G69/I69),5)</f>
        <v>-2.8266200000000001</v>
      </c>
      <c r="L69" s="19"/>
      <c r="M69" s="6">
        <f>ROUND(M59+M65-M68,5)</f>
        <v>-3540.51</v>
      </c>
      <c r="N69" s="19"/>
      <c r="O69" s="6">
        <f>ROUND(O59+O65-O68,5)</f>
        <v>-3502.4</v>
      </c>
      <c r="P69" s="19"/>
      <c r="Q69" s="23">
        <f>ROUND(IF(O69=0, IF(M69=0, 0, 1), M69/O69),5)</f>
        <v>1.01088</v>
      </c>
      <c r="R69" s="19"/>
      <c r="S69" s="6">
        <f>ROUND(S59+S65-S68,5)</f>
        <v>-1666.99</v>
      </c>
      <c r="T69" s="19"/>
      <c r="U69" s="6">
        <f>ROUND(U59+U65-U68,5)</f>
        <v>-1434.44</v>
      </c>
      <c r="V69" s="19"/>
      <c r="W69" s="23">
        <f>ROUND(IF(U69=0, IF(S69=0, 0, 1), S69/U69),5)</f>
        <v>1.16212</v>
      </c>
      <c r="X69" s="19"/>
      <c r="Y69" s="6">
        <f>ROUND(G69+M69+S69,5)</f>
        <v>-15317.5</v>
      </c>
      <c r="Z69" s="19"/>
      <c r="AA69" s="6">
        <f>ROUND(I69+O69+U69,5)</f>
        <v>-1360.13</v>
      </c>
      <c r="AB69" s="19"/>
      <c r="AC69" s="23">
        <f>ROUND(IF(AA69=0, IF(Y69=0, 0, 1), Y69/AA69),5)</f>
        <v>11.26179</v>
      </c>
    </row>
    <row r="70" spans="1:29" s="9" customFormat="1" ht="12" thickBot="1">
      <c r="A70" s="7" t="s">
        <v>67</v>
      </c>
      <c r="B70" s="7"/>
      <c r="C70" s="7"/>
      <c r="D70" s="7"/>
      <c r="E70" s="7"/>
      <c r="F70" s="7"/>
      <c r="G70" s="8">
        <f>ROUND(G58+G69,5)</f>
        <v>-13528.57</v>
      </c>
      <c r="H70" s="7"/>
      <c r="I70" s="8">
        <f>ROUND(I58+I69,5)</f>
        <v>24387.3</v>
      </c>
      <c r="J70" s="7"/>
      <c r="K70" s="25">
        <f>ROUND(IF(I70=0, IF(G70=0, 0, 1), G70/I70),5)</f>
        <v>-0.55474000000000001</v>
      </c>
      <c r="L70" s="7"/>
      <c r="M70" s="8">
        <f>ROUND(M58+M69,5)</f>
        <v>-7464.51</v>
      </c>
      <c r="N70" s="7"/>
      <c r="O70" s="8">
        <f>ROUND(O58+O69,5)</f>
        <v>-7706.76</v>
      </c>
      <c r="P70" s="7"/>
      <c r="Q70" s="25">
        <f>ROUND(IF(O70=0, IF(M70=0, 0, 1), M70/O70),5)</f>
        <v>0.96857000000000004</v>
      </c>
      <c r="R70" s="7"/>
      <c r="S70" s="8">
        <f>ROUND(S58+S69,5)</f>
        <v>50089.51</v>
      </c>
      <c r="T70" s="7"/>
      <c r="U70" s="8">
        <f>ROUND(U58+U69,5)</f>
        <v>-12823.92</v>
      </c>
      <c r="V70" s="7"/>
      <c r="W70" s="25">
        <f>ROUND(IF(U70=0, IF(S70=0, 0, 1), S70/U70),5)</f>
        <v>-3.9059400000000002</v>
      </c>
      <c r="X70" s="7"/>
      <c r="Y70" s="8">
        <f>ROUND(G70+M70+S70,5)</f>
        <v>29096.43</v>
      </c>
      <c r="Z70" s="7"/>
      <c r="AA70" s="8">
        <f>ROUND(I70+O70+U70,5)</f>
        <v>3856.62</v>
      </c>
      <c r="AB70" s="7"/>
      <c r="AC70" s="25">
        <f>ROUND(IF(AA70=0, IF(Y70=0, 0, 1), Y70/AA70),5)</f>
        <v>7.5445399999999996</v>
      </c>
    </row>
    <row r="71" spans="1:29" ht="15.75" thickTop="1"/>
  </sheetData>
  <pageMargins left="0.7" right="0.7" top="0.75" bottom="0.75" header="0.1" footer="0.3"/>
  <pageSetup orientation="portrait" horizontalDpi="4294967293" verticalDpi="0" r:id="rId1"/>
  <headerFooter>
    <oddHeader>&amp;L&amp;"Arial,Bold"&amp;8 3:21 PM
&amp;"Arial,Bold"&amp;8 03/30/22
&amp;"Arial,Bold"&amp;8 Accrual Basis&amp;C&amp;"Arial,Bold"&amp;12 PIKES BAY SANITARY DISTRICT
&amp;"Arial,Bold"&amp;14 Profit &amp;&amp; Loss Budget vs. Actual
&amp;"Arial,Bold"&amp;10 January 1 through March 30, 2022</oddHeader>
    <oddFooter>&amp;R&amp;"Arial,Bold"&amp;8 Page &amp;P of &amp;N</oddFooter>
  </headerFooter>
  <drawing r:id="rId2"/>
  <legacyDrawing r:id="rId3"/>
  <controls>
    <mc:AlternateContent xmlns:mc="http://schemas.openxmlformats.org/markup-compatibility/2006">
      <mc:Choice Requires="x14">
        <control shapeId="4097" r:id="rId6" name="FILTER">
          <controlPr defaultSize="0" autoLine="0" r:id="rId7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4</xdr:col>
                <xdr:colOff>114300</xdr:colOff>
                <xdr:row>1</xdr:row>
                <xdr:rowOff>28575</xdr:rowOff>
              </to>
            </anchor>
          </controlPr>
        </control>
      </mc:Choice>
      <mc:Fallback>
        <control shapeId="4097" r:id="rId6" name="FILTER"/>
      </mc:Fallback>
    </mc:AlternateContent>
    <mc:AlternateContent xmlns:mc="http://schemas.openxmlformats.org/markup-compatibility/2006">
      <mc:Choice Requires="x14">
        <control shapeId="4098" r:id="rId4" name="HEADER">
          <controlPr defaultSize="0" autoLin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4</xdr:col>
                <xdr:colOff>114300</xdr:colOff>
                <xdr:row>1</xdr:row>
                <xdr:rowOff>28575</xdr:rowOff>
              </to>
            </anchor>
          </controlPr>
        </control>
      </mc:Choice>
      <mc:Fallback>
        <control shapeId="4098" r:id="rId4" name="HEADER"/>
      </mc:Fallback>
    </mc:AlternateContent>
  </control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220"/>
  <sheetViews>
    <sheetView workbookViewId="0">
      <pane xSplit="1" ySplit="1" topLeftCell="B2" activePane="bottomRight" state="frozenSplit"/>
      <selection pane="bottomRight"/>
      <selection pane="bottomLeft" activeCell="A2" sqref="A2"/>
      <selection pane="topRight" activeCell="B1" sqref="B1"/>
    </sheetView>
  </sheetViews>
  <sheetFormatPr defaultRowHeight="15"/>
  <cols>
    <col min="1" max="1" width="5.85546875" style="14" bestFit="1" customWidth="1"/>
    <col min="2" max="2" width="12.85546875" style="14" bestFit="1" customWidth="1"/>
    <col min="3" max="3" width="2.28515625" style="14" customWidth="1"/>
    <col min="4" max="4" width="6.42578125" style="14" bestFit="1" customWidth="1"/>
    <col min="5" max="5" width="2.28515625" style="14" customWidth="1"/>
    <col min="6" max="6" width="8.7109375" style="14" bestFit="1" customWidth="1"/>
    <col min="7" max="7" width="2.28515625" style="14" customWidth="1"/>
    <col min="8" max="8" width="27.85546875" style="14" bestFit="1" customWidth="1"/>
    <col min="9" max="9" width="2.28515625" style="14" customWidth="1"/>
    <col min="10" max="10" width="4.5703125" style="14" bestFit="1" customWidth="1"/>
    <col min="11" max="11" width="2.28515625" style="14" customWidth="1"/>
    <col min="12" max="12" width="29.42578125" style="14" bestFit="1" customWidth="1"/>
    <col min="13" max="13" width="2.28515625" style="14" customWidth="1"/>
    <col min="14" max="14" width="11" style="14" bestFit="1" customWidth="1"/>
    <col min="15" max="15" width="2.28515625" style="14" customWidth="1"/>
    <col min="16" max="16" width="13.85546875" style="14" bestFit="1" customWidth="1"/>
  </cols>
  <sheetData>
    <row r="1" spans="1:16" s="12" customFormat="1" ht="15.75" thickBot="1">
      <c r="A1" s="27"/>
      <c r="B1" s="11" t="s">
        <v>144</v>
      </c>
      <c r="C1" s="27"/>
      <c r="D1" s="11" t="s">
        <v>145</v>
      </c>
      <c r="E1" s="27"/>
      <c r="F1" s="11" t="s">
        <v>146</v>
      </c>
      <c r="G1" s="27"/>
      <c r="H1" s="11" t="s">
        <v>147</v>
      </c>
      <c r="I1" s="27"/>
      <c r="J1" s="11" t="s">
        <v>148</v>
      </c>
      <c r="K1" s="27"/>
      <c r="L1" s="11" t="s">
        <v>149</v>
      </c>
      <c r="M1" s="27"/>
      <c r="N1" s="11" t="s">
        <v>150</v>
      </c>
      <c r="O1" s="27"/>
      <c r="P1" s="11" t="s">
        <v>151</v>
      </c>
    </row>
    <row r="2" spans="1:16" ht="15.75" thickTop="1">
      <c r="A2" s="1" t="s">
        <v>152</v>
      </c>
      <c r="B2" s="1"/>
      <c r="C2" s="1"/>
      <c r="D2" s="1"/>
      <c r="E2" s="1"/>
      <c r="F2" s="28"/>
      <c r="G2" s="1"/>
      <c r="H2" s="1"/>
      <c r="I2" s="1"/>
      <c r="J2" s="1"/>
      <c r="K2" s="1"/>
      <c r="L2" s="1"/>
      <c r="M2" s="1"/>
      <c r="N2" s="29"/>
      <c r="O2" s="1"/>
      <c r="P2" s="29"/>
    </row>
    <row r="3" spans="1:16">
      <c r="A3" s="15"/>
      <c r="B3" s="30" t="s">
        <v>153</v>
      </c>
      <c r="C3" s="30"/>
      <c r="D3" s="30"/>
      <c r="E3" s="30"/>
      <c r="F3" s="31">
        <v>44621</v>
      </c>
      <c r="G3" s="30"/>
      <c r="H3" s="30" t="s">
        <v>154</v>
      </c>
      <c r="I3" s="30"/>
      <c r="J3" s="30"/>
      <c r="K3" s="30"/>
      <c r="L3" s="30" t="s">
        <v>6</v>
      </c>
      <c r="M3" s="30"/>
      <c r="N3" s="32"/>
      <c r="O3" s="30"/>
      <c r="P3" s="32">
        <v>-1924.63</v>
      </c>
    </row>
    <row r="4" spans="1:16">
      <c r="A4" s="1" t="s">
        <v>152</v>
      </c>
      <c r="B4" s="1"/>
      <c r="C4" s="1"/>
      <c r="D4" s="1"/>
      <c r="E4" s="1"/>
      <c r="F4" s="28"/>
      <c r="G4" s="1"/>
      <c r="H4" s="1"/>
      <c r="I4" s="1"/>
      <c r="J4" s="1"/>
      <c r="K4" s="1"/>
      <c r="L4" s="1"/>
      <c r="M4" s="1"/>
      <c r="N4" s="29"/>
      <c r="O4" s="1"/>
      <c r="P4" s="29"/>
    </row>
    <row r="5" spans="1:16" ht="15.75" thickBot="1">
      <c r="A5" s="15"/>
      <c r="B5" s="33"/>
      <c r="C5" s="33"/>
      <c r="D5" s="33"/>
      <c r="E5" s="33"/>
      <c r="F5" s="34"/>
      <c r="G5" s="33"/>
      <c r="H5" s="33" t="s">
        <v>154</v>
      </c>
      <c r="I5" s="33"/>
      <c r="J5" s="33"/>
      <c r="K5" s="33"/>
      <c r="L5" s="33" t="s">
        <v>155</v>
      </c>
      <c r="M5" s="33"/>
      <c r="N5" s="35">
        <v>-1924.63</v>
      </c>
      <c r="O5" s="33"/>
      <c r="P5" s="35">
        <v>1924.63</v>
      </c>
    </row>
    <row r="6" spans="1:16">
      <c r="A6" s="19" t="s">
        <v>129</v>
      </c>
      <c r="B6" s="19"/>
      <c r="C6" s="19"/>
      <c r="D6" s="19"/>
      <c r="E6" s="19"/>
      <c r="F6" s="36"/>
      <c r="G6" s="19"/>
      <c r="H6" s="19"/>
      <c r="I6" s="19"/>
      <c r="J6" s="19"/>
      <c r="K6" s="19"/>
      <c r="L6" s="19"/>
      <c r="M6" s="19"/>
      <c r="N6" s="2">
        <f>ROUND(SUM(N4:N5),5)</f>
        <v>-1924.63</v>
      </c>
      <c r="O6" s="19"/>
      <c r="P6" s="2">
        <f>ROUND(SUM(P4:P5),5)</f>
        <v>1924.63</v>
      </c>
    </row>
    <row r="7" spans="1:16">
      <c r="A7" s="1" t="s">
        <v>152</v>
      </c>
      <c r="B7" s="1"/>
      <c r="C7" s="1"/>
      <c r="D7" s="1"/>
      <c r="E7" s="1"/>
      <c r="F7" s="28"/>
      <c r="G7" s="1"/>
      <c r="H7" s="1"/>
      <c r="I7" s="1"/>
      <c r="J7" s="1"/>
      <c r="K7" s="1"/>
      <c r="L7" s="1"/>
      <c r="M7" s="1"/>
      <c r="N7" s="29"/>
      <c r="O7" s="1"/>
      <c r="P7" s="29"/>
    </row>
    <row r="8" spans="1:16">
      <c r="A8" s="15"/>
      <c r="B8" s="30" t="s">
        <v>156</v>
      </c>
      <c r="C8" s="30"/>
      <c r="D8" s="30"/>
      <c r="E8" s="30"/>
      <c r="F8" s="31">
        <v>44630</v>
      </c>
      <c r="G8" s="30"/>
      <c r="H8" s="30" t="s">
        <v>157</v>
      </c>
      <c r="I8" s="30"/>
      <c r="J8" s="30"/>
      <c r="K8" s="30"/>
      <c r="L8" s="30" t="s">
        <v>6</v>
      </c>
      <c r="M8" s="30"/>
      <c r="N8" s="32"/>
      <c r="O8" s="30"/>
      <c r="P8" s="32">
        <v>-116</v>
      </c>
    </row>
    <row r="9" spans="1:16">
      <c r="A9" s="1" t="s">
        <v>152</v>
      </c>
      <c r="B9" s="1"/>
      <c r="C9" s="1"/>
      <c r="D9" s="1"/>
      <c r="E9" s="1"/>
      <c r="F9" s="28"/>
      <c r="G9" s="1"/>
      <c r="H9" s="1"/>
      <c r="I9" s="1"/>
      <c r="J9" s="1"/>
      <c r="K9" s="1"/>
      <c r="L9" s="1"/>
      <c r="M9" s="1"/>
      <c r="N9" s="29"/>
      <c r="O9" s="1"/>
      <c r="P9" s="29"/>
    </row>
    <row r="10" spans="1:16" ht="15.75" thickBot="1">
      <c r="A10" s="15"/>
      <c r="B10" s="33"/>
      <c r="C10" s="33"/>
      <c r="D10" s="33"/>
      <c r="E10" s="33"/>
      <c r="F10" s="34"/>
      <c r="G10" s="33"/>
      <c r="H10" s="33"/>
      <c r="I10" s="33"/>
      <c r="J10" s="33"/>
      <c r="K10" s="33"/>
      <c r="L10" s="33" t="s">
        <v>109</v>
      </c>
      <c r="M10" s="33"/>
      <c r="N10" s="35">
        <v>-116</v>
      </c>
      <c r="O10" s="33"/>
      <c r="P10" s="35">
        <v>116</v>
      </c>
    </row>
    <row r="11" spans="1:16">
      <c r="A11" s="19" t="s">
        <v>129</v>
      </c>
      <c r="B11" s="19"/>
      <c r="C11" s="19"/>
      <c r="D11" s="19"/>
      <c r="E11" s="19"/>
      <c r="F11" s="36"/>
      <c r="G11" s="19"/>
      <c r="H11" s="19"/>
      <c r="I11" s="19"/>
      <c r="J11" s="19"/>
      <c r="K11" s="19"/>
      <c r="L11" s="19"/>
      <c r="M11" s="19"/>
      <c r="N11" s="2">
        <f>ROUND(SUM(N9:N10),5)</f>
        <v>-116</v>
      </c>
      <c r="O11" s="19"/>
      <c r="P11" s="2">
        <f>ROUND(SUM(P9:P10),5)</f>
        <v>116</v>
      </c>
    </row>
    <row r="12" spans="1:16">
      <c r="A12" s="1" t="s">
        <v>152</v>
      </c>
      <c r="B12" s="1"/>
      <c r="C12" s="1"/>
      <c r="D12" s="1"/>
      <c r="E12" s="1"/>
      <c r="F12" s="28"/>
      <c r="G12" s="1"/>
      <c r="H12" s="1"/>
      <c r="I12" s="1"/>
      <c r="J12" s="1"/>
      <c r="K12" s="1"/>
      <c r="L12" s="1"/>
      <c r="M12" s="1"/>
      <c r="N12" s="29"/>
      <c r="O12" s="1"/>
      <c r="P12" s="29"/>
    </row>
    <row r="13" spans="1:16">
      <c r="A13" s="15"/>
      <c r="B13" s="30" t="s">
        <v>156</v>
      </c>
      <c r="C13" s="30"/>
      <c r="D13" s="30"/>
      <c r="E13" s="30"/>
      <c r="F13" s="31">
        <v>44630</v>
      </c>
      <c r="G13" s="30"/>
      <c r="H13" s="30" t="s">
        <v>158</v>
      </c>
      <c r="I13" s="30"/>
      <c r="J13" s="30"/>
      <c r="K13" s="30"/>
      <c r="L13" s="30" t="s">
        <v>6</v>
      </c>
      <c r="M13" s="30"/>
      <c r="N13" s="32"/>
      <c r="O13" s="30"/>
      <c r="P13" s="32">
        <v>-121.94</v>
      </c>
    </row>
    <row r="14" spans="1:16">
      <c r="A14" s="1" t="s">
        <v>152</v>
      </c>
      <c r="B14" s="1"/>
      <c r="C14" s="1"/>
      <c r="D14" s="1"/>
      <c r="E14" s="1"/>
      <c r="F14" s="28"/>
      <c r="G14" s="1"/>
      <c r="H14" s="1"/>
      <c r="I14" s="1"/>
      <c r="J14" s="1"/>
      <c r="K14" s="1"/>
      <c r="L14" s="1"/>
      <c r="M14" s="1"/>
      <c r="N14" s="29"/>
      <c r="O14" s="1"/>
      <c r="P14" s="29"/>
    </row>
    <row r="15" spans="1:16" ht="15.75" thickBot="1">
      <c r="A15" s="15"/>
      <c r="B15" s="33"/>
      <c r="C15" s="33"/>
      <c r="D15" s="33"/>
      <c r="E15" s="33"/>
      <c r="F15" s="34"/>
      <c r="G15" s="33"/>
      <c r="H15" s="33"/>
      <c r="I15" s="33"/>
      <c r="J15" s="33"/>
      <c r="K15" s="33"/>
      <c r="L15" s="33" t="s">
        <v>103</v>
      </c>
      <c r="M15" s="33"/>
      <c r="N15" s="35">
        <v>-121.94</v>
      </c>
      <c r="O15" s="33"/>
      <c r="P15" s="35">
        <v>121.94</v>
      </c>
    </row>
    <row r="16" spans="1:16">
      <c r="A16" s="19" t="s">
        <v>129</v>
      </c>
      <c r="B16" s="19"/>
      <c r="C16" s="19"/>
      <c r="D16" s="19"/>
      <c r="E16" s="19"/>
      <c r="F16" s="36"/>
      <c r="G16" s="19"/>
      <c r="H16" s="19"/>
      <c r="I16" s="19"/>
      <c r="J16" s="19"/>
      <c r="K16" s="19"/>
      <c r="L16" s="19"/>
      <c r="M16" s="19"/>
      <c r="N16" s="2">
        <f>ROUND(SUM(N14:N15),5)</f>
        <v>-121.94</v>
      </c>
      <c r="O16" s="19"/>
      <c r="P16" s="2">
        <f>ROUND(SUM(P14:P15),5)</f>
        <v>121.94</v>
      </c>
    </row>
    <row r="17" spans="1:16">
      <c r="A17" s="1" t="s">
        <v>152</v>
      </c>
      <c r="B17" s="1"/>
      <c r="C17" s="1"/>
      <c r="D17" s="1"/>
      <c r="E17" s="1"/>
      <c r="F17" s="28"/>
      <c r="G17" s="1"/>
      <c r="H17" s="1"/>
      <c r="I17" s="1"/>
      <c r="J17" s="1"/>
      <c r="K17" s="1"/>
      <c r="L17" s="1"/>
      <c r="M17" s="1"/>
      <c r="N17" s="29"/>
      <c r="O17" s="1"/>
      <c r="P17" s="29"/>
    </row>
    <row r="18" spans="1:16">
      <c r="A18" s="15"/>
      <c r="B18" s="30" t="s">
        <v>156</v>
      </c>
      <c r="C18" s="30"/>
      <c r="D18" s="30"/>
      <c r="E18" s="30"/>
      <c r="F18" s="31">
        <v>44642</v>
      </c>
      <c r="G18" s="30"/>
      <c r="H18" s="30" t="s">
        <v>159</v>
      </c>
      <c r="I18" s="30"/>
      <c r="J18" s="30"/>
      <c r="K18" s="30"/>
      <c r="L18" s="30" t="s">
        <v>6</v>
      </c>
      <c r="M18" s="30"/>
      <c r="N18" s="32"/>
      <c r="O18" s="30"/>
      <c r="P18" s="32">
        <v>-14.84</v>
      </c>
    </row>
    <row r="19" spans="1:16">
      <c r="A19" s="1" t="s">
        <v>152</v>
      </c>
      <c r="B19" s="1"/>
      <c r="C19" s="1"/>
      <c r="D19" s="1"/>
      <c r="E19" s="1"/>
      <c r="F19" s="28"/>
      <c r="G19" s="1"/>
      <c r="H19" s="1"/>
      <c r="I19" s="1"/>
      <c r="J19" s="1"/>
      <c r="K19" s="1"/>
      <c r="L19" s="1"/>
      <c r="M19" s="1"/>
      <c r="N19" s="29"/>
      <c r="O19" s="1"/>
      <c r="P19" s="29"/>
    </row>
    <row r="20" spans="1:16" ht="15.75" thickBot="1">
      <c r="A20" s="15"/>
      <c r="B20" s="33"/>
      <c r="C20" s="33"/>
      <c r="D20" s="33"/>
      <c r="E20" s="33"/>
      <c r="F20" s="34"/>
      <c r="G20" s="33"/>
      <c r="H20" s="33"/>
      <c r="I20" s="33"/>
      <c r="J20" s="33"/>
      <c r="K20" s="33"/>
      <c r="L20" s="33" t="s">
        <v>108</v>
      </c>
      <c r="M20" s="33"/>
      <c r="N20" s="35">
        <v>-14.84</v>
      </c>
      <c r="O20" s="33"/>
      <c r="P20" s="35">
        <v>14.84</v>
      </c>
    </row>
    <row r="21" spans="1:16">
      <c r="A21" s="19" t="s">
        <v>129</v>
      </c>
      <c r="B21" s="19"/>
      <c r="C21" s="19"/>
      <c r="D21" s="19"/>
      <c r="E21" s="19"/>
      <c r="F21" s="36"/>
      <c r="G21" s="19"/>
      <c r="H21" s="19"/>
      <c r="I21" s="19"/>
      <c r="J21" s="19"/>
      <c r="K21" s="19"/>
      <c r="L21" s="19"/>
      <c r="M21" s="19"/>
      <c r="N21" s="2">
        <f>ROUND(SUM(N19:N20),5)</f>
        <v>-14.84</v>
      </c>
      <c r="O21" s="19"/>
      <c r="P21" s="2">
        <f>ROUND(SUM(P19:P20),5)</f>
        <v>14.84</v>
      </c>
    </row>
    <row r="22" spans="1:16">
      <c r="A22" s="1" t="s">
        <v>152</v>
      </c>
      <c r="B22" s="1"/>
      <c r="C22" s="1"/>
      <c r="D22" s="1"/>
      <c r="E22" s="1"/>
      <c r="F22" s="28"/>
      <c r="G22" s="1"/>
      <c r="H22" s="1"/>
      <c r="I22" s="1"/>
      <c r="J22" s="1"/>
      <c r="K22" s="1"/>
      <c r="L22" s="1"/>
      <c r="M22" s="1"/>
      <c r="N22" s="29"/>
      <c r="O22" s="1"/>
      <c r="P22" s="29"/>
    </row>
    <row r="23" spans="1:16">
      <c r="A23" s="15"/>
      <c r="B23" s="30" t="s">
        <v>156</v>
      </c>
      <c r="C23" s="30"/>
      <c r="D23" s="30"/>
      <c r="E23" s="30"/>
      <c r="F23" s="31">
        <v>44648</v>
      </c>
      <c r="G23" s="30"/>
      <c r="H23" s="30" t="s">
        <v>160</v>
      </c>
      <c r="I23" s="30"/>
      <c r="J23" s="30"/>
      <c r="K23" s="30"/>
      <c r="L23" s="30" t="s">
        <v>6</v>
      </c>
      <c r="M23" s="30"/>
      <c r="N23" s="32"/>
      <c r="O23" s="30"/>
      <c r="P23" s="32">
        <v>-95.06</v>
      </c>
    </row>
    <row r="24" spans="1:16">
      <c r="A24" s="1" t="s">
        <v>152</v>
      </c>
      <c r="B24" s="1"/>
      <c r="C24" s="1"/>
      <c r="D24" s="1"/>
      <c r="E24" s="1"/>
      <c r="F24" s="28"/>
      <c r="G24" s="1"/>
      <c r="H24" s="1"/>
      <c r="I24" s="1"/>
      <c r="J24" s="1"/>
      <c r="K24" s="1"/>
      <c r="L24" s="1"/>
      <c r="M24" s="1"/>
      <c r="N24" s="29"/>
      <c r="O24" s="1"/>
      <c r="P24" s="29"/>
    </row>
    <row r="25" spans="1:16" ht="15.75" thickBot="1">
      <c r="A25" s="15"/>
      <c r="B25" s="33"/>
      <c r="C25" s="33"/>
      <c r="D25" s="33"/>
      <c r="E25" s="33"/>
      <c r="F25" s="34"/>
      <c r="G25" s="33"/>
      <c r="H25" s="33"/>
      <c r="I25" s="33"/>
      <c r="J25" s="33"/>
      <c r="K25" s="33"/>
      <c r="L25" s="33" t="s">
        <v>108</v>
      </c>
      <c r="M25" s="33"/>
      <c r="N25" s="35">
        <v>-95.06</v>
      </c>
      <c r="O25" s="33"/>
      <c r="P25" s="35">
        <v>95.06</v>
      </c>
    </row>
    <row r="26" spans="1:16">
      <c r="A26" s="19" t="s">
        <v>129</v>
      </c>
      <c r="B26" s="19"/>
      <c r="C26" s="19"/>
      <c r="D26" s="19"/>
      <c r="E26" s="19"/>
      <c r="F26" s="36"/>
      <c r="G26" s="19"/>
      <c r="H26" s="19"/>
      <c r="I26" s="19"/>
      <c r="J26" s="19"/>
      <c r="K26" s="19"/>
      <c r="L26" s="19"/>
      <c r="M26" s="19"/>
      <c r="N26" s="2">
        <f>ROUND(SUM(N24:N25),5)</f>
        <v>-95.06</v>
      </c>
      <c r="O26" s="19"/>
      <c r="P26" s="2">
        <f>ROUND(SUM(P24:P25),5)</f>
        <v>95.06</v>
      </c>
    </row>
    <row r="27" spans="1:16">
      <c r="A27" s="1" t="s">
        <v>152</v>
      </c>
      <c r="B27" s="1"/>
      <c r="C27" s="1"/>
      <c r="D27" s="1"/>
      <c r="E27" s="1"/>
      <c r="F27" s="28"/>
      <c r="G27" s="1"/>
      <c r="H27" s="1"/>
      <c r="I27" s="1"/>
      <c r="J27" s="1"/>
      <c r="K27" s="1"/>
      <c r="L27" s="1"/>
      <c r="M27" s="1"/>
      <c r="N27" s="29"/>
      <c r="O27" s="1"/>
      <c r="P27" s="29"/>
    </row>
    <row r="28" spans="1:16">
      <c r="A28" s="15"/>
      <c r="B28" s="30" t="s">
        <v>156</v>
      </c>
      <c r="C28" s="30"/>
      <c r="D28" s="30"/>
      <c r="E28" s="30"/>
      <c r="F28" s="31">
        <v>44649</v>
      </c>
      <c r="G28" s="30"/>
      <c r="H28" s="30" t="s">
        <v>161</v>
      </c>
      <c r="I28" s="30"/>
      <c r="J28" s="30"/>
      <c r="K28" s="30"/>
      <c r="L28" s="30" t="s">
        <v>6</v>
      </c>
      <c r="M28" s="30"/>
      <c r="N28" s="32"/>
      <c r="O28" s="30"/>
      <c r="P28" s="32">
        <v>-92.66</v>
      </c>
    </row>
    <row r="29" spans="1:16">
      <c r="A29" s="1" t="s">
        <v>152</v>
      </c>
      <c r="B29" s="1"/>
      <c r="C29" s="1"/>
      <c r="D29" s="1"/>
      <c r="E29" s="1"/>
      <c r="F29" s="28"/>
      <c r="G29" s="1"/>
      <c r="H29" s="1"/>
      <c r="I29" s="1"/>
      <c r="J29" s="1"/>
      <c r="K29" s="1"/>
      <c r="L29" s="1"/>
      <c r="M29" s="1"/>
      <c r="N29" s="29"/>
      <c r="O29" s="1"/>
      <c r="P29" s="29"/>
    </row>
    <row r="30" spans="1:16" ht="15.75" thickBot="1">
      <c r="A30" s="15"/>
      <c r="B30" s="33"/>
      <c r="C30" s="33"/>
      <c r="D30" s="33"/>
      <c r="E30" s="33"/>
      <c r="F30" s="34"/>
      <c r="G30" s="33"/>
      <c r="H30" s="33"/>
      <c r="I30" s="33"/>
      <c r="J30" s="33"/>
      <c r="K30" s="33"/>
      <c r="L30" s="33" t="s">
        <v>102</v>
      </c>
      <c r="M30" s="33"/>
      <c r="N30" s="35">
        <v>-92.66</v>
      </c>
      <c r="O30" s="33"/>
      <c r="P30" s="35">
        <v>92.66</v>
      </c>
    </row>
    <row r="31" spans="1:16">
      <c r="A31" s="19" t="s">
        <v>129</v>
      </c>
      <c r="B31" s="19"/>
      <c r="C31" s="19"/>
      <c r="D31" s="19"/>
      <c r="E31" s="19"/>
      <c r="F31" s="36"/>
      <c r="G31" s="19"/>
      <c r="H31" s="19"/>
      <c r="I31" s="19"/>
      <c r="J31" s="19"/>
      <c r="K31" s="19"/>
      <c r="L31" s="19"/>
      <c r="M31" s="19"/>
      <c r="N31" s="2">
        <f>ROUND(SUM(N29:N30),5)</f>
        <v>-92.66</v>
      </c>
      <c r="O31" s="19"/>
      <c r="P31" s="2">
        <f>ROUND(SUM(P29:P30),5)</f>
        <v>92.66</v>
      </c>
    </row>
    <row r="32" spans="1:16">
      <c r="A32" s="1" t="s">
        <v>152</v>
      </c>
      <c r="B32" s="1"/>
      <c r="C32" s="1"/>
      <c r="D32" s="1"/>
      <c r="E32" s="1"/>
      <c r="F32" s="28"/>
      <c r="G32" s="1"/>
      <c r="H32" s="1"/>
      <c r="I32" s="1"/>
      <c r="J32" s="1"/>
      <c r="K32" s="1"/>
      <c r="L32" s="1"/>
      <c r="M32" s="1"/>
      <c r="N32" s="29"/>
      <c r="O32" s="1"/>
      <c r="P32" s="29"/>
    </row>
    <row r="33" spans="1:16">
      <c r="A33" s="15"/>
      <c r="B33" s="30" t="s">
        <v>156</v>
      </c>
      <c r="C33" s="30"/>
      <c r="D33" s="30"/>
      <c r="E33" s="30"/>
      <c r="F33" s="31">
        <v>44649</v>
      </c>
      <c r="G33" s="30"/>
      <c r="H33" s="30" t="s">
        <v>161</v>
      </c>
      <c r="I33" s="30"/>
      <c r="J33" s="30"/>
      <c r="K33" s="30"/>
      <c r="L33" s="30" t="s">
        <v>6</v>
      </c>
      <c r="M33" s="30"/>
      <c r="N33" s="32"/>
      <c r="O33" s="30"/>
      <c r="P33" s="32">
        <v>-42.98</v>
      </c>
    </row>
    <row r="34" spans="1:16">
      <c r="A34" s="1" t="s">
        <v>152</v>
      </c>
      <c r="B34" s="1"/>
      <c r="C34" s="1"/>
      <c r="D34" s="1"/>
      <c r="E34" s="1"/>
      <c r="F34" s="28"/>
      <c r="G34" s="1"/>
      <c r="H34" s="1"/>
      <c r="I34" s="1"/>
      <c r="J34" s="1"/>
      <c r="K34" s="1"/>
      <c r="L34" s="1"/>
      <c r="M34" s="1"/>
      <c r="N34" s="29"/>
      <c r="O34" s="1"/>
      <c r="P34" s="29"/>
    </row>
    <row r="35" spans="1:16" ht="15.75" thickBot="1">
      <c r="A35" s="15"/>
      <c r="B35" s="33"/>
      <c r="C35" s="33"/>
      <c r="D35" s="33"/>
      <c r="E35" s="33"/>
      <c r="F35" s="34"/>
      <c r="G35" s="33"/>
      <c r="H35" s="33"/>
      <c r="I35" s="33"/>
      <c r="J35" s="33"/>
      <c r="K35" s="33"/>
      <c r="L35" s="33" t="s">
        <v>102</v>
      </c>
      <c r="M35" s="33"/>
      <c r="N35" s="35">
        <v>-42.98</v>
      </c>
      <c r="O35" s="33"/>
      <c r="P35" s="35">
        <v>42.98</v>
      </c>
    </row>
    <row r="36" spans="1:16">
      <c r="A36" s="19" t="s">
        <v>129</v>
      </c>
      <c r="B36" s="19"/>
      <c r="C36" s="19"/>
      <c r="D36" s="19"/>
      <c r="E36" s="19"/>
      <c r="F36" s="36"/>
      <c r="G36" s="19"/>
      <c r="H36" s="19"/>
      <c r="I36" s="19"/>
      <c r="J36" s="19"/>
      <c r="K36" s="19"/>
      <c r="L36" s="19"/>
      <c r="M36" s="19"/>
      <c r="N36" s="2">
        <f>ROUND(SUM(N34:N35),5)</f>
        <v>-42.98</v>
      </c>
      <c r="O36" s="19"/>
      <c r="P36" s="2">
        <f>ROUND(SUM(P34:P35),5)</f>
        <v>42.98</v>
      </c>
    </row>
    <row r="37" spans="1:16">
      <c r="A37" s="1" t="s">
        <v>152</v>
      </c>
      <c r="B37" s="1"/>
      <c r="C37" s="1"/>
      <c r="D37" s="1"/>
      <c r="E37" s="1"/>
      <c r="F37" s="28"/>
      <c r="G37" s="1"/>
      <c r="H37" s="1"/>
      <c r="I37" s="1"/>
      <c r="J37" s="1"/>
      <c r="K37" s="1"/>
      <c r="L37" s="1"/>
      <c r="M37" s="1"/>
      <c r="N37" s="29"/>
      <c r="O37" s="1"/>
      <c r="P37" s="29"/>
    </row>
    <row r="38" spans="1:16">
      <c r="A38" s="15"/>
      <c r="B38" s="30" t="s">
        <v>156</v>
      </c>
      <c r="C38" s="30"/>
      <c r="D38" s="30"/>
      <c r="E38" s="30"/>
      <c r="F38" s="31">
        <v>44649</v>
      </c>
      <c r="G38" s="30"/>
      <c r="H38" s="30" t="s">
        <v>161</v>
      </c>
      <c r="I38" s="30"/>
      <c r="J38" s="30"/>
      <c r="K38" s="30"/>
      <c r="L38" s="30" t="s">
        <v>6</v>
      </c>
      <c r="M38" s="30"/>
      <c r="N38" s="32"/>
      <c r="O38" s="30"/>
      <c r="P38" s="32">
        <v>-38.97</v>
      </c>
    </row>
    <row r="39" spans="1:16">
      <c r="A39" s="1" t="s">
        <v>152</v>
      </c>
      <c r="B39" s="1"/>
      <c r="C39" s="1"/>
      <c r="D39" s="1"/>
      <c r="E39" s="1"/>
      <c r="F39" s="28"/>
      <c r="G39" s="1"/>
      <c r="H39" s="1"/>
      <c r="I39" s="1"/>
      <c r="J39" s="1"/>
      <c r="K39" s="1"/>
      <c r="L39" s="1"/>
      <c r="M39" s="1"/>
      <c r="N39" s="29"/>
      <c r="O39" s="1"/>
      <c r="P39" s="29"/>
    </row>
    <row r="40" spans="1:16" ht="15.75" thickBot="1">
      <c r="A40" s="15"/>
      <c r="B40" s="33"/>
      <c r="C40" s="33"/>
      <c r="D40" s="33"/>
      <c r="E40" s="33"/>
      <c r="F40" s="34"/>
      <c r="G40" s="33"/>
      <c r="H40" s="33"/>
      <c r="I40" s="33"/>
      <c r="J40" s="33"/>
      <c r="K40" s="33"/>
      <c r="L40" s="33" t="s">
        <v>102</v>
      </c>
      <c r="M40" s="33"/>
      <c r="N40" s="35">
        <v>-38.97</v>
      </c>
      <c r="O40" s="33"/>
      <c r="P40" s="35">
        <v>38.97</v>
      </c>
    </row>
    <row r="41" spans="1:16">
      <c r="A41" s="19" t="s">
        <v>129</v>
      </c>
      <c r="B41" s="19"/>
      <c r="C41" s="19"/>
      <c r="D41" s="19"/>
      <c r="E41" s="19"/>
      <c r="F41" s="36"/>
      <c r="G41" s="19"/>
      <c r="H41" s="19"/>
      <c r="I41" s="19"/>
      <c r="J41" s="19"/>
      <c r="K41" s="19"/>
      <c r="L41" s="19"/>
      <c r="M41" s="19"/>
      <c r="N41" s="2">
        <f>ROUND(SUM(N39:N40),5)</f>
        <v>-38.97</v>
      </c>
      <c r="O41" s="19"/>
      <c r="P41" s="2">
        <f>ROUND(SUM(P39:P40),5)</f>
        <v>38.97</v>
      </c>
    </row>
    <row r="42" spans="1:16">
      <c r="A42" s="1" t="s">
        <v>152</v>
      </c>
      <c r="B42" s="1"/>
      <c r="C42" s="1"/>
      <c r="D42" s="1"/>
      <c r="E42" s="1"/>
      <c r="F42" s="28"/>
      <c r="G42" s="1"/>
      <c r="H42" s="1"/>
      <c r="I42" s="1"/>
      <c r="J42" s="1"/>
      <c r="K42" s="1"/>
      <c r="L42" s="1"/>
      <c r="M42" s="1"/>
      <c r="N42" s="29"/>
      <c r="O42" s="1"/>
      <c r="P42" s="29"/>
    </row>
    <row r="43" spans="1:16">
      <c r="A43" s="15"/>
      <c r="B43" s="30" t="s">
        <v>153</v>
      </c>
      <c r="C43" s="30"/>
      <c r="D43" s="30" t="s">
        <v>162</v>
      </c>
      <c r="E43" s="30"/>
      <c r="F43" s="31">
        <v>44629</v>
      </c>
      <c r="G43" s="30"/>
      <c r="H43" s="30" t="s">
        <v>163</v>
      </c>
      <c r="I43" s="30"/>
      <c r="J43" s="30"/>
      <c r="K43" s="30"/>
      <c r="L43" s="30" t="s">
        <v>6</v>
      </c>
      <c r="M43" s="30"/>
      <c r="N43" s="32"/>
      <c r="O43" s="30"/>
      <c r="P43" s="32">
        <v>-1828.64</v>
      </c>
    </row>
    <row r="44" spans="1:16">
      <c r="A44" s="1" t="s">
        <v>152</v>
      </c>
      <c r="B44" s="1"/>
      <c r="C44" s="1"/>
      <c r="D44" s="1"/>
      <c r="E44" s="1"/>
      <c r="F44" s="28"/>
      <c r="G44" s="1"/>
      <c r="H44" s="1"/>
      <c r="I44" s="1"/>
      <c r="J44" s="1"/>
      <c r="K44" s="1"/>
      <c r="L44" s="1"/>
      <c r="M44" s="1"/>
      <c r="N44" s="29"/>
      <c r="O44" s="1"/>
      <c r="P44" s="29"/>
    </row>
    <row r="45" spans="1:16">
      <c r="A45" s="33"/>
      <c r="B45" s="33"/>
      <c r="C45" s="33"/>
      <c r="D45" s="33"/>
      <c r="E45" s="33"/>
      <c r="F45" s="34"/>
      <c r="G45" s="33"/>
      <c r="H45" s="33"/>
      <c r="I45" s="33"/>
      <c r="J45" s="33"/>
      <c r="K45" s="33"/>
      <c r="L45" s="33" t="s">
        <v>164</v>
      </c>
      <c r="M45" s="33"/>
      <c r="N45" s="37">
        <v>-934</v>
      </c>
      <c r="O45" s="33"/>
      <c r="P45" s="37">
        <v>934</v>
      </c>
    </row>
    <row r="46" spans="1:16">
      <c r="A46" s="33"/>
      <c r="B46" s="33"/>
      <c r="C46" s="33"/>
      <c r="D46" s="33"/>
      <c r="E46" s="33"/>
      <c r="F46" s="34"/>
      <c r="G46" s="33"/>
      <c r="H46" s="33"/>
      <c r="I46" s="33"/>
      <c r="J46" s="33"/>
      <c r="K46" s="33"/>
      <c r="L46" s="33" t="s">
        <v>164</v>
      </c>
      <c r="M46" s="33"/>
      <c r="N46" s="37">
        <v>-362.55</v>
      </c>
      <c r="O46" s="33"/>
      <c r="P46" s="37">
        <v>362.55</v>
      </c>
    </row>
    <row r="47" spans="1:16">
      <c r="A47" s="33"/>
      <c r="B47" s="33"/>
      <c r="C47" s="33"/>
      <c r="D47" s="33"/>
      <c r="E47" s="33"/>
      <c r="F47" s="34"/>
      <c r="G47" s="33"/>
      <c r="H47" s="33"/>
      <c r="I47" s="33"/>
      <c r="J47" s="33"/>
      <c r="K47" s="33"/>
      <c r="L47" s="33" t="s">
        <v>164</v>
      </c>
      <c r="M47" s="33"/>
      <c r="N47" s="37">
        <v>-362.55</v>
      </c>
      <c r="O47" s="33"/>
      <c r="P47" s="37">
        <v>362.55</v>
      </c>
    </row>
    <row r="48" spans="1:16">
      <c r="A48" s="33"/>
      <c r="B48" s="33"/>
      <c r="C48" s="33"/>
      <c r="D48" s="33"/>
      <c r="E48" s="33"/>
      <c r="F48" s="34"/>
      <c r="G48" s="33"/>
      <c r="H48" s="33"/>
      <c r="I48" s="33"/>
      <c r="J48" s="33"/>
      <c r="K48" s="33"/>
      <c r="L48" s="33" t="s">
        <v>164</v>
      </c>
      <c r="M48" s="33"/>
      <c r="N48" s="37">
        <v>-84.77</v>
      </c>
      <c r="O48" s="33"/>
      <c r="P48" s="37">
        <v>84.77</v>
      </c>
    </row>
    <row r="49" spans="1:16" ht="15.75" thickBot="1">
      <c r="A49" s="33"/>
      <c r="B49" s="33"/>
      <c r="C49" s="33"/>
      <c r="D49" s="33"/>
      <c r="E49" s="33"/>
      <c r="F49" s="34"/>
      <c r="G49" s="33"/>
      <c r="H49" s="33"/>
      <c r="I49" s="33"/>
      <c r="J49" s="33"/>
      <c r="K49" s="33"/>
      <c r="L49" s="33" t="s">
        <v>164</v>
      </c>
      <c r="M49" s="33"/>
      <c r="N49" s="35">
        <v>-84.77</v>
      </c>
      <c r="O49" s="33"/>
      <c r="P49" s="35">
        <v>84.77</v>
      </c>
    </row>
    <row r="50" spans="1:16">
      <c r="A50" s="19" t="s">
        <v>129</v>
      </c>
      <c r="B50" s="19"/>
      <c r="C50" s="19"/>
      <c r="D50" s="19"/>
      <c r="E50" s="19"/>
      <c r="F50" s="36"/>
      <c r="G50" s="19"/>
      <c r="H50" s="19"/>
      <c r="I50" s="19"/>
      <c r="J50" s="19"/>
      <c r="K50" s="19"/>
      <c r="L50" s="19"/>
      <c r="M50" s="19"/>
      <c r="N50" s="2">
        <f>ROUND(SUM(N44:N49),5)</f>
        <v>-1828.64</v>
      </c>
      <c r="O50" s="19"/>
      <c r="P50" s="2">
        <f>ROUND(SUM(P44:P49),5)</f>
        <v>1828.64</v>
      </c>
    </row>
    <row r="51" spans="1:16">
      <c r="A51" s="1" t="s">
        <v>152</v>
      </c>
      <c r="B51" s="1"/>
      <c r="C51" s="1"/>
      <c r="D51" s="1"/>
      <c r="E51" s="1"/>
      <c r="F51" s="28"/>
      <c r="G51" s="1"/>
      <c r="H51" s="1"/>
      <c r="I51" s="1"/>
      <c r="J51" s="1"/>
      <c r="K51" s="1"/>
      <c r="L51" s="1"/>
      <c r="M51" s="1"/>
      <c r="N51" s="29"/>
      <c r="O51" s="1"/>
      <c r="P51" s="29"/>
    </row>
    <row r="52" spans="1:16">
      <c r="A52" s="15"/>
      <c r="B52" s="30" t="s">
        <v>153</v>
      </c>
      <c r="C52" s="30"/>
      <c r="D52" s="30" t="s">
        <v>162</v>
      </c>
      <c r="E52" s="30"/>
      <c r="F52" s="31">
        <v>44629</v>
      </c>
      <c r="G52" s="30"/>
      <c r="H52" s="30" t="s">
        <v>163</v>
      </c>
      <c r="I52" s="30"/>
      <c r="J52" s="30"/>
      <c r="K52" s="30"/>
      <c r="L52" s="30" t="s">
        <v>6</v>
      </c>
      <c r="M52" s="30"/>
      <c r="N52" s="32"/>
      <c r="O52" s="30"/>
      <c r="P52" s="32">
        <v>-1036.54</v>
      </c>
    </row>
    <row r="53" spans="1:16">
      <c r="A53" s="1" t="s">
        <v>152</v>
      </c>
      <c r="B53" s="1"/>
      <c r="C53" s="1"/>
      <c r="D53" s="1"/>
      <c r="E53" s="1"/>
      <c r="F53" s="28"/>
      <c r="G53" s="1"/>
      <c r="H53" s="1"/>
      <c r="I53" s="1"/>
      <c r="J53" s="1"/>
      <c r="K53" s="1"/>
      <c r="L53" s="1"/>
      <c r="M53" s="1"/>
      <c r="N53" s="29"/>
      <c r="O53" s="1"/>
      <c r="P53" s="29"/>
    </row>
    <row r="54" spans="1:16">
      <c r="A54" s="33"/>
      <c r="B54" s="33"/>
      <c r="C54" s="33"/>
      <c r="D54" s="33"/>
      <c r="E54" s="33"/>
      <c r="F54" s="34"/>
      <c r="G54" s="33"/>
      <c r="H54" s="33"/>
      <c r="I54" s="33"/>
      <c r="J54" s="33"/>
      <c r="K54" s="33"/>
      <c r="L54" s="33" t="s">
        <v>164</v>
      </c>
      <c r="M54" s="33"/>
      <c r="N54" s="37">
        <v>-198</v>
      </c>
      <c r="O54" s="33"/>
      <c r="P54" s="37">
        <v>198</v>
      </c>
    </row>
    <row r="55" spans="1:16">
      <c r="A55" s="33"/>
      <c r="B55" s="33"/>
      <c r="C55" s="33"/>
      <c r="D55" s="33"/>
      <c r="E55" s="33"/>
      <c r="F55" s="34"/>
      <c r="G55" s="33"/>
      <c r="H55" s="33"/>
      <c r="I55" s="33"/>
      <c r="J55" s="33"/>
      <c r="K55" s="33"/>
      <c r="L55" s="33" t="s">
        <v>164</v>
      </c>
      <c r="M55" s="33"/>
      <c r="N55" s="37">
        <v>-339.79</v>
      </c>
      <c r="O55" s="33"/>
      <c r="P55" s="37">
        <v>339.79</v>
      </c>
    </row>
    <row r="56" spans="1:16">
      <c r="A56" s="33"/>
      <c r="B56" s="33"/>
      <c r="C56" s="33"/>
      <c r="D56" s="33"/>
      <c r="E56" s="33"/>
      <c r="F56" s="34"/>
      <c r="G56" s="33"/>
      <c r="H56" s="33"/>
      <c r="I56" s="33"/>
      <c r="J56" s="33"/>
      <c r="K56" s="33"/>
      <c r="L56" s="33" t="s">
        <v>164</v>
      </c>
      <c r="M56" s="33"/>
      <c r="N56" s="37">
        <v>-339.79</v>
      </c>
      <c r="O56" s="33"/>
      <c r="P56" s="37">
        <v>339.79</v>
      </c>
    </row>
    <row r="57" spans="1:16">
      <c r="A57" s="33"/>
      <c r="B57" s="33"/>
      <c r="C57" s="33"/>
      <c r="D57" s="33"/>
      <c r="E57" s="33"/>
      <c r="F57" s="34"/>
      <c r="G57" s="33"/>
      <c r="H57" s="33"/>
      <c r="I57" s="33"/>
      <c r="J57" s="33"/>
      <c r="K57" s="33"/>
      <c r="L57" s="33" t="s">
        <v>164</v>
      </c>
      <c r="M57" s="33"/>
      <c r="N57" s="37">
        <v>-79.48</v>
      </c>
      <c r="O57" s="33"/>
      <c r="P57" s="37">
        <v>79.48</v>
      </c>
    </row>
    <row r="58" spans="1:16" ht="15.75" thickBot="1">
      <c r="A58" s="33"/>
      <c r="B58" s="33"/>
      <c r="C58" s="33"/>
      <c r="D58" s="33"/>
      <c r="E58" s="33"/>
      <c r="F58" s="34"/>
      <c r="G58" s="33"/>
      <c r="H58" s="33"/>
      <c r="I58" s="33"/>
      <c r="J58" s="33"/>
      <c r="K58" s="33"/>
      <c r="L58" s="33" t="s">
        <v>164</v>
      </c>
      <c r="M58" s="33"/>
      <c r="N58" s="35">
        <v>-79.48</v>
      </c>
      <c r="O58" s="33"/>
      <c r="P58" s="35">
        <v>79.48</v>
      </c>
    </row>
    <row r="59" spans="1:16">
      <c r="A59" s="19" t="s">
        <v>129</v>
      </c>
      <c r="B59" s="19"/>
      <c r="C59" s="19"/>
      <c r="D59" s="19"/>
      <c r="E59" s="19"/>
      <c r="F59" s="36"/>
      <c r="G59" s="19"/>
      <c r="H59" s="19"/>
      <c r="I59" s="19"/>
      <c r="J59" s="19"/>
      <c r="K59" s="19"/>
      <c r="L59" s="19"/>
      <c r="M59" s="19"/>
      <c r="N59" s="2">
        <f>ROUND(SUM(N53:N58),5)</f>
        <v>-1036.54</v>
      </c>
      <c r="O59" s="19"/>
      <c r="P59" s="2">
        <f>ROUND(SUM(P53:P58),5)</f>
        <v>1036.54</v>
      </c>
    </row>
    <row r="60" spans="1:16">
      <c r="A60" s="1" t="s">
        <v>152</v>
      </c>
      <c r="B60" s="1"/>
      <c r="C60" s="1"/>
      <c r="D60" s="1"/>
      <c r="E60" s="1"/>
      <c r="F60" s="28"/>
      <c r="G60" s="1"/>
      <c r="H60" s="1"/>
      <c r="I60" s="1"/>
      <c r="J60" s="1"/>
      <c r="K60" s="1"/>
      <c r="L60" s="1"/>
      <c r="M60" s="1"/>
      <c r="N60" s="29"/>
      <c r="O60" s="1"/>
      <c r="P60" s="29"/>
    </row>
    <row r="61" spans="1:16">
      <c r="A61" s="15"/>
      <c r="B61" s="30" t="s">
        <v>153</v>
      </c>
      <c r="C61" s="30"/>
      <c r="D61" s="30" t="s">
        <v>162</v>
      </c>
      <c r="E61" s="30"/>
      <c r="F61" s="31">
        <v>44650</v>
      </c>
      <c r="G61" s="30"/>
      <c r="H61" s="30" t="s">
        <v>165</v>
      </c>
      <c r="I61" s="30"/>
      <c r="J61" s="30"/>
      <c r="K61" s="30"/>
      <c r="L61" s="30" t="s">
        <v>6</v>
      </c>
      <c r="M61" s="30"/>
      <c r="N61" s="32"/>
      <c r="O61" s="30"/>
      <c r="P61" s="32">
        <v>-549.41</v>
      </c>
    </row>
    <row r="62" spans="1:16">
      <c r="A62" s="1" t="s">
        <v>152</v>
      </c>
      <c r="B62" s="1"/>
      <c r="C62" s="1"/>
      <c r="D62" s="1"/>
      <c r="E62" s="1"/>
      <c r="F62" s="28"/>
      <c r="G62" s="1"/>
      <c r="H62" s="1"/>
      <c r="I62" s="1"/>
      <c r="J62" s="1"/>
      <c r="K62" s="1"/>
      <c r="L62" s="1"/>
      <c r="M62" s="1"/>
      <c r="N62" s="29"/>
      <c r="O62" s="1"/>
      <c r="P62" s="29"/>
    </row>
    <row r="63" spans="1:16" ht="15.75" thickBot="1">
      <c r="A63" s="15"/>
      <c r="B63" s="33"/>
      <c r="C63" s="33"/>
      <c r="D63" s="33"/>
      <c r="E63" s="33"/>
      <c r="F63" s="34"/>
      <c r="G63" s="33"/>
      <c r="H63" s="33"/>
      <c r="I63" s="33"/>
      <c r="J63" s="33"/>
      <c r="K63" s="33"/>
      <c r="L63" s="33" t="s">
        <v>164</v>
      </c>
      <c r="M63" s="33"/>
      <c r="N63" s="35">
        <v>-549.41</v>
      </c>
      <c r="O63" s="33"/>
      <c r="P63" s="35">
        <v>549.41</v>
      </c>
    </row>
    <row r="64" spans="1:16">
      <c r="A64" s="19" t="s">
        <v>129</v>
      </c>
      <c r="B64" s="19"/>
      <c r="C64" s="19"/>
      <c r="D64" s="19"/>
      <c r="E64" s="19"/>
      <c r="F64" s="36"/>
      <c r="G64" s="19"/>
      <c r="H64" s="19"/>
      <c r="I64" s="19"/>
      <c r="J64" s="19"/>
      <c r="K64" s="19"/>
      <c r="L64" s="19"/>
      <c r="M64" s="19"/>
      <c r="N64" s="2">
        <f>ROUND(SUM(N62:N63),5)</f>
        <v>-549.41</v>
      </c>
      <c r="O64" s="19"/>
      <c r="P64" s="2">
        <f>ROUND(SUM(P62:P63),5)</f>
        <v>549.41</v>
      </c>
    </row>
    <row r="65" spans="1:16">
      <c r="A65" s="1" t="s">
        <v>152</v>
      </c>
      <c r="B65" s="1"/>
      <c r="C65" s="1"/>
      <c r="D65" s="1"/>
      <c r="E65" s="1"/>
      <c r="F65" s="28"/>
      <c r="G65" s="1"/>
      <c r="H65" s="1"/>
      <c r="I65" s="1"/>
      <c r="J65" s="1"/>
      <c r="K65" s="1"/>
      <c r="L65" s="1"/>
      <c r="M65" s="1"/>
      <c r="N65" s="29"/>
      <c r="O65" s="1"/>
      <c r="P65" s="29"/>
    </row>
    <row r="66" spans="1:16">
      <c r="A66" s="15"/>
      <c r="B66" s="30" t="s">
        <v>166</v>
      </c>
      <c r="C66" s="30"/>
      <c r="D66" s="30" t="s">
        <v>167</v>
      </c>
      <c r="E66" s="30"/>
      <c r="F66" s="31">
        <v>44621</v>
      </c>
      <c r="G66" s="30"/>
      <c r="H66" s="30" t="s">
        <v>168</v>
      </c>
      <c r="I66" s="30"/>
      <c r="J66" s="30"/>
      <c r="K66" s="30"/>
      <c r="L66" s="30" t="s">
        <v>6</v>
      </c>
      <c r="M66" s="30"/>
      <c r="N66" s="32"/>
      <c r="O66" s="30"/>
      <c r="P66" s="32">
        <v>0</v>
      </c>
    </row>
    <row r="67" spans="1:16">
      <c r="A67" s="1" t="s">
        <v>152</v>
      </c>
      <c r="B67" s="1"/>
      <c r="C67" s="1"/>
      <c r="D67" s="1"/>
      <c r="E67" s="1"/>
      <c r="F67" s="28"/>
      <c r="G67" s="1"/>
      <c r="H67" s="1"/>
      <c r="I67" s="1"/>
      <c r="J67" s="1"/>
      <c r="K67" s="1"/>
      <c r="L67" s="1"/>
      <c r="M67" s="1"/>
      <c r="N67" s="29"/>
      <c r="O67" s="1"/>
      <c r="P67" s="29"/>
    </row>
    <row r="68" spans="1:16">
      <c r="A68" s="33"/>
      <c r="B68" s="33"/>
      <c r="C68" s="33"/>
      <c r="D68" s="33"/>
      <c r="E68" s="33"/>
      <c r="F68" s="34"/>
      <c r="G68" s="33"/>
      <c r="H68" s="33"/>
      <c r="I68" s="33"/>
      <c r="J68" s="33"/>
      <c r="K68" s="33"/>
      <c r="L68" s="33" t="s">
        <v>84</v>
      </c>
      <c r="M68" s="33"/>
      <c r="N68" s="37">
        <v>-225.28</v>
      </c>
      <c r="O68" s="33"/>
      <c r="P68" s="37">
        <v>225.28</v>
      </c>
    </row>
    <row r="69" spans="1:16">
      <c r="A69" s="33"/>
      <c r="B69" s="33"/>
      <c r="C69" s="33"/>
      <c r="D69" s="33"/>
      <c r="E69" s="33"/>
      <c r="F69" s="34"/>
      <c r="G69" s="33"/>
      <c r="H69" s="33"/>
      <c r="I69" s="33"/>
      <c r="J69" s="33"/>
      <c r="K69" s="33"/>
      <c r="L69" s="33" t="s">
        <v>86</v>
      </c>
      <c r="M69" s="33"/>
      <c r="N69" s="37">
        <v>-13.97</v>
      </c>
      <c r="O69" s="33"/>
      <c r="P69" s="37">
        <v>13.97</v>
      </c>
    </row>
    <row r="70" spans="1:16">
      <c r="A70" s="33"/>
      <c r="B70" s="33"/>
      <c r="C70" s="33"/>
      <c r="D70" s="33"/>
      <c r="E70" s="33"/>
      <c r="F70" s="34"/>
      <c r="G70" s="33"/>
      <c r="H70" s="33"/>
      <c r="I70" s="33"/>
      <c r="J70" s="33"/>
      <c r="K70" s="33"/>
      <c r="L70" s="33" t="s">
        <v>164</v>
      </c>
      <c r="M70" s="33"/>
      <c r="N70" s="37">
        <v>13.97</v>
      </c>
      <c r="O70" s="33"/>
      <c r="P70" s="37">
        <v>-13.97</v>
      </c>
    </row>
    <row r="71" spans="1:16">
      <c r="A71" s="33"/>
      <c r="B71" s="33"/>
      <c r="C71" s="33"/>
      <c r="D71" s="33"/>
      <c r="E71" s="33"/>
      <c r="F71" s="34"/>
      <c r="G71" s="33"/>
      <c r="H71" s="33"/>
      <c r="I71" s="33"/>
      <c r="J71" s="33"/>
      <c r="K71" s="33"/>
      <c r="L71" s="33" t="s">
        <v>164</v>
      </c>
      <c r="M71" s="33"/>
      <c r="N71" s="37">
        <v>13.97</v>
      </c>
      <c r="O71" s="33"/>
      <c r="P71" s="37">
        <v>-13.97</v>
      </c>
    </row>
    <row r="72" spans="1:16">
      <c r="A72" s="33"/>
      <c r="B72" s="33"/>
      <c r="C72" s="33"/>
      <c r="D72" s="33"/>
      <c r="E72" s="33"/>
      <c r="F72" s="34"/>
      <c r="G72" s="33"/>
      <c r="H72" s="33"/>
      <c r="I72" s="33"/>
      <c r="J72" s="33"/>
      <c r="K72" s="33"/>
      <c r="L72" s="33" t="s">
        <v>86</v>
      </c>
      <c r="M72" s="33"/>
      <c r="N72" s="37">
        <v>-3.27</v>
      </c>
      <c r="O72" s="33"/>
      <c r="P72" s="37">
        <v>3.27</v>
      </c>
    </row>
    <row r="73" spans="1:16">
      <c r="A73" s="33"/>
      <c r="B73" s="33"/>
      <c r="C73" s="33"/>
      <c r="D73" s="33"/>
      <c r="E73" s="33"/>
      <c r="F73" s="34"/>
      <c r="G73" s="33"/>
      <c r="H73" s="33"/>
      <c r="I73" s="33"/>
      <c r="J73" s="33"/>
      <c r="K73" s="33"/>
      <c r="L73" s="33" t="s">
        <v>164</v>
      </c>
      <c r="M73" s="33"/>
      <c r="N73" s="37">
        <v>3.27</v>
      </c>
      <c r="O73" s="33"/>
      <c r="P73" s="37">
        <v>-3.27</v>
      </c>
    </row>
    <row r="74" spans="1:16">
      <c r="A74" s="33"/>
      <c r="B74" s="33"/>
      <c r="C74" s="33"/>
      <c r="D74" s="33"/>
      <c r="E74" s="33"/>
      <c r="F74" s="34"/>
      <c r="G74" s="33"/>
      <c r="H74" s="33"/>
      <c r="I74" s="33"/>
      <c r="J74" s="33"/>
      <c r="K74" s="33"/>
      <c r="L74" s="33" t="s">
        <v>164</v>
      </c>
      <c r="M74" s="33"/>
      <c r="N74" s="37">
        <v>3.27</v>
      </c>
      <c r="O74" s="33"/>
      <c r="P74" s="37">
        <v>-3.27</v>
      </c>
    </row>
    <row r="75" spans="1:16" ht="15.75" thickBot="1">
      <c r="A75" s="33"/>
      <c r="B75" s="33"/>
      <c r="C75" s="33"/>
      <c r="D75" s="33"/>
      <c r="E75" s="33"/>
      <c r="F75" s="34"/>
      <c r="G75" s="33"/>
      <c r="H75" s="33"/>
      <c r="I75" s="33"/>
      <c r="J75" s="33"/>
      <c r="K75" s="33"/>
      <c r="L75" s="33" t="s">
        <v>155</v>
      </c>
      <c r="M75" s="33"/>
      <c r="N75" s="35">
        <v>208.04</v>
      </c>
      <c r="O75" s="33"/>
      <c r="P75" s="35">
        <v>-208.04</v>
      </c>
    </row>
    <row r="76" spans="1:16">
      <c r="A76" s="19" t="s">
        <v>129</v>
      </c>
      <c r="B76" s="19"/>
      <c r="C76" s="19"/>
      <c r="D76" s="19"/>
      <c r="E76" s="19"/>
      <c r="F76" s="36"/>
      <c r="G76" s="19"/>
      <c r="H76" s="19"/>
      <c r="I76" s="19"/>
      <c r="J76" s="19"/>
      <c r="K76" s="19"/>
      <c r="L76" s="19"/>
      <c r="M76" s="19"/>
      <c r="N76" s="2">
        <f>ROUND(SUM(N67:N75),5)</f>
        <v>0</v>
      </c>
      <c r="O76" s="19"/>
      <c r="P76" s="2">
        <f>ROUND(SUM(P67:P75),5)</f>
        <v>0</v>
      </c>
    </row>
    <row r="77" spans="1:16">
      <c r="A77" s="1" t="s">
        <v>152</v>
      </c>
      <c r="B77" s="1"/>
      <c r="C77" s="1"/>
      <c r="D77" s="1"/>
      <c r="E77" s="1"/>
      <c r="F77" s="28"/>
      <c r="G77" s="1"/>
      <c r="H77" s="1"/>
      <c r="I77" s="1"/>
      <c r="J77" s="1"/>
      <c r="K77" s="1"/>
      <c r="L77" s="1"/>
      <c r="M77" s="1"/>
      <c r="N77" s="29"/>
      <c r="O77" s="1"/>
      <c r="P77" s="29"/>
    </row>
    <row r="78" spans="1:16">
      <c r="A78" s="15"/>
      <c r="B78" s="30" t="s">
        <v>166</v>
      </c>
      <c r="C78" s="30"/>
      <c r="D78" s="30" t="s">
        <v>169</v>
      </c>
      <c r="E78" s="30"/>
      <c r="F78" s="31">
        <v>44621</v>
      </c>
      <c r="G78" s="30"/>
      <c r="H78" s="30" t="s">
        <v>170</v>
      </c>
      <c r="I78" s="30"/>
      <c r="J78" s="30"/>
      <c r="K78" s="30"/>
      <c r="L78" s="30" t="s">
        <v>6</v>
      </c>
      <c r="M78" s="30"/>
      <c r="N78" s="32"/>
      <c r="O78" s="30"/>
      <c r="P78" s="32">
        <v>0</v>
      </c>
    </row>
    <row r="79" spans="1:16">
      <c r="A79" s="1" t="s">
        <v>152</v>
      </c>
      <c r="B79" s="1"/>
      <c r="C79" s="1"/>
      <c r="D79" s="1"/>
      <c r="E79" s="1"/>
      <c r="F79" s="28"/>
      <c r="G79" s="1"/>
      <c r="H79" s="1"/>
      <c r="I79" s="1"/>
      <c r="J79" s="1"/>
      <c r="K79" s="1"/>
      <c r="L79" s="1"/>
      <c r="M79" s="1"/>
      <c r="N79" s="29"/>
      <c r="O79" s="1"/>
      <c r="P79" s="29"/>
    </row>
    <row r="80" spans="1:16">
      <c r="A80" s="33"/>
      <c r="B80" s="33"/>
      <c r="C80" s="33"/>
      <c r="D80" s="33"/>
      <c r="E80" s="33"/>
      <c r="F80" s="34"/>
      <c r="G80" s="33"/>
      <c r="H80" s="33"/>
      <c r="I80" s="33"/>
      <c r="J80" s="33"/>
      <c r="K80" s="33"/>
      <c r="L80" s="33" t="s">
        <v>84</v>
      </c>
      <c r="M80" s="33"/>
      <c r="N80" s="37">
        <v>-225.28</v>
      </c>
      <c r="O80" s="33"/>
      <c r="P80" s="37">
        <v>225.28</v>
      </c>
    </row>
    <row r="81" spans="1:16">
      <c r="A81" s="33"/>
      <c r="B81" s="33"/>
      <c r="C81" s="33"/>
      <c r="D81" s="33"/>
      <c r="E81" s="33"/>
      <c r="F81" s="34"/>
      <c r="G81" s="33"/>
      <c r="H81" s="33"/>
      <c r="I81" s="33"/>
      <c r="J81" s="33"/>
      <c r="K81" s="33"/>
      <c r="L81" s="33" t="s">
        <v>86</v>
      </c>
      <c r="M81" s="33"/>
      <c r="N81" s="37">
        <v>-13.97</v>
      </c>
      <c r="O81" s="33"/>
      <c r="P81" s="37">
        <v>13.97</v>
      </c>
    </row>
    <row r="82" spans="1:16">
      <c r="A82" s="33"/>
      <c r="B82" s="33"/>
      <c r="C82" s="33"/>
      <c r="D82" s="33"/>
      <c r="E82" s="33"/>
      <c r="F82" s="34"/>
      <c r="G82" s="33"/>
      <c r="H82" s="33"/>
      <c r="I82" s="33"/>
      <c r="J82" s="33"/>
      <c r="K82" s="33"/>
      <c r="L82" s="33" t="s">
        <v>164</v>
      </c>
      <c r="M82" s="33"/>
      <c r="N82" s="37">
        <v>13.97</v>
      </c>
      <c r="O82" s="33"/>
      <c r="P82" s="37">
        <v>-13.97</v>
      </c>
    </row>
    <row r="83" spans="1:16">
      <c r="A83" s="33"/>
      <c r="B83" s="33"/>
      <c r="C83" s="33"/>
      <c r="D83" s="33"/>
      <c r="E83" s="33"/>
      <c r="F83" s="34"/>
      <c r="G83" s="33"/>
      <c r="H83" s="33"/>
      <c r="I83" s="33"/>
      <c r="J83" s="33"/>
      <c r="K83" s="33"/>
      <c r="L83" s="33" t="s">
        <v>164</v>
      </c>
      <c r="M83" s="33"/>
      <c r="N83" s="37">
        <v>13.97</v>
      </c>
      <c r="O83" s="33"/>
      <c r="P83" s="37">
        <v>-13.97</v>
      </c>
    </row>
    <row r="84" spans="1:16">
      <c r="A84" s="33"/>
      <c r="B84" s="33"/>
      <c r="C84" s="33"/>
      <c r="D84" s="33"/>
      <c r="E84" s="33"/>
      <c r="F84" s="34"/>
      <c r="G84" s="33"/>
      <c r="H84" s="33"/>
      <c r="I84" s="33"/>
      <c r="J84" s="33"/>
      <c r="K84" s="33"/>
      <c r="L84" s="33" t="s">
        <v>86</v>
      </c>
      <c r="M84" s="33"/>
      <c r="N84" s="37">
        <v>-3.27</v>
      </c>
      <c r="O84" s="33"/>
      <c r="P84" s="37">
        <v>3.27</v>
      </c>
    </row>
    <row r="85" spans="1:16">
      <c r="A85" s="33"/>
      <c r="B85" s="33"/>
      <c r="C85" s="33"/>
      <c r="D85" s="33"/>
      <c r="E85" s="33"/>
      <c r="F85" s="34"/>
      <c r="G85" s="33"/>
      <c r="H85" s="33"/>
      <c r="I85" s="33"/>
      <c r="J85" s="33"/>
      <c r="K85" s="33"/>
      <c r="L85" s="33" t="s">
        <v>164</v>
      </c>
      <c r="M85" s="33"/>
      <c r="N85" s="37">
        <v>3.27</v>
      </c>
      <c r="O85" s="33"/>
      <c r="P85" s="37">
        <v>-3.27</v>
      </c>
    </row>
    <row r="86" spans="1:16">
      <c r="A86" s="33"/>
      <c r="B86" s="33"/>
      <c r="C86" s="33"/>
      <c r="D86" s="33"/>
      <c r="E86" s="33"/>
      <c r="F86" s="34"/>
      <c r="G86" s="33"/>
      <c r="H86" s="33"/>
      <c r="I86" s="33"/>
      <c r="J86" s="33"/>
      <c r="K86" s="33"/>
      <c r="L86" s="33" t="s">
        <v>164</v>
      </c>
      <c r="M86" s="33"/>
      <c r="N86" s="37">
        <v>3.27</v>
      </c>
      <c r="O86" s="33"/>
      <c r="P86" s="37">
        <v>-3.27</v>
      </c>
    </row>
    <row r="87" spans="1:16" ht="15.75" thickBot="1">
      <c r="A87" s="33"/>
      <c r="B87" s="33"/>
      <c r="C87" s="33"/>
      <c r="D87" s="33"/>
      <c r="E87" s="33"/>
      <c r="F87" s="34"/>
      <c r="G87" s="33"/>
      <c r="H87" s="33"/>
      <c r="I87" s="33"/>
      <c r="J87" s="33"/>
      <c r="K87" s="33"/>
      <c r="L87" s="33" t="s">
        <v>155</v>
      </c>
      <c r="M87" s="33"/>
      <c r="N87" s="35">
        <v>208.04</v>
      </c>
      <c r="O87" s="33"/>
      <c r="P87" s="35">
        <v>-208.04</v>
      </c>
    </row>
    <row r="88" spans="1:16">
      <c r="A88" s="19" t="s">
        <v>129</v>
      </c>
      <c r="B88" s="19"/>
      <c r="C88" s="19"/>
      <c r="D88" s="19"/>
      <c r="E88" s="19"/>
      <c r="F88" s="36"/>
      <c r="G88" s="19"/>
      <c r="H88" s="19"/>
      <c r="I88" s="19"/>
      <c r="J88" s="19"/>
      <c r="K88" s="19"/>
      <c r="L88" s="19"/>
      <c r="M88" s="19"/>
      <c r="N88" s="2">
        <f>ROUND(SUM(N79:N87),5)</f>
        <v>0</v>
      </c>
      <c r="O88" s="19"/>
      <c r="P88" s="2">
        <f>ROUND(SUM(P79:P87),5)</f>
        <v>0</v>
      </c>
    </row>
    <row r="89" spans="1:16">
      <c r="A89" s="1" t="s">
        <v>152</v>
      </c>
      <c r="B89" s="1"/>
      <c r="C89" s="1"/>
      <c r="D89" s="1"/>
      <c r="E89" s="1"/>
      <c r="F89" s="28"/>
      <c r="G89" s="1"/>
      <c r="H89" s="1"/>
      <c r="I89" s="1"/>
      <c r="J89" s="1"/>
      <c r="K89" s="1"/>
      <c r="L89" s="1"/>
      <c r="M89" s="1"/>
      <c r="N89" s="29"/>
      <c r="O89" s="1"/>
      <c r="P89" s="29"/>
    </row>
    <row r="90" spans="1:16">
      <c r="A90" s="15"/>
      <c r="B90" s="30" t="s">
        <v>166</v>
      </c>
      <c r="C90" s="30"/>
      <c r="D90" s="30" t="s">
        <v>171</v>
      </c>
      <c r="E90" s="30"/>
      <c r="F90" s="31">
        <v>44621</v>
      </c>
      <c r="G90" s="30"/>
      <c r="H90" s="30" t="s">
        <v>172</v>
      </c>
      <c r="I90" s="30"/>
      <c r="J90" s="30"/>
      <c r="K90" s="30"/>
      <c r="L90" s="30" t="s">
        <v>6</v>
      </c>
      <c r="M90" s="30"/>
      <c r="N90" s="32"/>
      <c r="O90" s="30"/>
      <c r="P90" s="32">
        <v>0</v>
      </c>
    </row>
    <row r="91" spans="1:16">
      <c r="A91" s="1" t="s">
        <v>152</v>
      </c>
      <c r="B91" s="1"/>
      <c r="C91" s="1"/>
      <c r="D91" s="1"/>
      <c r="E91" s="1"/>
      <c r="F91" s="28"/>
      <c r="G91" s="1"/>
      <c r="H91" s="1"/>
      <c r="I91" s="1"/>
      <c r="J91" s="1"/>
      <c r="K91" s="1"/>
      <c r="L91" s="1"/>
      <c r="M91" s="1"/>
      <c r="N91" s="29"/>
      <c r="O91" s="1"/>
      <c r="P91" s="29"/>
    </row>
    <row r="92" spans="1:16">
      <c r="A92" s="33"/>
      <c r="B92" s="33"/>
      <c r="C92" s="33"/>
      <c r="D92" s="33"/>
      <c r="E92" s="33"/>
      <c r="F92" s="34"/>
      <c r="G92" s="33"/>
      <c r="H92" s="33"/>
      <c r="I92" s="33"/>
      <c r="J92" s="33"/>
      <c r="K92" s="33"/>
      <c r="L92" s="33" t="s">
        <v>84</v>
      </c>
      <c r="M92" s="33"/>
      <c r="N92" s="37">
        <v>-225.28</v>
      </c>
      <c r="O92" s="33"/>
      <c r="P92" s="37">
        <v>225.28</v>
      </c>
    </row>
    <row r="93" spans="1:16">
      <c r="A93" s="33"/>
      <c r="B93" s="33"/>
      <c r="C93" s="33"/>
      <c r="D93" s="33"/>
      <c r="E93" s="33"/>
      <c r="F93" s="34"/>
      <c r="G93" s="33"/>
      <c r="H93" s="33"/>
      <c r="I93" s="33"/>
      <c r="J93" s="33"/>
      <c r="K93" s="33"/>
      <c r="L93" s="33" t="s">
        <v>86</v>
      </c>
      <c r="M93" s="33"/>
      <c r="N93" s="37">
        <v>-13.97</v>
      </c>
      <c r="O93" s="33"/>
      <c r="P93" s="37">
        <v>13.97</v>
      </c>
    </row>
    <row r="94" spans="1:16">
      <c r="A94" s="33"/>
      <c r="B94" s="33"/>
      <c r="C94" s="33"/>
      <c r="D94" s="33"/>
      <c r="E94" s="33"/>
      <c r="F94" s="34"/>
      <c r="G94" s="33"/>
      <c r="H94" s="33"/>
      <c r="I94" s="33"/>
      <c r="J94" s="33"/>
      <c r="K94" s="33"/>
      <c r="L94" s="33" t="s">
        <v>164</v>
      </c>
      <c r="M94" s="33"/>
      <c r="N94" s="37">
        <v>13.97</v>
      </c>
      <c r="O94" s="33"/>
      <c r="P94" s="37">
        <v>-13.97</v>
      </c>
    </row>
    <row r="95" spans="1:16">
      <c r="A95" s="33"/>
      <c r="B95" s="33"/>
      <c r="C95" s="33"/>
      <c r="D95" s="33"/>
      <c r="E95" s="33"/>
      <c r="F95" s="34"/>
      <c r="G95" s="33"/>
      <c r="H95" s="33"/>
      <c r="I95" s="33"/>
      <c r="J95" s="33"/>
      <c r="K95" s="33"/>
      <c r="L95" s="33" t="s">
        <v>164</v>
      </c>
      <c r="M95" s="33"/>
      <c r="N95" s="37">
        <v>13.97</v>
      </c>
      <c r="O95" s="33"/>
      <c r="P95" s="37">
        <v>-13.97</v>
      </c>
    </row>
    <row r="96" spans="1:16">
      <c r="A96" s="33"/>
      <c r="B96" s="33"/>
      <c r="C96" s="33"/>
      <c r="D96" s="33"/>
      <c r="E96" s="33"/>
      <c r="F96" s="34"/>
      <c r="G96" s="33"/>
      <c r="H96" s="33"/>
      <c r="I96" s="33"/>
      <c r="J96" s="33"/>
      <c r="K96" s="33"/>
      <c r="L96" s="33" t="s">
        <v>86</v>
      </c>
      <c r="M96" s="33"/>
      <c r="N96" s="37">
        <v>-3.27</v>
      </c>
      <c r="O96" s="33"/>
      <c r="P96" s="37">
        <v>3.27</v>
      </c>
    </row>
    <row r="97" spans="1:16">
      <c r="A97" s="33"/>
      <c r="B97" s="33"/>
      <c r="C97" s="33"/>
      <c r="D97" s="33"/>
      <c r="E97" s="33"/>
      <c r="F97" s="34"/>
      <c r="G97" s="33"/>
      <c r="H97" s="33"/>
      <c r="I97" s="33"/>
      <c r="J97" s="33"/>
      <c r="K97" s="33"/>
      <c r="L97" s="33" t="s">
        <v>164</v>
      </c>
      <c r="M97" s="33"/>
      <c r="N97" s="37">
        <v>3.27</v>
      </c>
      <c r="O97" s="33"/>
      <c r="P97" s="37">
        <v>-3.27</v>
      </c>
    </row>
    <row r="98" spans="1:16">
      <c r="A98" s="33"/>
      <c r="B98" s="33"/>
      <c r="C98" s="33"/>
      <c r="D98" s="33"/>
      <c r="E98" s="33"/>
      <c r="F98" s="34"/>
      <c r="G98" s="33"/>
      <c r="H98" s="33"/>
      <c r="I98" s="33"/>
      <c r="J98" s="33"/>
      <c r="K98" s="33"/>
      <c r="L98" s="33" t="s">
        <v>164</v>
      </c>
      <c r="M98" s="33"/>
      <c r="N98" s="37">
        <v>3.27</v>
      </c>
      <c r="O98" s="33"/>
      <c r="P98" s="37">
        <v>-3.27</v>
      </c>
    </row>
    <row r="99" spans="1:16" ht="15.75" thickBot="1">
      <c r="A99" s="33"/>
      <c r="B99" s="33"/>
      <c r="C99" s="33"/>
      <c r="D99" s="33"/>
      <c r="E99" s="33"/>
      <c r="F99" s="34"/>
      <c r="G99" s="33"/>
      <c r="H99" s="33"/>
      <c r="I99" s="33"/>
      <c r="J99" s="33"/>
      <c r="K99" s="33"/>
      <c r="L99" s="33" t="s">
        <v>155</v>
      </c>
      <c r="M99" s="33"/>
      <c r="N99" s="35">
        <v>208.04</v>
      </c>
      <c r="O99" s="33"/>
      <c r="P99" s="35">
        <v>-208.04</v>
      </c>
    </row>
    <row r="100" spans="1:16">
      <c r="A100" s="19" t="s">
        <v>129</v>
      </c>
      <c r="B100" s="19"/>
      <c r="C100" s="19"/>
      <c r="D100" s="19"/>
      <c r="E100" s="19"/>
      <c r="F100" s="36"/>
      <c r="G100" s="19"/>
      <c r="H100" s="19"/>
      <c r="I100" s="19"/>
      <c r="J100" s="19"/>
      <c r="K100" s="19"/>
      <c r="L100" s="19"/>
      <c r="M100" s="19"/>
      <c r="N100" s="2">
        <f>ROUND(SUM(N91:N99),5)</f>
        <v>0</v>
      </c>
      <c r="O100" s="19"/>
      <c r="P100" s="2">
        <f>ROUND(SUM(P91:P99),5)</f>
        <v>0</v>
      </c>
    </row>
    <row r="101" spans="1:16">
      <c r="A101" s="1" t="s">
        <v>152</v>
      </c>
      <c r="B101" s="1"/>
      <c r="C101" s="1"/>
      <c r="D101" s="1"/>
      <c r="E101" s="1"/>
      <c r="F101" s="28"/>
      <c r="G101" s="1"/>
      <c r="H101" s="1"/>
      <c r="I101" s="1"/>
      <c r="J101" s="1"/>
      <c r="K101" s="1"/>
      <c r="L101" s="1"/>
      <c r="M101" s="1"/>
      <c r="N101" s="29"/>
      <c r="O101" s="1"/>
      <c r="P101" s="29"/>
    </row>
    <row r="102" spans="1:16">
      <c r="A102" s="15"/>
      <c r="B102" s="30" t="s">
        <v>166</v>
      </c>
      <c r="C102" s="30"/>
      <c r="D102" s="30" t="s">
        <v>173</v>
      </c>
      <c r="E102" s="30"/>
      <c r="F102" s="31">
        <v>44621</v>
      </c>
      <c r="G102" s="30"/>
      <c r="H102" s="30" t="s">
        <v>174</v>
      </c>
      <c r="I102" s="30"/>
      <c r="J102" s="30"/>
      <c r="K102" s="30"/>
      <c r="L102" s="30" t="s">
        <v>6</v>
      </c>
      <c r="M102" s="30"/>
      <c r="N102" s="32"/>
      <c r="O102" s="30"/>
      <c r="P102" s="32">
        <v>0</v>
      </c>
    </row>
    <row r="103" spans="1:16">
      <c r="A103" s="1" t="s">
        <v>152</v>
      </c>
      <c r="B103" s="1"/>
      <c r="C103" s="1"/>
      <c r="D103" s="1"/>
      <c r="E103" s="1"/>
      <c r="F103" s="28"/>
      <c r="G103" s="1"/>
      <c r="H103" s="1"/>
      <c r="I103" s="1"/>
      <c r="J103" s="1"/>
      <c r="K103" s="1"/>
      <c r="L103" s="1"/>
      <c r="M103" s="1"/>
      <c r="N103" s="29"/>
      <c r="O103" s="1"/>
      <c r="P103" s="29"/>
    </row>
    <row r="104" spans="1:16">
      <c r="A104" s="33"/>
      <c r="B104" s="33"/>
      <c r="C104" s="33"/>
      <c r="D104" s="33"/>
      <c r="E104" s="33"/>
      <c r="F104" s="34"/>
      <c r="G104" s="33"/>
      <c r="H104" s="33"/>
      <c r="I104" s="33"/>
      <c r="J104" s="33"/>
      <c r="K104" s="33"/>
      <c r="L104" s="33" t="s">
        <v>84</v>
      </c>
      <c r="M104" s="33"/>
      <c r="N104" s="37">
        <v>-225.28</v>
      </c>
      <c r="O104" s="33"/>
      <c r="P104" s="37">
        <v>225.28</v>
      </c>
    </row>
    <row r="105" spans="1:16">
      <c r="A105" s="33"/>
      <c r="B105" s="33"/>
      <c r="C105" s="33"/>
      <c r="D105" s="33"/>
      <c r="E105" s="33"/>
      <c r="F105" s="34"/>
      <c r="G105" s="33"/>
      <c r="H105" s="33"/>
      <c r="I105" s="33"/>
      <c r="J105" s="33"/>
      <c r="K105" s="33"/>
      <c r="L105" s="33" t="s">
        <v>86</v>
      </c>
      <c r="M105" s="33"/>
      <c r="N105" s="37">
        <v>-13.97</v>
      </c>
      <c r="O105" s="33"/>
      <c r="P105" s="37">
        <v>13.97</v>
      </c>
    </row>
    <row r="106" spans="1:16">
      <c r="A106" s="33"/>
      <c r="B106" s="33"/>
      <c r="C106" s="33"/>
      <c r="D106" s="33"/>
      <c r="E106" s="33"/>
      <c r="F106" s="34"/>
      <c r="G106" s="33"/>
      <c r="H106" s="33"/>
      <c r="I106" s="33"/>
      <c r="J106" s="33"/>
      <c r="K106" s="33"/>
      <c r="L106" s="33" t="s">
        <v>164</v>
      </c>
      <c r="M106" s="33"/>
      <c r="N106" s="37">
        <v>13.97</v>
      </c>
      <c r="O106" s="33"/>
      <c r="P106" s="37">
        <v>-13.97</v>
      </c>
    </row>
    <row r="107" spans="1:16">
      <c r="A107" s="33"/>
      <c r="B107" s="33"/>
      <c r="C107" s="33"/>
      <c r="D107" s="33"/>
      <c r="E107" s="33"/>
      <c r="F107" s="34"/>
      <c r="G107" s="33"/>
      <c r="H107" s="33"/>
      <c r="I107" s="33"/>
      <c r="J107" s="33"/>
      <c r="K107" s="33"/>
      <c r="L107" s="33" t="s">
        <v>164</v>
      </c>
      <c r="M107" s="33"/>
      <c r="N107" s="37">
        <v>13.97</v>
      </c>
      <c r="O107" s="33"/>
      <c r="P107" s="37">
        <v>-13.97</v>
      </c>
    </row>
    <row r="108" spans="1:16">
      <c r="A108" s="33"/>
      <c r="B108" s="33"/>
      <c r="C108" s="33"/>
      <c r="D108" s="33"/>
      <c r="E108" s="33"/>
      <c r="F108" s="34"/>
      <c r="G108" s="33"/>
      <c r="H108" s="33"/>
      <c r="I108" s="33"/>
      <c r="J108" s="33"/>
      <c r="K108" s="33"/>
      <c r="L108" s="33" t="s">
        <v>86</v>
      </c>
      <c r="M108" s="33"/>
      <c r="N108" s="37">
        <v>-3.27</v>
      </c>
      <c r="O108" s="33"/>
      <c r="P108" s="37">
        <v>3.27</v>
      </c>
    </row>
    <row r="109" spans="1:16">
      <c r="A109" s="33"/>
      <c r="B109" s="33"/>
      <c r="C109" s="33"/>
      <c r="D109" s="33"/>
      <c r="E109" s="33"/>
      <c r="F109" s="34"/>
      <c r="G109" s="33"/>
      <c r="H109" s="33"/>
      <c r="I109" s="33"/>
      <c r="J109" s="33"/>
      <c r="K109" s="33"/>
      <c r="L109" s="33" t="s">
        <v>164</v>
      </c>
      <c r="M109" s="33"/>
      <c r="N109" s="37">
        <v>3.27</v>
      </c>
      <c r="O109" s="33"/>
      <c r="P109" s="37">
        <v>-3.27</v>
      </c>
    </row>
    <row r="110" spans="1:16">
      <c r="A110" s="33"/>
      <c r="B110" s="33"/>
      <c r="C110" s="33"/>
      <c r="D110" s="33"/>
      <c r="E110" s="33"/>
      <c r="F110" s="34"/>
      <c r="G110" s="33"/>
      <c r="H110" s="33"/>
      <c r="I110" s="33"/>
      <c r="J110" s="33"/>
      <c r="K110" s="33"/>
      <c r="L110" s="33" t="s">
        <v>164</v>
      </c>
      <c r="M110" s="33"/>
      <c r="N110" s="37">
        <v>3.27</v>
      </c>
      <c r="O110" s="33"/>
      <c r="P110" s="37">
        <v>-3.27</v>
      </c>
    </row>
    <row r="111" spans="1:16" ht="15.75" thickBot="1">
      <c r="A111" s="33"/>
      <c r="B111" s="33"/>
      <c r="C111" s="33"/>
      <c r="D111" s="33"/>
      <c r="E111" s="33"/>
      <c r="F111" s="34"/>
      <c r="G111" s="33"/>
      <c r="H111" s="33"/>
      <c r="I111" s="33"/>
      <c r="J111" s="33"/>
      <c r="K111" s="33"/>
      <c r="L111" s="33" t="s">
        <v>155</v>
      </c>
      <c r="M111" s="33"/>
      <c r="N111" s="35">
        <v>208.04</v>
      </c>
      <c r="O111" s="33"/>
      <c r="P111" s="35">
        <v>-208.04</v>
      </c>
    </row>
    <row r="112" spans="1:16">
      <c r="A112" s="19" t="s">
        <v>129</v>
      </c>
      <c r="B112" s="19"/>
      <c r="C112" s="19"/>
      <c r="D112" s="19"/>
      <c r="E112" s="19"/>
      <c r="F112" s="36"/>
      <c r="G112" s="19"/>
      <c r="H112" s="19"/>
      <c r="I112" s="19"/>
      <c r="J112" s="19"/>
      <c r="K112" s="19"/>
      <c r="L112" s="19"/>
      <c r="M112" s="19"/>
      <c r="N112" s="2">
        <f>ROUND(SUM(N103:N111),5)</f>
        <v>0</v>
      </c>
      <c r="O112" s="19"/>
      <c r="P112" s="2">
        <f>ROUND(SUM(P103:P111),5)</f>
        <v>0</v>
      </c>
    </row>
    <row r="113" spans="1:16">
      <c r="A113" s="1" t="s">
        <v>152</v>
      </c>
      <c r="B113" s="1"/>
      <c r="C113" s="1"/>
      <c r="D113" s="1"/>
      <c r="E113" s="1"/>
      <c r="F113" s="28"/>
      <c r="G113" s="1"/>
      <c r="H113" s="1"/>
      <c r="I113" s="1"/>
      <c r="J113" s="1"/>
      <c r="K113" s="1"/>
      <c r="L113" s="1"/>
      <c r="M113" s="1"/>
      <c r="N113" s="29"/>
      <c r="O113" s="1"/>
      <c r="P113" s="29"/>
    </row>
    <row r="114" spans="1:16">
      <c r="A114" s="15"/>
      <c r="B114" s="30" t="s">
        <v>166</v>
      </c>
      <c r="C114" s="30"/>
      <c r="D114" s="30" t="s">
        <v>175</v>
      </c>
      <c r="E114" s="30"/>
      <c r="F114" s="31">
        <v>44621</v>
      </c>
      <c r="G114" s="30"/>
      <c r="H114" s="30" t="s">
        <v>176</v>
      </c>
      <c r="I114" s="30"/>
      <c r="J114" s="30"/>
      <c r="K114" s="30"/>
      <c r="L114" s="30" t="s">
        <v>6</v>
      </c>
      <c r="M114" s="30"/>
      <c r="N114" s="32"/>
      <c r="O114" s="30"/>
      <c r="P114" s="32">
        <v>0</v>
      </c>
    </row>
    <row r="115" spans="1:16">
      <c r="A115" s="1" t="s">
        <v>152</v>
      </c>
      <c r="B115" s="1"/>
      <c r="C115" s="1"/>
      <c r="D115" s="1"/>
      <c r="E115" s="1"/>
      <c r="F115" s="28"/>
      <c r="G115" s="1"/>
      <c r="H115" s="1"/>
      <c r="I115" s="1"/>
      <c r="J115" s="1"/>
      <c r="K115" s="1"/>
      <c r="L115" s="1"/>
      <c r="M115" s="1"/>
      <c r="N115" s="29"/>
      <c r="O115" s="1"/>
      <c r="P115" s="29"/>
    </row>
    <row r="116" spans="1:16">
      <c r="A116" s="33"/>
      <c r="B116" s="33"/>
      <c r="C116" s="33"/>
      <c r="D116" s="33"/>
      <c r="E116" s="33"/>
      <c r="F116" s="34"/>
      <c r="G116" s="33"/>
      <c r="H116" s="33"/>
      <c r="I116" s="33"/>
      <c r="J116" s="33"/>
      <c r="K116" s="33"/>
      <c r="L116" s="33" t="s">
        <v>89</v>
      </c>
      <c r="M116" s="33"/>
      <c r="N116" s="37">
        <v>-692.08</v>
      </c>
      <c r="O116" s="33"/>
      <c r="P116" s="37">
        <v>692.08</v>
      </c>
    </row>
    <row r="117" spans="1:16">
      <c r="A117" s="33"/>
      <c r="B117" s="33"/>
      <c r="C117" s="33"/>
      <c r="D117" s="33"/>
      <c r="E117" s="33"/>
      <c r="F117" s="34"/>
      <c r="G117" s="33"/>
      <c r="H117" s="33"/>
      <c r="I117" s="33"/>
      <c r="J117" s="33"/>
      <c r="K117" s="33"/>
      <c r="L117" s="33" t="s">
        <v>88</v>
      </c>
      <c r="M117" s="33"/>
      <c r="N117" s="37">
        <v>-625</v>
      </c>
      <c r="O117" s="33"/>
      <c r="P117" s="37">
        <v>625</v>
      </c>
    </row>
    <row r="118" spans="1:16">
      <c r="A118" s="33"/>
      <c r="B118" s="33"/>
      <c r="C118" s="33"/>
      <c r="D118" s="33"/>
      <c r="E118" s="33"/>
      <c r="F118" s="34"/>
      <c r="G118" s="33"/>
      <c r="H118" s="33"/>
      <c r="I118" s="33"/>
      <c r="J118" s="33"/>
      <c r="K118" s="33"/>
      <c r="L118" s="33" t="s">
        <v>164</v>
      </c>
      <c r="M118" s="33"/>
      <c r="N118" s="37">
        <v>97</v>
      </c>
      <c r="O118" s="33"/>
      <c r="P118" s="37">
        <v>-97</v>
      </c>
    </row>
    <row r="119" spans="1:16">
      <c r="A119" s="33"/>
      <c r="B119" s="33"/>
      <c r="C119" s="33"/>
      <c r="D119" s="33"/>
      <c r="E119" s="33"/>
      <c r="F119" s="34"/>
      <c r="G119" s="33"/>
      <c r="H119" s="33"/>
      <c r="I119" s="33"/>
      <c r="J119" s="33"/>
      <c r="K119" s="33"/>
      <c r="L119" s="33" t="s">
        <v>86</v>
      </c>
      <c r="M119" s="33"/>
      <c r="N119" s="37">
        <v>-81.66</v>
      </c>
      <c r="O119" s="33"/>
      <c r="P119" s="37">
        <v>81.66</v>
      </c>
    </row>
    <row r="120" spans="1:16">
      <c r="A120" s="33"/>
      <c r="B120" s="33"/>
      <c r="C120" s="33"/>
      <c r="D120" s="33"/>
      <c r="E120" s="33"/>
      <c r="F120" s="34"/>
      <c r="G120" s="33"/>
      <c r="H120" s="33"/>
      <c r="I120" s="33"/>
      <c r="J120" s="33"/>
      <c r="K120" s="33"/>
      <c r="L120" s="33" t="s">
        <v>164</v>
      </c>
      <c r="M120" s="33"/>
      <c r="N120" s="37">
        <v>81.66</v>
      </c>
      <c r="O120" s="33"/>
      <c r="P120" s="37">
        <v>-81.66</v>
      </c>
    </row>
    <row r="121" spans="1:16">
      <c r="A121" s="33"/>
      <c r="B121" s="33"/>
      <c r="C121" s="33"/>
      <c r="D121" s="33"/>
      <c r="E121" s="33"/>
      <c r="F121" s="34"/>
      <c r="G121" s="33"/>
      <c r="H121" s="33"/>
      <c r="I121" s="33"/>
      <c r="J121" s="33"/>
      <c r="K121" s="33"/>
      <c r="L121" s="33" t="s">
        <v>164</v>
      </c>
      <c r="M121" s="33"/>
      <c r="N121" s="37">
        <v>81.66</v>
      </c>
      <c r="O121" s="33"/>
      <c r="P121" s="37">
        <v>-81.66</v>
      </c>
    </row>
    <row r="122" spans="1:16">
      <c r="A122" s="33"/>
      <c r="B122" s="33"/>
      <c r="C122" s="33"/>
      <c r="D122" s="33"/>
      <c r="E122" s="33"/>
      <c r="F122" s="34"/>
      <c r="G122" s="33"/>
      <c r="H122" s="33"/>
      <c r="I122" s="33"/>
      <c r="J122" s="33"/>
      <c r="K122" s="33"/>
      <c r="L122" s="33" t="s">
        <v>86</v>
      </c>
      <c r="M122" s="33"/>
      <c r="N122" s="37">
        <v>-19.100000000000001</v>
      </c>
      <c r="O122" s="33"/>
      <c r="P122" s="37">
        <v>19.100000000000001</v>
      </c>
    </row>
    <row r="123" spans="1:16">
      <c r="A123" s="33"/>
      <c r="B123" s="33"/>
      <c r="C123" s="33"/>
      <c r="D123" s="33"/>
      <c r="E123" s="33"/>
      <c r="F123" s="34"/>
      <c r="G123" s="33"/>
      <c r="H123" s="33"/>
      <c r="I123" s="33"/>
      <c r="J123" s="33"/>
      <c r="K123" s="33"/>
      <c r="L123" s="33" t="s">
        <v>164</v>
      </c>
      <c r="M123" s="33"/>
      <c r="N123" s="37">
        <v>19.100000000000001</v>
      </c>
      <c r="O123" s="33"/>
      <c r="P123" s="37">
        <v>-19.100000000000001</v>
      </c>
    </row>
    <row r="124" spans="1:16">
      <c r="A124" s="33"/>
      <c r="B124" s="33"/>
      <c r="C124" s="33"/>
      <c r="D124" s="33"/>
      <c r="E124" s="33"/>
      <c r="F124" s="34"/>
      <c r="G124" s="33"/>
      <c r="H124" s="33"/>
      <c r="I124" s="33"/>
      <c r="J124" s="33"/>
      <c r="K124" s="33"/>
      <c r="L124" s="33" t="s">
        <v>164</v>
      </c>
      <c r="M124" s="33"/>
      <c r="N124" s="37">
        <v>19.100000000000001</v>
      </c>
      <c r="O124" s="33"/>
      <c r="P124" s="37">
        <v>-19.100000000000001</v>
      </c>
    </row>
    <row r="125" spans="1:16">
      <c r="A125" s="33"/>
      <c r="B125" s="33"/>
      <c r="C125" s="33"/>
      <c r="D125" s="33"/>
      <c r="E125" s="33"/>
      <c r="F125" s="34"/>
      <c r="G125" s="33"/>
      <c r="H125" s="33"/>
      <c r="I125" s="33"/>
      <c r="J125" s="33"/>
      <c r="K125" s="33"/>
      <c r="L125" s="33" t="s">
        <v>164</v>
      </c>
      <c r="M125" s="33"/>
      <c r="N125" s="37">
        <v>26.85</v>
      </c>
      <c r="O125" s="33"/>
      <c r="P125" s="37">
        <v>-26.85</v>
      </c>
    </row>
    <row r="126" spans="1:16" ht="15.75" thickBot="1">
      <c r="A126" s="33"/>
      <c r="B126" s="33"/>
      <c r="C126" s="33"/>
      <c r="D126" s="33"/>
      <c r="E126" s="33"/>
      <c r="F126" s="34"/>
      <c r="G126" s="33"/>
      <c r="H126" s="33"/>
      <c r="I126" s="33"/>
      <c r="J126" s="33"/>
      <c r="K126" s="33"/>
      <c r="L126" s="33" t="s">
        <v>155</v>
      </c>
      <c r="M126" s="33"/>
      <c r="N126" s="35">
        <v>1092.47</v>
      </c>
      <c r="O126" s="33"/>
      <c r="P126" s="35">
        <v>-1092.47</v>
      </c>
    </row>
    <row r="127" spans="1:16">
      <c r="A127" s="19" t="s">
        <v>129</v>
      </c>
      <c r="B127" s="19"/>
      <c r="C127" s="19"/>
      <c r="D127" s="19"/>
      <c r="E127" s="19"/>
      <c r="F127" s="36"/>
      <c r="G127" s="19"/>
      <c r="H127" s="19"/>
      <c r="I127" s="19"/>
      <c r="J127" s="19"/>
      <c r="K127" s="19"/>
      <c r="L127" s="19"/>
      <c r="M127" s="19"/>
      <c r="N127" s="2">
        <f>ROUND(SUM(N115:N126),5)</f>
        <v>0</v>
      </c>
      <c r="O127" s="19"/>
      <c r="P127" s="2">
        <f>ROUND(SUM(P115:P126),5)</f>
        <v>0</v>
      </c>
    </row>
    <row r="128" spans="1:16">
      <c r="A128" s="1" t="s">
        <v>152</v>
      </c>
      <c r="B128" s="1"/>
      <c r="C128" s="1"/>
      <c r="D128" s="1"/>
      <c r="E128" s="1"/>
      <c r="F128" s="28"/>
      <c r="G128" s="1"/>
      <c r="H128" s="1"/>
      <c r="I128" s="1"/>
      <c r="J128" s="1"/>
      <c r="K128" s="1"/>
      <c r="L128" s="1"/>
      <c r="M128" s="1"/>
      <c r="N128" s="29"/>
      <c r="O128" s="1"/>
      <c r="P128" s="29"/>
    </row>
    <row r="129" spans="1:16">
      <c r="A129" s="15"/>
      <c r="B129" s="30" t="s">
        <v>156</v>
      </c>
      <c r="C129" s="30"/>
      <c r="D129" s="30" t="s">
        <v>177</v>
      </c>
      <c r="E129" s="30"/>
      <c r="F129" s="31">
        <v>44650</v>
      </c>
      <c r="G129" s="30"/>
      <c r="H129" s="30" t="s">
        <v>178</v>
      </c>
      <c r="I129" s="30"/>
      <c r="J129" s="30"/>
      <c r="K129" s="30"/>
      <c r="L129" s="30" t="s">
        <v>7</v>
      </c>
      <c r="M129" s="30"/>
      <c r="N129" s="32"/>
      <c r="O129" s="30"/>
      <c r="P129" s="32">
        <v>-43051.93</v>
      </c>
    </row>
    <row r="130" spans="1:16">
      <c r="A130" s="1" t="s">
        <v>152</v>
      </c>
      <c r="B130" s="1"/>
      <c r="C130" s="1"/>
      <c r="D130" s="1"/>
      <c r="E130" s="1"/>
      <c r="F130" s="28"/>
      <c r="G130" s="1"/>
      <c r="H130" s="1"/>
      <c r="I130" s="1"/>
      <c r="J130" s="1"/>
      <c r="K130" s="1"/>
      <c r="L130" s="1"/>
      <c r="M130" s="1"/>
      <c r="N130" s="29"/>
      <c r="O130" s="1"/>
      <c r="P130" s="29"/>
    </row>
    <row r="131" spans="1:16" ht="15.75" thickBot="1">
      <c r="A131" s="15"/>
      <c r="B131" s="33"/>
      <c r="C131" s="33"/>
      <c r="D131" s="33"/>
      <c r="E131" s="33"/>
      <c r="F131" s="34"/>
      <c r="G131" s="33"/>
      <c r="H131" s="33"/>
      <c r="I131" s="33"/>
      <c r="J131" s="33"/>
      <c r="K131" s="33"/>
      <c r="L131" s="33" t="s">
        <v>135</v>
      </c>
      <c r="M131" s="33"/>
      <c r="N131" s="35">
        <v>-43051.93</v>
      </c>
      <c r="O131" s="33"/>
      <c r="P131" s="35">
        <v>43051.93</v>
      </c>
    </row>
    <row r="132" spans="1:16">
      <c r="A132" s="19" t="s">
        <v>129</v>
      </c>
      <c r="B132" s="19"/>
      <c r="C132" s="19"/>
      <c r="D132" s="19"/>
      <c r="E132" s="19"/>
      <c r="F132" s="36"/>
      <c r="G132" s="19"/>
      <c r="H132" s="19"/>
      <c r="I132" s="19"/>
      <c r="J132" s="19"/>
      <c r="K132" s="19"/>
      <c r="L132" s="19"/>
      <c r="M132" s="19"/>
      <c r="N132" s="2">
        <f>ROUND(SUM(N130:N131),5)</f>
        <v>-43051.93</v>
      </c>
      <c r="O132" s="19"/>
      <c r="P132" s="2">
        <f>ROUND(SUM(P130:P131),5)</f>
        <v>43051.93</v>
      </c>
    </row>
    <row r="133" spans="1:16">
      <c r="A133" s="1" t="s">
        <v>152</v>
      </c>
      <c r="B133" s="1"/>
      <c r="C133" s="1"/>
      <c r="D133" s="1"/>
      <c r="E133" s="1"/>
      <c r="F133" s="28"/>
      <c r="G133" s="1"/>
      <c r="H133" s="1"/>
      <c r="I133" s="1"/>
      <c r="J133" s="1"/>
      <c r="K133" s="1"/>
      <c r="L133" s="1"/>
      <c r="M133" s="1"/>
      <c r="N133" s="29"/>
      <c r="O133" s="1"/>
      <c r="P133" s="29"/>
    </row>
    <row r="134" spans="1:16">
      <c r="A134" s="15"/>
      <c r="B134" s="30" t="s">
        <v>166</v>
      </c>
      <c r="C134" s="30"/>
      <c r="D134" s="30" t="s">
        <v>179</v>
      </c>
      <c r="E134" s="30"/>
      <c r="F134" s="31">
        <v>44621</v>
      </c>
      <c r="G134" s="30"/>
      <c r="H134" s="30" t="s">
        <v>180</v>
      </c>
      <c r="I134" s="30"/>
      <c r="J134" s="30"/>
      <c r="K134" s="30"/>
      <c r="L134" s="30" t="s">
        <v>6</v>
      </c>
      <c r="M134" s="30"/>
      <c r="N134" s="32"/>
      <c r="O134" s="30"/>
      <c r="P134" s="32">
        <v>-416.09</v>
      </c>
    </row>
    <row r="135" spans="1:16">
      <c r="A135" s="1" t="s">
        <v>152</v>
      </c>
      <c r="B135" s="1"/>
      <c r="C135" s="1"/>
      <c r="D135" s="1"/>
      <c r="E135" s="1"/>
      <c r="F135" s="28"/>
      <c r="G135" s="1"/>
      <c r="H135" s="1"/>
      <c r="I135" s="1"/>
      <c r="J135" s="1"/>
      <c r="K135" s="1"/>
      <c r="L135" s="1"/>
      <c r="M135" s="1"/>
      <c r="N135" s="29"/>
      <c r="O135" s="1"/>
      <c r="P135" s="29"/>
    </row>
    <row r="136" spans="1:16">
      <c r="A136" s="33"/>
      <c r="B136" s="33"/>
      <c r="C136" s="33"/>
      <c r="D136" s="33"/>
      <c r="E136" s="33"/>
      <c r="F136" s="34"/>
      <c r="G136" s="33"/>
      <c r="H136" s="33"/>
      <c r="I136" s="33"/>
      <c r="J136" s="33"/>
      <c r="K136" s="33"/>
      <c r="L136" s="33" t="s">
        <v>84</v>
      </c>
      <c r="M136" s="33"/>
      <c r="N136" s="37">
        <v>-450.55</v>
      </c>
      <c r="O136" s="33"/>
      <c r="P136" s="37">
        <v>450.55</v>
      </c>
    </row>
    <row r="137" spans="1:16">
      <c r="A137" s="33"/>
      <c r="B137" s="33"/>
      <c r="C137" s="33"/>
      <c r="D137" s="33"/>
      <c r="E137" s="33"/>
      <c r="F137" s="34"/>
      <c r="G137" s="33"/>
      <c r="H137" s="33"/>
      <c r="I137" s="33"/>
      <c r="J137" s="33"/>
      <c r="K137" s="33"/>
      <c r="L137" s="33" t="s">
        <v>86</v>
      </c>
      <c r="M137" s="33"/>
      <c r="N137" s="37">
        <v>-27.93</v>
      </c>
      <c r="O137" s="33"/>
      <c r="P137" s="37">
        <v>27.93</v>
      </c>
    </row>
    <row r="138" spans="1:16">
      <c r="A138" s="33"/>
      <c r="B138" s="33"/>
      <c r="C138" s="33"/>
      <c r="D138" s="33"/>
      <c r="E138" s="33"/>
      <c r="F138" s="34"/>
      <c r="G138" s="33"/>
      <c r="H138" s="33"/>
      <c r="I138" s="33"/>
      <c r="J138" s="33"/>
      <c r="K138" s="33"/>
      <c r="L138" s="33" t="s">
        <v>164</v>
      </c>
      <c r="M138" s="33"/>
      <c r="N138" s="37">
        <v>27.93</v>
      </c>
      <c r="O138" s="33"/>
      <c r="P138" s="37">
        <v>-27.93</v>
      </c>
    </row>
    <row r="139" spans="1:16">
      <c r="A139" s="33"/>
      <c r="B139" s="33"/>
      <c r="C139" s="33"/>
      <c r="D139" s="33"/>
      <c r="E139" s="33"/>
      <c r="F139" s="34"/>
      <c r="G139" s="33"/>
      <c r="H139" s="33"/>
      <c r="I139" s="33"/>
      <c r="J139" s="33"/>
      <c r="K139" s="33"/>
      <c r="L139" s="33" t="s">
        <v>164</v>
      </c>
      <c r="M139" s="33"/>
      <c r="N139" s="37">
        <v>27.93</v>
      </c>
      <c r="O139" s="33"/>
      <c r="P139" s="37">
        <v>-27.93</v>
      </c>
    </row>
    <row r="140" spans="1:16">
      <c r="A140" s="33"/>
      <c r="B140" s="33"/>
      <c r="C140" s="33"/>
      <c r="D140" s="33"/>
      <c r="E140" s="33"/>
      <c r="F140" s="34"/>
      <c r="G140" s="33"/>
      <c r="H140" s="33"/>
      <c r="I140" s="33"/>
      <c r="J140" s="33"/>
      <c r="K140" s="33"/>
      <c r="L140" s="33" t="s">
        <v>86</v>
      </c>
      <c r="M140" s="33"/>
      <c r="N140" s="37">
        <v>-6.53</v>
      </c>
      <c r="O140" s="33"/>
      <c r="P140" s="37">
        <v>6.53</v>
      </c>
    </row>
    <row r="141" spans="1:16">
      <c r="A141" s="33"/>
      <c r="B141" s="33"/>
      <c r="C141" s="33"/>
      <c r="D141" s="33"/>
      <c r="E141" s="33"/>
      <c r="F141" s="34"/>
      <c r="G141" s="33"/>
      <c r="H141" s="33"/>
      <c r="I141" s="33"/>
      <c r="J141" s="33"/>
      <c r="K141" s="33"/>
      <c r="L141" s="33" t="s">
        <v>164</v>
      </c>
      <c r="M141" s="33"/>
      <c r="N141" s="37">
        <v>6.53</v>
      </c>
      <c r="O141" s="33"/>
      <c r="P141" s="37">
        <v>-6.53</v>
      </c>
    </row>
    <row r="142" spans="1:16" ht="15.75" thickBot="1">
      <c r="A142" s="33"/>
      <c r="B142" s="33"/>
      <c r="C142" s="33"/>
      <c r="D142" s="33"/>
      <c r="E142" s="33"/>
      <c r="F142" s="34"/>
      <c r="G142" s="33"/>
      <c r="H142" s="33"/>
      <c r="I142" s="33"/>
      <c r="J142" s="33"/>
      <c r="K142" s="33"/>
      <c r="L142" s="33" t="s">
        <v>164</v>
      </c>
      <c r="M142" s="33"/>
      <c r="N142" s="35">
        <v>6.53</v>
      </c>
      <c r="O142" s="33"/>
      <c r="P142" s="35">
        <v>-6.53</v>
      </c>
    </row>
    <row r="143" spans="1:16">
      <c r="A143" s="19" t="s">
        <v>129</v>
      </c>
      <c r="B143" s="19"/>
      <c r="C143" s="19"/>
      <c r="D143" s="19"/>
      <c r="E143" s="19"/>
      <c r="F143" s="36"/>
      <c r="G143" s="19"/>
      <c r="H143" s="19"/>
      <c r="I143" s="19"/>
      <c r="J143" s="19"/>
      <c r="K143" s="19"/>
      <c r="L143" s="19"/>
      <c r="M143" s="19"/>
      <c r="N143" s="2">
        <f>ROUND(SUM(N135:N142),5)</f>
        <v>-416.09</v>
      </c>
      <c r="O143" s="19"/>
      <c r="P143" s="2">
        <f>ROUND(SUM(P135:P142),5)</f>
        <v>416.09</v>
      </c>
    </row>
    <row r="144" spans="1:16">
      <c r="A144" s="1" t="s">
        <v>152</v>
      </c>
      <c r="B144" s="1"/>
      <c r="C144" s="1"/>
      <c r="D144" s="1"/>
      <c r="E144" s="1"/>
      <c r="F144" s="28"/>
      <c r="G144" s="1"/>
      <c r="H144" s="1"/>
      <c r="I144" s="1"/>
      <c r="J144" s="1"/>
      <c r="K144" s="1"/>
      <c r="L144" s="1"/>
      <c r="M144" s="1"/>
      <c r="N144" s="29"/>
      <c r="O144" s="1"/>
      <c r="P144" s="29"/>
    </row>
    <row r="145" spans="1:16">
      <c r="A145" s="15"/>
      <c r="B145" s="30" t="s">
        <v>166</v>
      </c>
      <c r="C145" s="30"/>
      <c r="D145" s="30" t="s">
        <v>181</v>
      </c>
      <c r="E145" s="30"/>
      <c r="F145" s="31">
        <v>44621</v>
      </c>
      <c r="G145" s="30"/>
      <c r="H145" s="30" t="s">
        <v>182</v>
      </c>
      <c r="I145" s="30"/>
      <c r="J145" s="30"/>
      <c r="K145" s="30"/>
      <c r="L145" s="30" t="s">
        <v>6</v>
      </c>
      <c r="M145" s="30"/>
      <c r="N145" s="32"/>
      <c r="O145" s="30"/>
      <c r="P145" s="32">
        <v>-999.69</v>
      </c>
    </row>
    <row r="146" spans="1:16">
      <c r="A146" s="1" t="s">
        <v>152</v>
      </c>
      <c r="B146" s="1"/>
      <c r="C146" s="1"/>
      <c r="D146" s="1"/>
      <c r="E146" s="1"/>
      <c r="F146" s="28"/>
      <c r="G146" s="1"/>
      <c r="H146" s="1"/>
      <c r="I146" s="1"/>
      <c r="J146" s="1"/>
      <c r="K146" s="1"/>
      <c r="L146" s="1"/>
      <c r="M146" s="1"/>
      <c r="N146" s="29"/>
      <c r="O146" s="1"/>
      <c r="P146" s="29"/>
    </row>
    <row r="147" spans="1:16">
      <c r="A147" s="33"/>
      <c r="B147" s="33"/>
      <c r="C147" s="33"/>
      <c r="D147" s="33"/>
      <c r="E147" s="33"/>
      <c r="F147" s="34"/>
      <c r="G147" s="33"/>
      <c r="H147" s="33"/>
      <c r="I147" s="33"/>
      <c r="J147" s="33"/>
      <c r="K147" s="33"/>
      <c r="L147" s="33" t="s">
        <v>88</v>
      </c>
      <c r="M147" s="33"/>
      <c r="N147" s="37">
        <v>-625</v>
      </c>
      <c r="O147" s="33"/>
      <c r="P147" s="37">
        <v>625</v>
      </c>
    </row>
    <row r="148" spans="1:16">
      <c r="A148" s="33"/>
      <c r="B148" s="33"/>
      <c r="C148" s="33"/>
      <c r="D148" s="33"/>
      <c r="E148" s="33"/>
      <c r="F148" s="34"/>
      <c r="G148" s="33"/>
      <c r="H148" s="33"/>
      <c r="I148" s="33"/>
      <c r="J148" s="33"/>
      <c r="K148" s="33"/>
      <c r="L148" s="33" t="s">
        <v>89</v>
      </c>
      <c r="M148" s="33"/>
      <c r="N148" s="37">
        <v>-45.06</v>
      </c>
      <c r="O148" s="33"/>
      <c r="P148" s="37">
        <v>45.06</v>
      </c>
    </row>
    <row r="149" spans="1:16">
      <c r="A149" s="33"/>
      <c r="B149" s="33"/>
      <c r="C149" s="33"/>
      <c r="D149" s="33"/>
      <c r="E149" s="33"/>
      <c r="F149" s="34"/>
      <c r="G149" s="33"/>
      <c r="H149" s="33"/>
      <c r="I149" s="33"/>
      <c r="J149" s="33"/>
      <c r="K149" s="33"/>
      <c r="L149" s="33" t="s">
        <v>89</v>
      </c>
      <c r="M149" s="33"/>
      <c r="N149" s="37">
        <v>-1171.6300000000001</v>
      </c>
      <c r="O149" s="33"/>
      <c r="P149" s="37">
        <v>1171.6300000000001</v>
      </c>
    </row>
    <row r="150" spans="1:16">
      <c r="A150" s="33"/>
      <c r="B150" s="33"/>
      <c r="C150" s="33"/>
      <c r="D150" s="33"/>
      <c r="E150" s="33"/>
      <c r="F150" s="34"/>
      <c r="G150" s="33"/>
      <c r="H150" s="33"/>
      <c r="I150" s="33"/>
      <c r="J150" s="33"/>
      <c r="K150" s="33"/>
      <c r="L150" s="33" t="s">
        <v>88</v>
      </c>
      <c r="M150" s="33"/>
      <c r="N150" s="37">
        <v>625</v>
      </c>
      <c r="O150" s="33"/>
      <c r="P150" s="37">
        <v>-625</v>
      </c>
    </row>
    <row r="151" spans="1:16">
      <c r="A151" s="33"/>
      <c r="B151" s="33"/>
      <c r="C151" s="33"/>
      <c r="D151" s="33"/>
      <c r="E151" s="33"/>
      <c r="F151" s="34"/>
      <c r="G151" s="33"/>
      <c r="H151" s="33"/>
      <c r="I151" s="33"/>
      <c r="J151" s="33"/>
      <c r="K151" s="33"/>
      <c r="L151" s="33" t="s">
        <v>164</v>
      </c>
      <c r="M151" s="33"/>
      <c r="N151" s="37">
        <v>40</v>
      </c>
      <c r="O151" s="33"/>
      <c r="P151" s="37">
        <v>-40</v>
      </c>
    </row>
    <row r="152" spans="1:16">
      <c r="A152" s="33"/>
      <c r="B152" s="33"/>
      <c r="C152" s="33"/>
      <c r="D152" s="33"/>
      <c r="E152" s="33"/>
      <c r="F152" s="34"/>
      <c r="G152" s="33"/>
      <c r="H152" s="33"/>
      <c r="I152" s="33"/>
      <c r="J152" s="33"/>
      <c r="K152" s="33"/>
      <c r="L152" s="33" t="s">
        <v>86</v>
      </c>
      <c r="M152" s="33"/>
      <c r="N152" s="37">
        <v>-114.18</v>
      </c>
      <c r="O152" s="33"/>
      <c r="P152" s="37">
        <v>114.18</v>
      </c>
    </row>
    <row r="153" spans="1:16">
      <c r="A153" s="33"/>
      <c r="B153" s="33"/>
      <c r="C153" s="33"/>
      <c r="D153" s="33"/>
      <c r="E153" s="33"/>
      <c r="F153" s="34"/>
      <c r="G153" s="33"/>
      <c r="H153" s="33"/>
      <c r="I153" s="33"/>
      <c r="J153" s="33"/>
      <c r="K153" s="33"/>
      <c r="L153" s="33" t="s">
        <v>164</v>
      </c>
      <c r="M153" s="33"/>
      <c r="N153" s="37">
        <v>114.18</v>
      </c>
      <c r="O153" s="33"/>
      <c r="P153" s="37">
        <v>-114.18</v>
      </c>
    </row>
    <row r="154" spans="1:16">
      <c r="A154" s="33"/>
      <c r="B154" s="33"/>
      <c r="C154" s="33"/>
      <c r="D154" s="33"/>
      <c r="E154" s="33"/>
      <c r="F154" s="34"/>
      <c r="G154" s="33"/>
      <c r="H154" s="33"/>
      <c r="I154" s="33"/>
      <c r="J154" s="33"/>
      <c r="K154" s="33"/>
      <c r="L154" s="33" t="s">
        <v>164</v>
      </c>
      <c r="M154" s="33"/>
      <c r="N154" s="37">
        <v>114.18</v>
      </c>
      <c r="O154" s="33"/>
      <c r="P154" s="37">
        <v>-114.18</v>
      </c>
    </row>
    <row r="155" spans="1:16">
      <c r="A155" s="33"/>
      <c r="B155" s="33"/>
      <c r="C155" s="33"/>
      <c r="D155" s="33"/>
      <c r="E155" s="33"/>
      <c r="F155" s="34"/>
      <c r="G155" s="33"/>
      <c r="H155" s="33"/>
      <c r="I155" s="33"/>
      <c r="J155" s="33"/>
      <c r="K155" s="33"/>
      <c r="L155" s="33" t="s">
        <v>86</v>
      </c>
      <c r="M155" s="33"/>
      <c r="N155" s="37">
        <v>-26.71</v>
      </c>
      <c r="O155" s="33"/>
      <c r="P155" s="37">
        <v>26.71</v>
      </c>
    </row>
    <row r="156" spans="1:16">
      <c r="A156" s="33"/>
      <c r="B156" s="33"/>
      <c r="C156" s="33"/>
      <c r="D156" s="33"/>
      <c r="E156" s="33"/>
      <c r="F156" s="34"/>
      <c r="G156" s="33"/>
      <c r="H156" s="33"/>
      <c r="I156" s="33"/>
      <c r="J156" s="33"/>
      <c r="K156" s="33"/>
      <c r="L156" s="33" t="s">
        <v>164</v>
      </c>
      <c r="M156" s="33"/>
      <c r="N156" s="37">
        <v>26.71</v>
      </c>
      <c r="O156" s="33"/>
      <c r="P156" s="37">
        <v>-26.71</v>
      </c>
    </row>
    <row r="157" spans="1:16">
      <c r="A157" s="33"/>
      <c r="B157" s="33"/>
      <c r="C157" s="33"/>
      <c r="D157" s="33"/>
      <c r="E157" s="33"/>
      <c r="F157" s="34"/>
      <c r="G157" s="33"/>
      <c r="H157" s="33"/>
      <c r="I157" s="33"/>
      <c r="J157" s="33"/>
      <c r="K157" s="33"/>
      <c r="L157" s="33" t="s">
        <v>164</v>
      </c>
      <c r="M157" s="33"/>
      <c r="N157" s="37">
        <v>26.71</v>
      </c>
      <c r="O157" s="33"/>
      <c r="P157" s="37">
        <v>-26.71</v>
      </c>
    </row>
    <row r="158" spans="1:16" ht="15.75" thickBot="1">
      <c r="A158" s="33"/>
      <c r="B158" s="33"/>
      <c r="C158" s="33"/>
      <c r="D158" s="33"/>
      <c r="E158" s="33"/>
      <c r="F158" s="34"/>
      <c r="G158" s="33"/>
      <c r="H158" s="33"/>
      <c r="I158" s="33"/>
      <c r="J158" s="33"/>
      <c r="K158" s="33"/>
      <c r="L158" s="33" t="s">
        <v>164</v>
      </c>
      <c r="M158" s="33"/>
      <c r="N158" s="35">
        <v>36.11</v>
      </c>
      <c r="O158" s="33"/>
      <c r="P158" s="35">
        <v>-36.11</v>
      </c>
    </row>
    <row r="159" spans="1:16">
      <c r="A159" s="19" t="s">
        <v>129</v>
      </c>
      <c r="B159" s="19"/>
      <c r="C159" s="19"/>
      <c r="D159" s="19"/>
      <c r="E159" s="19"/>
      <c r="F159" s="36"/>
      <c r="G159" s="19"/>
      <c r="H159" s="19"/>
      <c r="I159" s="19"/>
      <c r="J159" s="19"/>
      <c r="K159" s="19"/>
      <c r="L159" s="19"/>
      <c r="M159" s="19"/>
      <c r="N159" s="2">
        <f>ROUND(SUM(N146:N158),5)</f>
        <v>-999.69</v>
      </c>
      <c r="O159" s="19"/>
      <c r="P159" s="2">
        <f>ROUND(SUM(P146:P158),5)</f>
        <v>999.69</v>
      </c>
    </row>
    <row r="160" spans="1:16">
      <c r="A160" s="1" t="s">
        <v>152</v>
      </c>
      <c r="B160" s="1"/>
      <c r="C160" s="1"/>
      <c r="D160" s="1"/>
      <c r="E160" s="1"/>
      <c r="F160" s="28"/>
      <c r="G160" s="1"/>
      <c r="H160" s="1"/>
      <c r="I160" s="1"/>
      <c r="J160" s="1"/>
      <c r="K160" s="1"/>
      <c r="L160" s="1"/>
      <c r="M160" s="1"/>
      <c r="N160" s="29"/>
      <c r="O160" s="1"/>
      <c r="P160" s="29"/>
    </row>
    <row r="161" spans="1:16">
      <c r="A161" s="15"/>
      <c r="B161" s="30" t="s">
        <v>166</v>
      </c>
      <c r="C161" s="30"/>
      <c r="D161" s="30" t="s">
        <v>183</v>
      </c>
      <c r="E161" s="30"/>
      <c r="F161" s="31">
        <v>44621</v>
      </c>
      <c r="G161" s="30"/>
      <c r="H161" s="30" t="s">
        <v>184</v>
      </c>
      <c r="I161" s="30"/>
      <c r="J161" s="30"/>
      <c r="K161" s="30"/>
      <c r="L161" s="30" t="s">
        <v>6</v>
      </c>
      <c r="M161" s="30"/>
      <c r="N161" s="32"/>
      <c r="O161" s="30"/>
      <c r="P161" s="32">
        <v>-820.23</v>
      </c>
    </row>
    <row r="162" spans="1:16">
      <c r="A162" s="1" t="s">
        <v>152</v>
      </c>
      <c r="B162" s="1"/>
      <c r="C162" s="1"/>
      <c r="D162" s="1"/>
      <c r="E162" s="1"/>
      <c r="F162" s="28"/>
      <c r="G162" s="1"/>
      <c r="H162" s="1"/>
      <c r="I162" s="1"/>
      <c r="J162" s="1"/>
      <c r="K162" s="1"/>
      <c r="L162" s="1"/>
      <c r="M162" s="1"/>
      <c r="N162" s="29"/>
      <c r="O162" s="1"/>
      <c r="P162" s="29"/>
    </row>
    <row r="163" spans="1:16">
      <c r="A163" s="33"/>
      <c r="B163" s="33"/>
      <c r="C163" s="33"/>
      <c r="D163" s="33"/>
      <c r="E163" s="33"/>
      <c r="F163" s="34"/>
      <c r="G163" s="33"/>
      <c r="H163" s="33"/>
      <c r="I163" s="33"/>
      <c r="J163" s="33"/>
      <c r="K163" s="33"/>
      <c r="L163" s="33" t="s">
        <v>89</v>
      </c>
      <c r="M163" s="33"/>
      <c r="N163" s="37">
        <v>-970</v>
      </c>
      <c r="O163" s="33"/>
      <c r="P163" s="37">
        <v>970</v>
      </c>
    </row>
    <row r="164" spans="1:16">
      <c r="A164" s="33"/>
      <c r="B164" s="33"/>
      <c r="C164" s="33"/>
      <c r="D164" s="33"/>
      <c r="E164" s="33"/>
      <c r="F164" s="34"/>
      <c r="G164" s="33"/>
      <c r="H164" s="33"/>
      <c r="I164" s="33"/>
      <c r="J164" s="33"/>
      <c r="K164" s="33"/>
      <c r="L164" s="33" t="s">
        <v>164</v>
      </c>
      <c r="M164" s="33"/>
      <c r="N164" s="37">
        <v>61</v>
      </c>
      <c r="O164" s="33"/>
      <c r="P164" s="37">
        <v>-61</v>
      </c>
    </row>
    <row r="165" spans="1:16">
      <c r="A165" s="33"/>
      <c r="B165" s="33"/>
      <c r="C165" s="33"/>
      <c r="D165" s="33"/>
      <c r="E165" s="33"/>
      <c r="F165" s="34"/>
      <c r="G165" s="33"/>
      <c r="H165" s="33"/>
      <c r="I165" s="33"/>
      <c r="J165" s="33"/>
      <c r="K165" s="33"/>
      <c r="L165" s="33" t="s">
        <v>86</v>
      </c>
      <c r="M165" s="33"/>
      <c r="N165" s="37">
        <v>-60.14</v>
      </c>
      <c r="O165" s="33"/>
      <c r="P165" s="37">
        <v>60.14</v>
      </c>
    </row>
    <row r="166" spans="1:16">
      <c r="A166" s="33"/>
      <c r="B166" s="33"/>
      <c r="C166" s="33"/>
      <c r="D166" s="33"/>
      <c r="E166" s="33"/>
      <c r="F166" s="34"/>
      <c r="G166" s="33"/>
      <c r="H166" s="33"/>
      <c r="I166" s="33"/>
      <c r="J166" s="33"/>
      <c r="K166" s="33"/>
      <c r="L166" s="33" t="s">
        <v>164</v>
      </c>
      <c r="M166" s="33"/>
      <c r="N166" s="37">
        <v>60.14</v>
      </c>
      <c r="O166" s="33"/>
      <c r="P166" s="37">
        <v>-60.14</v>
      </c>
    </row>
    <row r="167" spans="1:16">
      <c r="A167" s="33"/>
      <c r="B167" s="33"/>
      <c r="C167" s="33"/>
      <c r="D167" s="33"/>
      <c r="E167" s="33"/>
      <c r="F167" s="34"/>
      <c r="G167" s="33"/>
      <c r="H167" s="33"/>
      <c r="I167" s="33"/>
      <c r="J167" s="33"/>
      <c r="K167" s="33"/>
      <c r="L167" s="33" t="s">
        <v>164</v>
      </c>
      <c r="M167" s="33"/>
      <c r="N167" s="37">
        <v>60.14</v>
      </c>
      <c r="O167" s="33"/>
      <c r="P167" s="37">
        <v>-60.14</v>
      </c>
    </row>
    <row r="168" spans="1:16">
      <c r="A168" s="33"/>
      <c r="B168" s="33"/>
      <c r="C168" s="33"/>
      <c r="D168" s="33"/>
      <c r="E168" s="33"/>
      <c r="F168" s="34"/>
      <c r="G168" s="33"/>
      <c r="H168" s="33"/>
      <c r="I168" s="33"/>
      <c r="J168" s="33"/>
      <c r="K168" s="33"/>
      <c r="L168" s="33" t="s">
        <v>86</v>
      </c>
      <c r="M168" s="33"/>
      <c r="N168" s="37">
        <v>-14.06</v>
      </c>
      <c r="O168" s="33"/>
      <c r="P168" s="37">
        <v>14.06</v>
      </c>
    </row>
    <row r="169" spans="1:16">
      <c r="A169" s="33"/>
      <c r="B169" s="33"/>
      <c r="C169" s="33"/>
      <c r="D169" s="33"/>
      <c r="E169" s="33"/>
      <c r="F169" s="34"/>
      <c r="G169" s="33"/>
      <c r="H169" s="33"/>
      <c r="I169" s="33"/>
      <c r="J169" s="33"/>
      <c r="K169" s="33"/>
      <c r="L169" s="33" t="s">
        <v>164</v>
      </c>
      <c r="M169" s="33"/>
      <c r="N169" s="37">
        <v>14.06</v>
      </c>
      <c r="O169" s="33"/>
      <c r="P169" s="37">
        <v>-14.06</v>
      </c>
    </row>
    <row r="170" spans="1:16">
      <c r="A170" s="33"/>
      <c r="B170" s="33"/>
      <c r="C170" s="33"/>
      <c r="D170" s="33"/>
      <c r="E170" s="33"/>
      <c r="F170" s="34"/>
      <c r="G170" s="33"/>
      <c r="H170" s="33"/>
      <c r="I170" s="33"/>
      <c r="J170" s="33"/>
      <c r="K170" s="33"/>
      <c r="L170" s="33" t="s">
        <v>164</v>
      </c>
      <c r="M170" s="33"/>
      <c r="N170" s="37">
        <v>14.06</v>
      </c>
      <c r="O170" s="33"/>
      <c r="P170" s="37">
        <v>-14.06</v>
      </c>
    </row>
    <row r="171" spans="1:16" ht="15.75" thickBot="1">
      <c r="A171" s="33"/>
      <c r="B171" s="33"/>
      <c r="C171" s="33"/>
      <c r="D171" s="33"/>
      <c r="E171" s="33"/>
      <c r="F171" s="34"/>
      <c r="G171" s="33"/>
      <c r="H171" s="33"/>
      <c r="I171" s="33"/>
      <c r="J171" s="33"/>
      <c r="K171" s="33"/>
      <c r="L171" s="33" t="s">
        <v>164</v>
      </c>
      <c r="M171" s="33"/>
      <c r="N171" s="35">
        <v>14.57</v>
      </c>
      <c r="O171" s="33"/>
      <c r="P171" s="35">
        <v>-14.57</v>
      </c>
    </row>
    <row r="172" spans="1:16">
      <c r="A172" s="19" t="s">
        <v>129</v>
      </c>
      <c r="B172" s="19"/>
      <c r="C172" s="19"/>
      <c r="D172" s="19"/>
      <c r="E172" s="19"/>
      <c r="F172" s="36"/>
      <c r="G172" s="19"/>
      <c r="H172" s="19"/>
      <c r="I172" s="19"/>
      <c r="J172" s="19"/>
      <c r="K172" s="19"/>
      <c r="L172" s="19"/>
      <c r="M172" s="19"/>
      <c r="N172" s="2">
        <f>ROUND(SUM(N162:N171),5)</f>
        <v>-820.23</v>
      </c>
      <c r="O172" s="19"/>
      <c r="P172" s="2">
        <f>ROUND(SUM(P162:P171),5)</f>
        <v>820.23</v>
      </c>
    </row>
    <row r="173" spans="1:16">
      <c r="A173" s="1" t="s">
        <v>152</v>
      </c>
      <c r="B173" s="1"/>
      <c r="C173" s="1"/>
      <c r="D173" s="1"/>
      <c r="E173" s="1"/>
      <c r="F173" s="28"/>
      <c r="G173" s="1"/>
      <c r="H173" s="1"/>
      <c r="I173" s="1"/>
      <c r="J173" s="1"/>
      <c r="K173" s="1"/>
      <c r="L173" s="1"/>
      <c r="M173" s="1"/>
      <c r="N173" s="29"/>
      <c r="O173" s="1"/>
      <c r="P173" s="29"/>
    </row>
    <row r="174" spans="1:16">
      <c r="A174" s="15"/>
      <c r="B174" s="30" t="s">
        <v>156</v>
      </c>
      <c r="C174" s="30"/>
      <c r="D174" s="30" t="s">
        <v>185</v>
      </c>
      <c r="E174" s="30"/>
      <c r="F174" s="31">
        <v>44621</v>
      </c>
      <c r="G174" s="30"/>
      <c r="H174" s="30" t="s">
        <v>184</v>
      </c>
      <c r="I174" s="30"/>
      <c r="J174" s="30"/>
      <c r="K174" s="30"/>
      <c r="L174" s="30" t="s">
        <v>6</v>
      </c>
      <c r="M174" s="30"/>
      <c r="N174" s="32"/>
      <c r="O174" s="30"/>
      <c r="P174" s="32">
        <v>-99.14</v>
      </c>
    </row>
    <row r="175" spans="1:16">
      <c r="A175" s="1" t="s">
        <v>152</v>
      </c>
      <c r="B175" s="1"/>
      <c r="C175" s="1"/>
      <c r="D175" s="1"/>
      <c r="E175" s="1"/>
      <c r="F175" s="28"/>
      <c r="G175" s="1"/>
      <c r="H175" s="1"/>
      <c r="I175" s="1"/>
      <c r="J175" s="1"/>
      <c r="K175" s="1"/>
      <c r="L175" s="1"/>
      <c r="M175" s="1"/>
      <c r="N175" s="29"/>
      <c r="O175" s="1"/>
      <c r="P175" s="29"/>
    </row>
    <row r="176" spans="1:16">
      <c r="A176" s="33"/>
      <c r="B176" s="33"/>
      <c r="C176" s="33"/>
      <c r="D176" s="33"/>
      <c r="E176" s="33"/>
      <c r="F176" s="34"/>
      <c r="G176" s="33"/>
      <c r="H176" s="33"/>
      <c r="I176" s="33"/>
      <c r="J176" s="33"/>
      <c r="K176" s="33"/>
      <c r="L176" s="33" t="s">
        <v>85</v>
      </c>
      <c r="M176" s="33"/>
      <c r="N176" s="37">
        <v>-49.14</v>
      </c>
      <c r="O176" s="33"/>
      <c r="P176" s="37">
        <v>49.14</v>
      </c>
    </row>
    <row r="177" spans="1:16" ht="15.75" thickBot="1">
      <c r="A177" s="33"/>
      <c r="B177" s="33"/>
      <c r="C177" s="33"/>
      <c r="D177" s="33"/>
      <c r="E177" s="33"/>
      <c r="F177" s="34"/>
      <c r="G177" s="33"/>
      <c r="H177" s="33"/>
      <c r="I177" s="33"/>
      <c r="J177" s="33"/>
      <c r="K177" s="33"/>
      <c r="L177" s="33" t="s">
        <v>87</v>
      </c>
      <c r="M177" s="33"/>
      <c r="N177" s="35">
        <v>-50</v>
      </c>
      <c r="O177" s="33"/>
      <c r="P177" s="35">
        <v>50</v>
      </c>
    </row>
    <row r="178" spans="1:16">
      <c r="A178" s="19" t="s">
        <v>129</v>
      </c>
      <c r="B178" s="19"/>
      <c r="C178" s="19"/>
      <c r="D178" s="19"/>
      <c r="E178" s="19"/>
      <c r="F178" s="36"/>
      <c r="G178" s="19"/>
      <c r="H178" s="19"/>
      <c r="I178" s="19"/>
      <c r="J178" s="19"/>
      <c r="K178" s="19"/>
      <c r="L178" s="19"/>
      <c r="M178" s="19"/>
      <c r="N178" s="2">
        <f>ROUND(SUM(N175:N177),5)</f>
        <v>-99.14</v>
      </c>
      <c r="O178" s="19"/>
      <c r="P178" s="2">
        <f>ROUND(SUM(P175:P177),5)</f>
        <v>99.14</v>
      </c>
    </row>
    <row r="179" spans="1:16">
      <c r="A179" s="1" t="s">
        <v>152</v>
      </c>
      <c r="B179" s="1"/>
      <c r="C179" s="1"/>
      <c r="D179" s="1"/>
      <c r="E179" s="1"/>
      <c r="F179" s="28"/>
      <c r="G179" s="1"/>
      <c r="H179" s="1"/>
      <c r="I179" s="1"/>
      <c r="J179" s="1"/>
      <c r="K179" s="1"/>
      <c r="L179" s="1"/>
      <c r="M179" s="1"/>
      <c r="N179" s="29"/>
      <c r="O179" s="1"/>
      <c r="P179" s="29"/>
    </row>
    <row r="180" spans="1:16">
      <c r="A180" s="15"/>
      <c r="B180" s="30" t="s">
        <v>156</v>
      </c>
      <c r="C180" s="30"/>
      <c r="D180" s="30" t="s">
        <v>186</v>
      </c>
      <c r="E180" s="30"/>
      <c r="F180" s="31">
        <v>44621</v>
      </c>
      <c r="G180" s="30"/>
      <c r="H180" s="30" t="s">
        <v>182</v>
      </c>
      <c r="I180" s="30"/>
      <c r="J180" s="30"/>
      <c r="K180" s="30"/>
      <c r="L180" s="30" t="s">
        <v>6</v>
      </c>
      <c r="M180" s="30"/>
      <c r="N180" s="32"/>
      <c r="O180" s="30"/>
      <c r="P180" s="32">
        <v>-50</v>
      </c>
    </row>
    <row r="181" spans="1:16">
      <c r="A181" s="1" t="s">
        <v>152</v>
      </c>
      <c r="B181" s="1"/>
      <c r="C181" s="1"/>
      <c r="D181" s="1"/>
      <c r="E181" s="1"/>
      <c r="F181" s="28"/>
      <c r="G181" s="1"/>
      <c r="H181" s="1"/>
      <c r="I181" s="1"/>
      <c r="J181" s="1"/>
      <c r="K181" s="1"/>
      <c r="L181" s="1"/>
      <c r="M181" s="1"/>
      <c r="N181" s="29"/>
      <c r="O181" s="1"/>
      <c r="P181" s="29"/>
    </row>
    <row r="182" spans="1:16" ht="15.75" thickBot="1">
      <c r="A182" s="15"/>
      <c r="B182" s="33"/>
      <c r="C182" s="33"/>
      <c r="D182" s="33"/>
      <c r="E182" s="33"/>
      <c r="F182" s="34"/>
      <c r="G182" s="33"/>
      <c r="H182" s="33"/>
      <c r="I182" s="33"/>
      <c r="J182" s="33"/>
      <c r="K182" s="33"/>
      <c r="L182" s="33" t="s">
        <v>87</v>
      </c>
      <c r="M182" s="33"/>
      <c r="N182" s="35">
        <v>-50</v>
      </c>
      <c r="O182" s="33"/>
      <c r="P182" s="35">
        <v>50</v>
      </c>
    </row>
    <row r="183" spans="1:16">
      <c r="A183" s="19" t="s">
        <v>129</v>
      </c>
      <c r="B183" s="19"/>
      <c r="C183" s="19"/>
      <c r="D183" s="19"/>
      <c r="E183" s="19"/>
      <c r="F183" s="36"/>
      <c r="G183" s="19"/>
      <c r="H183" s="19"/>
      <c r="I183" s="19"/>
      <c r="J183" s="19"/>
      <c r="K183" s="19"/>
      <c r="L183" s="19"/>
      <c r="M183" s="19"/>
      <c r="N183" s="2">
        <f>ROUND(SUM(N181:N182),5)</f>
        <v>-50</v>
      </c>
      <c r="O183" s="19"/>
      <c r="P183" s="2">
        <f>ROUND(SUM(P181:P182),5)</f>
        <v>50</v>
      </c>
    </row>
    <row r="184" spans="1:16">
      <c r="A184" s="1" t="s">
        <v>152</v>
      </c>
      <c r="B184" s="1"/>
      <c r="C184" s="1"/>
      <c r="D184" s="1"/>
      <c r="E184" s="1"/>
      <c r="F184" s="28"/>
      <c r="G184" s="1"/>
      <c r="H184" s="1"/>
      <c r="I184" s="1"/>
      <c r="J184" s="1"/>
      <c r="K184" s="1"/>
      <c r="L184" s="1"/>
      <c r="M184" s="1"/>
      <c r="N184" s="29"/>
      <c r="O184" s="1"/>
      <c r="P184" s="29"/>
    </row>
    <row r="185" spans="1:16">
      <c r="A185" s="15"/>
      <c r="B185" s="30" t="s">
        <v>156</v>
      </c>
      <c r="C185" s="30"/>
      <c r="D185" s="30" t="s">
        <v>187</v>
      </c>
      <c r="E185" s="30"/>
      <c r="F185" s="31">
        <v>44621</v>
      </c>
      <c r="G185" s="30"/>
      <c r="H185" s="30" t="s">
        <v>182</v>
      </c>
      <c r="I185" s="30"/>
      <c r="J185" s="30"/>
      <c r="K185" s="30"/>
      <c r="L185" s="30" t="s">
        <v>6</v>
      </c>
      <c r="M185" s="30"/>
      <c r="N185" s="32"/>
      <c r="O185" s="30"/>
      <c r="P185" s="32">
        <v>-625</v>
      </c>
    </row>
    <row r="186" spans="1:16">
      <c r="A186" s="1" t="s">
        <v>152</v>
      </c>
      <c r="B186" s="1"/>
      <c r="C186" s="1"/>
      <c r="D186" s="1"/>
      <c r="E186" s="1"/>
      <c r="F186" s="28"/>
      <c r="G186" s="1"/>
      <c r="H186" s="1"/>
      <c r="I186" s="1"/>
      <c r="J186" s="1"/>
      <c r="K186" s="1"/>
      <c r="L186" s="1"/>
      <c r="M186" s="1"/>
      <c r="N186" s="29"/>
      <c r="O186" s="1"/>
      <c r="P186" s="29"/>
    </row>
    <row r="187" spans="1:16" ht="15.75" thickBot="1">
      <c r="A187" s="15"/>
      <c r="B187" s="33"/>
      <c r="C187" s="33"/>
      <c r="D187" s="33"/>
      <c r="E187" s="33"/>
      <c r="F187" s="34"/>
      <c r="G187" s="33"/>
      <c r="H187" s="33"/>
      <c r="I187" s="33"/>
      <c r="J187" s="33"/>
      <c r="K187" s="33"/>
      <c r="L187" s="33" t="s">
        <v>88</v>
      </c>
      <c r="M187" s="33"/>
      <c r="N187" s="35">
        <v>-625</v>
      </c>
      <c r="O187" s="33"/>
      <c r="P187" s="35">
        <v>625</v>
      </c>
    </row>
    <row r="188" spans="1:16">
      <c r="A188" s="19" t="s">
        <v>129</v>
      </c>
      <c r="B188" s="19"/>
      <c r="C188" s="19"/>
      <c r="D188" s="19"/>
      <c r="E188" s="19"/>
      <c r="F188" s="36"/>
      <c r="G188" s="19"/>
      <c r="H188" s="19"/>
      <c r="I188" s="19"/>
      <c r="J188" s="19"/>
      <c r="K188" s="19"/>
      <c r="L188" s="19"/>
      <c r="M188" s="19"/>
      <c r="N188" s="2">
        <f>ROUND(SUM(N186:N187),5)</f>
        <v>-625</v>
      </c>
      <c r="O188" s="19"/>
      <c r="P188" s="2">
        <f>ROUND(SUM(P186:P187),5)</f>
        <v>625</v>
      </c>
    </row>
    <row r="189" spans="1:16">
      <c r="A189" s="1" t="s">
        <v>152</v>
      </c>
      <c r="B189" s="1"/>
      <c r="C189" s="1"/>
      <c r="D189" s="1"/>
      <c r="E189" s="1"/>
      <c r="F189" s="28"/>
      <c r="G189" s="1"/>
      <c r="H189" s="1"/>
      <c r="I189" s="1"/>
      <c r="J189" s="1"/>
      <c r="K189" s="1"/>
      <c r="L189" s="1"/>
      <c r="M189" s="1"/>
      <c r="N189" s="29"/>
      <c r="O189" s="1"/>
      <c r="P189" s="29"/>
    </row>
    <row r="190" spans="1:16">
      <c r="A190" s="15"/>
      <c r="B190" s="30" t="s">
        <v>156</v>
      </c>
      <c r="C190" s="30"/>
      <c r="D190" s="30" t="s">
        <v>188</v>
      </c>
      <c r="E190" s="30"/>
      <c r="F190" s="31">
        <v>44621</v>
      </c>
      <c r="G190" s="30"/>
      <c r="H190" s="30" t="s">
        <v>176</v>
      </c>
      <c r="I190" s="30"/>
      <c r="J190" s="30"/>
      <c r="K190" s="30"/>
      <c r="L190" s="30" t="s">
        <v>6</v>
      </c>
      <c r="M190" s="30"/>
      <c r="N190" s="32"/>
      <c r="O190" s="30"/>
      <c r="P190" s="32">
        <v>-50</v>
      </c>
    </row>
    <row r="191" spans="1:16">
      <c r="A191" s="1" t="s">
        <v>152</v>
      </c>
      <c r="B191" s="1"/>
      <c r="C191" s="1"/>
      <c r="D191" s="1"/>
      <c r="E191" s="1"/>
      <c r="F191" s="28"/>
      <c r="G191" s="1"/>
      <c r="H191" s="1"/>
      <c r="I191" s="1"/>
      <c r="J191" s="1"/>
      <c r="K191" s="1"/>
      <c r="L191" s="1"/>
      <c r="M191" s="1"/>
      <c r="N191" s="29"/>
      <c r="O191" s="1"/>
      <c r="P191" s="29"/>
    </row>
    <row r="192" spans="1:16" ht="15.75" thickBot="1">
      <c r="A192" s="15"/>
      <c r="B192" s="33"/>
      <c r="C192" s="33"/>
      <c r="D192" s="33"/>
      <c r="E192" s="33"/>
      <c r="F192" s="34"/>
      <c r="G192" s="33"/>
      <c r="H192" s="33"/>
      <c r="I192" s="33"/>
      <c r="J192" s="33"/>
      <c r="K192" s="33"/>
      <c r="L192" s="33" t="s">
        <v>87</v>
      </c>
      <c r="M192" s="33"/>
      <c r="N192" s="35">
        <v>-50</v>
      </c>
      <c r="O192" s="33"/>
      <c r="P192" s="35">
        <v>50</v>
      </c>
    </row>
    <row r="193" spans="1:16">
      <c r="A193" s="19" t="s">
        <v>129</v>
      </c>
      <c r="B193" s="19"/>
      <c r="C193" s="19"/>
      <c r="D193" s="19"/>
      <c r="E193" s="19"/>
      <c r="F193" s="36"/>
      <c r="G193" s="19"/>
      <c r="H193" s="19"/>
      <c r="I193" s="19"/>
      <c r="J193" s="19"/>
      <c r="K193" s="19"/>
      <c r="L193" s="19"/>
      <c r="M193" s="19"/>
      <c r="N193" s="2">
        <f>ROUND(SUM(N191:N192),5)</f>
        <v>-50</v>
      </c>
      <c r="O193" s="19"/>
      <c r="P193" s="2">
        <f>ROUND(SUM(P191:P192),5)</f>
        <v>50</v>
      </c>
    </row>
    <row r="194" spans="1:16">
      <c r="A194" s="1" t="s">
        <v>152</v>
      </c>
      <c r="B194" s="1"/>
      <c r="C194" s="1"/>
      <c r="D194" s="1"/>
      <c r="E194" s="1"/>
      <c r="F194" s="28"/>
      <c r="G194" s="1"/>
      <c r="H194" s="1"/>
      <c r="I194" s="1"/>
      <c r="J194" s="1"/>
      <c r="K194" s="1"/>
      <c r="L194" s="1"/>
      <c r="M194" s="1"/>
      <c r="N194" s="29"/>
      <c r="O194" s="1"/>
      <c r="P194" s="29"/>
    </row>
    <row r="195" spans="1:16">
      <c r="A195" s="15"/>
      <c r="B195" s="30" t="s">
        <v>189</v>
      </c>
      <c r="C195" s="30"/>
      <c r="D195" s="30" t="s">
        <v>190</v>
      </c>
      <c r="E195" s="30"/>
      <c r="F195" s="31">
        <v>44621</v>
      </c>
      <c r="G195" s="30"/>
      <c r="H195" s="30" t="s">
        <v>191</v>
      </c>
      <c r="I195" s="30"/>
      <c r="J195" s="30"/>
      <c r="K195" s="30"/>
      <c r="L195" s="30" t="s">
        <v>6</v>
      </c>
      <c r="M195" s="30"/>
      <c r="N195" s="32"/>
      <c r="O195" s="30"/>
      <c r="P195" s="32">
        <v>-2875</v>
      </c>
    </row>
    <row r="196" spans="1:16">
      <c r="A196" s="1" t="s">
        <v>152</v>
      </c>
      <c r="B196" s="1"/>
      <c r="C196" s="1"/>
      <c r="D196" s="1"/>
      <c r="E196" s="1"/>
      <c r="F196" s="28"/>
      <c r="G196" s="1"/>
      <c r="H196" s="1"/>
      <c r="I196" s="1"/>
      <c r="J196" s="1"/>
      <c r="K196" s="1"/>
      <c r="L196" s="1"/>
      <c r="M196" s="1"/>
      <c r="N196" s="29"/>
      <c r="O196" s="1"/>
      <c r="P196" s="29"/>
    </row>
    <row r="197" spans="1:16">
      <c r="A197" s="33"/>
      <c r="B197" s="33" t="s">
        <v>192</v>
      </c>
      <c r="C197" s="33"/>
      <c r="D197" s="33" t="s">
        <v>193</v>
      </c>
      <c r="E197" s="33"/>
      <c r="F197" s="34">
        <v>44621</v>
      </c>
      <c r="G197" s="33"/>
      <c r="H197" s="33"/>
      <c r="I197" s="33"/>
      <c r="J197" s="33"/>
      <c r="K197" s="33"/>
      <c r="L197" s="33" t="s">
        <v>93</v>
      </c>
      <c r="M197" s="33"/>
      <c r="N197" s="37">
        <v>-375</v>
      </c>
      <c r="O197" s="33"/>
      <c r="P197" s="37">
        <v>375</v>
      </c>
    </row>
    <row r="198" spans="1:16">
      <c r="A198" s="33"/>
      <c r="B198" s="33" t="s">
        <v>192</v>
      </c>
      <c r="C198" s="33"/>
      <c r="D198" s="33" t="s">
        <v>194</v>
      </c>
      <c r="E198" s="33"/>
      <c r="F198" s="34">
        <v>44621</v>
      </c>
      <c r="G198" s="33"/>
      <c r="H198" s="33"/>
      <c r="I198" s="33"/>
      <c r="J198" s="33"/>
      <c r="K198" s="33"/>
      <c r="L198" s="33" t="s">
        <v>95</v>
      </c>
      <c r="M198" s="33"/>
      <c r="N198" s="37">
        <v>-2437.5</v>
      </c>
      <c r="O198" s="33"/>
      <c r="P198" s="37">
        <v>2437.5</v>
      </c>
    </row>
    <row r="199" spans="1:16" ht="15.75" thickBot="1">
      <c r="A199" s="33"/>
      <c r="B199" s="33" t="s">
        <v>192</v>
      </c>
      <c r="C199" s="33"/>
      <c r="D199" s="33" t="s">
        <v>195</v>
      </c>
      <c r="E199" s="33"/>
      <c r="F199" s="34">
        <v>44621</v>
      </c>
      <c r="G199" s="33"/>
      <c r="H199" s="33"/>
      <c r="I199" s="33"/>
      <c r="J199" s="33"/>
      <c r="K199" s="33"/>
      <c r="L199" s="33" t="s">
        <v>94</v>
      </c>
      <c r="M199" s="33"/>
      <c r="N199" s="35">
        <v>-62.5</v>
      </c>
      <c r="O199" s="33"/>
      <c r="P199" s="35">
        <v>62.5</v>
      </c>
    </row>
    <row r="200" spans="1:16">
      <c r="A200" s="19" t="s">
        <v>129</v>
      </c>
      <c r="B200" s="19"/>
      <c r="C200" s="19"/>
      <c r="D200" s="19"/>
      <c r="E200" s="19"/>
      <c r="F200" s="36"/>
      <c r="G200" s="19"/>
      <c r="H200" s="19"/>
      <c r="I200" s="19"/>
      <c r="J200" s="19"/>
      <c r="K200" s="19"/>
      <c r="L200" s="19"/>
      <c r="M200" s="19"/>
      <c r="N200" s="2">
        <f>ROUND(SUM(N196:N199),5)</f>
        <v>-2875</v>
      </c>
      <c r="O200" s="19"/>
      <c r="P200" s="2">
        <f>ROUND(SUM(P196:P199),5)</f>
        <v>2875</v>
      </c>
    </row>
    <row r="201" spans="1:16">
      <c r="A201" s="1" t="s">
        <v>152</v>
      </c>
      <c r="B201" s="1"/>
      <c r="C201" s="1"/>
      <c r="D201" s="1"/>
      <c r="E201" s="1"/>
      <c r="F201" s="28"/>
      <c r="G201" s="1"/>
      <c r="H201" s="1"/>
      <c r="I201" s="1"/>
      <c r="J201" s="1"/>
      <c r="K201" s="1"/>
      <c r="L201" s="1"/>
      <c r="M201" s="1"/>
      <c r="N201" s="29"/>
      <c r="O201" s="1"/>
      <c r="P201" s="29"/>
    </row>
    <row r="202" spans="1:16">
      <c r="A202" s="15"/>
      <c r="B202" s="30" t="s">
        <v>189</v>
      </c>
      <c r="C202" s="30"/>
      <c r="D202" s="30" t="s">
        <v>196</v>
      </c>
      <c r="E202" s="30"/>
      <c r="F202" s="31">
        <v>44629</v>
      </c>
      <c r="G202" s="30"/>
      <c r="H202" s="30" t="s">
        <v>197</v>
      </c>
      <c r="I202" s="30"/>
      <c r="J202" s="30"/>
      <c r="K202" s="30"/>
      <c r="L202" s="30" t="s">
        <v>6</v>
      </c>
      <c r="M202" s="30"/>
      <c r="N202" s="32"/>
      <c r="O202" s="30"/>
      <c r="P202" s="32">
        <v>-1600</v>
      </c>
    </row>
    <row r="203" spans="1:16">
      <c r="A203" s="1" t="s">
        <v>152</v>
      </c>
      <c r="B203" s="1"/>
      <c r="C203" s="1"/>
      <c r="D203" s="1"/>
      <c r="E203" s="1"/>
      <c r="F203" s="28"/>
      <c r="G203" s="1"/>
      <c r="H203" s="1"/>
      <c r="I203" s="1"/>
      <c r="J203" s="1"/>
      <c r="K203" s="1"/>
      <c r="L203" s="1"/>
      <c r="M203" s="1"/>
      <c r="N203" s="29"/>
      <c r="O203" s="1"/>
      <c r="P203" s="29"/>
    </row>
    <row r="204" spans="1:16" ht="15.75" thickBot="1">
      <c r="A204" s="15"/>
      <c r="B204" s="33" t="s">
        <v>192</v>
      </c>
      <c r="C204" s="33"/>
      <c r="D204" s="33" t="s">
        <v>198</v>
      </c>
      <c r="E204" s="33"/>
      <c r="F204" s="34">
        <v>44629</v>
      </c>
      <c r="G204" s="33"/>
      <c r="H204" s="33"/>
      <c r="I204" s="33"/>
      <c r="J204" s="33"/>
      <c r="K204" s="33"/>
      <c r="L204" s="33" t="s">
        <v>99</v>
      </c>
      <c r="M204" s="33"/>
      <c r="N204" s="35">
        <v>-1600</v>
      </c>
      <c r="O204" s="33"/>
      <c r="P204" s="35">
        <v>1600</v>
      </c>
    </row>
    <row r="205" spans="1:16">
      <c r="A205" s="19" t="s">
        <v>129</v>
      </c>
      <c r="B205" s="19"/>
      <c r="C205" s="19"/>
      <c r="D205" s="19"/>
      <c r="E205" s="19"/>
      <c r="F205" s="36"/>
      <c r="G205" s="19"/>
      <c r="H205" s="19"/>
      <c r="I205" s="19"/>
      <c r="J205" s="19"/>
      <c r="K205" s="19"/>
      <c r="L205" s="19"/>
      <c r="M205" s="19"/>
      <c r="N205" s="2">
        <f>ROUND(SUM(N203:N204),5)</f>
        <v>-1600</v>
      </c>
      <c r="O205" s="19"/>
      <c r="P205" s="2">
        <f>ROUND(SUM(P203:P204),5)</f>
        <v>1600</v>
      </c>
    </row>
    <row r="206" spans="1:16">
      <c r="A206" s="1" t="s">
        <v>152</v>
      </c>
      <c r="B206" s="1"/>
      <c r="C206" s="1"/>
      <c r="D206" s="1"/>
      <c r="E206" s="1"/>
      <c r="F206" s="28"/>
      <c r="G206" s="1"/>
      <c r="H206" s="1"/>
      <c r="I206" s="1"/>
      <c r="J206" s="1"/>
      <c r="K206" s="1"/>
      <c r="L206" s="1"/>
      <c r="M206" s="1"/>
      <c r="N206" s="29"/>
      <c r="O206" s="1"/>
      <c r="P206" s="29"/>
    </row>
    <row r="207" spans="1:16">
      <c r="A207" s="15"/>
      <c r="B207" s="30" t="s">
        <v>189</v>
      </c>
      <c r="C207" s="30"/>
      <c r="D207" s="30" t="s">
        <v>199</v>
      </c>
      <c r="E207" s="30"/>
      <c r="F207" s="31">
        <v>44629</v>
      </c>
      <c r="G207" s="30"/>
      <c r="H207" s="30" t="s">
        <v>200</v>
      </c>
      <c r="I207" s="30"/>
      <c r="J207" s="30"/>
      <c r="K207" s="30"/>
      <c r="L207" s="30" t="s">
        <v>6</v>
      </c>
      <c r="M207" s="30"/>
      <c r="N207" s="32"/>
      <c r="O207" s="30"/>
      <c r="P207" s="32">
        <v>-1367.1</v>
      </c>
    </row>
    <row r="208" spans="1:16">
      <c r="A208" s="1" t="s">
        <v>152</v>
      </c>
      <c r="B208" s="1"/>
      <c r="C208" s="1"/>
      <c r="D208" s="1"/>
      <c r="E208" s="1"/>
      <c r="F208" s="28"/>
      <c r="G208" s="1"/>
      <c r="H208" s="1"/>
      <c r="I208" s="1"/>
      <c r="J208" s="1"/>
      <c r="K208" s="1"/>
      <c r="L208" s="1"/>
      <c r="M208" s="1"/>
      <c r="N208" s="29"/>
      <c r="O208" s="1"/>
      <c r="P208" s="29"/>
    </row>
    <row r="209" spans="1:16" ht="15.75" thickBot="1">
      <c r="A209" s="15"/>
      <c r="B209" s="33" t="s">
        <v>192</v>
      </c>
      <c r="C209" s="33"/>
      <c r="D209" s="33"/>
      <c r="E209" s="33"/>
      <c r="F209" s="34">
        <v>44621</v>
      </c>
      <c r="G209" s="33"/>
      <c r="H209" s="33"/>
      <c r="I209" s="33"/>
      <c r="J209" s="33"/>
      <c r="K209" s="33"/>
      <c r="L209" s="33" t="s">
        <v>78</v>
      </c>
      <c r="M209" s="33"/>
      <c r="N209" s="35">
        <v>-1367.1</v>
      </c>
      <c r="O209" s="33"/>
      <c r="P209" s="35">
        <v>1367.1</v>
      </c>
    </row>
    <row r="210" spans="1:16">
      <c r="A210" s="19" t="s">
        <v>129</v>
      </c>
      <c r="B210" s="19"/>
      <c r="C210" s="19"/>
      <c r="D210" s="19"/>
      <c r="E210" s="19"/>
      <c r="F210" s="36"/>
      <c r="G210" s="19"/>
      <c r="H210" s="19"/>
      <c r="I210" s="19"/>
      <c r="J210" s="19"/>
      <c r="K210" s="19"/>
      <c r="L210" s="19"/>
      <c r="M210" s="19"/>
      <c r="N210" s="2">
        <f>ROUND(SUM(N208:N209),5)</f>
        <v>-1367.1</v>
      </c>
      <c r="O210" s="19"/>
      <c r="P210" s="2">
        <f>ROUND(SUM(P208:P209),5)</f>
        <v>1367.1</v>
      </c>
    </row>
    <row r="211" spans="1:16">
      <c r="A211" s="1" t="s">
        <v>152</v>
      </c>
      <c r="B211" s="1"/>
      <c r="C211" s="1"/>
      <c r="D211" s="1"/>
      <c r="E211" s="1"/>
      <c r="F211" s="28"/>
      <c r="G211" s="1"/>
      <c r="H211" s="1"/>
      <c r="I211" s="1"/>
      <c r="J211" s="1"/>
      <c r="K211" s="1"/>
      <c r="L211" s="1"/>
      <c r="M211" s="1"/>
      <c r="N211" s="29"/>
      <c r="O211" s="1"/>
      <c r="P211" s="29"/>
    </row>
    <row r="212" spans="1:16">
      <c r="A212" s="15"/>
      <c r="B212" s="30" t="s">
        <v>189</v>
      </c>
      <c r="C212" s="30"/>
      <c r="D212" s="30" t="s">
        <v>201</v>
      </c>
      <c r="E212" s="30"/>
      <c r="F212" s="31">
        <v>44629</v>
      </c>
      <c r="G212" s="30"/>
      <c r="H212" s="30" t="s">
        <v>202</v>
      </c>
      <c r="I212" s="30"/>
      <c r="J212" s="30"/>
      <c r="K212" s="30"/>
      <c r="L212" s="30" t="s">
        <v>6</v>
      </c>
      <c r="M212" s="30"/>
      <c r="N212" s="32"/>
      <c r="O212" s="30"/>
      <c r="P212" s="32">
        <v>-5481</v>
      </c>
    </row>
    <row r="213" spans="1:16">
      <c r="A213" s="1" t="s">
        <v>152</v>
      </c>
      <c r="B213" s="1"/>
      <c r="C213" s="1"/>
      <c r="D213" s="1"/>
      <c r="E213" s="1"/>
      <c r="F213" s="28"/>
      <c r="G213" s="1"/>
      <c r="H213" s="1"/>
      <c r="I213" s="1"/>
      <c r="J213" s="1"/>
      <c r="K213" s="1"/>
      <c r="L213" s="1"/>
      <c r="M213" s="1"/>
      <c r="N213" s="29"/>
      <c r="O213" s="1"/>
      <c r="P213" s="29"/>
    </row>
    <row r="214" spans="1:16" ht="15.75" thickBot="1">
      <c r="A214" s="15"/>
      <c r="B214" s="33" t="s">
        <v>192</v>
      </c>
      <c r="C214" s="33"/>
      <c r="D214" s="33" t="s">
        <v>203</v>
      </c>
      <c r="E214" s="33"/>
      <c r="F214" s="34">
        <v>44629</v>
      </c>
      <c r="G214" s="33"/>
      <c r="H214" s="33"/>
      <c r="I214" s="33"/>
      <c r="J214" s="33"/>
      <c r="K214" s="33"/>
      <c r="L214" s="33" t="s">
        <v>27</v>
      </c>
      <c r="M214" s="33"/>
      <c r="N214" s="35">
        <v>-5481</v>
      </c>
      <c r="O214" s="33"/>
      <c r="P214" s="35">
        <v>5481</v>
      </c>
    </row>
    <row r="215" spans="1:16">
      <c r="A215" s="19" t="s">
        <v>129</v>
      </c>
      <c r="B215" s="19"/>
      <c r="C215" s="19"/>
      <c r="D215" s="19"/>
      <c r="E215" s="19"/>
      <c r="F215" s="36"/>
      <c r="G215" s="19"/>
      <c r="H215" s="19"/>
      <c r="I215" s="19"/>
      <c r="J215" s="19"/>
      <c r="K215" s="19"/>
      <c r="L215" s="19"/>
      <c r="M215" s="19"/>
      <c r="N215" s="2">
        <f>ROUND(SUM(N213:N214),5)</f>
        <v>-5481</v>
      </c>
      <c r="O215" s="19"/>
      <c r="P215" s="2">
        <f>ROUND(SUM(P213:P214),5)</f>
        <v>5481</v>
      </c>
    </row>
    <row r="216" spans="1:16">
      <c r="A216" s="1" t="s">
        <v>152</v>
      </c>
      <c r="B216" s="1"/>
      <c r="C216" s="1"/>
      <c r="D216" s="1"/>
      <c r="E216" s="1"/>
      <c r="F216" s="28"/>
      <c r="G216" s="1"/>
      <c r="H216" s="1"/>
      <c r="I216" s="1"/>
      <c r="J216" s="1"/>
      <c r="K216" s="1"/>
      <c r="L216" s="1"/>
      <c r="M216" s="1"/>
      <c r="N216" s="29"/>
      <c r="O216" s="1"/>
      <c r="P216" s="29"/>
    </row>
    <row r="217" spans="1:16">
      <c r="A217" s="15"/>
      <c r="B217" s="30" t="s">
        <v>189</v>
      </c>
      <c r="C217" s="30"/>
      <c r="D217" s="30" t="s">
        <v>204</v>
      </c>
      <c r="E217" s="30"/>
      <c r="F217" s="31">
        <v>44629</v>
      </c>
      <c r="G217" s="30"/>
      <c r="H217" s="30" t="s">
        <v>205</v>
      </c>
      <c r="I217" s="30"/>
      <c r="J217" s="30"/>
      <c r="K217" s="30"/>
      <c r="L217" s="30" t="s">
        <v>6</v>
      </c>
      <c r="M217" s="30"/>
      <c r="N217" s="32"/>
      <c r="O217" s="30"/>
      <c r="P217" s="32">
        <v>-256.89</v>
      </c>
    </row>
    <row r="218" spans="1:16">
      <c r="A218" s="1" t="s">
        <v>152</v>
      </c>
      <c r="B218" s="1"/>
      <c r="C218" s="1"/>
      <c r="D218" s="1"/>
      <c r="E218" s="1"/>
      <c r="F218" s="28"/>
      <c r="G218" s="1"/>
      <c r="H218" s="1"/>
      <c r="I218" s="1"/>
      <c r="J218" s="1"/>
      <c r="K218" s="1"/>
      <c r="L218" s="1"/>
      <c r="M218" s="1"/>
      <c r="N218" s="29"/>
      <c r="O218" s="1"/>
      <c r="P218" s="29"/>
    </row>
    <row r="219" spans="1:16" ht="15.75" thickBot="1">
      <c r="A219" s="15"/>
      <c r="B219" s="33" t="s">
        <v>192</v>
      </c>
      <c r="C219" s="33"/>
      <c r="D219" s="33" t="s">
        <v>206</v>
      </c>
      <c r="E219" s="33"/>
      <c r="F219" s="34">
        <v>44629</v>
      </c>
      <c r="G219" s="33"/>
      <c r="H219" s="33"/>
      <c r="I219" s="33"/>
      <c r="J219" s="33"/>
      <c r="K219" s="33"/>
      <c r="L219" s="33" t="s">
        <v>31</v>
      </c>
      <c r="M219" s="33"/>
      <c r="N219" s="35">
        <v>-256.89</v>
      </c>
      <c r="O219" s="33"/>
      <c r="P219" s="35">
        <v>256.89</v>
      </c>
    </row>
    <row r="220" spans="1:16">
      <c r="A220" s="19" t="s">
        <v>129</v>
      </c>
      <c r="B220" s="19"/>
      <c r="C220" s="19"/>
      <c r="D220" s="19"/>
      <c r="E220" s="19"/>
      <c r="F220" s="36"/>
      <c r="G220" s="19"/>
      <c r="H220" s="19"/>
      <c r="I220" s="19"/>
      <c r="J220" s="19"/>
      <c r="K220" s="19"/>
      <c r="L220" s="19"/>
      <c r="M220" s="19"/>
      <c r="N220" s="2">
        <f>ROUND(SUM(N218:N219),5)</f>
        <v>-256.89</v>
      </c>
      <c r="O220" s="19"/>
      <c r="P220" s="2">
        <f>ROUND(SUM(P218:P219),5)</f>
        <v>256.89</v>
      </c>
    </row>
  </sheetData>
  <pageMargins left="0.7" right="0.7" top="0.75" bottom="0.75" header="0.1" footer="0.3"/>
  <pageSetup orientation="portrait" horizontalDpi="4294967293" verticalDpi="0" r:id="rId1"/>
  <headerFooter>
    <oddHeader>&amp;L&amp;"Arial,Bold"&amp;8 3:26 PM
&amp;"Arial,Bold"&amp;8 03/30/22
&amp;"Arial,Bold"&amp;8 &amp;C&amp;"Arial,Bold"&amp;12 PIKES BAY SANITARY DISTRICT
&amp;"Arial,Bold"&amp;14 Check Detail
&amp;"Arial,Bold"&amp;10 March 1 - 30, 2022</oddHeader>
    <oddFooter>&amp;R&amp;"Arial,Bold"&amp;8 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HP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Rose</dc:creator>
  <cp:keywords/>
  <dc:description/>
  <cp:lastModifiedBy>John Carlson</cp:lastModifiedBy>
  <cp:revision/>
  <dcterms:created xsi:type="dcterms:W3CDTF">2022-03-30T19:49:12Z</dcterms:created>
  <dcterms:modified xsi:type="dcterms:W3CDTF">2022-04-07T00:31:53Z</dcterms:modified>
  <cp:category/>
  <cp:contentStatus/>
</cp:coreProperties>
</file>