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6.01.20 Meeting Packet\"/>
    </mc:Choice>
  </mc:AlternateContent>
  <bookViews>
    <workbookView xWindow="0" yWindow="0" windowWidth="15345" windowHeight="6705"/>
  </bookViews>
  <sheets>
    <sheet name="May 2020 Balance" sheetId="1" r:id="rId1"/>
    <sheet name="May 2020 PNL" sheetId="3" r:id="rId2"/>
    <sheet name="PNL Budget vs Actual " sheetId="5" r:id="rId3"/>
    <sheet name="May 2020 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'May 2020 Balance'!$A:$E,'May 2020 Balance'!$1:$1</definedName>
    <definedName name="_xlnm.Print_Titles" localSheetId="3">'May 2020 Checks'!$A:$A,'May 2020 Checks'!$1:$1</definedName>
    <definedName name="_xlnm.Print_Titles" localSheetId="1">'May 2020 PNL'!$A:$E,'May 2020 PNL'!$1:$1</definedName>
    <definedName name="_xlnm.Print_Titles" localSheetId="2">'PNL Budget vs Actual '!$A:$E,'PNL Budget vs Actual '!$1:$2</definedName>
    <definedName name="QB_COLUMN_1210" localSheetId="1" hidden="1">'May 2020 PNL'!$F$1</definedName>
    <definedName name="QB_COLUMN_2210" localSheetId="1" hidden="1">'May 2020 PNL'!$H$1</definedName>
    <definedName name="QB_COLUMN_29" localSheetId="0" hidden="1">'May 2020 Balance'!$F$1</definedName>
    <definedName name="QB_COLUMN_42301" localSheetId="1" hidden="1">'May 2020 PNL'!$L$1</definedName>
    <definedName name="QB_COLUMN_45211" localSheetId="1" hidden="1">'May 2020 PNL'!$J$1</definedName>
    <definedName name="QB_COLUMN_59200" localSheetId="2" hidden="1">'PNL Budget vs Actual '!$F$2</definedName>
    <definedName name="QB_COLUMN_63620" localSheetId="2" hidden="1">'PNL Budget vs Actual '!$J$2</definedName>
    <definedName name="QB_COLUMN_64430" localSheetId="2" hidden="1">'PNL Budget vs Actual '!$L$2</definedName>
    <definedName name="QB_COLUMN_76210" localSheetId="2" hidden="1">'PNL Budget vs Actual '!$H$2</definedName>
    <definedName name="QB_DATA_0" localSheetId="0" hidden="1">'May 2020 Balance'!$5:$5,'May 2020 Balance'!$6:$6,'May 2020 Balance'!$7:$7,'May 2020 Balance'!$8:$8,'May 2020 Balance'!$11:$11,'May 2020 Balance'!$12:$12,'May 2020 Balance'!$13:$13,'May 2020 Balance'!$14:$14,'May 2020 Balance'!$17:$17,'May 2020 Balance'!$18:$18,'May 2020 Balance'!$22:$22,'May 2020 Balance'!$23:$23,'May 2020 Balance'!$24:$24,'May 2020 Balance'!$25:$25,'May 2020 Balance'!$26:$26,'May 2020 Balance'!$27:$27</definedName>
    <definedName name="QB_DATA_0" localSheetId="1" hidden="1">'May 2020 PNL'!$4:$4,'May 2020 PNL'!$5:$5,'May 2020 PNL'!$6:$6,'May 2020 PNL'!$9:$9,'May 2020 PNL'!$10:$10,'May 2020 PNL'!$12:$12,'May 2020 PNL'!$15:$15,'May 2020 PNL'!$16:$16,'May 2020 PNL'!$17:$17,'May 2020 PNL'!$18:$18,'May 2020 PNL'!$19:$19,'May 2020 PNL'!$20:$20,'May 2020 PNL'!$23:$23,'May 2020 PNL'!$24:$24,'May 2020 PNL'!$25:$25,'May 2020 PNL'!$26:$26</definedName>
    <definedName name="QB_DATA_0" localSheetId="2" hidden="1">'PNL Budget vs Actual '!$5:$5,'PNL Budget vs Actual '!$6:$6,'PNL Budget vs Actual '!$7:$7,'PNL Budget vs Actual '!$10:$10,'PNL Budget vs Actual '!$11:$11,'PNL Budget vs Actual '!$12:$12,'PNL Budget vs Actual '!$14:$14,'PNL Budget vs Actual '!$15:$15,'PNL Budget vs Actual '!$18:$18,'PNL Budget vs Actual '!$19:$19,'PNL Budget vs Actual '!$20:$20,'PNL Budget vs Actual '!$21:$21,'PNL Budget vs Actual '!$22:$22,'PNL Budget vs Actual '!$23:$23,'PNL Budget vs Actual '!$24:$24,'PNL Budget vs Actual '!$27:$27</definedName>
    <definedName name="QB_DATA_1" localSheetId="0" hidden="1">'May 2020 Balance'!$29:$29,'May 2020 Balance'!$30:$30,'May 2020 Balance'!$32:$32,'May 2020 Balance'!$33:$33,'May 2020 Balance'!$34:$34,'May 2020 Balance'!$37:$37,'May 2020 Balance'!$44:$44,'May 2020 Balance'!$47:$47,'May 2020 Balance'!$48:$48,'May 2020 Balance'!$49:$49,'May 2020 Balance'!$50:$50,'May 2020 Balance'!$51:$51,'May 2020 Balance'!$55:$55,'May 2020 Balance'!$59:$59,'May 2020 Balance'!$60:$60,'May 2020 Balance'!$61:$61</definedName>
    <definedName name="QB_DATA_1" localSheetId="1" hidden="1">'May 2020 PNL'!$27:$27,'May 2020 PNL'!$30:$30,'May 2020 PNL'!$31:$31,'May 2020 PNL'!$34:$34,'May 2020 PNL'!$35:$35,'May 2020 PNL'!$36:$36,'May 2020 PNL'!$37:$37,'May 2020 PNL'!$40:$40,'May 2020 PNL'!$47:$47,'May 2020 PNL'!$49:$49,'May 2020 PNL'!$52:$52</definedName>
    <definedName name="QB_DATA_1" localSheetId="2" hidden="1">'PNL Budget vs Actual '!$28:$28,'PNL Budget vs Actual '!$29:$29,'PNL Budget vs Actual '!$30:$30,'PNL Budget vs Actual '!$31:$31,'PNL Budget vs Actual '!$34:$34,'PNL Budget vs Actual '!$35:$35,'PNL Budget vs Actual '!$38:$38,'PNL Budget vs Actual '!$39:$39,'PNL Budget vs Actual '!$42:$42,'PNL Budget vs Actual '!$45:$45,'PNL Budget vs Actual '!$46:$46,'PNL Budget vs Actual '!$47:$47,'PNL Budget vs Actual '!$48:$48,'PNL Budget vs Actual '!$49:$49,'PNL Budget vs Actual '!$52:$52,'PNL Budget vs Actual '!$59:$59</definedName>
    <definedName name="QB_DATA_2" localSheetId="0" hidden="1">'May 2020 Balance'!$62:$62,'May 2020 Balance'!$63:$63,'May 2020 Balance'!$64:$64</definedName>
    <definedName name="QB_DATA_2" localSheetId="2" hidden="1">'PNL Budget vs Actual '!$60:$60,'PNL Budget vs Actual '!$62:$62,'PNL Budget vs Actual '!$65:$65</definedName>
    <definedName name="QB_FORMULA_0" localSheetId="0" hidden="1">'May 2020 Balance'!$F$9,'May 2020 Balance'!$F$15,'May 2020 Balance'!$F$19,'May 2020 Balance'!$F$20,'May 2020 Balance'!$F$31,'May 2020 Balance'!$F$35,'May 2020 Balance'!$F$38,'May 2020 Balance'!$F$39,'May 2020 Balance'!$F$45,'May 2020 Balance'!$F$52,'May 2020 Balance'!$F$53,'May 2020 Balance'!$F$56,'May 2020 Balance'!$F$57,'May 2020 Balance'!$F$65,'May 2020 Balance'!$F$66</definedName>
    <definedName name="QB_FORMULA_0" localSheetId="1" hidden="1">'May 2020 PNL'!$L$4,'May 2020 PNL'!$L$5,'May 2020 PNL'!$L$6,'May 2020 PNL'!$F$7,'May 2020 PNL'!$H$7,'May 2020 PNL'!$J$7,'May 2020 PNL'!$L$7,'May 2020 PNL'!$L$9,'May 2020 PNL'!$L$10,'May 2020 PNL'!$L$12,'May 2020 PNL'!$F$13,'May 2020 PNL'!$H$13,'May 2020 PNL'!$J$13,'May 2020 PNL'!$L$13,'May 2020 PNL'!$L$15,'May 2020 PNL'!$L$16</definedName>
    <definedName name="QB_FORMULA_0" localSheetId="2" hidden="1">'PNL Budget vs Actual '!$J$6,'PNL Budget vs Actual '!$L$6,'PNL Budget vs Actual '!$J$7,'PNL Budget vs Actual '!$L$7,'PNL Budget vs Actual '!$F$8,'PNL Budget vs Actual '!$H$8,'PNL Budget vs Actual '!$J$8,'PNL Budget vs Actual '!$L$8,'PNL Budget vs Actual '!$J$10,'PNL Budget vs Actual '!$L$10,'PNL Budget vs Actual '!$J$11,'PNL Budget vs Actual '!$L$11,'PNL Budget vs Actual '!$J$12,'PNL Budget vs Actual '!$L$12,'PNL Budget vs Actual '!$J$14,'PNL Budget vs Actual '!$L$14</definedName>
    <definedName name="QB_FORMULA_1" localSheetId="1" hidden="1">'May 2020 PNL'!$L$17,'May 2020 PNL'!$L$18,'May 2020 PNL'!$L$19,'May 2020 PNL'!$L$20,'May 2020 PNL'!$F$21,'May 2020 PNL'!$H$21,'May 2020 PNL'!$J$21,'May 2020 PNL'!$L$21,'May 2020 PNL'!$L$23,'May 2020 PNL'!$L$24,'May 2020 PNL'!$L$25,'May 2020 PNL'!$L$26,'May 2020 PNL'!$L$27,'May 2020 PNL'!$F$28,'May 2020 PNL'!$H$28,'May 2020 PNL'!$J$28</definedName>
    <definedName name="QB_FORMULA_1" localSheetId="2" hidden="1">'PNL Budget vs Actual '!$F$16,'PNL Budget vs Actual '!$H$16,'PNL Budget vs Actual '!$J$16,'PNL Budget vs Actual '!$L$16,'PNL Budget vs Actual '!$J$18,'PNL Budget vs Actual '!$L$18,'PNL Budget vs Actual '!$J$19,'PNL Budget vs Actual '!$L$19,'PNL Budget vs Actual '!$J$20,'PNL Budget vs Actual '!$L$20,'PNL Budget vs Actual '!$J$21,'PNL Budget vs Actual '!$L$21,'PNL Budget vs Actual '!$J$22,'PNL Budget vs Actual '!$L$22,'PNL Budget vs Actual '!$J$23,'PNL Budget vs Actual '!$L$23</definedName>
    <definedName name="QB_FORMULA_2" localSheetId="1" hidden="1">'May 2020 PNL'!$L$28,'May 2020 PNL'!$L$30,'May 2020 PNL'!$L$31,'May 2020 PNL'!$F$32,'May 2020 PNL'!$H$32,'May 2020 PNL'!$J$32,'May 2020 PNL'!$L$32,'May 2020 PNL'!$L$34,'May 2020 PNL'!$L$35,'May 2020 PNL'!$L$36,'May 2020 PNL'!$L$37,'May 2020 PNL'!$F$38,'May 2020 PNL'!$H$38,'May 2020 PNL'!$J$38,'May 2020 PNL'!$L$38,'May 2020 PNL'!$L$40</definedName>
    <definedName name="QB_FORMULA_2" localSheetId="2" hidden="1">'PNL Budget vs Actual '!$J$24,'PNL Budget vs Actual '!$L$24,'PNL Budget vs Actual '!$F$25,'PNL Budget vs Actual '!$H$25,'PNL Budget vs Actual '!$J$25,'PNL Budget vs Actual '!$L$25,'PNL Budget vs Actual '!$J$27,'PNL Budget vs Actual '!$L$27,'PNL Budget vs Actual '!$J$28,'PNL Budget vs Actual '!$L$28,'PNL Budget vs Actual '!$J$30,'PNL Budget vs Actual '!$L$30,'PNL Budget vs Actual '!$J$31,'PNL Budget vs Actual '!$L$31,'PNL Budget vs Actual '!$F$32,'PNL Budget vs Actual '!$H$32</definedName>
    <definedName name="QB_FORMULA_3" localSheetId="1" hidden="1">'May 2020 PNL'!$F$41,'May 2020 PNL'!$H$41,'May 2020 PNL'!$J$41,'May 2020 PNL'!$L$41,'May 2020 PNL'!$F$42,'May 2020 PNL'!$H$42,'May 2020 PNL'!$J$42,'May 2020 PNL'!$L$42,'May 2020 PNL'!$F$43,'May 2020 PNL'!$H$43,'May 2020 PNL'!$J$43,'May 2020 PNL'!$L$43,'May 2020 PNL'!$L$47,'May 2020 PNL'!$F$48,'May 2020 PNL'!$H$48,'May 2020 PNL'!$J$48</definedName>
    <definedName name="QB_FORMULA_3" localSheetId="2" hidden="1">'PNL Budget vs Actual '!$J$32,'PNL Budget vs Actual '!$L$32,'PNL Budget vs Actual '!$J$34,'PNL Budget vs Actual '!$L$34,'PNL Budget vs Actual '!$J$35,'PNL Budget vs Actual '!$L$35,'PNL Budget vs Actual '!$F$36,'PNL Budget vs Actual '!$H$36,'PNL Budget vs Actual '!$J$36,'PNL Budget vs Actual '!$L$36,'PNL Budget vs Actual '!$J$38,'PNL Budget vs Actual '!$L$38,'PNL Budget vs Actual '!$J$39,'PNL Budget vs Actual '!$L$39,'PNL Budget vs Actual '!$F$40,'PNL Budget vs Actual '!$H$40</definedName>
    <definedName name="QB_FORMULA_4" localSheetId="1" hidden="1">'May 2020 PNL'!$L$48,'May 2020 PNL'!$L$49,'May 2020 PNL'!$F$50,'May 2020 PNL'!$H$50,'May 2020 PNL'!$J$50,'May 2020 PNL'!$L$50,'May 2020 PNL'!$L$52,'May 2020 PNL'!$F$53,'May 2020 PNL'!$H$53,'May 2020 PNL'!$J$53,'May 2020 PNL'!$L$53,'May 2020 PNL'!$F$54,'May 2020 PNL'!$H$54,'May 2020 PNL'!$J$54,'May 2020 PNL'!$L$54,'May 2020 PNL'!$F$55</definedName>
    <definedName name="QB_FORMULA_4" localSheetId="2" hidden="1">'PNL Budget vs Actual '!$J$40,'PNL Budget vs Actual '!$L$40,'PNL Budget vs Actual '!$J$42,'PNL Budget vs Actual '!$L$42,'PNL Budget vs Actual '!$F$43,'PNL Budget vs Actual '!$H$43,'PNL Budget vs Actual '!$J$43,'PNL Budget vs Actual '!$L$43,'PNL Budget vs Actual '!$J$45,'PNL Budget vs Actual '!$L$45,'PNL Budget vs Actual '!$J$47,'PNL Budget vs Actual '!$L$47,'PNL Budget vs Actual '!$J$48,'PNL Budget vs Actual '!$L$48,'PNL Budget vs Actual '!$J$49,'PNL Budget vs Actual '!$L$49</definedName>
    <definedName name="QB_FORMULA_5" localSheetId="1" hidden="1">'May 2020 PNL'!$H$55,'May 2020 PNL'!$J$55,'May 2020 PNL'!$L$55</definedName>
    <definedName name="QB_FORMULA_5" localSheetId="2" hidden="1">'PNL Budget vs Actual '!$F$50,'PNL Budget vs Actual '!$H$50,'PNL Budget vs Actual '!$J$50,'PNL Budget vs Actual '!$L$50,'PNL Budget vs Actual '!$J$52,'PNL Budget vs Actual '!$L$52,'PNL Budget vs Actual '!$F$53,'PNL Budget vs Actual '!$H$53,'PNL Budget vs Actual '!$J$53,'PNL Budget vs Actual '!$L$53,'PNL Budget vs Actual '!$F$54,'PNL Budget vs Actual '!$H$54,'PNL Budget vs Actual '!$J$54,'PNL Budget vs Actual '!$L$54,'PNL Budget vs Actual '!$F$55,'PNL Budget vs Actual '!$H$55</definedName>
    <definedName name="QB_FORMULA_6" localSheetId="2" hidden="1">'PNL Budget vs Actual '!$J$55,'PNL Budget vs Actual '!$L$55,'PNL Budget vs Actual '!$J$59,'PNL Budget vs Actual '!$L$59,'PNL Budget vs Actual '!$J$60,'PNL Budget vs Actual '!$L$60,'PNL Budget vs Actual '!$F$61,'PNL Budget vs Actual '!$H$61,'PNL Budget vs Actual '!$J$61,'PNL Budget vs Actual '!$L$61,'PNL Budget vs Actual '!$F$63,'PNL Budget vs Actual '!$H$63,'PNL Budget vs Actual '!$J$63,'PNL Budget vs Actual '!$L$63,'PNL Budget vs Actual '!$J$65,'PNL Budget vs Actual '!$L$65</definedName>
    <definedName name="QB_FORMULA_7" localSheetId="2" hidden="1">'PNL Budget vs Actual '!$F$66,'PNL Budget vs Actual '!$H$66,'PNL Budget vs Actual '!$J$66,'PNL Budget vs Actual '!$L$66,'PNL Budget vs Actual '!$F$67,'PNL Budget vs Actual '!$H$67,'PNL Budget vs Actual '!$J$67,'PNL Budget vs Actual '!$L$67,'PNL Budget vs Actual '!$F$68,'PNL Budget vs Actual '!$H$68,'PNL Budget vs Actual '!$J$68,'PNL Budget vs Actual '!$L$68</definedName>
    <definedName name="QB_ROW_1" localSheetId="0" hidden="1">'May 2020 Balance'!$A$2</definedName>
    <definedName name="QB_ROW_10031" localSheetId="0" hidden="1">'May 2020 Balance'!$D$43</definedName>
    <definedName name="QB_ROW_1011" localSheetId="0" hidden="1">'May 2020 Balance'!$B$3</definedName>
    <definedName name="QB_ROW_101220" localSheetId="0" hidden="1">'May 2020 Balance'!$C$33</definedName>
    <definedName name="QB_ROW_10331" localSheetId="0" hidden="1">'May 2020 Balance'!$D$45</definedName>
    <definedName name="QB_ROW_106240" localSheetId="0" hidden="1">'May 2020 Balance'!$E$49</definedName>
    <definedName name="QB_ROW_107230" localSheetId="1" hidden="1">'May 2020 PNL'!$D$5</definedName>
    <definedName name="QB_ROW_107230" localSheetId="2" hidden="1">'PNL Budget vs Actual '!$D$6</definedName>
    <definedName name="QB_ROW_110230" localSheetId="0" hidden="1">'May 2020 Balance'!$D$55</definedName>
    <definedName name="QB_ROW_117220" localSheetId="0" hidden="1">'May 2020 Balance'!$C$25</definedName>
    <definedName name="QB_ROW_12031" localSheetId="0" hidden="1">'May 2020 Balance'!$D$46</definedName>
    <definedName name="QB_ROW_121220" localSheetId="0" hidden="1">'May 2020 Balance'!$C$59</definedName>
    <definedName name="QB_ROW_1220" localSheetId="0" hidden="1">'May 2020 Balance'!$C$60</definedName>
    <definedName name="QB_ROW_122030" localSheetId="2" hidden="1">'PNL Budget vs Actual '!$D$41</definedName>
    <definedName name="QB_ROW_122330" localSheetId="2" hidden="1">'PNL Budget vs Actual '!$D$43</definedName>
    <definedName name="QB_ROW_12331" localSheetId="0" hidden="1">'May 2020 Balance'!$D$52</definedName>
    <definedName name="QB_ROW_128240" localSheetId="0" hidden="1">'May 2020 Balance'!$E$50</definedName>
    <definedName name="QB_ROW_13021" localSheetId="0" hidden="1">'May 2020 Balance'!$C$54</definedName>
    <definedName name="QB_ROW_1311" localSheetId="0" hidden="1">'May 2020 Balance'!$B$20</definedName>
    <definedName name="QB_ROW_13321" localSheetId="0" hidden="1">'May 2020 Balance'!$C$56</definedName>
    <definedName name="QB_ROW_134220" localSheetId="0" hidden="1">'May 2020 Balance'!$C$62</definedName>
    <definedName name="QB_ROW_135220" localSheetId="0" hidden="1">'May 2020 Balance'!$C$61</definedName>
    <definedName name="QB_ROW_136220" localSheetId="0" hidden="1">'May 2020 Balance'!$C$26</definedName>
    <definedName name="QB_ROW_137220" localSheetId="0" hidden="1">'May 2020 Balance'!$C$34</definedName>
    <definedName name="QB_ROW_14011" localSheetId="0" hidden="1">'May 2020 Balance'!$B$58</definedName>
    <definedName name="QB_ROW_140240" localSheetId="1" hidden="1">'May 2020 PNL'!$E$12</definedName>
    <definedName name="QB_ROW_140240" localSheetId="2" hidden="1">'PNL Budget vs Actual '!$E$15</definedName>
    <definedName name="QB_ROW_142240" localSheetId="1" hidden="1">'May 2020 PNL'!$E$25</definedName>
    <definedName name="QB_ROW_142240" localSheetId="2" hidden="1">'PNL Budget vs Actual '!$E$29</definedName>
    <definedName name="QB_ROW_14311" localSheetId="0" hidden="1">'May 2020 Balance'!$B$65</definedName>
    <definedName name="QB_ROW_146320" localSheetId="0" hidden="1">'May 2020 Balance'!$C$27</definedName>
    <definedName name="QB_ROW_152330" localSheetId="0" hidden="1">'May 2020 Balance'!$D$7</definedName>
    <definedName name="QB_ROW_154230" localSheetId="0" hidden="1">'May 2020 Balance'!$D$8</definedName>
    <definedName name="QB_ROW_17221" localSheetId="0" hidden="1">'May 2020 Balance'!$C$64</definedName>
    <definedName name="QB_ROW_180230" localSheetId="0" hidden="1">'May 2020 Balance'!$D$17</definedName>
    <definedName name="QB_ROW_181230" localSheetId="0" hidden="1">'May 2020 Balance'!$D$18</definedName>
    <definedName name="QB_ROW_18230" localSheetId="1" hidden="1">'May 2020 PNL'!$D$10</definedName>
    <definedName name="QB_ROW_18230" localSheetId="2" hidden="1">'PNL Budget vs Actual '!$D$12</definedName>
    <definedName name="QB_ROW_18301" localSheetId="1" hidden="1">'May 2020 PNL'!$A$55</definedName>
    <definedName name="QB_ROW_18301" localSheetId="2" hidden="1">'PNL Budget vs Actual '!$A$68</definedName>
    <definedName name="QB_ROW_183220" localSheetId="0" hidden="1">'May 2020 Balance'!$C$37</definedName>
    <definedName name="QB_ROW_19011" localSheetId="1" hidden="1">'May 2020 PNL'!$B$2</definedName>
    <definedName name="QB_ROW_19011" localSheetId="2" hidden="1">'PNL Budget vs Actual '!$B$3</definedName>
    <definedName name="QB_ROW_192030" localSheetId="2" hidden="1">'PNL Budget vs Actual '!$D$33</definedName>
    <definedName name="QB_ROW_192330" localSheetId="2" hidden="1">'PNL Budget vs Actual '!$D$36</definedName>
    <definedName name="QB_ROW_19311" localSheetId="1" hidden="1">'May 2020 PNL'!$B$43</definedName>
    <definedName name="QB_ROW_19311" localSheetId="2" hidden="1">'PNL Budget vs Actual '!$B$55</definedName>
    <definedName name="QB_ROW_193230" localSheetId="1" hidden="1">'May 2020 PNL'!$D$52</definedName>
    <definedName name="QB_ROW_193230" localSheetId="2" hidden="1">'PNL Budget vs Actual '!$D$65</definedName>
    <definedName name="QB_ROW_194030" localSheetId="1" hidden="1">'May 2020 PNL'!$D$39</definedName>
    <definedName name="QB_ROW_194030" localSheetId="2" hidden="1">'PNL Budget vs Actual '!$D$51</definedName>
    <definedName name="QB_ROW_194330" localSheetId="1" hidden="1">'May 2020 PNL'!$D$41</definedName>
    <definedName name="QB_ROW_194330" localSheetId="2" hidden="1">'PNL Budget vs Actual '!$D$53</definedName>
    <definedName name="QB_ROW_198240" localSheetId="0" hidden="1">'May 2020 Balance'!$E$47</definedName>
    <definedName name="QB_ROW_199240" localSheetId="0" hidden="1">'May 2020 Balance'!$E$51</definedName>
    <definedName name="QB_ROW_20021" localSheetId="1" hidden="1">'May 2020 PNL'!$C$3</definedName>
    <definedName name="QB_ROW_20021" localSheetId="2" hidden="1">'PNL Budget vs Actual '!$C$4</definedName>
    <definedName name="QB_ROW_2021" localSheetId="0" hidden="1">'May 2020 Balance'!$C$4</definedName>
    <definedName name="QB_ROW_20321" localSheetId="1" hidden="1">'May 2020 PNL'!$C$7</definedName>
    <definedName name="QB_ROW_20321" localSheetId="2" hidden="1">'PNL Budget vs Actual '!$C$8</definedName>
    <definedName name="QB_ROW_205220" localSheetId="0" hidden="1">'May 2020 Balance'!$C$63</definedName>
    <definedName name="QB_ROW_207230" localSheetId="1" hidden="1">'May 2020 PNL'!$D$9</definedName>
    <definedName name="QB_ROW_207230" localSheetId="2" hidden="1">'PNL Budget vs Actual '!$D$11</definedName>
    <definedName name="QB_ROW_208240" localSheetId="2" hidden="1">'PNL Budget vs Actual '!$E$42</definedName>
    <definedName name="QB_ROW_21021" localSheetId="1" hidden="1">'May 2020 PNL'!$C$8</definedName>
    <definedName name="QB_ROW_21021" localSheetId="2" hidden="1">'PNL Budget vs Actual '!$C$9</definedName>
    <definedName name="QB_ROW_21321" localSheetId="1" hidden="1">'May 2020 PNL'!$C$42</definedName>
    <definedName name="QB_ROW_21321" localSheetId="2" hidden="1">'PNL Budget vs Actual '!$C$54</definedName>
    <definedName name="QB_ROW_216240" localSheetId="1" hidden="1">'May 2020 PNL'!$E$15</definedName>
    <definedName name="QB_ROW_216240" localSheetId="2" hidden="1">'PNL Budget vs Actual '!$E$19</definedName>
    <definedName name="QB_ROW_217230" localSheetId="0" hidden="1">'May 2020 Balance'!$D$5</definedName>
    <definedName name="QB_ROW_218230" localSheetId="0" hidden="1">'May 2020 Balance'!$D$6</definedName>
    <definedName name="QB_ROW_22011" localSheetId="1" hidden="1">'May 2020 PNL'!$B$44</definedName>
    <definedName name="QB_ROW_22011" localSheetId="2" hidden="1">'PNL Budget vs Actual '!$B$56</definedName>
    <definedName name="QB_ROW_220220" localSheetId="0" hidden="1">'May 2020 Balance'!$C$32</definedName>
    <definedName name="QB_ROW_222240" localSheetId="1" hidden="1">'May 2020 PNL'!$E$35</definedName>
    <definedName name="QB_ROW_222240" localSheetId="2" hidden="1">'PNL Budget vs Actual '!$E$47</definedName>
    <definedName name="QB_ROW_22311" localSheetId="1" hidden="1">'May 2020 PNL'!$B$54</definedName>
    <definedName name="QB_ROW_22311" localSheetId="2" hidden="1">'PNL Budget vs Actual '!$B$67</definedName>
    <definedName name="QB_ROW_225020" localSheetId="0" hidden="1">'May 2020 Balance'!$C$28</definedName>
    <definedName name="QB_ROW_225230" localSheetId="0" hidden="1">'May 2020 Balance'!$D$30</definedName>
    <definedName name="QB_ROW_225320" localSheetId="0" hidden="1">'May 2020 Balance'!$C$31</definedName>
    <definedName name="QB_ROW_23021" localSheetId="1" hidden="1">'May 2020 PNL'!$C$45</definedName>
    <definedName name="QB_ROW_23021" localSheetId="2" hidden="1">'PNL Budget vs Actual '!$C$57</definedName>
    <definedName name="QB_ROW_230230" localSheetId="0" hidden="1">'May 2020 Balance'!$D$29</definedName>
    <definedName name="QB_ROW_231240" localSheetId="2" hidden="1">'PNL Budget vs Actual '!$E$34</definedName>
    <definedName name="QB_ROW_2321" localSheetId="0" hidden="1">'May 2020 Balance'!$C$9</definedName>
    <definedName name="QB_ROW_23321" localSheetId="1" hidden="1">'May 2020 PNL'!$C$50</definedName>
    <definedName name="QB_ROW_23321" localSheetId="2" hidden="1">'PNL Budget vs Actual '!$C$63</definedName>
    <definedName name="QB_ROW_236230" localSheetId="0" hidden="1">'May 2020 Balance'!$D$12</definedName>
    <definedName name="QB_ROW_24021" localSheetId="1" hidden="1">'May 2020 PNL'!$C$51</definedName>
    <definedName name="QB_ROW_24021" localSheetId="2" hidden="1">'PNL Budget vs Actual '!$C$64</definedName>
    <definedName name="QB_ROW_241030" localSheetId="1" hidden="1">'May 2020 PNL'!$D$33</definedName>
    <definedName name="QB_ROW_241030" localSheetId="2" hidden="1">'PNL Budget vs Actual '!$D$44</definedName>
    <definedName name="QB_ROW_241330" localSheetId="1" hidden="1">'May 2020 PNL'!$D$38</definedName>
    <definedName name="QB_ROW_241330" localSheetId="2" hidden="1">'PNL Budget vs Actual '!$D$50</definedName>
    <definedName name="QB_ROW_242030" localSheetId="1" hidden="1">'May 2020 PNL'!$D$46</definedName>
    <definedName name="QB_ROW_242030" localSheetId="2" hidden="1">'PNL Budget vs Actual '!$D$58</definedName>
    <definedName name="QB_ROW_242330" localSheetId="1" hidden="1">'May 2020 PNL'!$D$48</definedName>
    <definedName name="QB_ROW_242330" localSheetId="2" hidden="1">'PNL Budget vs Actual '!$D$61</definedName>
    <definedName name="QB_ROW_24321" localSheetId="1" hidden="1">'May 2020 PNL'!$C$53</definedName>
    <definedName name="QB_ROW_24321" localSheetId="2" hidden="1">'PNL Budget vs Actual '!$C$66</definedName>
    <definedName name="QB_ROW_250240" localSheetId="1" hidden="1">'May 2020 PNL'!$E$20</definedName>
    <definedName name="QB_ROW_250240" localSheetId="2" hidden="1">'PNL Budget vs Actual '!$E$24</definedName>
    <definedName name="QB_ROW_251240" localSheetId="1" hidden="1">'May 2020 PNL'!$E$19</definedName>
    <definedName name="QB_ROW_251240" localSheetId="2" hidden="1">'PNL Budget vs Actual '!$E$23</definedName>
    <definedName name="QB_ROW_252240" localSheetId="1" hidden="1">'May 2020 PNL'!$E$16</definedName>
    <definedName name="QB_ROW_252240" localSheetId="2" hidden="1">'PNL Budget vs Actual '!$E$20</definedName>
    <definedName name="QB_ROW_253240" localSheetId="1" hidden="1">'May 2020 PNL'!$E$18</definedName>
    <definedName name="QB_ROW_253240" localSheetId="2" hidden="1">'PNL Budget vs Actual '!$E$22</definedName>
    <definedName name="QB_ROW_254030" localSheetId="1" hidden="1">'May 2020 PNL'!$D$14</definedName>
    <definedName name="QB_ROW_254030" localSheetId="2" hidden="1">'PNL Budget vs Actual '!$D$17</definedName>
    <definedName name="QB_ROW_254330" localSheetId="1" hidden="1">'May 2020 PNL'!$D$21</definedName>
    <definedName name="QB_ROW_254330" localSheetId="2" hidden="1">'PNL Budget vs Actual '!$D$25</definedName>
    <definedName name="QB_ROW_255220" localSheetId="0" hidden="1">'May 2020 Balance'!$C$23</definedName>
    <definedName name="QB_ROW_257230" localSheetId="1" hidden="1">'May 2020 PNL'!$D$49</definedName>
    <definedName name="QB_ROW_257230" localSheetId="2" hidden="1">'PNL Budget vs Actual '!$D$62</definedName>
    <definedName name="QB_ROW_258230" localSheetId="0" hidden="1">'May 2020 Balance'!$D$13</definedName>
    <definedName name="QB_ROW_260230" localSheetId="0" hidden="1">'May 2020 Balance'!$D$14</definedName>
    <definedName name="QB_ROW_262240" localSheetId="1" hidden="1">'May 2020 PNL'!$E$23</definedName>
    <definedName name="QB_ROW_262240" localSheetId="2" hidden="1">'PNL Budget vs Actual '!$E$27</definedName>
    <definedName name="QB_ROW_26240" localSheetId="1" hidden="1">'May 2020 PNL'!$E$34</definedName>
    <definedName name="QB_ROW_26240" localSheetId="2" hidden="1">'PNL Budget vs Actual '!$E$46</definedName>
    <definedName name="QB_ROW_264240" localSheetId="2" hidden="1">'PNL Budget vs Actual '!$E$18</definedName>
    <definedName name="QB_ROW_265240" localSheetId="2" hidden="1">'PNL Budget vs Actual '!$E$14</definedName>
    <definedName name="QB_ROW_266230" localSheetId="1" hidden="1">'May 2020 PNL'!$D$4</definedName>
    <definedName name="QB_ROW_266230" localSheetId="2" hidden="1">'PNL Budget vs Actual '!$D$5</definedName>
    <definedName name="QB_ROW_27030" localSheetId="1" hidden="1">'May 2020 PNL'!$D$11</definedName>
    <definedName name="QB_ROW_27030" localSheetId="2" hidden="1">'PNL Budget vs Actual '!$D$13</definedName>
    <definedName name="QB_ROW_27330" localSheetId="1" hidden="1">'May 2020 PNL'!$D$13</definedName>
    <definedName name="QB_ROW_27330" localSheetId="2" hidden="1">'PNL Budget vs Actual '!$D$16</definedName>
    <definedName name="QB_ROW_28240" localSheetId="1" hidden="1">'May 2020 PNL'!$E$40</definedName>
    <definedName name="QB_ROW_28240" localSheetId="2" hidden="1">'PNL Budget vs Actual '!$E$52</definedName>
    <definedName name="QB_ROW_301" localSheetId="0" hidden="1">'May 2020 Balance'!$A$39</definedName>
    <definedName name="QB_ROW_3021" localSheetId="0" hidden="1">'May 2020 Balance'!$C$10</definedName>
    <definedName name="QB_ROW_30240" localSheetId="1" hidden="1">'May 2020 PNL'!$E$36</definedName>
    <definedName name="QB_ROW_30240" localSheetId="2" hidden="1">'PNL Budget vs Actual '!$E$48</definedName>
    <definedName name="QB_ROW_3240" localSheetId="1" hidden="1">'May 2020 PNL'!$E$47</definedName>
    <definedName name="QB_ROW_3240" localSheetId="2" hidden="1">'PNL Budget vs Actual '!$E$60</definedName>
    <definedName name="QB_ROW_3321" localSheetId="0" hidden="1">'May 2020 Balance'!$C$15</definedName>
    <definedName name="QB_ROW_39240" localSheetId="1" hidden="1">'May 2020 PNL'!$E$37</definedName>
    <definedName name="QB_ROW_39240" localSheetId="2" hidden="1">'PNL Budget vs Actual '!$E$49</definedName>
    <definedName name="QB_ROW_4021" localSheetId="0" hidden="1">'May 2020 Balance'!$C$16</definedName>
    <definedName name="QB_ROW_41030" localSheetId="1" hidden="1">'May 2020 PNL'!$D$22</definedName>
    <definedName name="QB_ROW_41030" localSheetId="2" hidden="1">'PNL Budget vs Actual '!$D$26</definedName>
    <definedName name="QB_ROW_41330" localSheetId="1" hidden="1">'May 2020 PNL'!$D$28</definedName>
    <definedName name="QB_ROW_41330" localSheetId="2" hidden="1">'PNL Budget vs Actual '!$D$32</definedName>
    <definedName name="QB_ROW_42240" localSheetId="1" hidden="1">'May 2020 PNL'!$E$24</definedName>
    <definedName name="QB_ROW_42240" localSheetId="2" hidden="1">'PNL Budget vs Actual '!$E$28</definedName>
    <definedName name="QB_ROW_4321" localSheetId="0" hidden="1">'May 2020 Balance'!$C$19</definedName>
    <definedName name="QB_ROW_43240" localSheetId="1" hidden="1">'May 2020 PNL'!$E$27</definedName>
    <definedName name="QB_ROW_43240" localSheetId="2" hidden="1">'PNL Budget vs Actual '!$E$31</definedName>
    <definedName name="QB_ROW_44230" localSheetId="1" hidden="1">'May 2020 PNL'!$D$6</definedName>
    <definedName name="QB_ROW_44230" localSheetId="2" hidden="1">'PNL Budget vs Actual '!$D$7</definedName>
    <definedName name="QB_ROW_5011" localSheetId="0" hidden="1">'May 2020 Balance'!$B$21</definedName>
    <definedName name="QB_ROW_50240" localSheetId="2" hidden="1">'PNL Budget vs Actual '!$E$35</definedName>
    <definedName name="QB_ROW_5311" localSheetId="0" hidden="1">'May 2020 Balance'!$B$35</definedName>
    <definedName name="QB_ROW_6011" localSheetId="0" hidden="1">'May 2020 Balance'!$B$36</definedName>
    <definedName name="QB_ROW_61240" localSheetId="1" hidden="1">'May 2020 PNL'!$E$31</definedName>
    <definedName name="QB_ROW_61240" localSheetId="2" hidden="1">'PNL Budget vs Actual '!$E$39</definedName>
    <definedName name="QB_ROW_6240" localSheetId="2" hidden="1">'PNL Budget vs Actual '!$E$59</definedName>
    <definedName name="QB_ROW_63030" localSheetId="1" hidden="1">'May 2020 PNL'!$D$29</definedName>
    <definedName name="QB_ROW_63030" localSheetId="2" hidden="1">'PNL Budget vs Actual '!$D$37</definedName>
    <definedName name="QB_ROW_6311" localSheetId="0" hidden="1">'May 2020 Balance'!$B$38</definedName>
    <definedName name="QB_ROW_63330" localSheetId="1" hidden="1">'May 2020 PNL'!$D$32</definedName>
    <definedName name="QB_ROW_63330" localSheetId="2" hidden="1">'PNL Budget vs Actual '!$D$40</definedName>
    <definedName name="QB_ROW_64240" localSheetId="1" hidden="1">'May 2020 PNL'!$E$30</definedName>
    <definedName name="QB_ROW_64240" localSheetId="2" hidden="1">'PNL Budget vs Actual '!$E$38</definedName>
    <definedName name="QB_ROW_67230" localSheetId="0" hidden="1">'May 2020 Balance'!$D$11</definedName>
    <definedName name="QB_ROW_68240" localSheetId="0" hidden="1">'May 2020 Balance'!$E$44</definedName>
    <definedName name="QB_ROW_7001" localSheetId="0" hidden="1">'May 2020 Balance'!$A$40</definedName>
    <definedName name="QB_ROW_72340" localSheetId="1" hidden="1">'May 2020 PNL'!$E$17</definedName>
    <definedName name="QB_ROW_72340" localSheetId="2" hidden="1">'PNL Budget vs Actual '!$E$21</definedName>
    <definedName name="QB_ROW_7240" localSheetId="2" hidden="1">'PNL Budget vs Actual '!$E$45</definedName>
    <definedName name="QB_ROW_7301" localSheetId="0" hidden="1">'May 2020 Balance'!$A$66</definedName>
    <definedName name="QB_ROW_8011" localSheetId="0" hidden="1">'May 2020 Balance'!$B$41</definedName>
    <definedName name="QB_ROW_82240" localSheetId="1" hidden="1">'May 2020 PNL'!$E$26</definedName>
    <definedName name="QB_ROW_82240" localSheetId="2" hidden="1">'PNL Budget vs Actual '!$E$30</definedName>
    <definedName name="QB_ROW_8311" localSheetId="0" hidden="1">'May 2020 Balance'!$B$57</definedName>
    <definedName name="QB_ROW_83240" localSheetId="0" hidden="1">'May 2020 Balance'!$E$48</definedName>
    <definedName name="QB_ROW_86230" localSheetId="2" hidden="1">'PNL Budget vs Actual '!$D$10</definedName>
    <definedName name="QB_ROW_9021" localSheetId="0" hidden="1">'May 2020 Balance'!$C$42</definedName>
    <definedName name="QB_ROW_9321" localSheetId="0" hidden="1">'May 2020 Balance'!$C$53</definedName>
    <definedName name="QB_ROW_98220" localSheetId="0" hidden="1">'May 2020 Balance'!$C$22</definedName>
    <definedName name="QB_ROW_99320" localSheetId="0" hidden="1">'May 2020 Balance'!$C$24</definedName>
    <definedName name="QBCANSUPPORTUPDATE" localSheetId="0">TRUE</definedName>
    <definedName name="QBCANSUPPORTUPDATE" localSheetId="3">FALSE</definedName>
    <definedName name="QBCANSUPPORTUPDATE" localSheetId="1">TRUE</definedName>
    <definedName name="QBCANSUPPORTUPDATE" localSheetId="2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0">20200529</definedName>
    <definedName name="QBENDDATE" localSheetId="3">20200531</definedName>
    <definedName name="QBENDDATE" localSheetId="1">20200531</definedName>
    <definedName name="QBENDDATE" localSheetId="2">20201231</definedName>
    <definedName name="QBHEADERSONSCREEN" localSheetId="0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5914</definedName>
    <definedName name="QBMETADATASIZE" localSheetId="3">0</definedName>
    <definedName name="QBMETADATASIZE" localSheetId="1">5914</definedName>
    <definedName name="QBMETADATASIZE" localSheetId="2">5914</definedName>
    <definedName name="QBPRESERVECOLOR" localSheetId="0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3">0</definedName>
    <definedName name="QBREPORTCOLAXIS" localSheetId="1">19</definedName>
    <definedName name="QBREPORTCOLAXIS" localSheetId="2">0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3">FALSE</definedName>
    <definedName name="QBREPORTCOMPARECOL_BUDDIFF" localSheetId="1">FALSE</definedName>
    <definedName name="QBREPORTCOMPARECOL_BUDDIFF" localSheetId="2">TRUE</definedName>
    <definedName name="QBREPORTCOMPARECOL_BUDGET" localSheetId="0">FALSE</definedName>
    <definedName name="QBREPORTCOMPARECOL_BUDGET" localSheetId="3">FALSE</definedName>
    <definedName name="QBREPORTCOMPARECOL_BUDGET" localSheetId="1">FALSE</definedName>
    <definedName name="QBREPORTCOMPARECOL_BUDGET" localSheetId="2">TRUE</definedName>
    <definedName name="QBREPORTCOMPARECOL_BUDPCT" localSheetId="0">FALSE</definedName>
    <definedName name="QBREPORTCOMPARECOL_BUDPCT" localSheetId="3">FALSE</definedName>
    <definedName name="QBREPORTCOMPARECOL_BUDPCT" localSheetId="1">FALSE</definedName>
    <definedName name="QBREPORTCOMPARECOL_BUDPCT" localSheetId="2">TRUE</definedName>
    <definedName name="QBREPORTCOMPARECOL_COGS" localSheetId="0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3">70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3">0</definedName>
    <definedName name="QBREPORTSUBCOLAXIS" localSheetId="1">0</definedName>
    <definedName name="QBREPORTSUBCOLAXIS" localSheetId="2">24</definedName>
    <definedName name="QBREPORTTYPE" localSheetId="0">5</definedName>
    <definedName name="QBREPORTTYPE" localSheetId="3">115</definedName>
    <definedName name="QBREPORTTYPE" localSheetId="1">3</definedName>
    <definedName name="QBREPORTTYPE" localSheetId="2">288</definedName>
    <definedName name="QBROWHEADERS" localSheetId="0">5</definedName>
    <definedName name="QBROWHEADERS" localSheetId="3">1</definedName>
    <definedName name="QBROWHEADERS" localSheetId="1">5</definedName>
    <definedName name="QBROWHEADERS" localSheetId="2">5</definedName>
    <definedName name="QBSTARTDATE" localSheetId="0">20200101</definedName>
    <definedName name="QBSTARTDATE" localSheetId="3">20200501</definedName>
    <definedName name="QBSTARTDATE" localSheetId="1">20200101</definedName>
    <definedName name="QBSTARTDATE" localSheetId="2">20200101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74" i="7" l="1"/>
  <c r="N174" i="7"/>
  <c r="P169" i="7"/>
  <c r="N169" i="7"/>
  <c r="P163" i="7"/>
  <c r="N163" i="7"/>
  <c r="P157" i="7"/>
  <c r="N157" i="7"/>
  <c r="P152" i="7"/>
  <c r="N152" i="7"/>
  <c r="P147" i="7"/>
  <c r="N147" i="7"/>
  <c r="P142" i="7"/>
  <c r="N142" i="7"/>
  <c r="P137" i="7"/>
  <c r="N137" i="7"/>
  <c r="P124" i="7"/>
  <c r="N124" i="7"/>
  <c r="P109" i="7"/>
  <c r="N109" i="7"/>
  <c r="P95" i="7"/>
  <c r="N95" i="7"/>
  <c r="P84" i="7"/>
  <c r="N84" i="7"/>
  <c r="P73" i="7"/>
  <c r="N73" i="7"/>
  <c r="P62" i="7"/>
  <c r="N62" i="7"/>
  <c r="P51" i="7"/>
  <c r="N51" i="7"/>
  <c r="P40" i="7"/>
  <c r="N40" i="7"/>
  <c r="P31" i="7"/>
  <c r="N31" i="7"/>
  <c r="P26" i="7"/>
  <c r="N26" i="7"/>
  <c r="P21" i="7"/>
  <c r="N21" i="7"/>
  <c r="P16" i="7"/>
  <c r="N16" i="7"/>
  <c r="P11" i="7"/>
  <c r="N11" i="7"/>
  <c r="P6" i="7"/>
  <c r="N6" i="7"/>
  <c r="H8" i="5"/>
  <c r="H16" i="5"/>
  <c r="H25" i="5"/>
  <c r="H32" i="5"/>
  <c r="H36" i="5"/>
  <c r="H40" i="5"/>
  <c r="H43" i="5"/>
  <c r="H50" i="5"/>
  <c r="H53" i="5"/>
  <c r="H54" i="5"/>
  <c r="H55" i="5"/>
  <c r="H61" i="5"/>
  <c r="H63" i="5"/>
  <c r="H66" i="5"/>
  <c r="H67" i="5"/>
  <c r="H68" i="5"/>
  <c r="F8" i="5"/>
  <c r="F16" i="5"/>
  <c r="F25" i="5"/>
  <c r="F32" i="5"/>
  <c r="F36" i="5"/>
  <c r="F40" i="5"/>
  <c r="F43" i="5"/>
  <c r="F50" i="5"/>
  <c r="F53" i="5"/>
  <c r="F54" i="5"/>
  <c r="F55" i="5"/>
  <c r="F61" i="5"/>
  <c r="F63" i="5"/>
  <c r="F66" i="5"/>
  <c r="F67" i="5"/>
  <c r="F68" i="5"/>
  <c r="L68" i="5"/>
  <c r="J68" i="5"/>
  <c r="L67" i="5"/>
  <c r="J67" i="5"/>
  <c r="L66" i="5"/>
  <c r="J66" i="5"/>
  <c r="L65" i="5"/>
  <c r="J65" i="5"/>
  <c r="L63" i="5"/>
  <c r="J63" i="5"/>
  <c r="L61" i="5"/>
  <c r="J61" i="5"/>
  <c r="L60" i="5"/>
  <c r="J60" i="5"/>
  <c r="L59" i="5"/>
  <c r="J59" i="5"/>
  <c r="L55" i="5"/>
  <c r="J55" i="5"/>
  <c r="L54" i="5"/>
  <c r="J54" i="5"/>
  <c r="L53" i="5"/>
  <c r="J53" i="5"/>
  <c r="L52" i="5"/>
  <c r="J52" i="5"/>
  <c r="L50" i="5"/>
  <c r="J50" i="5"/>
  <c r="L49" i="5"/>
  <c r="J49" i="5"/>
  <c r="L48" i="5"/>
  <c r="J48" i="5"/>
  <c r="L47" i="5"/>
  <c r="J47" i="5"/>
  <c r="L45" i="5"/>
  <c r="J45" i="5"/>
  <c r="L43" i="5"/>
  <c r="J43" i="5"/>
  <c r="L42" i="5"/>
  <c r="J42" i="5"/>
  <c r="L40" i="5"/>
  <c r="J40" i="5"/>
  <c r="L39" i="5"/>
  <c r="J39" i="5"/>
  <c r="L38" i="5"/>
  <c r="J38" i="5"/>
  <c r="L36" i="5"/>
  <c r="J36" i="5"/>
  <c r="L35" i="5"/>
  <c r="J35" i="5"/>
  <c r="L34" i="5"/>
  <c r="J34" i="5"/>
  <c r="L32" i="5"/>
  <c r="J32" i="5"/>
  <c r="L31" i="5"/>
  <c r="J31" i="5"/>
  <c r="L30" i="5"/>
  <c r="J30" i="5"/>
  <c r="L28" i="5"/>
  <c r="J28" i="5"/>
  <c r="L27" i="5"/>
  <c r="J27" i="5"/>
  <c r="L25" i="5"/>
  <c r="J25" i="5"/>
  <c r="L24" i="5"/>
  <c r="J24" i="5"/>
  <c r="L23" i="5"/>
  <c r="J23" i="5"/>
  <c r="L22" i="5"/>
  <c r="J22" i="5"/>
  <c r="L21" i="5"/>
  <c r="J21" i="5"/>
  <c r="L20" i="5"/>
  <c r="J20" i="5"/>
  <c r="L19" i="5"/>
  <c r="J19" i="5"/>
  <c r="L18" i="5"/>
  <c r="J18" i="5"/>
  <c r="L16" i="5"/>
  <c r="J16" i="5"/>
  <c r="L14" i="5"/>
  <c r="J14" i="5"/>
  <c r="L12" i="5"/>
  <c r="J12" i="5"/>
  <c r="L11" i="5"/>
  <c r="J11" i="5"/>
  <c r="L10" i="5"/>
  <c r="J10" i="5"/>
  <c r="L8" i="5"/>
  <c r="J8" i="5"/>
  <c r="L7" i="5"/>
  <c r="J7" i="5"/>
  <c r="L6" i="5"/>
  <c r="J6" i="5"/>
  <c r="F7" i="3"/>
  <c r="F13" i="3"/>
  <c r="F21" i="3"/>
  <c r="F28" i="3"/>
  <c r="F32" i="3"/>
  <c r="F38" i="3"/>
  <c r="F41" i="3"/>
  <c r="F42" i="3"/>
  <c r="F43" i="3"/>
  <c r="F48" i="3"/>
  <c r="F50" i="3"/>
  <c r="F53" i="3"/>
  <c r="F54" i="3"/>
  <c r="F55" i="3"/>
  <c r="H7" i="3"/>
  <c r="H13" i="3"/>
  <c r="H21" i="3"/>
  <c r="H28" i="3"/>
  <c r="H32" i="3"/>
  <c r="H38" i="3"/>
  <c r="H41" i="3"/>
  <c r="H42" i="3"/>
  <c r="H43" i="3"/>
  <c r="H48" i="3"/>
  <c r="H50" i="3"/>
  <c r="H53" i="3"/>
  <c r="H54" i="3"/>
  <c r="H55" i="3"/>
  <c r="J7" i="3"/>
  <c r="J13" i="3"/>
  <c r="J21" i="3"/>
  <c r="J28" i="3"/>
  <c r="J32" i="3"/>
  <c r="J38" i="3"/>
  <c r="J41" i="3"/>
  <c r="J42" i="3"/>
  <c r="J43" i="3"/>
  <c r="J48" i="3"/>
  <c r="J50" i="3"/>
  <c r="J53" i="3"/>
  <c r="J54" i="3"/>
  <c r="J55" i="3"/>
  <c r="L55" i="3"/>
  <c r="L54" i="3"/>
  <c r="L53" i="3"/>
  <c r="L52" i="3"/>
  <c r="L50" i="3"/>
  <c r="L49" i="3"/>
  <c r="L48" i="3"/>
  <c r="L47" i="3"/>
  <c r="L43" i="3"/>
  <c r="L42" i="3"/>
  <c r="L41" i="3"/>
  <c r="L40" i="3"/>
  <c r="L38" i="3"/>
  <c r="L37" i="3"/>
  <c r="L36" i="3"/>
  <c r="L35" i="3"/>
  <c r="L34" i="3"/>
  <c r="L32" i="3"/>
  <c r="L31" i="3"/>
  <c r="L30" i="3"/>
  <c r="L28" i="3"/>
  <c r="L27" i="3"/>
  <c r="L26" i="3"/>
  <c r="L25" i="3"/>
  <c r="L24" i="3"/>
  <c r="L23" i="3"/>
  <c r="L21" i="3"/>
  <c r="L20" i="3"/>
  <c r="L19" i="3"/>
  <c r="L18" i="3"/>
  <c r="L17" i="3"/>
  <c r="L16" i="3"/>
  <c r="L15" i="3"/>
  <c r="L13" i="3"/>
  <c r="L12" i="3"/>
  <c r="L10" i="3"/>
  <c r="L9" i="3"/>
  <c r="L7" i="3"/>
  <c r="L6" i="3"/>
  <c r="L5" i="3"/>
  <c r="L4" i="3"/>
  <c r="F45" i="1"/>
  <c r="F52" i="1"/>
  <c r="F53" i="1"/>
  <c r="F56" i="1"/>
  <c r="F57" i="1"/>
  <c r="F65" i="1"/>
  <c r="F66" i="1"/>
  <c r="F9" i="1"/>
  <c r="F15" i="1"/>
  <c r="F19" i="1"/>
  <c r="F20" i="1"/>
  <c r="F31" i="1"/>
  <c r="F35" i="1"/>
  <c r="F38" i="1"/>
  <c r="F39" i="1"/>
</calcChain>
</file>

<file path=xl/sharedStrings.xml><?xml version="1.0" encoding="utf-8"?>
<sst xmlns="http://schemas.openxmlformats.org/spreadsheetml/2006/main" count="453" uniqueCount="192">
  <si>
    <t>May 29, 20</t>
  </si>
  <si>
    <t>ASSETS</t>
  </si>
  <si>
    <t>Current Assets</t>
  </si>
  <si>
    <t>Checking/Savings</t>
  </si>
  <si>
    <t>104-Clean Water Fund 9190 8236</t>
  </si>
  <si>
    <t>105-Cash Reserve 9190 8244</t>
  </si>
  <si>
    <t>102 · Chippewa Valley ch 9190 2049</t>
  </si>
  <si>
    <t>103 · Chippewa Valley Tax 9190 2031</t>
  </si>
  <si>
    <t>Total Checking/Savings</t>
  </si>
  <si>
    <t>Accounts Receivable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</si>
  <si>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</si>
  <si>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</si>
  <si>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</si>
  <si>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</si>
  <si>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</si>
  <si>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</si>
  <si>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</si>
  <si>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</si>
  <si>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</si>
  <si>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</si>
  <si>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</si>
  <si>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</si>
  <si>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</si>
  <si>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</si>
  <si>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</si>
  <si>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</si>
  <si>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</si>
  <si>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</si>
  <si>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</si>
  <si>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</si>
  <si>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</si>
  <si>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</si>
  <si>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</si>
  <si>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</si>
  <si>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</si>
  <si>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</si>
  <si>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</si>
  <si>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</si>
  <si>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</si>
  <si>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</si>
  <si>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</si>
  <si>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</si>
  <si>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</si>
  <si>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</si>
  <si>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</si>
  <si>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</si>
  <si>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</si>
  <si>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</si>
  <si>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</si>
  <si>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</si>
  <si>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</si>
  <si>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</si>
  <si>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</si>
  <si>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</si>
  <si>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</si>
  <si>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</si>
  <si>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</si>
  <si>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</si>
  <si>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</si>
  <si>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</si>
  <si>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</si>
  <si>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</si>
  <si>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</si>
  <si>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Net Income</t>
  </si>
  <si>
    <t>Total Equity</t>
  </si>
  <si>
    <t>TOTAL LIABILITIES &amp; EQUITY</t>
  </si>
  <si>
    <t>Administrative</t>
  </si>
  <si>
    <t>Operations</t>
  </si>
  <si>
    <t>Unclassified</t>
  </si>
  <si>
    <t>TOTAL</t>
  </si>
  <si>
    <t>Ordinary Income/Expense</t>
  </si>
  <si>
    <t>Income</t>
  </si>
  <si>
    <t>Audit Adj - GBWWTP Commission</t>
  </si>
  <si>
    <t>600 · Tax Levy</t>
  </si>
  <si>
    <t>410 · User fees</t>
  </si>
  <si>
    <t>Total Income</t>
  </si>
  <si>
    <t>Expense</t>
  </si>
  <si>
    <t>GBWWTPC Processing Fees</t>
  </si>
  <si>
    <t>Insurance</t>
  </si>
  <si>
    <t>Maintenance</t>
  </si>
  <si>
    <t>Generators/Fuel/Repair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</si>
  <si>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</si>
  <si>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</si>
  <si>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</si>
  <si>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</si>
  <si>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</si>
  <si>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</si>
  <si>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</si>
  <si>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</si>
  <si>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</si>
  <si>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</si>
  <si>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</si>
  <si>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</si>
  <si>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</si>
  <si>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</si>
  <si>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Legal</t>
  </si>
  <si>
    <t>Total Professional Fees</t>
  </si>
  <si>
    <t>540 · Utilities</t>
  </si>
  <si>
    <t>Electricity</t>
  </si>
  <si>
    <t>Telephone</t>
  </si>
  <si>
    <t>Total 540 · Utilities</t>
  </si>
  <si>
    <t>580 · Office Expenses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</si>
  <si>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</si>
  <si>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</si>
  <si>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</si>
  <si>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</si>
  <si>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</si>
  <si>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</si>
  <si>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</si>
  <si>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</si>
  <si>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</si>
  <si>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</si>
  <si>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</si>
  <si>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</si>
  <si>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</si>
  <si>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611 · Interest  Income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</si>
  <si>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</si>
  <si>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</si>
  <si>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</si>
  <si>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</si>
  <si>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</si>
  <si>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Total Other Expense</t>
  </si>
  <si>
    <t>Net Other Income</t>
  </si>
  <si>
    <t>Jan - Dec 20</t>
  </si>
  <si>
    <t>Budget</t>
  </si>
  <si>
    <t>$ Over Budget</t>
  </si>
  <si>
    <t>% of Budget</t>
  </si>
  <si>
    <t>Equip Purchase</t>
  </si>
  <si>
    <t>Lift Station/Pump Maintenance</t>
  </si>
  <si>
    <t>Operators' Meeting Hours</t>
  </si>
  <si>
    <t>530 · Grounds Maintenance</t>
  </si>
  <si>
    <t>Cheq Road Membership Fee</t>
  </si>
  <si>
    <t>Snow Plowing/Mowing</t>
  </si>
  <si>
    <t>Total 530 · Grounds Maintenance</t>
  </si>
  <si>
    <t>560 · Contract Service</t>
  </si>
  <si>
    <t>Force Main Direct to GBWWTPC</t>
  </si>
  <si>
    <t>Total 560 · Contract Service</t>
  </si>
  <si>
    <t>Advertising</t>
  </si>
  <si>
    <t>605 · New User Fees</t>
  </si>
  <si>
    <t xml:space="preserve"> 2q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</si>
  <si>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</si>
  <si>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</si>
  <si>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</si>
  <si>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</si>
  <si>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</si>
  <si>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</si>
  <si>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</si>
  <si>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</si>
  <si>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</si>
  <si>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Check</t>
  </si>
  <si>
    <t>auto</t>
  </si>
  <si>
    <t>USPS</t>
  </si>
  <si>
    <t>CenturyLink</t>
  </si>
  <si>
    <t>Bill Pmt -Check</t>
  </si>
  <si>
    <t>Engineering Supply</t>
  </si>
  <si>
    <t>Bill</t>
  </si>
  <si>
    <t>Xcel Energy</t>
  </si>
  <si>
    <t>Liability Check</t>
  </si>
  <si>
    <t>E-pay</t>
  </si>
  <si>
    <t>United States Treasury</t>
  </si>
  <si>
    <t>Paycheck</t>
  </si>
  <si>
    <t>5715</t>
  </si>
  <si>
    <t>Andrew J Long</t>
  </si>
  <si>
    <t>5716</t>
  </si>
  <si>
    <t>Carol Fahrenkrog</t>
  </si>
  <si>
    <t>5717</t>
  </si>
  <si>
    <t>Levi Leafblad {commissioner}</t>
  </si>
  <si>
    <t>5718</t>
  </si>
  <si>
    <t>Pam Brindley</t>
  </si>
  <si>
    <t>5719</t>
  </si>
  <si>
    <t>Rex J. Dollinger</t>
  </si>
  <si>
    <t>5720</t>
  </si>
  <si>
    <t>Rose M Lawyer</t>
  </si>
  <si>
    <t>5721</t>
  </si>
  <si>
    <t>Duane L. Dehn</t>
  </si>
  <si>
    <t>5722</t>
  </si>
  <si>
    <t>Ryan Faragher</t>
  </si>
  <si>
    <t>5723</t>
  </si>
  <si>
    <t>5724</t>
  </si>
  <si>
    <t>5725</t>
  </si>
  <si>
    <t>5726</t>
  </si>
  <si>
    <t>Department of Workforce Development</t>
  </si>
  <si>
    <t>10065805</t>
  </si>
  <si>
    <t>5727</t>
  </si>
  <si>
    <t>Duane L. Dehn Ind.</t>
  </si>
  <si>
    <t>3108</t>
  </si>
  <si>
    <t>3097</t>
  </si>
  <si>
    <t>5728</t>
  </si>
  <si>
    <t>Lund Engineering</t>
  </si>
  <si>
    <t>977</t>
  </si>
  <si>
    <t>5729</t>
  </si>
  <si>
    <t>Town of Bayfield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</si>
</sst>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4097" name="FILTER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4098" name="HEADER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5121" name="FILTER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5122" name="HEADER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67"/>
  <sheetViews>
    <sheetView tabSelected="1" workbookViewId="0">
      <pane xSplit="5" ySplit="1" topLeftCell="F37" activePane="bottomRight" state="frozenSplit"/>
      <selection pane="topRight" activeCell="F1" sqref="F1"/>
      <selection pane="bottomLeft" activeCell="A2" sqref="A2"/>
      <selection pane="bottomRight" activeCell="C28" sqref="C28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0</v>
      </c>
    </row>
    <row r="2" spans="1:6" ht="15.75" thickTop="1" x14ac:dyDescent="0.25">
      <c r="A2" s="1" t="s">
        <v>1</v>
      </c>
      <c r="B2" s="1"/>
      <c r="C2" s="1"/>
      <c r="D2" s="1"/>
      <c r="E2" s="1"/>
      <c r="F2" s="2"/>
    </row>
    <row r="3" spans="1:6" x14ac:dyDescent="0.25">
      <c r="A3" s="1"/>
      <c r="B3" s="1" t="s">
        <v>2</v>
      </c>
      <c r="C3" s="1"/>
      <c r="D3" s="1"/>
      <c r="E3" s="1"/>
      <c r="F3" s="2"/>
    </row>
    <row r="4" spans="1:6" x14ac:dyDescent="0.25">
      <c r="A4" s="1"/>
      <c r="B4" s="1"/>
      <c r="C4" s="1" t="s">
        <v>3</v>
      </c>
      <c r="D4" s="1"/>
      <c r="E4" s="1"/>
      <c r="F4" s="2"/>
    </row>
    <row r="5" spans="1:6" x14ac:dyDescent="0.25">
      <c r="A5" s="1"/>
      <c r="B5" s="1"/>
      <c r="C5" s="1"/>
      <c r="D5" s="1" t="s">
        <v>4</v>
      </c>
      <c r="E5" s="1"/>
      <c r="F5" s="2">
        <v>175438.43</v>
      </c>
    </row>
    <row r="6" spans="1:6" x14ac:dyDescent="0.25">
      <c r="A6" s="1"/>
      <c r="B6" s="1"/>
      <c r="C6" s="1"/>
      <c r="D6" s="1" t="s">
        <v>5</v>
      </c>
      <c r="E6" s="1"/>
      <c r="F6" s="2">
        <v>211279.35</v>
      </c>
    </row>
    <row r="7" spans="1:6" x14ac:dyDescent="0.25">
      <c r="A7" s="1"/>
      <c r="B7" s="1"/>
      <c r="C7" s="1"/>
      <c r="D7" s="1" t="s">
        <v>6</v>
      </c>
      <c r="E7" s="1"/>
      <c r="F7" s="2">
        <v>10212.64</v>
      </c>
    </row>
    <row r="8" spans="1:6" ht="15.75" thickBot="1" x14ac:dyDescent="0.3">
      <c r="A8" s="1"/>
      <c r="B8" s="1"/>
      <c r="C8" s="1"/>
      <c r="D8" s="1" t="s">
        <v>7</v>
      </c>
      <c r="E8" s="1"/>
      <c r="F8" s="3">
        <v>13049.28</v>
      </c>
    </row>
    <row r="9" spans="1:6" x14ac:dyDescent="0.25">
      <c r="A9" s="1"/>
      <c r="B9" s="1"/>
      <c r="C9" s="1" t="s">
        <v>8</v>
      </c>
      <c r="D9" s="1"/>
      <c r="E9" s="1"/>
      <c r="F9" s="2">
        <f>ROUND(SUM(F4:F8),5)</f>
        <v>409979.7</v>
      </c>
    </row>
    <row r="10" spans="1:6" x14ac:dyDescent="0.25">
      <c r="A10" s="1"/>
      <c r="B10" s="1"/>
      <c r="C10" s="1" t="s">
        <v>9</v>
      </c>
      <c r="D10" s="1"/>
      <c r="E10" s="1"/>
      <c r="F10" s="2"/>
    </row>
    <row r="11" spans="1:6" x14ac:dyDescent="0.25">
      <c r="A11" s="1"/>
      <c r="B11" s="1"/>
      <c r="C11" s="1"/>
      <c r="D11" s="1" t="s">
        <v>10</v>
      </c>
      <c r="E11" s="1"/>
      <c r="F11" s="2">
        <v>1033</v>
      </c>
    </row>
    <row r="12" spans="1:6" x14ac:dyDescent="0.25">
      <c r="A12" s="1"/>
      <c r="B12" s="1"/>
      <c r="C12" s="1"/>
      <c r="D12" s="1" t="s">
        <v>11</v>
      </c>
      <c r="E12" s="1"/>
      <c r="F12" s="2">
        <v>835.76</v>
      </c>
    </row>
    <row r="13" spans="1:6" x14ac:dyDescent="0.25">
      <c r="A13" s="1"/>
      <c r="B13" s="1"/>
      <c r="C13" s="1"/>
      <c r="D13" s="1" t="s">
        <v>12</v>
      </c>
      <c r="E13" s="1"/>
      <c r="F13" s="2">
        <v>23166.43</v>
      </c>
    </row>
    <row r="14" spans="1:6" ht="15.75" thickBot="1" x14ac:dyDescent="0.3">
      <c r="A14" s="1"/>
      <c r="B14" s="1"/>
      <c r="C14" s="1"/>
      <c r="D14" s="1" t="s">
        <v>13</v>
      </c>
      <c r="E14" s="1"/>
      <c r="F14" s="3">
        <v>20575.16</v>
      </c>
    </row>
    <row r="15" spans="1:6" x14ac:dyDescent="0.25">
      <c r="A15" s="1"/>
      <c r="B15" s="1"/>
      <c r="C15" s="1" t="s">
        <v>14</v>
      </c>
      <c r="D15" s="1"/>
      <c r="E15" s="1"/>
      <c r="F15" s="2">
        <f>ROUND(SUM(F10:F14),5)</f>
        <v>45610.35</v>
      </c>
    </row>
    <row r="16" spans="1:6" x14ac:dyDescent="0.25">
      <c r="A16" s="1"/>
      <c r="B16" s="1"/>
      <c r="C16" s="1" t="s">
        <v>15</v>
      </c>
      <c r="D16" s="1"/>
      <c r="E16" s="1"/>
      <c r="F16" s="2"/>
    </row>
    <row r="17" spans="1:6" x14ac:dyDescent="0.25">
      <c r="A17" s="1"/>
      <c r="B17" s="1"/>
      <c r="C17" s="1"/>
      <c r="D17" s="1" t="s">
        <v>16</v>
      </c>
      <c r="E17" s="1"/>
      <c r="F17" s="2">
        <v>1098.99</v>
      </c>
    </row>
    <row r="18" spans="1:6" ht="15.75" thickBot="1" x14ac:dyDescent="0.3">
      <c r="A18" s="1"/>
      <c r="B18" s="1"/>
      <c r="C18" s="1"/>
      <c r="D18" s="1" t="s">
        <v>17</v>
      </c>
      <c r="E18" s="1"/>
      <c r="F18" s="4">
        <v>66150</v>
      </c>
    </row>
    <row r="19" spans="1:6" ht="15.75" thickBot="1" x14ac:dyDescent="0.3">
      <c r="A19" s="1"/>
      <c r="B19" s="1"/>
      <c r="C19" s="1" t="s">
        <v>18</v>
      </c>
      <c r="D19" s="1"/>
      <c r="E19" s="1"/>
      <c r="F19" s="5">
        <f>ROUND(SUM(F16:F18),5)</f>
        <v>67248.990000000005</v>
      </c>
    </row>
    <row r="20" spans="1:6" x14ac:dyDescent="0.25">
      <c r="A20" s="1"/>
      <c r="B20" s="1" t="s">
        <v>19</v>
      </c>
      <c r="C20" s="1"/>
      <c r="D20" s="1"/>
      <c r="E20" s="1"/>
      <c r="F20" s="2">
        <f>ROUND(F3+F9+F15+F19,5)</f>
        <v>522839.03999999998</v>
      </c>
    </row>
    <row r="21" spans="1:6" x14ac:dyDescent="0.25">
      <c r="A21" s="1"/>
      <c r="B21" s="1" t="s">
        <v>20</v>
      </c>
      <c r="C21" s="1"/>
      <c r="D21" s="1"/>
      <c r="E21" s="1"/>
      <c r="F21" s="2"/>
    </row>
    <row r="22" spans="1:6" x14ac:dyDescent="0.25">
      <c r="A22" s="1"/>
      <c r="B22" s="1"/>
      <c r="C22" s="1" t="s">
        <v>21</v>
      </c>
      <c r="D22" s="1"/>
      <c r="E22" s="1"/>
      <c r="F22" s="2">
        <v>1897196.49</v>
      </c>
    </row>
    <row r="23" spans="1:6" x14ac:dyDescent="0.25">
      <c r="A23" s="1"/>
      <c r="B23" s="1"/>
      <c r="C23" s="1" t="s">
        <v>22</v>
      </c>
      <c r="D23" s="1"/>
      <c r="E23" s="1"/>
      <c r="F23" s="2">
        <v>29950.97</v>
      </c>
    </row>
    <row r="24" spans="1:6" x14ac:dyDescent="0.25">
      <c r="A24" s="1"/>
      <c r="B24" s="1"/>
      <c r="C24" s="1" t="s">
        <v>23</v>
      </c>
      <c r="D24" s="1"/>
      <c r="E24" s="1"/>
      <c r="F24" s="2">
        <v>120712</v>
      </c>
    </row>
    <row r="25" spans="1:6" x14ac:dyDescent="0.25">
      <c r="A25" s="1"/>
      <c r="B25" s="1"/>
      <c r="C25" s="1" t="s">
        <v>24</v>
      </c>
      <c r="D25" s="1"/>
      <c r="E25" s="1"/>
      <c r="F25" s="2">
        <v>2451.83</v>
      </c>
    </row>
    <row r="26" spans="1:6" x14ac:dyDescent="0.25">
      <c r="A26" s="1"/>
      <c r="B26" s="1"/>
      <c r="C26" s="1" t="s">
        <v>25</v>
      </c>
      <c r="D26" s="1"/>
      <c r="E26" s="1"/>
      <c r="F26" s="2">
        <v>185611.26</v>
      </c>
    </row>
    <row r="27" spans="1:6" x14ac:dyDescent="0.25">
      <c r="A27" s="1"/>
      <c r="B27" s="1"/>
      <c r="C27" s="1" t="s">
        <v>26</v>
      </c>
      <c r="D27" s="1"/>
      <c r="E27" s="1"/>
      <c r="F27" s="2">
        <v>640114.91</v>
      </c>
    </row>
    <row r="28" spans="1:6" x14ac:dyDescent="0.25">
      <c r="A28" s="1"/>
      <c r="B28" s="1"/>
      <c r="C28" s="1" t="s">
        <v>27</v>
      </c>
      <c r="D28" s="1"/>
      <c r="E28" s="1"/>
      <c r="F28" s="2"/>
    </row>
    <row r="29" spans="1:6" x14ac:dyDescent="0.25">
      <c r="A29" s="1"/>
      <c r="B29" s="1"/>
      <c r="C29" s="1"/>
      <c r="D29" s="1" t="s">
        <v>28</v>
      </c>
      <c r="E29" s="1"/>
      <c r="F29" s="2">
        <v>14475</v>
      </c>
    </row>
    <row r="30" spans="1:6" ht="15.75" thickBot="1" x14ac:dyDescent="0.3">
      <c r="A30" s="1"/>
      <c r="B30" s="1"/>
      <c r="C30" s="1"/>
      <c r="D30" s="1" t="s">
        <v>29</v>
      </c>
      <c r="E30" s="1"/>
      <c r="F30" s="3">
        <v>52932</v>
      </c>
    </row>
    <row r="31" spans="1:6" x14ac:dyDescent="0.25">
      <c r="A31" s="1"/>
      <c r="B31" s="1"/>
      <c r="C31" s="1" t="s">
        <v>30</v>
      </c>
      <c r="D31" s="1"/>
      <c r="E31" s="1"/>
      <c r="F31" s="2">
        <f>ROUND(SUM(F28:F30),5)</f>
        <v>67407</v>
      </c>
    </row>
    <row r="32" spans="1:6" x14ac:dyDescent="0.25">
      <c r="A32" s="1"/>
      <c r="B32" s="1"/>
      <c r="C32" s="1" t="s">
        <v>31</v>
      </c>
      <c r="D32" s="1"/>
      <c r="E32" s="1"/>
      <c r="F32" s="2">
        <v>2163</v>
      </c>
    </row>
    <row r="33" spans="1:6" x14ac:dyDescent="0.25">
      <c r="A33" s="1"/>
      <c r="B33" s="1"/>
      <c r="C33" s="1" t="s">
        <v>32</v>
      </c>
      <c r="D33" s="1"/>
      <c r="E33" s="1"/>
      <c r="F33" s="2">
        <v>-297635.26</v>
      </c>
    </row>
    <row r="34" spans="1:6" ht="15.75" thickBot="1" x14ac:dyDescent="0.3">
      <c r="A34" s="1"/>
      <c r="B34" s="1"/>
      <c r="C34" s="1" t="s">
        <v>33</v>
      </c>
      <c r="D34" s="1"/>
      <c r="E34" s="1"/>
      <c r="F34" s="3">
        <v>-557055.31999999995</v>
      </c>
    </row>
    <row r="35" spans="1:6" x14ac:dyDescent="0.25">
      <c r="A35" s="1"/>
      <c r="B35" s="1" t="s">
        <v>34</v>
      </c>
      <c r="C35" s="1"/>
      <c r="D35" s="1"/>
      <c r="E35" s="1"/>
      <c r="F35" s="2">
        <f>ROUND(SUM(F21:F27)+SUM(F31:F34),5)</f>
        <v>2090916.88</v>
      </c>
    </row>
    <row r="36" spans="1:6" x14ac:dyDescent="0.25">
      <c r="A36" s="1"/>
      <c r="B36" s="1" t="s">
        <v>35</v>
      </c>
      <c r="C36" s="1"/>
      <c r="D36" s="1"/>
      <c r="E36" s="1"/>
      <c r="F36" s="2"/>
    </row>
    <row r="37" spans="1:6" ht="15.75" thickBot="1" x14ac:dyDescent="0.3">
      <c r="A37" s="1"/>
      <c r="B37" s="1"/>
      <c r="C37" s="1" t="s">
        <v>36</v>
      </c>
      <c r="D37" s="1"/>
      <c r="E37" s="1"/>
      <c r="F37" s="4">
        <v>36702.21</v>
      </c>
    </row>
    <row r="38" spans="1:6" ht="15.75" thickBot="1" x14ac:dyDescent="0.3">
      <c r="A38" s="1"/>
      <c r="B38" s="1" t="s">
        <v>37</v>
      </c>
      <c r="C38" s="1"/>
      <c r="D38" s="1"/>
      <c r="E38" s="1"/>
      <c r="F38" s="6">
        <f>ROUND(SUM(F36:F37),5)</f>
        <v>36702.21</v>
      </c>
    </row>
    <row r="39" spans="1:6" s="9" customFormat="1" ht="12" thickBot="1" x14ac:dyDescent="0.25">
      <c r="A39" s="7" t="s">
        <v>38</v>
      </c>
      <c r="B39" s="7"/>
      <c r="C39" s="7"/>
      <c r="D39" s="7"/>
      <c r="E39" s="7"/>
      <c r="F39" s="8">
        <f>ROUND(F2+F20+F35+F38,5)</f>
        <v>2650458.13</v>
      </c>
    </row>
    <row r="40" spans="1:6" ht="15.75" thickTop="1" x14ac:dyDescent="0.25">
      <c r="A40" s="1" t="s">
        <v>39</v>
      </c>
      <c r="B40" s="1"/>
      <c r="C40" s="1"/>
      <c r="D40" s="1"/>
      <c r="E40" s="1"/>
      <c r="F40" s="2"/>
    </row>
    <row r="41" spans="1:6" x14ac:dyDescent="0.25">
      <c r="A41" s="1"/>
      <c r="B41" s="1" t="s">
        <v>40</v>
      </c>
      <c r="C41" s="1"/>
      <c r="D41" s="1"/>
      <c r="E41" s="1"/>
      <c r="F41" s="2"/>
    </row>
    <row r="42" spans="1:6" x14ac:dyDescent="0.25">
      <c r="A42" s="1"/>
      <c r="B42" s="1"/>
      <c r="C42" s="1" t="s">
        <v>41</v>
      </c>
      <c r="D42" s="1"/>
      <c r="E42" s="1"/>
      <c r="F42" s="2"/>
    </row>
    <row r="43" spans="1:6" x14ac:dyDescent="0.25">
      <c r="A43" s="1"/>
      <c r="B43" s="1"/>
      <c r="C43" s="1"/>
      <c r="D43" s="1" t="s">
        <v>42</v>
      </c>
      <c r="E43" s="1"/>
      <c r="F43" s="2"/>
    </row>
    <row r="44" spans="1:6" ht="15.75" thickBot="1" x14ac:dyDescent="0.3">
      <c r="A44" s="1"/>
      <c r="B44" s="1"/>
      <c r="C44" s="1"/>
      <c r="D44" s="1"/>
      <c r="E44" s="1" t="s">
        <v>43</v>
      </c>
      <c r="F44" s="3">
        <v>-4.3</v>
      </c>
    </row>
    <row r="45" spans="1:6" x14ac:dyDescent="0.25">
      <c r="A45" s="1"/>
      <c r="B45" s="1"/>
      <c r="C45" s="1"/>
      <c r="D45" s="1" t="s">
        <v>44</v>
      </c>
      <c r="E45" s="1"/>
      <c r="F45" s="2">
        <f>ROUND(SUM(F43:F44),5)</f>
        <v>-4.3</v>
      </c>
    </row>
    <row r="46" spans="1:6" x14ac:dyDescent="0.25">
      <c r="A46" s="1"/>
      <c r="B46" s="1"/>
      <c r="C46" s="1"/>
      <c r="D46" s="1" t="s">
        <v>45</v>
      </c>
      <c r="E46" s="1"/>
      <c r="F46" s="2"/>
    </row>
    <row r="47" spans="1:6" x14ac:dyDescent="0.25">
      <c r="A47" s="1"/>
      <c r="B47" s="1"/>
      <c r="C47" s="1"/>
      <c r="D47" s="1"/>
      <c r="E47" s="1" t="s">
        <v>46</v>
      </c>
      <c r="F47" s="2">
        <v>2158.02</v>
      </c>
    </row>
    <row r="48" spans="1:6" x14ac:dyDescent="0.25">
      <c r="A48" s="1"/>
      <c r="B48" s="1"/>
      <c r="C48" s="1"/>
      <c r="D48" s="1"/>
      <c r="E48" s="1" t="s">
        <v>47</v>
      </c>
      <c r="F48" s="2">
        <v>218.84</v>
      </c>
    </row>
    <row r="49" spans="1:6" x14ac:dyDescent="0.25">
      <c r="A49" s="1"/>
      <c r="B49" s="1"/>
      <c r="C49" s="1"/>
      <c r="D49" s="1"/>
      <c r="E49" s="1" t="s">
        <v>48</v>
      </c>
      <c r="F49" s="2">
        <v>11890.57</v>
      </c>
    </row>
    <row r="50" spans="1:6" x14ac:dyDescent="0.25">
      <c r="A50" s="1"/>
      <c r="B50" s="1"/>
      <c r="C50" s="1"/>
      <c r="D50" s="1"/>
      <c r="E50" s="1" t="s">
        <v>49</v>
      </c>
      <c r="F50" s="2">
        <v>909.62</v>
      </c>
    </row>
    <row r="51" spans="1:6" ht="15.75" thickBot="1" x14ac:dyDescent="0.3">
      <c r="A51" s="1"/>
      <c r="B51" s="1"/>
      <c r="C51" s="1"/>
      <c r="D51" s="1"/>
      <c r="E51" s="1" t="s">
        <v>50</v>
      </c>
      <c r="F51" s="4">
        <v>66150</v>
      </c>
    </row>
    <row r="52" spans="1:6" ht="15.75" thickBot="1" x14ac:dyDescent="0.3">
      <c r="A52" s="1"/>
      <c r="B52" s="1"/>
      <c r="C52" s="1"/>
      <c r="D52" s="1" t="s">
        <v>51</v>
      </c>
      <c r="E52" s="1"/>
      <c r="F52" s="5">
        <f>ROUND(SUM(F46:F51),5)</f>
        <v>81327.05</v>
      </c>
    </row>
    <row r="53" spans="1:6" x14ac:dyDescent="0.25">
      <c r="A53" s="1"/>
      <c r="B53" s="1"/>
      <c r="C53" s="1" t="s">
        <v>52</v>
      </c>
      <c r="D53" s="1"/>
      <c r="E53" s="1"/>
      <c r="F53" s="2">
        <f>ROUND(F42+F45+F52,5)</f>
        <v>81322.75</v>
      </c>
    </row>
    <row r="54" spans="1:6" x14ac:dyDescent="0.25">
      <c r="A54" s="1"/>
      <c r="B54" s="1"/>
      <c r="C54" s="1" t="s">
        <v>53</v>
      </c>
      <c r="D54" s="1"/>
      <c r="E54" s="1"/>
      <c r="F54" s="2"/>
    </row>
    <row r="55" spans="1:6" ht="15.75" thickBot="1" x14ac:dyDescent="0.3">
      <c r="A55" s="1"/>
      <c r="B55" s="1"/>
      <c r="C55" s="1"/>
      <c r="D55" s="1" t="s">
        <v>54</v>
      </c>
      <c r="E55" s="1"/>
      <c r="F55" s="4">
        <v>165725.60999999999</v>
      </c>
    </row>
    <row r="56" spans="1:6" ht="15.75" thickBot="1" x14ac:dyDescent="0.3">
      <c r="A56" s="1"/>
      <c r="B56" s="1"/>
      <c r="C56" s="1" t="s">
        <v>55</v>
      </c>
      <c r="D56" s="1"/>
      <c r="E56" s="1"/>
      <c r="F56" s="5">
        <f>ROUND(SUM(F54:F55),5)</f>
        <v>165725.60999999999</v>
      </c>
    </row>
    <row r="57" spans="1:6" x14ac:dyDescent="0.25">
      <c r="A57" s="1"/>
      <c r="B57" s="1" t="s">
        <v>56</v>
      </c>
      <c r="C57" s="1"/>
      <c r="D57" s="1"/>
      <c r="E57" s="1"/>
      <c r="F57" s="2">
        <f>ROUND(F41+F53+F56,5)</f>
        <v>247048.36</v>
      </c>
    </row>
    <row r="58" spans="1:6" x14ac:dyDescent="0.25">
      <c r="A58" s="1"/>
      <c r="B58" s="1" t="s">
        <v>57</v>
      </c>
      <c r="C58" s="1"/>
      <c r="D58" s="1"/>
      <c r="E58" s="1"/>
      <c r="F58" s="2"/>
    </row>
    <row r="59" spans="1:6" x14ac:dyDescent="0.25">
      <c r="A59" s="1"/>
      <c r="B59" s="1"/>
      <c r="C59" s="1" t="s">
        <v>58</v>
      </c>
      <c r="D59" s="1"/>
      <c r="E59" s="1"/>
      <c r="F59" s="2">
        <v>1820959.66</v>
      </c>
    </row>
    <row r="60" spans="1:6" x14ac:dyDescent="0.25">
      <c r="A60" s="1"/>
      <c r="B60" s="1"/>
      <c r="C60" s="1" t="s">
        <v>59</v>
      </c>
      <c r="D60" s="1"/>
      <c r="E60" s="1"/>
      <c r="F60" s="2">
        <v>141785.29</v>
      </c>
    </row>
    <row r="61" spans="1:6" x14ac:dyDescent="0.25">
      <c r="A61" s="1"/>
      <c r="B61" s="1"/>
      <c r="C61" s="1" t="s">
        <v>60</v>
      </c>
      <c r="D61" s="1"/>
      <c r="E61" s="1"/>
      <c r="F61" s="2">
        <v>65842.33</v>
      </c>
    </row>
    <row r="62" spans="1:6" x14ac:dyDescent="0.25">
      <c r="A62" s="1"/>
      <c r="B62" s="1"/>
      <c r="C62" s="1" t="s">
        <v>61</v>
      </c>
      <c r="D62" s="1"/>
      <c r="E62" s="1"/>
      <c r="F62" s="2">
        <v>125092.95</v>
      </c>
    </row>
    <row r="63" spans="1:6" x14ac:dyDescent="0.25">
      <c r="A63" s="1"/>
      <c r="B63" s="1"/>
      <c r="C63" s="1" t="s">
        <v>62</v>
      </c>
      <c r="D63" s="1"/>
      <c r="E63" s="1"/>
      <c r="F63" s="2">
        <v>241505.11</v>
      </c>
    </row>
    <row r="64" spans="1:6" ht="15.75" thickBot="1" x14ac:dyDescent="0.3">
      <c r="A64" s="1"/>
      <c r="B64" s="1"/>
      <c r="C64" s="1" t="s">
        <v>63</v>
      </c>
      <c r="D64" s="1"/>
      <c r="E64" s="1"/>
      <c r="F64" s="4">
        <v>8224.43</v>
      </c>
    </row>
    <row r="65" spans="1:6" ht="15.75" thickBot="1" x14ac:dyDescent="0.3">
      <c r="A65" s="1"/>
      <c r="B65" s="1" t="s">
        <v>64</v>
      </c>
      <c r="C65" s="1"/>
      <c r="D65" s="1"/>
      <c r="E65" s="1"/>
      <c r="F65" s="6">
        <f>ROUND(SUM(F58:F64),5)</f>
        <v>2403409.77</v>
      </c>
    </row>
    <row r="66" spans="1:6" s="9" customFormat="1" ht="12" thickBot="1" x14ac:dyDescent="0.25">
      <c r="A66" s="7" t="s">
        <v>65</v>
      </c>
      <c r="B66" s="7"/>
      <c r="C66" s="7"/>
      <c r="D66" s="7"/>
      <c r="E66" s="7"/>
      <c r="F66" s="8">
        <f>ROUND(F40+F57+F65,5)</f>
        <v>2650458.13</v>
      </c>
    </row>
    <row r="67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5:23 PM
&amp;"Arial,Bold"&amp;8 05/29/20
&amp;"Arial,Bold"&amp;8 Accrual Basis&amp;C&amp;"Arial,Bold"&amp;12 PIKES BAY SANITARY DISTRICT
&amp;"Arial,Bold"&amp;14 Balance Sheet
&amp;"Arial,Bold"&amp;10 As of May 29, 2020</oddHead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27" style="13" customWidth="1"/>
    <col min="6" max="6" width="12.5703125" style="14" bestFit="1" customWidth="1"/>
    <col min="7" max="7" width="2.28515625" style="14" customWidth="1"/>
    <col min="8" max="8" width="9.7109375" style="14" bestFit="1" customWidth="1"/>
    <col min="9" max="9" width="2.28515625" style="14" customWidth="1"/>
    <col min="10" max="10" width="10.5703125" style="14" bestFit="1" customWidth="1"/>
    <col min="11" max="11" width="2.28515625" style="14" customWidth="1"/>
    <col min="12" max="12" width="8.7109375" style="14" bestFit="1" customWidth="1"/>
  </cols>
  <sheetData>
    <row r="1" spans="1:12" s="12" customFormat="1" ht="15.75" thickBot="1" x14ac:dyDescent="0.3">
      <c r="A1" s="10"/>
      <c r="B1" s="10"/>
      <c r="C1" s="10"/>
      <c r="D1" s="10"/>
      <c r="E1" s="10"/>
      <c r="F1" s="11" t="s">
        <v>66</v>
      </c>
      <c r="G1" s="16"/>
      <c r="H1" s="11" t="s">
        <v>67</v>
      </c>
      <c r="I1" s="16"/>
      <c r="J1" s="11" t="s">
        <v>68</v>
      </c>
      <c r="K1" s="16"/>
      <c r="L1" s="11" t="s">
        <v>69</v>
      </c>
    </row>
    <row r="2" spans="1:12" ht="15.75" thickTop="1" x14ac:dyDescent="0.25">
      <c r="A2" s="1"/>
      <c r="B2" s="1" t="s">
        <v>70</v>
      </c>
      <c r="C2" s="1"/>
      <c r="D2" s="1"/>
      <c r="E2" s="1"/>
      <c r="F2" s="2"/>
      <c r="G2" s="15"/>
      <c r="H2" s="2"/>
      <c r="I2" s="15"/>
      <c r="J2" s="2"/>
      <c r="K2" s="15"/>
      <c r="L2" s="2"/>
    </row>
    <row r="3" spans="1:12" x14ac:dyDescent="0.25">
      <c r="A3" s="1"/>
      <c r="B3" s="1"/>
      <c r="C3" s="1" t="s">
        <v>71</v>
      </c>
      <c r="D3" s="1"/>
      <c r="E3" s="1"/>
      <c r="F3" s="2"/>
      <c r="G3" s="15"/>
      <c r="H3" s="2"/>
      <c r="I3" s="15"/>
      <c r="J3" s="2"/>
      <c r="K3" s="15"/>
      <c r="L3" s="2"/>
    </row>
    <row r="4" spans="1:12" x14ac:dyDescent="0.25">
      <c r="A4" s="1"/>
      <c r="B4" s="1"/>
      <c r="C4" s="1"/>
      <c r="D4" s="1" t="s">
        <v>72</v>
      </c>
      <c r="E4" s="1"/>
      <c r="F4" s="2">
        <v>0</v>
      </c>
      <c r="G4" s="15"/>
      <c r="H4" s="2">
        <v>4873</v>
      </c>
      <c r="I4" s="15"/>
      <c r="J4" s="2">
        <v>0</v>
      </c>
      <c r="K4" s="15"/>
      <c r="L4" s="2">
        <f>ROUND(SUM(F4:J4),5)</f>
        <v>4873</v>
      </c>
    </row>
    <row r="5" spans="1:12" x14ac:dyDescent="0.25">
      <c r="A5" s="1"/>
      <c r="B5" s="1"/>
      <c r="C5" s="1"/>
      <c r="D5" s="1" t="s">
        <v>73</v>
      </c>
      <c r="E5" s="1"/>
      <c r="F5" s="2">
        <v>37185.019999999997</v>
      </c>
      <c r="G5" s="15"/>
      <c r="H5" s="2">
        <v>8457.14</v>
      </c>
      <c r="I5" s="15"/>
      <c r="J5" s="2">
        <v>0</v>
      </c>
      <c r="K5" s="15"/>
      <c r="L5" s="2">
        <f>ROUND(SUM(F5:J5),5)</f>
        <v>45642.16</v>
      </c>
    </row>
    <row r="6" spans="1:12" ht="15.75" thickBot="1" x14ac:dyDescent="0.3">
      <c r="A6" s="1"/>
      <c r="B6" s="1"/>
      <c r="C6" s="1"/>
      <c r="D6" s="1" t="s">
        <v>74</v>
      </c>
      <c r="E6" s="1"/>
      <c r="F6" s="3">
        <v>0</v>
      </c>
      <c r="G6" s="15"/>
      <c r="H6" s="3">
        <v>63848</v>
      </c>
      <c r="I6" s="15"/>
      <c r="J6" s="3">
        <v>0</v>
      </c>
      <c r="K6" s="15"/>
      <c r="L6" s="3">
        <f>ROUND(SUM(F6:J6),5)</f>
        <v>63848</v>
      </c>
    </row>
    <row r="7" spans="1:12" x14ac:dyDescent="0.25">
      <c r="A7" s="1"/>
      <c r="B7" s="1"/>
      <c r="C7" s="1" t="s">
        <v>75</v>
      </c>
      <c r="D7" s="1"/>
      <c r="E7" s="1"/>
      <c r="F7" s="2">
        <f>ROUND(SUM(F3:F6),5)</f>
        <v>37185.019999999997</v>
      </c>
      <c r="G7" s="15"/>
      <c r="H7" s="2">
        <f>ROUND(SUM(H3:H6),5)</f>
        <v>77178.14</v>
      </c>
      <c r="I7" s="15"/>
      <c r="J7" s="2">
        <f>ROUND(SUM(J3:J6),5)</f>
        <v>0</v>
      </c>
      <c r="K7" s="15"/>
      <c r="L7" s="2">
        <f>ROUND(SUM(F7:J7),5)</f>
        <v>114363.16</v>
      </c>
    </row>
    <row r="8" spans="1:12" x14ac:dyDescent="0.25">
      <c r="A8" s="1"/>
      <c r="B8" s="1"/>
      <c r="C8" s="1" t="s">
        <v>76</v>
      </c>
      <c r="D8" s="1"/>
      <c r="E8" s="1"/>
      <c r="F8" s="2"/>
      <c r="G8" s="15"/>
      <c r="H8" s="2"/>
      <c r="I8" s="15"/>
      <c r="J8" s="2"/>
      <c r="K8" s="15"/>
      <c r="L8" s="2"/>
    </row>
    <row r="9" spans="1:12" x14ac:dyDescent="0.25">
      <c r="A9" s="1"/>
      <c r="B9" s="1"/>
      <c r="C9" s="1"/>
      <c r="D9" s="1" t="s">
        <v>77</v>
      </c>
      <c r="E9" s="1"/>
      <c r="F9" s="2">
        <v>0</v>
      </c>
      <c r="G9" s="15"/>
      <c r="H9" s="2">
        <v>6958.55</v>
      </c>
      <c r="I9" s="15"/>
      <c r="J9" s="2">
        <v>0</v>
      </c>
      <c r="K9" s="15"/>
      <c r="L9" s="2">
        <f>ROUND(SUM(F9:J9),5)</f>
        <v>6958.55</v>
      </c>
    </row>
    <row r="10" spans="1:12" x14ac:dyDescent="0.25">
      <c r="A10" s="1"/>
      <c r="B10" s="1"/>
      <c r="C10" s="1"/>
      <c r="D10" s="1" t="s">
        <v>78</v>
      </c>
      <c r="E10" s="1"/>
      <c r="F10" s="2">
        <v>1152</v>
      </c>
      <c r="G10" s="15"/>
      <c r="H10" s="2">
        <v>0</v>
      </c>
      <c r="I10" s="15"/>
      <c r="J10" s="2">
        <v>0</v>
      </c>
      <c r="K10" s="15"/>
      <c r="L10" s="2">
        <f>ROUND(SUM(F10:J10),5)</f>
        <v>1152</v>
      </c>
    </row>
    <row r="11" spans="1:12" x14ac:dyDescent="0.25">
      <c r="A11" s="1"/>
      <c r="B11" s="1"/>
      <c r="C11" s="1"/>
      <c r="D11" s="1" t="s">
        <v>79</v>
      </c>
      <c r="E11" s="1"/>
      <c r="F11" s="2"/>
      <c r="G11" s="15"/>
      <c r="H11" s="2"/>
      <c r="I11" s="15"/>
      <c r="J11" s="2"/>
      <c r="K11" s="15"/>
      <c r="L11" s="2"/>
    </row>
    <row r="12" spans="1:12" ht="15.75" thickBot="1" x14ac:dyDescent="0.3">
      <c r="A12" s="1"/>
      <c r="B12" s="1"/>
      <c r="C12" s="1"/>
      <c r="D12" s="1"/>
      <c r="E12" s="1" t="s">
        <v>80</v>
      </c>
      <c r="F12" s="3">
        <v>0</v>
      </c>
      <c r="G12" s="15"/>
      <c r="H12" s="3">
        <v>4358.25</v>
      </c>
      <c r="I12" s="15"/>
      <c r="J12" s="3">
        <v>0</v>
      </c>
      <c r="K12" s="15"/>
      <c r="L12" s="3">
        <f>ROUND(SUM(F12:J12),5)</f>
        <v>4358.25</v>
      </c>
    </row>
    <row r="13" spans="1:12" x14ac:dyDescent="0.25">
      <c r="A13" s="1"/>
      <c r="B13" s="1"/>
      <c r="C13" s="1"/>
      <c r="D13" s="1" t="s">
        <v>81</v>
      </c>
      <c r="E13" s="1"/>
      <c r="F13" s="2">
        <f>ROUND(SUM(F11:F12),5)</f>
        <v>0</v>
      </c>
      <c r="G13" s="15"/>
      <c r="H13" s="2">
        <f>ROUND(SUM(H11:H12),5)</f>
        <v>4358.25</v>
      </c>
      <c r="I13" s="15"/>
      <c r="J13" s="2">
        <f>ROUND(SUM(J11:J12),5)</f>
        <v>0</v>
      </c>
      <c r="K13" s="15"/>
      <c r="L13" s="2">
        <f>ROUND(SUM(F13:J13),5)</f>
        <v>4358.25</v>
      </c>
    </row>
    <row r="14" spans="1:12" x14ac:dyDescent="0.25">
      <c r="A14" s="1"/>
      <c r="B14" s="1"/>
      <c r="C14" s="1"/>
      <c r="D14" s="1" t="s">
        <v>82</v>
      </c>
      <c r="E14" s="1"/>
      <c r="F14" s="2"/>
      <c r="G14" s="15"/>
      <c r="H14" s="2"/>
      <c r="I14" s="15"/>
      <c r="J14" s="2"/>
      <c r="K14" s="15"/>
      <c r="L14" s="2"/>
    </row>
    <row r="15" spans="1:12" x14ac:dyDescent="0.25">
      <c r="A15" s="1"/>
      <c r="B15" s="1"/>
      <c r="C15" s="1"/>
      <c r="D15" s="1"/>
      <c r="E15" s="1" t="s">
        <v>83</v>
      </c>
      <c r="F15" s="2">
        <v>6758.35</v>
      </c>
      <c r="G15" s="15"/>
      <c r="H15" s="2">
        <v>0</v>
      </c>
      <c r="I15" s="15"/>
      <c r="J15" s="2">
        <v>0</v>
      </c>
      <c r="K15" s="15"/>
      <c r="L15" s="2">
        <f t="shared" ref="L15:L21" si="0">ROUND(SUM(F15:J15),5)</f>
        <v>6758.35</v>
      </c>
    </row>
    <row r="16" spans="1:12" x14ac:dyDescent="0.25">
      <c r="A16" s="1"/>
      <c r="B16" s="1"/>
      <c r="C16" s="1"/>
      <c r="D16" s="1"/>
      <c r="E16" s="1" t="s">
        <v>84</v>
      </c>
      <c r="F16" s="2">
        <v>0</v>
      </c>
      <c r="G16" s="15"/>
      <c r="H16" s="2">
        <v>264.48</v>
      </c>
      <c r="I16" s="15"/>
      <c r="J16" s="2">
        <v>0</v>
      </c>
      <c r="K16" s="15"/>
      <c r="L16" s="2">
        <f t="shared" si="0"/>
        <v>264.48</v>
      </c>
    </row>
    <row r="17" spans="1:12" x14ac:dyDescent="0.25">
      <c r="A17" s="1"/>
      <c r="B17" s="1"/>
      <c r="C17" s="1"/>
      <c r="D17" s="1"/>
      <c r="E17" s="1" t="s">
        <v>85</v>
      </c>
      <c r="F17" s="2">
        <v>1348.19</v>
      </c>
      <c r="G17" s="15"/>
      <c r="H17" s="2">
        <v>1180.32</v>
      </c>
      <c r="I17" s="15"/>
      <c r="J17" s="2">
        <v>0</v>
      </c>
      <c r="K17" s="15"/>
      <c r="L17" s="2">
        <f t="shared" si="0"/>
        <v>2528.5100000000002</v>
      </c>
    </row>
    <row r="18" spans="1:12" x14ac:dyDescent="0.25">
      <c r="A18" s="1"/>
      <c r="B18" s="1"/>
      <c r="C18" s="1"/>
      <c r="D18" s="1"/>
      <c r="E18" s="1" t="s">
        <v>86</v>
      </c>
      <c r="F18" s="2">
        <v>0</v>
      </c>
      <c r="G18" s="15"/>
      <c r="H18" s="2">
        <v>125</v>
      </c>
      <c r="I18" s="15"/>
      <c r="J18" s="2">
        <v>0</v>
      </c>
      <c r="K18" s="15"/>
      <c r="L18" s="2">
        <f t="shared" si="0"/>
        <v>125</v>
      </c>
    </row>
    <row r="19" spans="1:12" x14ac:dyDescent="0.25">
      <c r="A19" s="1"/>
      <c r="B19" s="1"/>
      <c r="C19" s="1"/>
      <c r="D19" s="1"/>
      <c r="E19" s="1" t="s">
        <v>87</v>
      </c>
      <c r="F19" s="2">
        <v>3125</v>
      </c>
      <c r="G19" s="15"/>
      <c r="H19" s="2">
        <v>3125</v>
      </c>
      <c r="I19" s="15"/>
      <c r="J19" s="2">
        <v>0</v>
      </c>
      <c r="K19" s="15"/>
      <c r="L19" s="2">
        <f t="shared" si="0"/>
        <v>6250</v>
      </c>
    </row>
    <row r="20" spans="1:12" ht="15.75" thickBot="1" x14ac:dyDescent="0.3">
      <c r="A20" s="1"/>
      <c r="B20" s="1"/>
      <c r="C20" s="1"/>
      <c r="D20" s="1"/>
      <c r="E20" s="1" t="s">
        <v>88</v>
      </c>
      <c r="F20" s="3">
        <v>2314.17</v>
      </c>
      <c r="G20" s="15"/>
      <c r="H20" s="3">
        <v>12303.96</v>
      </c>
      <c r="I20" s="15"/>
      <c r="J20" s="3">
        <v>0</v>
      </c>
      <c r="K20" s="15"/>
      <c r="L20" s="3">
        <f t="shared" si="0"/>
        <v>14618.13</v>
      </c>
    </row>
    <row r="21" spans="1:12" x14ac:dyDescent="0.25">
      <c r="A21" s="1"/>
      <c r="B21" s="1"/>
      <c r="C21" s="1"/>
      <c r="D21" s="1" t="s">
        <v>89</v>
      </c>
      <c r="E21" s="1"/>
      <c r="F21" s="2">
        <f>ROUND(SUM(F14:F20),5)</f>
        <v>13545.71</v>
      </c>
      <c r="G21" s="15"/>
      <c r="H21" s="2">
        <f>ROUND(SUM(H14:H20),5)</f>
        <v>16998.759999999998</v>
      </c>
      <c r="I21" s="15"/>
      <c r="J21" s="2">
        <f>ROUND(SUM(J14:J20),5)</f>
        <v>0</v>
      </c>
      <c r="K21" s="15"/>
      <c r="L21" s="2">
        <f t="shared" si="0"/>
        <v>30544.47</v>
      </c>
    </row>
    <row r="22" spans="1:12" x14ac:dyDescent="0.25">
      <c r="A22" s="1"/>
      <c r="B22" s="1"/>
      <c r="C22" s="1"/>
      <c r="D22" s="1" t="s">
        <v>90</v>
      </c>
      <c r="E22" s="1"/>
      <c r="F22" s="2"/>
      <c r="G22" s="15"/>
      <c r="H22" s="2"/>
      <c r="I22" s="15"/>
      <c r="J22" s="2"/>
      <c r="K22" s="15"/>
      <c r="L22" s="2"/>
    </row>
    <row r="23" spans="1:12" x14ac:dyDescent="0.25">
      <c r="A23" s="1"/>
      <c r="B23" s="1"/>
      <c r="C23" s="1"/>
      <c r="D23" s="1"/>
      <c r="E23" s="1" t="s">
        <v>91</v>
      </c>
      <c r="F23" s="2">
        <v>0</v>
      </c>
      <c r="G23" s="15"/>
      <c r="H23" s="2">
        <v>3181.23</v>
      </c>
      <c r="I23" s="15"/>
      <c r="J23" s="2">
        <v>0</v>
      </c>
      <c r="K23" s="15"/>
      <c r="L23" s="2">
        <f t="shared" ref="L23:L28" si="1">ROUND(SUM(F23:J23),5)</f>
        <v>3181.23</v>
      </c>
    </row>
    <row r="24" spans="1:12" x14ac:dyDescent="0.25">
      <c r="A24" s="1"/>
      <c r="B24" s="1"/>
      <c r="C24" s="1"/>
      <c r="D24" s="1"/>
      <c r="E24" s="1" t="s">
        <v>92</v>
      </c>
      <c r="F24" s="2">
        <v>115</v>
      </c>
      <c r="G24" s="15"/>
      <c r="H24" s="2">
        <v>0</v>
      </c>
      <c r="I24" s="15"/>
      <c r="J24" s="2">
        <v>0</v>
      </c>
      <c r="K24" s="15"/>
      <c r="L24" s="2">
        <f t="shared" si="1"/>
        <v>115</v>
      </c>
    </row>
    <row r="25" spans="1:12" x14ac:dyDescent="0.25">
      <c r="A25" s="1"/>
      <c r="B25" s="1"/>
      <c r="C25" s="1"/>
      <c r="D25" s="1"/>
      <c r="E25" s="1" t="s">
        <v>93</v>
      </c>
      <c r="F25" s="2">
        <v>167</v>
      </c>
      <c r="G25" s="15"/>
      <c r="H25" s="2">
        <v>0</v>
      </c>
      <c r="I25" s="15"/>
      <c r="J25" s="2">
        <v>0</v>
      </c>
      <c r="K25" s="15"/>
      <c r="L25" s="2">
        <f t="shared" si="1"/>
        <v>167</v>
      </c>
    </row>
    <row r="26" spans="1:12" x14ac:dyDescent="0.25">
      <c r="A26" s="1"/>
      <c r="B26" s="1"/>
      <c r="C26" s="1"/>
      <c r="D26" s="1"/>
      <c r="E26" s="1" t="s">
        <v>94</v>
      </c>
      <c r="F26" s="2">
        <v>10619.65</v>
      </c>
      <c r="G26" s="15"/>
      <c r="H26" s="2">
        <v>0</v>
      </c>
      <c r="I26" s="15"/>
      <c r="J26" s="2">
        <v>0</v>
      </c>
      <c r="K26" s="15"/>
      <c r="L26" s="2">
        <f t="shared" si="1"/>
        <v>10619.65</v>
      </c>
    </row>
    <row r="27" spans="1:12" ht="15.75" thickBot="1" x14ac:dyDescent="0.3">
      <c r="A27" s="1"/>
      <c r="B27" s="1"/>
      <c r="C27" s="1"/>
      <c r="D27" s="1"/>
      <c r="E27" s="1" t="s">
        <v>95</v>
      </c>
      <c r="F27" s="3">
        <v>3990</v>
      </c>
      <c r="G27" s="15"/>
      <c r="H27" s="3">
        <v>0</v>
      </c>
      <c r="I27" s="15"/>
      <c r="J27" s="3">
        <v>0</v>
      </c>
      <c r="K27" s="15"/>
      <c r="L27" s="3">
        <f t="shared" si="1"/>
        <v>3990</v>
      </c>
    </row>
    <row r="28" spans="1:12" x14ac:dyDescent="0.25">
      <c r="A28" s="1"/>
      <c r="B28" s="1"/>
      <c r="C28" s="1"/>
      <c r="D28" s="1" t="s">
        <v>96</v>
      </c>
      <c r="E28" s="1"/>
      <c r="F28" s="2">
        <f>ROUND(SUM(F22:F27),5)</f>
        <v>14891.65</v>
      </c>
      <c r="G28" s="15"/>
      <c r="H28" s="2">
        <f>ROUND(SUM(H22:H27),5)</f>
        <v>3181.23</v>
      </c>
      <c r="I28" s="15"/>
      <c r="J28" s="2">
        <f>ROUND(SUM(J22:J27),5)</f>
        <v>0</v>
      </c>
      <c r="K28" s="15"/>
      <c r="L28" s="2">
        <f t="shared" si="1"/>
        <v>18072.88</v>
      </c>
    </row>
    <row r="29" spans="1:12" x14ac:dyDescent="0.25">
      <c r="A29" s="1"/>
      <c r="B29" s="1"/>
      <c r="C29" s="1"/>
      <c r="D29" s="1" t="s">
        <v>97</v>
      </c>
      <c r="E29" s="1"/>
      <c r="F29" s="2"/>
      <c r="G29" s="15"/>
      <c r="H29" s="2"/>
      <c r="I29" s="15"/>
      <c r="J29" s="2"/>
      <c r="K29" s="15"/>
      <c r="L29" s="2"/>
    </row>
    <row r="30" spans="1:12" x14ac:dyDescent="0.25">
      <c r="A30" s="1"/>
      <c r="B30" s="1"/>
      <c r="C30" s="1"/>
      <c r="D30" s="1"/>
      <c r="E30" s="1" t="s">
        <v>98</v>
      </c>
      <c r="F30" s="2">
        <v>0</v>
      </c>
      <c r="G30" s="15"/>
      <c r="H30" s="2">
        <v>936</v>
      </c>
      <c r="I30" s="15"/>
      <c r="J30" s="2">
        <v>0</v>
      </c>
      <c r="K30" s="15"/>
      <c r="L30" s="2">
        <f>ROUND(SUM(F30:J30),5)</f>
        <v>936</v>
      </c>
    </row>
    <row r="31" spans="1:12" ht="15.75" thickBot="1" x14ac:dyDescent="0.3">
      <c r="A31" s="1"/>
      <c r="B31" s="1"/>
      <c r="C31" s="1"/>
      <c r="D31" s="1"/>
      <c r="E31" s="1" t="s">
        <v>99</v>
      </c>
      <c r="F31" s="3">
        <v>119.88</v>
      </c>
      <c r="G31" s="15"/>
      <c r="H31" s="3">
        <v>547.29999999999995</v>
      </c>
      <c r="I31" s="15"/>
      <c r="J31" s="3">
        <v>0</v>
      </c>
      <c r="K31" s="15"/>
      <c r="L31" s="3">
        <f>ROUND(SUM(F31:J31),5)</f>
        <v>667.18</v>
      </c>
    </row>
    <row r="32" spans="1:12" x14ac:dyDescent="0.25">
      <c r="A32" s="1"/>
      <c r="B32" s="1"/>
      <c r="C32" s="1"/>
      <c r="D32" s="1" t="s">
        <v>100</v>
      </c>
      <c r="E32" s="1"/>
      <c r="F32" s="2">
        <f>ROUND(SUM(F29:F31),5)</f>
        <v>119.88</v>
      </c>
      <c r="G32" s="15"/>
      <c r="H32" s="2">
        <f>ROUND(SUM(H29:H31),5)</f>
        <v>1483.3</v>
      </c>
      <c r="I32" s="15"/>
      <c r="J32" s="2">
        <f>ROUND(SUM(J29:J31),5)</f>
        <v>0</v>
      </c>
      <c r="K32" s="15"/>
      <c r="L32" s="2">
        <f>ROUND(SUM(F32:J32),5)</f>
        <v>1603.18</v>
      </c>
    </row>
    <row r="33" spans="1:12" x14ac:dyDescent="0.25">
      <c r="A33" s="1"/>
      <c r="B33" s="1"/>
      <c r="C33" s="1"/>
      <c r="D33" s="1" t="s">
        <v>101</v>
      </c>
      <c r="E33" s="1"/>
      <c r="F33" s="2"/>
      <c r="G33" s="15"/>
      <c r="H33" s="2"/>
      <c r="I33" s="15"/>
      <c r="J33" s="2"/>
      <c r="K33" s="15"/>
      <c r="L33" s="2"/>
    </row>
    <row r="34" spans="1:12" x14ac:dyDescent="0.25">
      <c r="A34" s="1"/>
      <c r="B34" s="1"/>
      <c r="C34" s="1"/>
      <c r="D34" s="1"/>
      <c r="E34" s="1" t="s">
        <v>102</v>
      </c>
      <c r="F34" s="2">
        <v>10</v>
      </c>
      <c r="G34" s="15"/>
      <c r="H34" s="2">
        <v>0</v>
      </c>
      <c r="I34" s="15"/>
      <c r="J34" s="2">
        <v>0</v>
      </c>
      <c r="K34" s="15"/>
      <c r="L34" s="2">
        <f>ROUND(SUM(F34:J34),5)</f>
        <v>10</v>
      </c>
    </row>
    <row r="35" spans="1:12" x14ac:dyDescent="0.25">
      <c r="A35" s="1"/>
      <c r="B35" s="1"/>
      <c r="C35" s="1"/>
      <c r="D35" s="1"/>
      <c r="E35" s="1" t="s">
        <v>103</v>
      </c>
      <c r="F35" s="2">
        <v>300</v>
      </c>
      <c r="G35" s="15"/>
      <c r="H35" s="2">
        <v>0</v>
      </c>
      <c r="I35" s="15"/>
      <c r="J35" s="2">
        <v>0</v>
      </c>
      <c r="K35" s="15"/>
      <c r="L35" s="2">
        <f>ROUND(SUM(F35:J35),5)</f>
        <v>300</v>
      </c>
    </row>
    <row r="36" spans="1:12" x14ac:dyDescent="0.25">
      <c r="A36" s="1"/>
      <c r="B36" s="1"/>
      <c r="C36" s="1"/>
      <c r="D36" s="1"/>
      <c r="E36" s="1" t="s">
        <v>104</v>
      </c>
      <c r="F36" s="2">
        <v>565.99</v>
      </c>
      <c r="G36" s="15"/>
      <c r="H36" s="2">
        <v>0</v>
      </c>
      <c r="I36" s="15"/>
      <c r="J36" s="2">
        <v>0</v>
      </c>
      <c r="K36" s="15"/>
      <c r="L36" s="2">
        <f>ROUND(SUM(F36:J36),5)</f>
        <v>565.99</v>
      </c>
    </row>
    <row r="37" spans="1:12" ht="15.75" thickBot="1" x14ac:dyDescent="0.3">
      <c r="A37" s="1"/>
      <c r="B37" s="1"/>
      <c r="C37" s="1"/>
      <c r="D37" s="1"/>
      <c r="E37" s="1" t="s">
        <v>105</v>
      </c>
      <c r="F37" s="3">
        <v>201.05</v>
      </c>
      <c r="G37" s="15"/>
      <c r="H37" s="3">
        <v>0</v>
      </c>
      <c r="I37" s="15"/>
      <c r="J37" s="3">
        <v>0</v>
      </c>
      <c r="K37" s="15"/>
      <c r="L37" s="3">
        <f>ROUND(SUM(F37:J37),5)</f>
        <v>201.05</v>
      </c>
    </row>
    <row r="38" spans="1:12" x14ac:dyDescent="0.25">
      <c r="A38" s="1"/>
      <c r="B38" s="1"/>
      <c r="C38" s="1"/>
      <c r="D38" s="1" t="s">
        <v>106</v>
      </c>
      <c r="E38" s="1"/>
      <c r="F38" s="2">
        <f>ROUND(SUM(F33:F37),5)</f>
        <v>1077.04</v>
      </c>
      <c r="G38" s="15"/>
      <c r="H38" s="2">
        <f>ROUND(SUM(H33:H37),5)</f>
        <v>0</v>
      </c>
      <c r="I38" s="15"/>
      <c r="J38" s="2">
        <f>ROUND(SUM(J33:J37),5)</f>
        <v>0</v>
      </c>
      <c r="K38" s="15"/>
      <c r="L38" s="2">
        <f>ROUND(SUM(F38:J38),5)</f>
        <v>1077.04</v>
      </c>
    </row>
    <row r="39" spans="1:12" x14ac:dyDescent="0.25">
      <c r="A39" s="1"/>
      <c r="B39" s="1"/>
      <c r="C39" s="1"/>
      <c r="D39" s="1" t="s">
        <v>107</v>
      </c>
      <c r="E39" s="1"/>
      <c r="F39" s="2"/>
      <c r="G39" s="15"/>
      <c r="H39" s="2"/>
      <c r="I39" s="15"/>
      <c r="J39" s="2"/>
      <c r="K39" s="15"/>
      <c r="L39" s="2"/>
    </row>
    <row r="40" spans="1:12" ht="15.75" thickBot="1" x14ac:dyDescent="0.3">
      <c r="A40" s="1"/>
      <c r="B40" s="1"/>
      <c r="C40" s="1"/>
      <c r="D40" s="1"/>
      <c r="E40" s="1" t="s">
        <v>108</v>
      </c>
      <c r="F40" s="4">
        <v>0</v>
      </c>
      <c r="G40" s="15"/>
      <c r="H40" s="4">
        <v>67</v>
      </c>
      <c r="I40" s="15"/>
      <c r="J40" s="4">
        <v>0</v>
      </c>
      <c r="K40" s="15"/>
      <c r="L40" s="4">
        <f>ROUND(SUM(F40:J40),5)</f>
        <v>67</v>
      </c>
    </row>
    <row r="41" spans="1:12" ht="15.75" thickBot="1" x14ac:dyDescent="0.3">
      <c r="A41" s="1"/>
      <c r="B41" s="1"/>
      <c r="C41" s="1"/>
      <c r="D41" s="1" t="s">
        <v>109</v>
      </c>
      <c r="E41" s="1"/>
      <c r="F41" s="6">
        <f>ROUND(SUM(F39:F40),5)</f>
        <v>0</v>
      </c>
      <c r="G41" s="15"/>
      <c r="H41" s="6">
        <f>ROUND(SUM(H39:H40),5)</f>
        <v>67</v>
      </c>
      <c r="I41" s="15"/>
      <c r="J41" s="6">
        <f>ROUND(SUM(J39:J40),5)</f>
        <v>0</v>
      </c>
      <c r="K41" s="15"/>
      <c r="L41" s="6">
        <f>ROUND(SUM(F41:J41),5)</f>
        <v>67</v>
      </c>
    </row>
    <row r="42" spans="1:12" ht="15.75" thickBot="1" x14ac:dyDescent="0.3">
      <c r="A42" s="1"/>
      <c r="B42" s="1"/>
      <c r="C42" s="1" t="s">
        <v>110</v>
      </c>
      <c r="D42" s="1"/>
      <c r="E42" s="1"/>
      <c r="F42" s="5">
        <f>ROUND(SUM(F8:F10)+F13+F21+F28+F32+F38+F41,5)</f>
        <v>30786.28</v>
      </c>
      <c r="G42" s="15"/>
      <c r="H42" s="5">
        <f>ROUND(SUM(H8:H10)+H13+H21+H28+H32+H38+H41,5)</f>
        <v>33047.089999999997</v>
      </c>
      <c r="I42" s="15"/>
      <c r="J42" s="5">
        <f>ROUND(SUM(J8:J10)+J13+J21+J28+J32+J38+J41,5)</f>
        <v>0</v>
      </c>
      <c r="K42" s="15"/>
      <c r="L42" s="5">
        <f>ROUND(SUM(F42:J42),5)</f>
        <v>63833.37</v>
      </c>
    </row>
    <row r="43" spans="1:12" x14ac:dyDescent="0.25">
      <c r="A43" s="1"/>
      <c r="B43" s="1" t="s">
        <v>111</v>
      </c>
      <c r="C43" s="1"/>
      <c r="D43" s="1"/>
      <c r="E43" s="1"/>
      <c r="F43" s="2">
        <f>ROUND(F2+F7-F42,5)</f>
        <v>6398.74</v>
      </c>
      <c r="G43" s="15"/>
      <c r="H43" s="2">
        <f>ROUND(H2+H7-H42,5)</f>
        <v>44131.05</v>
      </c>
      <c r="I43" s="15"/>
      <c r="J43" s="2">
        <f>ROUND(J2+J7-J42,5)</f>
        <v>0</v>
      </c>
      <c r="K43" s="15"/>
      <c r="L43" s="2">
        <f>ROUND(SUM(F43:J43),5)</f>
        <v>50529.79</v>
      </c>
    </row>
    <row r="44" spans="1:12" x14ac:dyDescent="0.25">
      <c r="A44" s="1"/>
      <c r="B44" s="1" t="s">
        <v>112</v>
      </c>
      <c r="C44" s="1"/>
      <c r="D44" s="1"/>
      <c r="E44" s="1"/>
      <c r="F44" s="2"/>
      <c r="G44" s="15"/>
      <c r="H44" s="2"/>
      <c r="I44" s="15"/>
      <c r="J44" s="2"/>
      <c r="K44" s="15"/>
      <c r="L44" s="2"/>
    </row>
    <row r="45" spans="1:12" x14ac:dyDescent="0.25">
      <c r="A45" s="1"/>
      <c r="B45" s="1"/>
      <c r="C45" s="1" t="s">
        <v>113</v>
      </c>
      <c r="D45" s="1"/>
      <c r="E45" s="1"/>
      <c r="F45" s="2"/>
      <c r="G45" s="15"/>
      <c r="H45" s="2"/>
      <c r="I45" s="15"/>
      <c r="J45" s="2"/>
      <c r="K45" s="15"/>
      <c r="L45" s="2"/>
    </row>
    <row r="46" spans="1:12" x14ac:dyDescent="0.25">
      <c r="A46" s="1"/>
      <c r="B46" s="1"/>
      <c r="C46" s="1"/>
      <c r="D46" s="1" t="s">
        <v>114</v>
      </c>
      <c r="E46" s="1"/>
      <c r="F46" s="2"/>
      <c r="G46" s="15"/>
      <c r="H46" s="2"/>
      <c r="I46" s="15"/>
      <c r="J46" s="2"/>
      <c r="K46" s="15"/>
      <c r="L46" s="2"/>
    </row>
    <row r="47" spans="1:12" ht="15.75" thickBot="1" x14ac:dyDescent="0.3">
      <c r="A47" s="1"/>
      <c r="B47" s="1"/>
      <c r="C47" s="1"/>
      <c r="D47" s="1"/>
      <c r="E47" s="1" t="s">
        <v>115</v>
      </c>
      <c r="F47" s="3">
        <v>223.37</v>
      </c>
      <c r="G47" s="15"/>
      <c r="H47" s="3">
        <v>0</v>
      </c>
      <c r="I47" s="15"/>
      <c r="J47" s="3">
        <v>0</v>
      </c>
      <c r="K47" s="15"/>
      <c r="L47" s="3">
        <f>ROUND(SUM(F47:J47),5)</f>
        <v>223.37</v>
      </c>
    </row>
    <row r="48" spans="1:12" x14ac:dyDescent="0.25">
      <c r="A48" s="1"/>
      <c r="B48" s="1"/>
      <c r="C48" s="1"/>
      <c r="D48" s="1" t="s">
        <v>116</v>
      </c>
      <c r="E48" s="1"/>
      <c r="F48" s="2">
        <f>ROUND(SUM(F46:F47),5)</f>
        <v>223.37</v>
      </c>
      <c r="G48" s="15"/>
      <c r="H48" s="2">
        <f>ROUND(SUM(H46:H47),5)</f>
        <v>0</v>
      </c>
      <c r="I48" s="15"/>
      <c r="J48" s="2">
        <f>ROUND(SUM(J46:J47),5)</f>
        <v>0</v>
      </c>
      <c r="K48" s="15"/>
      <c r="L48" s="2">
        <f>ROUND(SUM(F48:J48),5)</f>
        <v>223.37</v>
      </c>
    </row>
    <row r="49" spans="1:12" ht="15.75" thickBot="1" x14ac:dyDescent="0.3">
      <c r="A49" s="1"/>
      <c r="B49" s="1"/>
      <c r="C49" s="1"/>
      <c r="D49" s="1" t="s">
        <v>117</v>
      </c>
      <c r="E49" s="1"/>
      <c r="F49" s="3">
        <v>0</v>
      </c>
      <c r="G49" s="15"/>
      <c r="H49" s="3">
        <v>6.47</v>
      </c>
      <c r="I49" s="15"/>
      <c r="J49" s="3">
        <v>0</v>
      </c>
      <c r="K49" s="15"/>
      <c r="L49" s="3">
        <f>ROUND(SUM(F49:J49),5)</f>
        <v>6.47</v>
      </c>
    </row>
    <row r="50" spans="1:12" x14ac:dyDescent="0.25">
      <c r="A50" s="1"/>
      <c r="B50" s="1"/>
      <c r="C50" s="1" t="s">
        <v>118</v>
      </c>
      <c r="D50" s="1"/>
      <c r="E50" s="1"/>
      <c r="F50" s="2">
        <f>ROUND(F45+SUM(F48:F49),5)</f>
        <v>223.37</v>
      </c>
      <c r="G50" s="15"/>
      <c r="H50" s="2">
        <f>ROUND(H45+SUM(H48:H49),5)</f>
        <v>6.47</v>
      </c>
      <c r="I50" s="15"/>
      <c r="J50" s="2">
        <f>ROUND(J45+SUM(J48:J49),5)</f>
        <v>0</v>
      </c>
      <c r="K50" s="15"/>
      <c r="L50" s="2">
        <f>ROUND(SUM(F50:J50),5)</f>
        <v>229.84</v>
      </c>
    </row>
    <row r="51" spans="1:12" x14ac:dyDescent="0.25">
      <c r="A51" s="1"/>
      <c r="B51" s="1"/>
      <c r="C51" s="1" t="s">
        <v>119</v>
      </c>
      <c r="D51" s="1"/>
      <c r="E51" s="1"/>
      <c r="F51" s="2"/>
      <c r="G51" s="15"/>
      <c r="H51" s="2"/>
      <c r="I51" s="15"/>
      <c r="J51" s="2"/>
      <c r="K51" s="15"/>
      <c r="L51" s="2"/>
    </row>
    <row r="52" spans="1:12" ht="15.75" thickBot="1" x14ac:dyDescent="0.3">
      <c r="A52" s="1"/>
      <c r="B52" s="1"/>
      <c r="C52" s="1"/>
      <c r="D52" s="1" t="s">
        <v>120</v>
      </c>
      <c r="E52" s="1"/>
      <c r="F52" s="4">
        <v>0</v>
      </c>
      <c r="G52" s="15"/>
      <c r="H52" s="4">
        <v>42535.199999999997</v>
      </c>
      <c r="I52" s="15"/>
      <c r="J52" s="4">
        <v>0</v>
      </c>
      <c r="K52" s="15"/>
      <c r="L52" s="4">
        <f>ROUND(SUM(F52:J52),5)</f>
        <v>42535.199999999997</v>
      </c>
    </row>
    <row r="53" spans="1:12" ht="15.75" thickBot="1" x14ac:dyDescent="0.3">
      <c r="A53" s="1"/>
      <c r="B53" s="1"/>
      <c r="C53" s="1" t="s">
        <v>121</v>
      </c>
      <c r="D53" s="1"/>
      <c r="E53" s="1"/>
      <c r="F53" s="6">
        <f>ROUND(SUM(F51:F52),5)</f>
        <v>0</v>
      </c>
      <c r="G53" s="15"/>
      <c r="H53" s="6">
        <f>ROUND(SUM(H51:H52),5)</f>
        <v>42535.199999999997</v>
      </c>
      <c r="I53" s="15"/>
      <c r="J53" s="6">
        <f>ROUND(SUM(J51:J52),5)</f>
        <v>0</v>
      </c>
      <c r="K53" s="15"/>
      <c r="L53" s="6">
        <f>ROUND(SUM(F53:J53),5)</f>
        <v>42535.199999999997</v>
      </c>
    </row>
    <row r="54" spans="1:12" ht="15.75" thickBot="1" x14ac:dyDescent="0.3">
      <c r="A54" s="1"/>
      <c r="B54" s="1" t="s">
        <v>122</v>
      </c>
      <c r="C54" s="1"/>
      <c r="D54" s="1"/>
      <c r="E54" s="1"/>
      <c r="F54" s="6">
        <f>ROUND(F44+F50-F53,5)</f>
        <v>223.37</v>
      </c>
      <c r="G54" s="15"/>
      <c r="H54" s="6">
        <f>ROUND(H44+H50-H53,5)</f>
        <v>-42528.73</v>
      </c>
      <c r="I54" s="15"/>
      <c r="J54" s="6">
        <f>ROUND(J44+J50-J53,5)</f>
        <v>0</v>
      </c>
      <c r="K54" s="15"/>
      <c r="L54" s="6">
        <f>ROUND(SUM(F54:J54),5)</f>
        <v>-42305.36</v>
      </c>
    </row>
    <row r="55" spans="1:12" s="9" customFormat="1" ht="12" thickBot="1" x14ac:dyDescent="0.25">
      <c r="A55" s="7" t="s">
        <v>63</v>
      </c>
      <c r="B55" s="7"/>
      <c r="C55" s="7"/>
      <c r="D55" s="7"/>
      <c r="E55" s="7"/>
      <c r="F55" s="8">
        <f>ROUND(F43+F54,5)</f>
        <v>6622.11</v>
      </c>
      <c r="G55" s="7"/>
      <c r="H55" s="8">
        <f>ROUND(H43+H54,5)</f>
        <v>1602.32</v>
      </c>
      <c r="I55" s="7"/>
      <c r="J55" s="8">
        <f>ROUND(J43+J54,5)</f>
        <v>0</v>
      </c>
      <c r="K55" s="7"/>
      <c r="L55" s="8">
        <f>ROUND(SUM(F55:J55),5)</f>
        <v>8224.43</v>
      </c>
    </row>
    <row r="56" spans="1:12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5:26 PM
&amp;"Arial,Bold"&amp;8 05/29/20
&amp;"Arial,Bold"&amp;8 Accrual Basis&amp;C&amp;"Arial,Bold"&amp;12 PIKES BAY SANITARY DISTRICT
&amp;"Arial,Bold"&amp;14 Profit &amp;&amp; Loss by Class
&amp;"Arial,Bold"&amp;10 January through May 2020</oddHead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5"/>
  <sheetViews>
    <sheetView workbookViewId="0">
      <pane xSplit="5" ySplit="2" topLeftCell="F59" activePane="bottomRight" state="frozenSplit"/>
      <selection pane="topRight" activeCell="F1" sqref="F1"/>
      <selection pane="bottomLeft" activeCell="A3" sqref="A3"/>
      <selection pane="bottomRight" activeCell="H75" sqref="H75"/>
    </sheetView>
  </sheetViews>
  <sheetFormatPr defaultRowHeight="15" x14ac:dyDescent="0.25"/>
  <cols>
    <col min="1" max="4" width="3" style="13" customWidth="1"/>
    <col min="5" max="5" width="27" style="13" customWidth="1"/>
    <col min="6" max="6" width="10.140625" style="14" bestFit="1" customWidth="1"/>
    <col min="7" max="7" width="2.28515625" style="14" customWidth="1"/>
    <col min="8" max="8" width="8.7109375" style="14" bestFit="1" customWidth="1"/>
    <col min="9" max="9" width="2.28515625" style="14" customWidth="1"/>
    <col min="10" max="10" width="12" style="14" bestFit="1" customWidth="1"/>
    <col min="11" max="11" width="2.28515625" style="14" customWidth="1"/>
    <col min="12" max="12" width="10.28515625" style="14" bestFit="1" customWidth="1"/>
  </cols>
  <sheetData>
    <row r="1" spans="1:12" ht="15.75" thickBot="1" x14ac:dyDescent="0.3">
      <c r="A1" s="1"/>
      <c r="B1" s="1"/>
      <c r="C1" s="1"/>
      <c r="D1" s="1"/>
      <c r="E1" s="1"/>
      <c r="F1" s="18"/>
      <c r="G1" s="17"/>
      <c r="H1" s="18"/>
      <c r="I1" s="17"/>
      <c r="J1" s="18"/>
      <c r="K1" s="17"/>
      <c r="L1" s="18"/>
    </row>
    <row r="2" spans="1:12" s="12" customFormat="1" ht="16.5" thickTop="1" thickBot="1" x14ac:dyDescent="0.3">
      <c r="A2" s="10"/>
      <c r="B2" s="10"/>
      <c r="C2" s="10"/>
      <c r="D2" s="10"/>
      <c r="E2" s="10"/>
      <c r="F2" s="25" t="s">
        <v>123</v>
      </c>
      <c r="G2" s="16"/>
      <c r="H2" s="25" t="s">
        <v>124</v>
      </c>
      <c r="I2" s="16"/>
      <c r="J2" s="25" t="s">
        <v>125</v>
      </c>
      <c r="K2" s="16"/>
      <c r="L2" s="25" t="s">
        <v>126</v>
      </c>
    </row>
    <row r="3" spans="1:12" ht="15.75" thickTop="1" x14ac:dyDescent="0.25">
      <c r="A3" s="1"/>
      <c r="B3" s="1" t="s">
        <v>70</v>
      </c>
      <c r="C3" s="1"/>
      <c r="D3" s="1"/>
      <c r="E3" s="1"/>
      <c r="F3" s="2"/>
      <c r="G3" s="15"/>
      <c r="H3" s="2"/>
      <c r="I3" s="15"/>
      <c r="J3" s="2"/>
      <c r="K3" s="15"/>
      <c r="L3" s="19"/>
    </row>
    <row r="4" spans="1:12" x14ac:dyDescent="0.25">
      <c r="A4" s="1"/>
      <c r="B4" s="1"/>
      <c r="C4" s="1" t="s">
        <v>71</v>
      </c>
      <c r="D4" s="1"/>
      <c r="E4" s="1"/>
      <c r="F4" s="2"/>
      <c r="G4" s="15"/>
      <c r="H4" s="2"/>
      <c r="I4" s="15"/>
      <c r="J4" s="2"/>
      <c r="K4" s="15"/>
      <c r="L4" s="19"/>
    </row>
    <row r="5" spans="1:12" x14ac:dyDescent="0.25">
      <c r="A5" s="1"/>
      <c r="B5" s="1"/>
      <c r="C5" s="1"/>
      <c r="D5" s="1" t="s">
        <v>72</v>
      </c>
      <c r="E5" s="1"/>
      <c r="F5" s="2">
        <v>4873</v>
      </c>
      <c r="G5" s="15"/>
      <c r="H5" s="2"/>
      <c r="I5" s="15"/>
      <c r="J5" s="2"/>
      <c r="K5" s="15"/>
      <c r="L5" s="19"/>
    </row>
    <row r="6" spans="1:12" x14ac:dyDescent="0.25">
      <c r="A6" s="1"/>
      <c r="B6" s="1"/>
      <c r="C6" s="1"/>
      <c r="D6" s="1" t="s">
        <v>73</v>
      </c>
      <c r="E6" s="1"/>
      <c r="F6" s="2">
        <v>45642.16</v>
      </c>
      <c r="G6" s="15"/>
      <c r="H6" s="2">
        <v>69458</v>
      </c>
      <c r="I6" s="15"/>
      <c r="J6" s="2">
        <f>ROUND((F6-H6),5)</f>
        <v>-23815.84</v>
      </c>
      <c r="K6" s="15"/>
      <c r="L6" s="19">
        <f>ROUND(IF(H6=0, IF(F6=0, 0, 1), F6/H6),5)</f>
        <v>0.65712000000000004</v>
      </c>
    </row>
    <row r="7" spans="1:12" ht="15.75" thickBot="1" x14ac:dyDescent="0.3">
      <c r="A7" s="1"/>
      <c r="B7" s="1"/>
      <c r="C7" s="1"/>
      <c r="D7" s="1" t="s">
        <v>74</v>
      </c>
      <c r="E7" s="1"/>
      <c r="F7" s="3">
        <v>74474</v>
      </c>
      <c r="G7" s="15"/>
      <c r="H7" s="3">
        <v>136344</v>
      </c>
      <c r="I7" s="15"/>
      <c r="J7" s="3">
        <f>ROUND((F7-H7),5)</f>
        <v>-61870</v>
      </c>
      <c r="K7" s="15"/>
      <c r="L7" s="20">
        <f>ROUND(IF(H7=0, IF(F7=0, 0, 1), F7/H7),5)</f>
        <v>0.54622000000000004</v>
      </c>
    </row>
    <row r="8" spans="1:12" x14ac:dyDescent="0.25">
      <c r="A8" s="1"/>
      <c r="B8" s="1"/>
      <c r="C8" s="1" t="s">
        <v>75</v>
      </c>
      <c r="D8" s="1"/>
      <c r="E8" s="1"/>
      <c r="F8" s="2">
        <f>ROUND(SUM(F4:F7),5)</f>
        <v>124989.16</v>
      </c>
      <c r="G8" s="15"/>
      <c r="H8" s="2">
        <f>ROUND(SUM(H4:H7),5)</f>
        <v>205802</v>
      </c>
      <c r="I8" s="15"/>
      <c r="J8" s="2">
        <f>ROUND((F8-H8),5)</f>
        <v>-80812.84</v>
      </c>
      <c r="K8" s="15"/>
      <c r="L8" s="19">
        <f>ROUND(IF(H8=0, IF(F8=0, 0, 1), F8/H8),5)</f>
        <v>0.60733000000000004</v>
      </c>
    </row>
    <row r="9" spans="1:12" x14ac:dyDescent="0.25">
      <c r="A9" s="1"/>
      <c r="B9" s="1"/>
      <c r="C9" s="1" t="s">
        <v>76</v>
      </c>
      <c r="D9" s="1"/>
      <c r="E9" s="1"/>
      <c r="F9" s="2"/>
      <c r="G9" s="15"/>
      <c r="H9" s="2"/>
      <c r="I9" s="15"/>
      <c r="J9" s="2"/>
      <c r="K9" s="15"/>
      <c r="L9" s="19"/>
    </row>
    <row r="10" spans="1:12" x14ac:dyDescent="0.25">
      <c r="A10" s="1"/>
      <c r="B10" s="1"/>
      <c r="C10" s="1"/>
      <c r="D10" s="1" t="s">
        <v>127</v>
      </c>
      <c r="E10" s="1"/>
      <c r="F10" s="2">
        <v>0</v>
      </c>
      <c r="G10" s="15"/>
      <c r="H10" s="2">
        <v>1000</v>
      </c>
      <c r="I10" s="15"/>
      <c r="J10" s="2">
        <f>ROUND((F10-H10),5)</f>
        <v>-1000</v>
      </c>
      <c r="K10" s="15"/>
      <c r="L10" s="19">
        <f>ROUND(IF(H10=0, IF(F10=0, 0, 1), F10/H10),5)</f>
        <v>0</v>
      </c>
    </row>
    <row r="11" spans="1:12" x14ac:dyDescent="0.25">
      <c r="A11" s="1"/>
      <c r="B11" s="1"/>
      <c r="C11" s="1"/>
      <c r="D11" s="1" t="s">
        <v>77</v>
      </c>
      <c r="E11" s="1"/>
      <c r="F11" s="2">
        <v>8350.26</v>
      </c>
      <c r="G11" s="15"/>
      <c r="H11" s="2">
        <v>31000</v>
      </c>
      <c r="I11" s="15"/>
      <c r="J11" s="2">
        <f>ROUND((F11-H11),5)</f>
        <v>-22649.74</v>
      </c>
      <c r="K11" s="15"/>
      <c r="L11" s="19">
        <f>ROUND(IF(H11=0, IF(F11=0, 0, 1), F11/H11),5)</f>
        <v>0.26935999999999999</v>
      </c>
    </row>
    <row r="12" spans="1:12" x14ac:dyDescent="0.25">
      <c r="A12" s="1"/>
      <c r="B12" s="1"/>
      <c r="C12" s="1"/>
      <c r="D12" s="1" t="s">
        <v>78</v>
      </c>
      <c r="E12" s="1"/>
      <c r="F12" s="2">
        <v>1152</v>
      </c>
      <c r="G12" s="15"/>
      <c r="H12" s="2">
        <v>5500</v>
      </c>
      <c r="I12" s="15"/>
      <c r="J12" s="2">
        <f>ROUND((F12-H12),5)</f>
        <v>-4348</v>
      </c>
      <c r="K12" s="15"/>
      <c r="L12" s="19">
        <f>ROUND(IF(H12=0, IF(F12=0, 0, 1), F12/H12),5)</f>
        <v>0.20945</v>
      </c>
    </row>
    <row r="13" spans="1:12" x14ac:dyDescent="0.25">
      <c r="A13" s="1"/>
      <c r="B13" s="1"/>
      <c r="C13" s="1"/>
      <c r="D13" s="1" t="s">
        <v>79</v>
      </c>
      <c r="E13" s="1"/>
      <c r="F13" s="2"/>
      <c r="G13" s="15"/>
      <c r="H13" s="2"/>
      <c r="I13" s="15"/>
      <c r="J13" s="2"/>
      <c r="K13" s="15"/>
      <c r="L13" s="19"/>
    </row>
    <row r="14" spans="1:12" x14ac:dyDescent="0.25">
      <c r="A14" s="1"/>
      <c r="B14" s="1"/>
      <c r="C14" s="1"/>
      <c r="D14" s="1"/>
      <c r="E14" s="1" t="s">
        <v>128</v>
      </c>
      <c r="F14" s="2">
        <v>0</v>
      </c>
      <c r="G14" s="15"/>
      <c r="H14" s="2">
        <v>5000</v>
      </c>
      <c r="I14" s="15"/>
      <c r="J14" s="2">
        <f>ROUND((F14-H14),5)</f>
        <v>-5000</v>
      </c>
      <c r="K14" s="15"/>
      <c r="L14" s="19">
        <f>ROUND(IF(H14=0, IF(F14=0, 0, 1), F14/H14),5)</f>
        <v>0</v>
      </c>
    </row>
    <row r="15" spans="1:12" ht="15.75" thickBot="1" x14ac:dyDescent="0.3">
      <c r="A15" s="1"/>
      <c r="B15" s="1"/>
      <c r="C15" s="1"/>
      <c r="D15" s="1"/>
      <c r="E15" s="1" t="s">
        <v>80</v>
      </c>
      <c r="F15" s="3">
        <v>4358.25</v>
      </c>
      <c r="G15" s="15"/>
      <c r="H15" s="3"/>
      <c r="I15" s="15"/>
      <c r="J15" s="3"/>
      <c r="K15" s="15"/>
      <c r="L15" s="20"/>
    </row>
    <row r="16" spans="1:12" x14ac:dyDescent="0.25">
      <c r="A16" s="1"/>
      <c r="B16" s="1"/>
      <c r="C16" s="1"/>
      <c r="D16" s="1" t="s">
        <v>81</v>
      </c>
      <c r="E16" s="1"/>
      <c r="F16" s="2">
        <f>ROUND(SUM(F13:F15),5)</f>
        <v>4358.25</v>
      </c>
      <c r="G16" s="15"/>
      <c r="H16" s="2">
        <f>ROUND(SUM(H13:H15),5)</f>
        <v>5000</v>
      </c>
      <c r="I16" s="15"/>
      <c r="J16" s="2">
        <f>ROUND((F16-H16),5)</f>
        <v>-641.75</v>
      </c>
      <c r="K16" s="15"/>
      <c r="L16" s="19">
        <f>ROUND(IF(H16=0, IF(F16=0, 0, 1), F16/H16),5)</f>
        <v>0.87165000000000004</v>
      </c>
    </row>
    <row r="17" spans="1:12" x14ac:dyDescent="0.25">
      <c r="A17" s="1"/>
      <c r="B17" s="1"/>
      <c r="C17" s="1"/>
      <c r="D17" s="1" t="s">
        <v>82</v>
      </c>
      <c r="E17" s="1"/>
      <c r="F17" s="2"/>
      <c r="G17" s="15"/>
      <c r="H17" s="2"/>
      <c r="I17" s="15"/>
      <c r="J17" s="2"/>
      <c r="K17" s="15"/>
      <c r="L17" s="19"/>
    </row>
    <row r="18" spans="1:12" x14ac:dyDescent="0.25">
      <c r="A18" s="1"/>
      <c r="B18" s="1"/>
      <c r="C18" s="1"/>
      <c r="D18" s="1"/>
      <c r="E18" s="1" t="s">
        <v>129</v>
      </c>
      <c r="F18" s="2">
        <v>0</v>
      </c>
      <c r="G18" s="15"/>
      <c r="H18" s="2">
        <v>500</v>
      </c>
      <c r="I18" s="15"/>
      <c r="J18" s="2">
        <f t="shared" ref="J18:J25" si="0">ROUND((F18-H18),5)</f>
        <v>-500</v>
      </c>
      <c r="K18" s="15"/>
      <c r="L18" s="19">
        <f t="shared" ref="L18:L25" si="1">ROUND(IF(H18=0, IF(F18=0, 0, 1), F18/H18),5)</f>
        <v>0</v>
      </c>
    </row>
    <row r="19" spans="1:12" x14ac:dyDescent="0.25">
      <c r="A19" s="1"/>
      <c r="B19" s="1"/>
      <c r="C19" s="1"/>
      <c r="D19" s="1"/>
      <c r="E19" s="1" t="s">
        <v>83</v>
      </c>
      <c r="F19" s="2">
        <v>8110.02</v>
      </c>
      <c r="G19" s="15"/>
      <c r="H19" s="2">
        <v>16320</v>
      </c>
      <c r="I19" s="15"/>
      <c r="J19" s="2">
        <f t="shared" si="0"/>
        <v>-8209.98</v>
      </c>
      <c r="K19" s="15"/>
      <c r="L19" s="19">
        <f t="shared" si="1"/>
        <v>0.49693999999999999</v>
      </c>
    </row>
    <row r="20" spans="1:12" x14ac:dyDescent="0.25">
      <c r="A20" s="1"/>
      <c r="B20" s="1"/>
      <c r="C20" s="1"/>
      <c r="D20" s="1"/>
      <c r="E20" s="1" t="s">
        <v>84</v>
      </c>
      <c r="F20" s="2">
        <v>264.48</v>
      </c>
      <c r="G20" s="15"/>
      <c r="H20" s="2">
        <v>1500</v>
      </c>
      <c r="I20" s="15"/>
      <c r="J20" s="2">
        <f t="shared" si="0"/>
        <v>-1235.52</v>
      </c>
      <c r="K20" s="15"/>
      <c r="L20" s="19">
        <f t="shared" si="1"/>
        <v>0.17632</v>
      </c>
    </row>
    <row r="21" spans="1:12" x14ac:dyDescent="0.25">
      <c r="A21" s="1"/>
      <c r="B21" s="1"/>
      <c r="C21" s="1"/>
      <c r="D21" s="1"/>
      <c r="E21" s="1" t="s">
        <v>85</v>
      </c>
      <c r="F21" s="2">
        <v>2706.97</v>
      </c>
      <c r="G21" s="15"/>
      <c r="H21" s="2">
        <v>6500</v>
      </c>
      <c r="I21" s="15"/>
      <c r="J21" s="2">
        <f t="shared" si="0"/>
        <v>-3793.03</v>
      </c>
      <c r="K21" s="15"/>
      <c r="L21" s="19">
        <f t="shared" si="1"/>
        <v>0.41646</v>
      </c>
    </row>
    <row r="22" spans="1:12" x14ac:dyDescent="0.25">
      <c r="A22" s="1"/>
      <c r="B22" s="1"/>
      <c r="C22" s="1"/>
      <c r="D22" s="1"/>
      <c r="E22" s="1" t="s">
        <v>86</v>
      </c>
      <c r="F22" s="2">
        <v>125</v>
      </c>
      <c r="G22" s="15"/>
      <c r="H22" s="2">
        <v>300</v>
      </c>
      <c r="I22" s="15"/>
      <c r="J22" s="2">
        <f t="shared" si="0"/>
        <v>-175</v>
      </c>
      <c r="K22" s="15"/>
      <c r="L22" s="19">
        <f t="shared" si="1"/>
        <v>0.41666999999999998</v>
      </c>
    </row>
    <row r="23" spans="1:12" x14ac:dyDescent="0.25">
      <c r="A23" s="1"/>
      <c r="B23" s="1"/>
      <c r="C23" s="1"/>
      <c r="D23" s="1"/>
      <c r="E23" s="1" t="s">
        <v>87</v>
      </c>
      <c r="F23" s="2">
        <v>6875</v>
      </c>
      <c r="G23" s="15"/>
      <c r="H23" s="2">
        <v>15000</v>
      </c>
      <c r="I23" s="15"/>
      <c r="J23" s="2">
        <f t="shared" si="0"/>
        <v>-8125</v>
      </c>
      <c r="K23" s="15"/>
      <c r="L23" s="19">
        <f t="shared" si="1"/>
        <v>0.45833000000000002</v>
      </c>
    </row>
    <row r="24" spans="1:12" ht="15.75" thickBot="1" x14ac:dyDescent="0.3">
      <c r="A24" s="1"/>
      <c r="B24" s="1"/>
      <c r="C24" s="1"/>
      <c r="D24" s="1"/>
      <c r="E24" s="1" t="s">
        <v>88</v>
      </c>
      <c r="F24" s="3">
        <v>14974.38</v>
      </c>
      <c r="G24" s="15"/>
      <c r="H24" s="3">
        <v>49100</v>
      </c>
      <c r="I24" s="15"/>
      <c r="J24" s="3">
        <f t="shared" si="0"/>
        <v>-34125.620000000003</v>
      </c>
      <c r="K24" s="15"/>
      <c r="L24" s="20">
        <f t="shared" si="1"/>
        <v>0.30497999999999997</v>
      </c>
    </row>
    <row r="25" spans="1:12" x14ac:dyDescent="0.25">
      <c r="A25" s="1"/>
      <c r="B25" s="1"/>
      <c r="C25" s="1"/>
      <c r="D25" s="1" t="s">
        <v>89</v>
      </c>
      <c r="E25" s="1"/>
      <c r="F25" s="2">
        <f>ROUND(SUM(F17:F24),5)</f>
        <v>33055.85</v>
      </c>
      <c r="G25" s="15"/>
      <c r="H25" s="2">
        <f>ROUND(SUM(H17:H24),5)</f>
        <v>89220</v>
      </c>
      <c r="I25" s="15"/>
      <c r="J25" s="2">
        <f t="shared" si="0"/>
        <v>-56164.15</v>
      </c>
      <c r="K25" s="15"/>
      <c r="L25" s="19">
        <f t="shared" si="1"/>
        <v>0.3705</v>
      </c>
    </row>
    <row r="26" spans="1:12" x14ac:dyDescent="0.25">
      <c r="A26" s="1"/>
      <c r="B26" s="1"/>
      <c r="C26" s="1"/>
      <c r="D26" s="1" t="s">
        <v>90</v>
      </c>
      <c r="E26" s="1"/>
      <c r="F26" s="2"/>
      <c r="G26" s="15"/>
      <c r="H26" s="2"/>
      <c r="I26" s="15"/>
      <c r="J26" s="2"/>
      <c r="K26" s="15"/>
      <c r="L26" s="19"/>
    </row>
    <row r="27" spans="1:12" x14ac:dyDescent="0.25">
      <c r="A27" s="1"/>
      <c r="B27" s="1"/>
      <c r="C27" s="1"/>
      <c r="D27" s="1"/>
      <c r="E27" s="1" t="s">
        <v>91</v>
      </c>
      <c r="F27" s="2">
        <v>3181.23</v>
      </c>
      <c r="G27" s="15"/>
      <c r="H27" s="2">
        <v>900</v>
      </c>
      <c r="I27" s="15"/>
      <c r="J27" s="2">
        <f>ROUND((F27-H27),5)</f>
        <v>2281.23</v>
      </c>
      <c r="K27" s="15"/>
      <c r="L27" s="19">
        <f>ROUND(IF(H27=0, IF(F27=0, 0, 1), F27/H27),5)</f>
        <v>3.5347</v>
      </c>
    </row>
    <row r="28" spans="1:12" x14ac:dyDescent="0.25">
      <c r="A28" s="1"/>
      <c r="B28" s="1"/>
      <c r="C28" s="1"/>
      <c r="D28" s="1"/>
      <c r="E28" s="1" t="s">
        <v>92</v>
      </c>
      <c r="F28" s="2">
        <v>115</v>
      </c>
      <c r="G28" s="15"/>
      <c r="H28" s="2">
        <v>4000</v>
      </c>
      <c r="I28" s="15"/>
      <c r="J28" s="2">
        <f>ROUND((F28-H28),5)</f>
        <v>-3885</v>
      </c>
      <c r="K28" s="15"/>
      <c r="L28" s="19">
        <f>ROUND(IF(H28=0, IF(F28=0, 0, 1), F28/H28),5)</f>
        <v>2.8750000000000001E-2</v>
      </c>
    </row>
    <row r="29" spans="1:12" x14ac:dyDescent="0.25">
      <c r="A29" s="1"/>
      <c r="B29" s="1"/>
      <c r="C29" s="1"/>
      <c r="D29" s="1"/>
      <c r="E29" s="1" t="s">
        <v>93</v>
      </c>
      <c r="F29" s="2">
        <v>167</v>
      </c>
      <c r="G29" s="15"/>
      <c r="H29" s="2"/>
      <c r="I29" s="15"/>
      <c r="J29" s="2"/>
      <c r="K29" s="15"/>
      <c r="L29" s="19"/>
    </row>
    <row r="30" spans="1:12" x14ac:dyDescent="0.25">
      <c r="A30" s="1"/>
      <c r="B30" s="1"/>
      <c r="C30" s="1"/>
      <c r="D30" s="1"/>
      <c r="E30" s="1" t="s">
        <v>94</v>
      </c>
      <c r="F30" s="2">
        <v>10619.65</v>
      </c>
      <c r="G30" s="15"/>
      <c r="H30" s="2">
        <v>12000</v>
      </c>
      <c r="I30" s="15"/>
      <c r="J30" s="2">
        <f>ROUND((F30-H30),5)</f>
        <v>-1380.35</v>
      </c>
      <c r="K30" s="15"/>
      <c r="L30" s="19">
        <f>ROUND(IF(H30=0, IF(F30=0, 0, 1), F30/H30),5)</f>
        <v>0.88497000000000003</v>
      </c>
    </row>
    <row r="31" spans="1:12" ht="15.75" thickBot="1" x14ac:dyDescent="0.3">
      <c r="A31" s="1"/>
      <c r="B31" s="1"/>
      <c r="C31" s="1"/>
      <c r="D31" s="1"/>
      <c r="E31" s="1" t="s">
        <v>95</v>
      </c>
      <c r="F31" s="3">
        <v>3990</v>
      </c>
      <c r="G31" s="15"/>
      <c r="H31" s="3">
        <v>6000</v>
      </c>
      <c r="I31" s="15"/>
      <c r="J31" s="3">
        <f>ROUND((F31-H31),5)</f>
        <v>-2010</v>
      </c>
      <c r="K31" s="15"/>
      <c r="L31" s="20">
        <f>ROUND(IF(H31=0, IF(F31=0, 0, 1), F31/H31),5)</f>
        <v>0.66500000000000004</v>
      </c>
    </row>
    <row r="32" spans="1:12" x14ac:dyDescent="0.25">
      <c r="A32" s="1"/>
      <c r="B32" s="1"/>
      <c r="C32" s="1"/>
      <c r="D32" s="1" t="s">
        <v>96</v>
      </c>
      <c r="E32" s="1"/>
      <c r="F32" s="2">
        <f>ROUND(SUM(F26:F31),5)</f>
        <v>18072.88</v>
      </c>
      <c r="G32" s="15"/>
      <c r="H32" s="2">
        <f>ROUND(SUM(H26:H31),5)</f>
        <v>22900</v>
      </c>
      <c r="I32" s="15"/>
      <c r="J32" s="2">
        <f>ROUND((F32-H32),5)</f>
        <v>-4827.12</v>
      </c>
      <c r="K32" s="15"/>
      <c r="L32" s="19">
        <f>ROUND(IF(H32=0, IF(F32=0, 0, 1), F32/H32),5)</f>
        <v>0.78920999999999997</v>
      </c>
    </row>
    <row r="33" spans="1:12" x14ac:dyDescent="0.25">
      <c r="A33" s="1"/>
      <c r="B33" s="1"/>
      <c r="C33" s="1"/>
      <c r="D33" s="1" t="s">
        <v>130</v>
      </c>
      <c r="E33" s="1"/>
      <c r="F33" s="2"/>
      <c r="G33" s="15"/>
      <c r="H33" s="2"/>
      <c r="I33" s="15"/>
      <c r="J33" s="2"/>
      <c r="K33" s="15"/>
      <c r="L33" s="19"/>
    </row>
    <row r="34" spans="1:12" x14ac:dyDescent="0.25">
      <c r="A34" s="1"/>
      <c r="B34" s="1"/>
      <c r="C34" s="1"/>
      <c r="D34" s="1"/>
      <c r="E34" s="1" t="s">
        <v>131</v>
      </c>
      <c r="F34" s="2">
        <v>0</v>
      </c>
      <c r="G34" s="15"/>
      <c r="H34" s="2">
        <v>125</v>
      </c>
      <c r="I34" s="15"/>
      <c r="J34" s="2">
        <f>ROUND((F34-H34),5)</f>
        <v>-125</v>
      </c>
      <c r="K34" s="15"/>
      <c r="L34" s="19">
        <f>ROUND(IF(H34=0, IF(F34=0, 0, 1), F34/H34),5)</f>
        <v>0</v>
      </c>
    </row>
    <row r="35" spans="1:12" ht="15.75" thickBot="1" x14ac:dyDescent="0.3">
      <c r="A35" s="1"/>
      <c r="B35" s="1"/>
      <c r="C35" s="1"/>
      <c r="D35" s="1"/>
      <c r="E35" s="1" t="s">
        <v>132</v>
      </c>
      <c r="F35" s="3">
        <v>0</v>
      </c>
      <c r="G35" s="15"/>
      <c r="H35" s="3">
        <v>6000</v>
      </c>
      <c r="I35" s="15"/>
      <c r="J35" s="3">
        <f>ROUND((F35-H35),5)</f>
        <v>-6000</v>
      </c>
      <c r="K35" s="15"/>
      <c r="L35" s="20">
        <f>ROUND(IF(H35=0, IF(F35=0, 0, 1), F35/H35),5)</f>
        <v>0</v>
      </c>
    </row>
    <row r="36" spans="1:12" x14ac:dyDescent="0.25">
      <c r="A36" s="1"/>
      <c r="B36" s="1"/>
      <c r="C36" s="1"/>
      <c r="D36" s="1" t="s">
        <v>133</v>
      </c>
      <c r="E36" s="1"/>
      <c r="F36" s="2">
        <f>ROUND(SUM(F33:F35),5)</f>
        <v>0</v>
      </c>
      <c r="G36" s="15"/>
      <c r="H36" s="2">
        <f>ROUND(SUM(H33:H35),5)</f>
        <v>6125</v>
      </c>
      <c r="I36" s="15"/>
      <c r="J36" s="2">
        <f>ROUND((F36-H36),5)</f>
        <v>-6125</v>
      </c>
      <c r="K36" s="15"/>
      <c r="L36" s="19">
        <f>ROUND(IF(H36=0, IF(F36=0, 0, 1), F36/H36),5)</f>
        <v>0</v>
      </c>
    </row>
    <row r="37" spans="1:12" x14ac:dyDescent="0.25">
      <c r="A37" s="1"/>
      <c r="B37" s="1"/>
      <c r="C37" s="1"/>
      <c r="D37" s="1" t="s">
        <v>97</v>
      </c>
      <c r="E37" s="1"/>
      <c r="F37" s="2"/>
      <c r="G37" s="15"/>
      <c r="H37" s="2"/>
      <c r="I37" s="15"/>
      <c r="J37" s="2"/>
      <c r="K37" s="15"/>
      <c r="L37" s="19"/>
    </row>
    <row r="38" spans="1:12" x14ac:dyDescent="0.25">
      <c r="A38" s="1"/>
      <c r="B38" s="1"/>
      <c r="C38" s="1"/>
      <c r="D38" s="1"/>
      <c r="E38" s="1" t="s">
        <v>98</v>
      </c>
      <c r="F38" s="2">
        <v>936</v>
      </c>
      <c r="G38" s="15"/>
      <c r="H38" s="2">
        <v>2500</v>
      </c>
      <c r="I38" s="15"/>
      <c r="J38" s="2">
        <f>ROUND((F38-H38),5)</f>
        <v>-1564</v>
      </c>
      <c r="K38" s="15"/>
      <c r="L38" s="19">
        <f>ROUND(IF(H38=0, IF(F38=0, 0, 1), F38/H38),5)</f>
        <v>0.37440000000000001</v>
      </c>
    </row>
    <row r="39" spans="1:12" ht="15.75" thickBot="1" x14ac:dyDescent="0.3">
      <c r="A39" s="1"/>
      <c r="B39" s="1"/>
      <c r="C39" s="1"/>
      <c r="D39" s="1"/>
      <c r="E39" s="1" t="s">
        <v>99</v>
      </c>
      <c r="F39" s="3">
        <v>667.18</v>
      </c>
      <c r="G39" s="15"/>
      <c r="H39" s="3">
        <v>1300</v>
      </c>
      <c r="I39" s="15"/>
      <c r="J39" s="3">
        <f>ROUND((F39-H39),5)</f>
        <v>-632.82000000000005</v>
      </c>
      <c r="K39" s="15"/>
      <c r="L39" s="20">
        <f>ROUND(IF(H39=0, IF(F39=0, 0, 1), F39/H39),5)</f>
        <v>0.51322000000000001</v>
      </c>
    </row>
    <row r="40" spans="1:12" x14ac:dyDescent="0.25">
      <c r="A40" s="1"/>
      <c r="B40" s="1"/>
      <c r="C40" s="1"/>
      <c r="D40" s="1" t="s">
        <v>100</v>
      </c>
      <c r="E40" s="1"/>
      <c r="F40" s="2">
        <f>ROUND(SUM(F37:F39),5)</f>
        <v>1603.18</v>
      </c>
      <c r="G40" s="15"/>
      <c r="H40" s="2">
        <f>ROUND(SUM(H37:H39),5)</f>
        <v>3800</v>
      </c>
      <c r="I40" s="15"/>
      <c r="J40" s="2">
        <f>ROUND((F40-H40),5)</f>
        <v>-2196.8200000000002</v>
      </c>
      <c r="K40" s="15"/>
      <c r="L40" s="19">
        <f>ROUND(IF(H40=0, IF(F40=0, 0, 1), F40/H40),5)</f>
        <v>0.42188999999999999</v>
      </c>
    </row>
    <row r="41" spans="1:12" x14ac:dyDescent="0.25">
      <c r="A41" s="1"/>
      <c r="B41" s="1"/>
      <c r="C41" s="1"/>
      <c r="D41" s="1" t="s">
        <v>134</v>
      </c>
      <c r="E41" s="1"/>
      <c r="F41" s="2"/>
      <c r="G41" s="15"/>
      <c r="H41" s="2"/>
      <c r="I41" s="15"/>
      <c r="J41" s="2"/>
      <c r="K41" s="15"/>
      <c r="L41" s="19"/>
    </row>
    <row r="42" spans="1:12" ht="15.75" thickBot="1" x14ac:dyDescent="0.3">
      <c r="A42" s="1"/>
      <c r="B42" s="1"/>
      <c r="C42" s="1"/>
      <c r="D42" s="1"/>
      <c r="E42" s="1" t="s">
        <v>135</v>
      </c>
      <c r="F42" s="3">
        <v>0</v>
      </c>
      <c r="G42" s="15"/>
      <c r="H42" s="3">
        <v>1000</v>
      </c>
      <c r="I42" s="15"/>
      <c r="J42" s="3">
        <f>ROUND((F42-H42),5)</f>
        <v>-1000</v>
      </c>
      <c r="K42" s="15"/>
      <c r="L42" s="20">
        <f>ROUND(IF(H42=0, IF(F42=0, 0, 1), F42/H42),5)</f>
        <v>0</v>
      </c>
    </row>
    <row r="43" spans="1:12" x14ac:dyDescent="0.25">
      <c r="A43" s="1"/>
      <c r="B43" s="1"/>
      <c r="C43" s="1"/>
      <c r="D43" s="1" t="s">
        <v>136</v>
      </c>
      <c r="E43" s="1"/>
      <c r="F43" s="2">
        <f>ROUND(SUM(F41:F42),5)</f>
        <v>0</v>
      </c>
      <c r="G43" s="15"/>
      <c r="H43" s="2">
        <f>ROUND(SUM(H41:H42),5)</f>
        <v>1000</v>
      </c>
      <c r="I43" s="15"/>
      <c r="J43" s="2">
        <f>ROUND((F43-H43),5)</f>
        <v>-1000</v>
      </c>
      <c r="K43" s="15"/>
      <c r="L43" s="19">
        <f>ROUND(IF(H43=0, IF(F43=0, 0, 1), F43/H43),5)</f>
        <v>0</v>
      </c>
    </row>
    <row r="44" spans="1:12" x14ac:dyDescent="0.25">
      <c r="A44" s="1"/>
      <c r="B44" s="1"/>
      <c r="C44" s="1"/>
      <c r="D44" s="1" t="s">
        <v>101</v>
      </c>
      <c r="E44" s="1"/>
      <c r="F44" s="2"/>
      <c r="G44" s="15"/>
      <c r="H44" s="2"/>
      <c r="I44" s="15"/>
      <c r="J44" s="2"/>
      <c r="K44" s="15"/>
      <c r="L44" s="19"/>
    </row>
    <row r="45" spans="1:12" x14ac:dyDescent="0.25">
      <c r="A45" s="1"/>
      <c r="B45" s="1"/>
      <c r="C45" s="1"/>
      <c r="D45" s="1"/>
      <c r="E45" s="1" t="s">
        <v>137</v>
      </c>
      <c r="F45" s="2">
        <v>0</v>
      </c>
      <c r="G45" s="15"/>
      <c r="H45" s="2">
        <v>750</v>
      </c>
      <c r="I45" s="15"/>
      <c r="J45" s="2">
        <f>ROUND((F45-H45),5)</f>
        <v>-750</v>
      </c>
      <c r="K45" s="15"/>
      <c r="L45" s="19">
        <f>ROUND(IF(H45=0, IF(F45=0, 0, 1), F45/H45),5)</f>
        <v>0</v>
      </c>
    </row>
    <row r="46" spans="1:12" x14ac:dyDescent="0.25">
      <c r="A46" s="1"/>
      <c r="B46" s="1"/>
      <c r="C46" s="1"/>
      <c r="D46" s="1"/>
      <c r="E46" s="1" t="s">
        <v>102</v>
      </c>
      <c r="F46" s="2">
        <v>10</v>
      </c>
      <c r="G46" s="15"/>
      <c r="H46" s="2"/>
      <c r="I46" s="15"/>
      <c r="J46" s="2"/>
      <c r="K46" s="15"/>
      <c r="L46" s="19"/>
    </row>
    <row r="47" spans="1:12" x14ac:dyDescent="0.25">
      <c r="A47" s="1"/>
      <c r="B47" s="1"/>
      <c r="C47" s="1"/>
      <c r="D47" s="1"/>
      <c r="E47" s="1" t="s">
        <v>103</v>
      </c>
      <c r="F47" s="2">
        <v>300</v>
      </c>
      <c r="G47" s="15"/>
      <c r="H47" s="2">
        <v>600</v>
      </c>
      <c r="I47" s="15"/>
      <c r="J47" s="2">
        <f>ROUND((F47-H47),5)</f>
        <v>-300</v>
      </c>
      <c r="K47" s="15"/>
      <c r="L47" s="19">
        <f>ROUND(IF(H47=0, IF(F47=0, 0, 1), F47/H47),5)</f>
        <v>0.5</v>
      </c>
    </row>
    <row r="48" spans="1:12" x14ac:dyDescent="0.25">
      <c r="A48" s="1"/>
      <c r="B48" s="1"/>
      <c r="C48" s="1"/>
      <c r="D48" s="1"/>
      <c r="E48" s="1" t="s">
        <v>104</v>
      </c>
      <c r="F48" s="2">
        <v>565.99</v>
      </c>
      <c r="G48" s="15"/>
      <c r="H48" s="2">
        <v>1500</v>
      </c>
      <c r="I48" s="15"/>
      <c r="J48" s="2">
        <f>ROUND((F48-H48),5)</f>
        <v>-934.01</v>
      </c>
      <c r="K48" s="15"/>
      <c r="L48" s="19">
        <f>ROUND(IF(H48=0, IF(F48=0, 0, 1), F48/H48),5)</f>
        <v>0.37733</v>
      </c>
    </row>
    <row r="49" spans="1:12" ht="15.75" thickBot="1" x14ac:dyDescent="0.3">
      <c r="A49" s="1"/>
      <c r="B49" s="1"/>
      <c r="C49" s="1"/>
      <c r="D49" s="1"/>
      <c r="E49" s="1" t="s">
        <v>105</v>
      </c>
      <c r="F49" s="3">
        <v>201.05</v>
      </c>
      <c r="G49" s="15"/>
      <c r="H49" s="3">
        <v>500</v>
      </c>
      <c r="I49" s="15"/>
      <c r="J49" s="3">
        <f>ROUND((F49-H49),5)</f>
        <v>-298.95</v>
      </c>
      <c r="K49" s="15"/>
      <c r="L49" s="20">
        <f>ROUND(IF(H49=0, IF(F49=0, 0, 1), F49/H49),5)</f>
        <v>0.40210000000000001</v>
      </c>
    </row>
    <row r="50" spans="1:12" x14ac:dyDescent="0.25">
      <c r="A50" s="1"/>
      <c r="B50" s="1"/>
      <c r="C50" s="1"/>
      <c r="D50" s="1" t="s">
        <v>106</v>
      </c>
      <c r="E50" s="1"/>
      <c r="F50" s="2">
        <f>ROUND(SUM(F44:F49),5)</f>
        <v>1077.04</v>
      </c>
      <c r="G50" s="15"/>
      <c r="H50" s="2">
        <f>ROUND(SUM(H44:H49),5)</f>
        <v>3350</v>
      </c>
      <c r="I50" s="15"/>
      <c r="J50" s="2">
        <f>ROUND((F50-H50),5)</f>
        <v>-2272.96</v>
      </c>
      <c r="K50" s="15"/>
      <c r="L50" s="19">
        <f>ROUND(IF(H50=0, IF(F50=0, 0, 1), F50/H50),5)</f>
        <v>0.32150000000000001</v>
      </c>
    </row>
    <row r="51" spans="1:12" x14ac:dyDescent="0.25">
      <c r="A51" s="1"/>
      <c r="B51" s="1"/>
      <c r="C51" s="1"/>
      <c r="D51" s="1" t="s">
        <v>107</v>
      </c>
      <c r="E51" s="1"/>
      <c r="F51" s="2"/>
      <c r="G51" s="15"/>
      <c r="H51" s="2"/>
      <c r="I51" s="15"/>
      <c r="J51" s="2"/>
      <c r="K51" s="15"/>
      <c r="L51" s="19"/>
    </row>
    <row r="52" spans="1:12" ht="15.75" thickBot="1" x14ac:dyDescent="0.3">
      <c r="A52" s="1"/>
      <c r="B52" s="1"/>
      <c r="C52" s="1"/>
      <c r="D52" s="1"/>
      <c r="E52" s="1" t="s">
        <v>108</v>
      </c>
      <c r="F52" s="4">
        <v>67</v>
      </c>
      <c r="G52" s="15"/>
      <c r="H52" s="4">
        <v>200</v>
      </c>
      <c r="I52" s="15"/>
      <c r="J52" s="4">
        <f>ROUND((F52-H52),5)</f>
        <v>-133</v>
      </c>
      <c r="K52" s="15"/>
      <c r="L52" s="21">
        <f>ROUND(IF(H52=0, IF(F52=0, 0, 1), F52/H52),5)</f>
        <v>0.33500000000000002</v>
      </c>
    </row>
    <row r="53" spans="1:12" ht="15.75" thickBot="1" x14ac:dyDescent="0.3">
      <c r="A53" s="1"/>
      <c r="B53" s="1"/>
      <c r="C53" s="1"/>
      <c r="D53" s="1" t="s">
        <v>109</v>
      </c>
      <c r="E53" s="1"/>
      <c r="F53" s="6">
        <f>ROUND(SUM(F51:F52),5)</f>
        <v>67</v>
      </c>
      <c r="G53" s="15"/>
      <c r="H53" s="6">
        <f>ROUND(SUM(H51:H52),5)</f>
        <v>200</v>
      </c>
      <c r="I53" s="15"/>
      <c r="J53" s="6">
        <f>ROUND((F53-H53),5)</f>
        <v>-133</v>
      </c>
      <c r="K53" s="15"/>
      <c r="L53" s="22">
        <f>ROUND(IF(H53=0, IF(F53=0, 0, 1), F53/H53),5)</f>
        <v>0.33500000000000002</v>
      </c>
    </row>
    <row r="54" spans="1:12" ht="15.75" thickBot="1" x14ac:dyDescent="0.3">
      <c r="A54" s="1"/>
      <c r="B54" s="1"/>
      <c r="C54" s="1" t="s">
        <v>110</v>
      </c>
      <c r="D54" s="1"/>
      <c r="E54" s="1"/>
      <c r="F54" s="5">
        <f>ROUND(SUM(F9:F12)+F16+F25+F32+F36+F40+F43+F50+F53,5)</f>
        <v>67736.460000000006</v>
      </c>
      <c r="G54" s="15"/>
      <c r="H54" s="5">
        <f>ROUND(SUM(H9:H12)+H16+H25+H32+H36+H40+H43+H50+H53,5)</f>
        <v>169095</v>
      </c>
      <c r="I54" s="15"/>
      <c r="J54" s="5">
        <f>ROUND((F54-H54),5)</f>
        <v>-101358.54</v>
      </c>
      <c r="K54" s="15"/>
      <c r="L54" s="23">
        <f>ROUND(IF(H54=0, IF(F54=0, 0, 1), F54/H54),5)</f>
        <v>0.40057999999999999</v>
      </c>
    </row>
    <row r="55" spans="1:12" x14ac:dyDescent="0.25">
      <c r="A55" s="1"/>
      <c r="B55" s="1" t="s">
        <v>111</v>
      </c>
      <c r="C55" s="1"/>
      <c r="D55" s="1"/>
      <c r="E55" s="1"/>
      <c r="F55" s="2">
        <f>ROUND(F3+F8-F54,5)</f>
        <v>57252.7</v>
      </c>
      <c r="G55" s="15"/>
      <c r="H55" s="2">
        <f>ROUND(H3+H8-H54,5)</f>
        <v>36707</v>
      </c>
      <c r="I55" s="15"/>
      <c r="J55" s="2">
        <f>ROUND((F55-H55),5)</f>
        <v>20545.7</v>
      </c>
      <c r="K55" s="15"/>
      <c r="L55" s="19">
        <f>ROUND(IF(H55=0, IF(F55=0, 0, 1), F55/H55),5)</f>
        <v>1.55972</v>
      </c>
    </row>
    <row r="56" spans="1:12" x14ac:dyDescent="0.25">
      <c r="A56" s="1"/>
      <c r="B56" s="1" t="s">
        <v>112</v>
      </c>
      <c r="C56" s="1"/>
      <c r="D56" s="1"/>
      <c r="E56" s="1"/>
      <c r="F56" s="2"/>
      <c r="G56" s="15"/>
      <c r="H56" s="2"/>
      <c r="I56" s="15"/>
      <c r="J56" s="2"/>
      <c r="K56" s="15"/>
      <c r="L56" s="19"/>
    </row>
    <row r="57" spans="1:12" x14ac:dyDescent="0.25">
      <c r="A57" s="1"/>
      <c r="B57" s="1"/>
      <c r="C57" s="1" t="s">
        <v>113</v>
      </c>
      <c r="D57" s="1"/>
      <c r="E57" s="1"/>
      <c r="F57" s="2"/>
      <c r="G57" s="15"/>
      <c r="H57" s="2"/>
      <c r="I57" s="15"/>
      <c r="J57" s="2"/>
      <c r="K57" s="15"/>
      <c r="L57" s="19"/>
    </row>
    <row r="58" spans="1:12" x14ac:dyDescent="0.25">
      <c r="A58" s="1"/>
      <c r="B58" s="1"/>
      <c r="C58" s="1"/>
      <c r="D58" s="1" t="s">
        <v>114</v>
      </c>
      <c r="E58" s="1"/>
      <c r="F58" s="2"/>
      <c r="G58" s="15"/>
      <c r="H58" s="2"/>
      <c r="I58" s="15"/>
      <c r="J58" s="2"/>
      <c r="K58" s="15"/>
      <c r="L58" s="19"/>
    </row>
    <row r="59" spans="1:12" x14ac:dyDescent="0.25">
      <c r="A59" s="1"/>
      <c r="B59" s="1"/>
      <c r="C59" s="1"/>
      <c r="D59" s="1"/>
      <c r="E59" s="1" t="s">
        <v>138</v>
      </c>
      <c r="F59" s="2">
        <v>0</v>
      </c>
      <c r="G59" s="15"/>
      <c r="H59" s="2">
        <v>20000</v>
      </c>
      <c r="I59" s="15"/>
      <c r="J59" s="2">
        <f>ROUND((F59-H59),5)</f>
        <v>-20000</v>
      </c>
      <c r="K59" s="15"/>
      <c r="L59" s="19">
        <f>ROUND(IF(H59=0, IF(F59=0, 0, 1), F59/H59),5)</f>
        <v>0</v>
      </c>
    </row>
    <row r="60" spans="1:12" ht="15.75" thickBot="1" x14ac:dyDescent="0.3">
      <c r="A60" s="1"/>
      <c r="B60" s="1"/>
      <c r="C60" s="1"/>
      <c r="D60" s="1"/>
      <c r="E60" s="1" t="s">
        <v>115</v>
      </c>
      <c r="F60" s="3">
        <v>223.37</v>
      </c>
      <c r="G60" s="15"/>
      <c r="H60" s="3">
        <v>2500</v>
      </c>
      <c r="I60" s="15"/>
      <c r="J60" s="3">
        <f>ROUND((F60-H60),5)</f>
        <v>-2276.63</v>
      </c>
      <c r="K60" s="15"/>
      <c r="L60" s="20">
        <f>ROUND(IF(H60=0, IF(F60=0, 0, 1), F60/H60),5)</f>
        <v>8.9349999999999999E-2</v>
      </c>
    </row>
    <row r="61" spans="1:12" x14ac:dyDescent="0.25">
      <c r="A61" s="1"/>
      <c r="B61" s="1"/>
      <c r="C61" s="1"/>
      <c r="D61" s="1" t="s">
        <v>116</v>
      </c>
      <c r="E61" s="1"/>
      <c r="F61" s="2">
        <f>ROUND(SUM(F58:F60),5)</f>
        <v>223.37</v>
      </c>
      <c r="G61" s="15"/>
      <c r="H61" s="2">
        <f>ROUND(SUM(H58:H60),5)</f>
        <v>22500</v>
      </c>
      <c r="I61" s="15"/>
      <c r="J61" s="2">
        <f>ROUND((F61-H61),5)</f>
        <v>-22276.63</v>
      </c>
      <c r="K61" s="15"/>
      <c r="L61" s="19">
        <f>ROUND(IF(H61=0, IF(F61=0, 0, 1), F61/H61),5)</f>
        <v>9.9299999999999996E-3</v>
      </c>
    </row>
    <row r="62" spans="1:12" ht="15.75" thickBot="1" x14ac:dyDescent="0.3">
      <c r="A62" s="1"/>
      <c r="B62" s="1"/>
      <c r="C62" s="1"/>
      <c r="D62" s="1" t="s">
        <v>117</v>
      </c>
      <c r="E62" s="1"/>
      <c r="F62" s="3">
        <v>6.47</v>
      </c>
      <c r="G62" s="15"/>
      <c r="H62" s="3"/>
      <c r="I62" s="15"/>
      <c r="J62" s="3"/>
      <c r="K62" s="15"/>
      <c r="L62" s="20"/>
    </row>
    <row r="63" spans="1:12" x14ac:dyDescent="0.25">
      <c r="A63" s="1"/>
      <c r="B63" s="1"/>
      <c r="C63" s="1" t="s">
        <v>118</v>
      </c>
      <c r="D63" s="1"/>
      <c r="E63" s="1"/>
      <c r="F63" s="2">
        <f>ROUND(F57+SUM(F61:F62),5)</f>
        <v>229.84</v>
      </c>
      <c r="G63" s="15"/>
      <c r="H63" s="2">
        <f>ROUND(H57+SUM(H61:H62),5)</f>
        <v>22500</v>
      </c>
      <c r="I63" s="15"/>
      <c r="J63" s="2">
        <f>ROUND((F63-H63),5)</f>
        <v>-22270.16</v>
      </c>
      <c r="K63" s="15"/>
      <c r="L63" s="19">
        <f>ROUND(IF(H63=0, IF(F63=0, 0, 1), F63/H63),5)</f>
        <v>1.022E-2</v>
      </c>
    </row>
    <row r="64" spans="1:12" x14ac:dyDescent="0.25">
      <c r="A64" s="1"/>
      <c r="B64" s="1"/>
      <c r="C64" s="1" t="s">
        <v>119</v>
      </c>
      <c r="D64" s="1"/>
      <c r="E64" s="1"/>
      <c r="F64" s="2"/>
      <c r="G64" s="15"/>
      <c r="H64" s="2"/>
      <c r="I64" s="15"/>
      <c r="J64" s="2"/>
      <c r="K64" s="15"/>
      <c r="L64" s="19"/>
    </row>
    <row r="65" spans="1:12" ht="15.75" thickBot="1" x14ac:dyDescent="0.3">
      <c r="A65" s="1"/>
      <c r="B65" s="1"/>
      <c r="C65" s="1"/>
      <c r="D65" s="1" t="s">
        <v>120</v>
      </c>
      <c r="E65" s="1"/>
      <c r="F65" s="4">
        <v>42535.199999999997</v>
      </c>
      <c r="G65" s="15"/>
      <c r="H65" s="4">
        <v>58900</v>
      </c>
      <c r="I65" s="15"/>
      <c r="J65" s="4">
        <f>ROUND((F65-H65),5)</f>
        <v>-16364.8</v>
      </c>
      <c r="K65" s="15"/>
      <c r="L65" s="21">
        <f>ROUND(IF(H65=0, IF(F65=0, 0, 1), F65/H65),5)</f>
        <v>0.72216000000000002</v>
      </c>
    </row>
    <row r="66" spans="1:12" ht="15.75" thickBot="1" x14ac:dyDescent="0.3">
      <c r="A66" s="1"/>
      <c r="B66" s="1"/>
      <c r="C66" s="1" t="s">
        <v>121</v>
      </c>
      <c r="D66" s="1"/>
      <c r="E66" s="1"/>
      <c r="F66" s="6">
        <f>ROUND(SUM(F64:F65),5)</f>
        <v>42535.199999999997</v>
      </c>
      <c r="G66" s="15"/>
      <c r="H66" s="6">
        <f>ROUND(SUM(H64:H65),5)</f>
        <v>58900</v>
      </c>
      <c r="I66" s="15"/>
      <c r="J66" s="6">
        <f>ROUND((F66-H66),5)</f>
        <v>-16364.8</v>
      </c>
      <c r="K66" s="15"/>
      <c r="L66" s="22">
        <f>ROUND(IF(H66=0, IF(F66=0, 0, 1), F66/H66),5)</f>
        <v>0.72216000000000002</v>
      </c>
    </row>
    <row r="67" spans="1:12" ht="15.75" thickBot="1" x14ac:dyDescent="0.3">
      <c r="A67" s="1"/>
      <c r="B67" s="1" t="s">
        <v>122</v>
      </c>
      <c r="C67" s="1"/>
      <c r="D67" s="1"/>
      <c r="E67" s="1"/>
      <c r="F67" s="6">
        <f>ROUND(F56+F63-F66,5)</f>
        <v>-42305.36</v>
      </c>
      <c r="G67" s="15"/>
      <c r="H67" s="6">
        <f>ROUND(H56+H63-H66,5)</f>
        <v>-36400</v>
      </c>
      <c r="I67" s="15"/>
      <c r="J67" s="6">
        <f>ROUND((F67-H67),5)</f>
        <v>-5905.36</v>
      </c>
      <c r="K67" s="15"/>
      <c r="L67" s="22">
        <f>ROUND(IF(H67=0, IF(F67=0, 0, 1), F67/H67),5)</f>
        <v>1.1622399999999999</v>
      </c>
    </row>
    <row r="68" spans="1:12" s="9" customFormat="1" ht="12" thickBot="1" x14ac:dyDescent="0.25">
      <c r="A68" s="7" t="s">
        <v>63</v>
      </c>
      <c r="B68" s="7"/>
      <c r="C68" s="7"/>
      <c r="D68" s="7"/>
      <c r="E68" s="7"/>
      <c r="F68" s="8">
        <f>ROUND(F55+F67,5)</f>
        <v>14947.34</v>
      </c>
      <c r="G68" s="7"/>
      <c r="H68" s="8">
        <f>ROUND(H55+H67,5)</f>
        <v>307</v>
      </c>
      <c r="I68" s="7"/>
      <c r="J68" s="8">
        <f>ROUND((F68-H68),5)</f>
        <v>14640.34</v>
      </c>
      <c r="K68" s="7"/>
      <c r="L68" s="24">
        <f>ROUND(IF(H68=0, IF(F68=0, 0, 1), F68/H68),5)</f>
        <v>48.688400000000001</v>
      </c>
    </row>
    <row r="69" spans="1:12" ht="15.75" thickTop="1" x14ac:dyDescent="0.25"/>
    <row r="75" spans="1:12" x14ac:dyDescent="0.25">
      <c r="H75" s="14" t="s">
        <v>139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5:28 PM
&amp;"Arial,Bold"&amp;8 05/29/20
&amp;"Arial,Bold"&amp;8 Accrual Basis&amp;C&amp;"Arial,Bold"&amp;12 PIKES BAY SANITARY DISTRICT
&amp;"Arial,Bold"&amp;14 Profit &amp;&amp; Loss Budget vs. Actual
&amp;"Arial,Bold"&amp;10 January through December 2020</oddHeader>
    <oddFooter>&amp;R&amp;"Arial,Bold"&amp;8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7.8554687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30.7109375" style="14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16"/>
      <c r="B1" s="11" t="s">
        <v>140</v>
      </c>
      <c r="C1" s="16"/>
      <c r="D1" s="11" t="s">
        <v>141</v>
      </c>
      <c r="E1" s="16"/>
      <c r="F1" s="11" t="s">
        <v>142</v>
      </c>
      <c r="G1" s="16"/>
      <c r="H1" s="11" t="s">
        <v>143</v>
      </c>
      <c r="I1" s="16"/>
      <c r="J1" s="11" t="s">
        <v>144</v>
      </c>
      <c r="K1" s="16"/>
      <c r="L1" s="11" t="s">
        <v>145</v>
      </c>
      <c r="M1" s="16"/>
      <c r="N1" s="11" t="s">
        <v>146</v>
      </c>
      <c r="O1" s="16"/>
      <c r="P1" s="11" t="s">
        <v>147</v>
      </c>
    </row>
    <row r="2" spans="1:16" ht="15.75" thickTop="1" x14ac:dyDescent="0.25">
      <c r="A2" s="1" t="s">
        <v>148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149</v>
      </c>
      <c r="C3" s="29"/>
      <c r="D3" s="29" t="s">
        <v>150</v>
      </c>
      <c r="E3" s="29"/>
      <c r="F3" s="30">
        <v>43957</v>
      </c>
      <c r="G3" s="29"/>
      <c r="H3" s="29" t="s">
        <v>151</v>
      </c>
      <c r="I3" s="29"/>
      <c r="J3" s="29"/>
      <c r="K3" s="29"/>
      <c r="L3" s="29" t="s">
        <v>6</v>
      </c>
      <c r="M3" s="29"/>
      <c r="N3" s="31"/>
      <c r="O3" s="29"/>
      <c r="P3" s="31">
        <v>-55</v>
      </c>
    </row>
    <row r="4" spans="1:16" x14ac:dyDescent="0.25">
      <c r="A4" s="1" t="s">
        <v>148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105</v>
      </c>
      <c r="M5" s="32"/>
      <c r="N5" s="34">
        <v>-55</v>
      </c>
      <c r="O5" s="32"/>
      <c r="P5" s="34">
        <v>55</v>
      </c>
    </row>
    <row r="6" spans="1:16" x14ac:dyDescent="0.25">
      <c r="A6" s="15" t="s">
        <v>69</v>
      </c>
      <c r="B6" s="15"/>
      <c r="C6" s="15"/>
      <c r="D6" s="15"/>
      <c r="E6" s="15"/>
      <c r="F6" s="35"/>
      <c r="G6" s="15"/>
      <c r="H6" s="15"/>
      <c r="I6" s="15"/>
      <c r="J6" s="15"/>
      <c r="K6" s="15"/>
      <c r="L6" s="15"/>
      <c r="M6" s="15"/>
      <c r="N6" s="2">
        <f>ROUND(SUM(N4:N5),5)</f>
        <v>-55</v>
      </c>
      <c r="O6" s="15"/>
      <c r="P6" s="2">
        <f>ROUND(SUM(P4:P5),5)</f>
        <v>55</v>
      </c>
    </row>
    <row r="7" spans="1:16" x14ac:dyDescent="0.25">
      <c r="A7" s="1" t="s">
        <v>148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149</v>
      </c>
      <c r="C8" s="29"/>
      <c r="D8" s="29" t="s">
        <v>150</v>
      </c>
      <c r="E8" s="29"/>
      <c r="F8" s="30">
        <v>43963</v>
      </c>
      <c r="G8" s="29"/>
      <c r="H8" s="29" t="s">
        <v>152</v>
      </c>
      <c r="I8" s="29"/>
      <c r="J8" s="29"/>
      <c r="K8" s="29"/>
      <c r="L8" s="29" t="s">
        <v>6</v>
      </c>
      <c r="M8" s="29"/>
      <c r="N8" s="31"/>
      <c r="O8" s="29"/>
      <c r="P8" s="31">
        <v>-108.92</v>
      </c>
    </row>
    <row r="9" spans="1:16" x14ac:dyDescent="0.25">
      <c r="A9" s="1" t="s">
        <v>148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99</v>
      </c>
      <c r="M10" s="32"/>
      <c r="N10" s="34">
        <v>-108.92</v>
      </c>
      <c r="O10" s="32"/>
      <c r="P10" s="34">
        <v>108.92</v>
      </c>
    </row>
    <row r="11" spans="1:16" x14ac:dyDescent="0.25">
      <c r="A11" s="15" t="s">
        <v>69</v>
      </c>
      <c r="B11" s="15"/>
      <c r="C11" s="15"/>
      <c r="D11" s="15"/>
      <c r="E11" s="15"/>
      <c r="F11" s="35"/>
      <c r="G11" s="15"/>
      <c r="H11" s="15"/>
      <c r="I11" s="15"/>
      <c r="J11" s="15"/>
      <c r="K11" s="15"/>
      <c r="L11" s="15"/>
      <c r="M11" s="15"/>
      <c r="N11" s="2">
        <f>ROUND(SUM(N9:N10),5)</f>
        <v>-108.92</v>
      </c>
      <c r="O11" s="15"/>
      <c r="P11" s="2">
        <f>ROUND(SUM(P9:P10),5)</f>
        <v>108.92</v>
      </c>
    </row>
    <row r="12" spans="1:16" x14ac:dyDescent="0.25">
      <c r="A12" s="1" t="s">
        <v>148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153</v>
      </c>
      <c r="C13" s="29"/>
      <c r="D13" s="29" t="s">
        <v>150</v>
      </c>
      <c r="E13" s="29"/>
      <c r="F13" s="30">
        <v>43976</v>
      </c>
      <c r="G13" s="29"/>
      <c r="H13" s="29" t="s">
        <v>154</v>
      </c>
      <c r="I13" s="29"/>
      <c r="J13" s="29"/>
      <c r="K13" s="29"/>
      <c r="L13" s="29" t="s">
        <v>6</v>
      </c>
      <c r="M13" s="29"/>
      <c r="N13" s="31"/>
      <c r="O13" s="29"/>
      <c r="P13" s="31">
        <v>-3181.23</v>
      </c>
    </row>
    <row r="14" spans="1:16" x14ac:dyDescent="0.25">
      <c r="A14" s="1" t="s">
        <v>148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 t="s">
        <v>155</v>
      </c>
      <c r="C15" s="32"/>
      <c r="D15" s="32"/>
      <c r="E15" s="32"/>
      <c r="F15" s="33">
        <v>43969</v>
      </c>
      <c r="G15" s="32"/>
      <c r="H15" s="32"/>
      <c r="I15" s="32"/>
      <c r="J15" s="32"/>
      <c r="K15" s="32"/>
      <c r="L15" s="32" t="s">
        <v>91</v>
      </c>
      <c r="M15" s="32"/>
      <c r="N15" s="34">
        <v>-3181.23</v>
      </c>
      <c r="O15" s="32"/>
      <c r="P15" s="34">
        <v>3181.23</v>
      </c>
    </row>
    <row r="16" spans="1:16" x14ac:dyDescent="0.25">
      <c r="A16" s="15" t="s">
        <v>69</v>
      </c>
      <c r="B16" s="15"/>
      <c r="C16" s="15"/>
      <c r="D16" s="15"/>
      <c r="E16" s="15"/>
      <c r="F16" s="35"/>
      <c r="G16" s="15"/>
      <c r="H16" s="15"/>
      <c r="I16" s="15"/>
      <c r="J16" s="15"/>
      <c r="K16" s="15"/>
      <c r="L16" s="15"/>
      <c r="M16" s="15"/>
      <c r="N16" s="2">
        <f>ROUND(SUM(N14:N15),5)</f>
        <v>-3181.23</v>
      </c>
      <c r="O16" s="15"/>
      <c r="P16" s="2">
        <f>ROUND(SUM(P14:P15),5)</f>
        <v>3181.23</v>
      </c>
    </row>
    <row r="17" spans="1:16" x14ac:dyDescent="0.25">
      <c r="A17" s="1" t="s">
        <v>148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149</v>
      </c>
      <c r="C18" s="29"/>
      <c r="D18" s="29" t="s">
        <v>150</v>
      </c>
      <c r="E18" s="29"/>
      <c r="F18" s="30">
        <v>43978</v>
      </c>
      <c r="G18" s="29"/>
      <c r="H18" s="29" t="s">
        <v>156</v>
      </c>
      <c r="I18" s="29"/>
      <c r="J18" s="29"/>
      <c r="K18" s="29"/>
      <c r="L18" s="29" t="s">
        <v>6</v>
      </c>
      <c r="M18" s="29"/>
      <c r="N18" s="31"/>
      <c r="O18" s="29"/>
      <c r="P18" s="31">
        <v>-97.49</v>
      </c>
    </row>
    <row r="19" spans="1:16" x14ac:dyDescent="0.25">
      <c r="A19" s="1" t="s">
        <v>148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98</v>
      </c>
      <c r="M20" s="32"/>
      <c r="N20" s="34">
        <v>-97.49</v>
      </c>
      <c r="O20" s="32"/>
      <c r="P20" s="34">
        <v>97.49</v>
      </c>
    </row>
    <row r="21" spans="1:16" x14ac:dyDescent="0.25">
      <c r="A21" s="15" t="s">
        <v>69</v>
      </c>
      <c r="B21" s="15"/>
      <c r="C21" s="15"/>
      <c r="D21" s="15"/>
      <c r="E21" s="15"/>
      <c r="F21" s="35"/>
      <c r="G21" s="15"/>
      <c r="H21" s="15"/>
      <c r="I21" s="15"/>
      <c r="J21" s="15"/>
      <c r="K21" s="15"/>
      <c r="L21" s="15"/>
      <c r="M21" s="15"/>
      <c r="N21" s="2">
        <f>ROUND(SUM(N19:N20),5)</f>
        <v>-97.49</v>
      </c>
      <c r="O21" s="15"/>
      <c r="P21" s="2">
        <f>ROUND(SUM(P19:P20),5)</f>
        <v>97.49</v>
      </c>
    </row>
    <row r="22" spans="1:16" x14ac:dyDescent="0.25">
      <c r="A22" s="1" t="s">
        <v>148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149</v>
      </c>
      <c r="C23" s="29"/>
      <c r="D23" s="29" t="s">
        <v>150</v>
      </c>
      <c r="E23" s="29"/>
      <c r="F23" s="30">
        <v>43979</v>
      </c>
      <c r="G23" s="29"/>
      <c r="H23" s="29" t="s">
        <v>156</v>
      </c>
      <c r="I23" s="29"/>
      <c r="J23" s="29"/>
      <c r="K23" s="29"/>
      <c r="L23" s="29" t="s">
        <v>6</v>
      </c>
      <c r="M23" s="29"/>
      <c r="N23" s="31"/>
      <c r="O23" s="29"/>
      <c r="P23" s="31">
        <v>-38.54</v>
      </c>
    </row>
    <row r="24" spans="1:16" x14ac:dyDescent="0.25">
      <c r="A24" s="1" t="s">
        <v>148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98</v>
      </c>
      <c r="M25" s="32"/>
      <c r="N25" s="34">
        <v>-38.54</v>
      </c>
      <c r="O25" s="32"/>
      <c r="P25" s="34">
        <v>38.54</v>
      </c>
    </row>
    <row r="26" spans="1:16" x14ac:dyDescent="0.25">
      <c r="A26" s="15" t="s">
        <v>69</v>
      </c>
      <c r="B26" s="15"/>
      <c r="C26" s="15"/>
      <c r="D26" s="15"/>
      <c r="E26" s="15"/>
      <c r="F26" s="35"/>
      <c r="G26" s="15"/>
      <c r="H26" s="15"/>
      <c r="I26" s="15"/>
      <c r="J26" s="15"/>
      <c r="K26" s="15"/>
      <c r="L26" s="15"/>
      <c r="M26" s="15"/>
      <c r="N26" s="2">
        <f>ROUND(SUM(N24:N25),5)</f>
        <v>-38.54</v>
      </c>
      <c r="O26" s="15"/>
      <c r="P26" s="2">
        <f>ROUND(SUM(P24:P25),5)</f>
        <v>38.54</v>
      </c>
    </row>
    <row r="27" spans="1:16" x14ac:dyDescent="0.25">
      <c r="A27" s="1" t="s">
        <v>148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149</v>
      </c>
      <c r="C28" s="29"/>
      <c r="D28" s="29" t="s">
        <v>150</v>
      </c>
      <c r="E28" s="29"/>
      <c r="F28" s="30">
        <v>43979</v>
      </c>
      <c r="G28" s="29"/>
      <c r="H28" s="29" t="s">
        <v>156</v>
      </c>
      <c r="I28" s="29"/>
      <c r="J28" s="29"/>
      <c r="K28" s="29"/>
      <c r="L28" s="29" t="s">
        <v>6</v>
      </c>
      <c r="M28" s="29"/>
      <c r="N28" s="31"/>
      <c r="O28" s="29"/>
      <c r="P28" s="31">
        <v>-46.15</v>
      </c>
    </row>
    <row r="29" spans="1:16" x14ac:dyDescent="0.25">
      <c r="A29" s="1" t="s">
        <v>148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 x14ac:dyDescent="0.3">
      <c r="A30" s="26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98</v>
      </c>
      <c r="M30" s="32"/>
      <c r="N30" s="34">
        <v>-46.15</v>
      </c>
      <c r="O30" s="32"/>
      <c r="P30" s="34">
        <v>46.15</v>
      </c>
    </row>
    <row r="31" spans="1:16" x14ac:dyDescent="0.25">
      <c r="A31" s="15" t="s">
        <v>69</v>
      </c>
      <c r="B31" s="15"/>
      <c r="C31" s="15"/>
      <c r="D31" s="15"/>
      <c r="E31" s="15"/>
      <c r="F31" s="35"/>
      <c r="G31" s="15"/>
      <c r="H31" s="15"/>
      <c r="I31" s="15"/>
      <c r="J31" s="15"/>
      <c r="K31" s="15"/>
      <c r="L31" s="15"/>
      <c r="M31" s="15"/>
      <c r="N31" s="2">
        <f>ROUND(SUM(N29:N30),5)</f>
        <v>-46.15</v>
      </c>
      <c r="O31" s="15"/>
      <c r="P31" s="2">
        <f>ROUND(SUM(P29:P30),5)</f>
        <v>46.15</v>
      </c>
    </row>
    <row r="32" spans="1:16" x14ac:dyDescent="0.25">
      <c r="A32" s="1" t="s">
        <v>148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 x14ac:dyDescent="0.25">
      <c r="A33" s="26"/>
      <c r="B33" s="29" t="s">
        <v>157</v>
      </c>
      <c r="C33" s="29"/>
      <c r="D33" s="29" t="s">
        <v>158</v>
      </c>
      <c r="E33" s="29"/>
      <c r="F33" s="30">
        <v>43952</v>
      </c>
      <c r="G33" s="29"/>
      <c r="H33" s="29" t="s">
        <v>159</v>
      </c>
      <c r="I33" s="29"/>
      <c r="J33" s="29"/>
      <c r="K33" s="29"/>
      <c r="L33" s="29" t="s">
        <v>6</v>
      </c>
      <c r="M33" s="29"/>
      <c r="N33" s="31"/>
      <c r="O33" s="29"/>
      <c r="P33" s="31">
        <v>-1019.62</v>
      </c>
    </row>
    <row r="34" spans="1:16" x14ac:dyDescent="0.25">
      <c r="A34" s="1" t="s">
        <v>148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x14ac:dyDescent="0.25">
      <c r="A35" s="32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47</v>
      </c>
      <c r="M35" s="32"/>
      <c r="N35" s="36">
        <v>-216</v>
      </c>
      <c r="O35" s="32"/>
      <c r="P35" s="36">
        <v>216</v>
      </c>
    </row>
    <row r="36" spans="1:16" x14ac:dyDescent="0.25">
      <c r="A36" s="32"/>
      <c r="B36" s="32"/>
      <c r="C36" s="32"/>
      <c r="D36" s="32"/>
      <c r="E36" s="32"/>
      <c r="F36" s="33"/>
      <c r="G36" s="32"/>
      <c r="H36" s="32"/>
      <c r="I36" s="32"/>
      <c r="J36" s="32"/>
      <c r="K36" s="32"/>
      <c r="L36" s="32" t="s">
        <v>47</v>
      </c>
      <c r="M36" s="32"/>
      <c r="N36" s="36">
        <v>-325.68</v>
      </c>
      <c r="O36" s="32"/>
      <c r="P36" s="36">
        <v>325.68</v>
      </c>
    </row>
    <row r="37" spans="1:16" x14ac:dyDescent="0.25">
      <c r="A37" s="32"/>
      <c r="B37" s="32"/>
      <c r="C37" s="32"/>
      <c r="D37" s="32"/>
      <c r="E37" s="32"/>
      <c r="F37" s="33"/>
      <c r="G37" s="32"/>
      <c r="H37" s="32"/>
      <c r="I37" s="32"/>
      <c r="J37" s="32"/>
      <c r="K37" s="32"/>
      <c r="L37" s="32" t="s">
        <v>47</v>
      </c>
      <c r="M37" s="32"/>
      <c r="N37" s="36">
        <v>-325.68</v>
      </c>
      <c r="O37" s="32"/>
      <c r="P37" s="36">
        <v>325.68</v>
      </c>
    </row>
    <row r="38" spans="1:16" x14ac:dyDescent="0.25">
      <c r="A38" s="32"/>
      <c r="B38" s="32"/>
      <c r="C38" s="32"/>
      <c r="D38" s="32"/>
      <c r="E38" s="32"/>
      <c r="F38" s="33"/>
      <c r="G38" s="32"/>
      <c r="H38" s="32"/>
      <c r="I38" s="32"/>
      <c r="J38" s="32"/>
      <c r="K38" s="32"/>
      <c r="L38" s="32" t="s">
        <v>47</v>
      </c>
      <c r="M38" s="32"/>
      <c r="N38" s="36">
        <v>-76.13</v>
      </c>
      <c r="O38" s="32"/>
      <c r="P38" s="36">
        <v>76.13</v>
      </c>
    </row>
    <row r="39" spans="1:16" ht="15.75" thickBot="1" x14ac:dyDescent="0.3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47</v>
      </c>
      <c r="M39" s="32"/>
      <c r="N39" s="34">
        <v>-76.13</v>
      </c>
      <c r="O39" s="32"/>
      <c r="P39" s="34">
        <v>76.13</v>
      </c>
    </row>
    <row r="40" spans="1:16" x14ac:dyDescent="0.25">
      <c r="A40" s="15" t="s">
        <v>69</v>
      </c>
      <c r="B40" s="15"/>
      <c r="C40" s="15"/>
      <c r="D40" s="15"/>
      <c r="E40" s="15"/>
      <c r="F40" s="35"/>
      <c r="G40" s="15"/>
      <c r="H40" s="15"/>
      <c r="I40" s="15"/>
      <c r="J40" s="15"/>
      <c r="K40" s="15"/>
      <c r="L40" s="15"/>
      <c r="M40" s="15"/>
      <c r="N40" s="2">
        <f>ROUND(SUM(N34:N39),5)</f>
        <v>-1019.62</v>
      </c>
      <c r="O40" s="15"/>
      <c r="P40" s="2">
        <f>ROUND(SUM(P34:P39),5)</f>
        <v>1019.62</v>
      </c>
    </row>
    <row r="41" spans="1:16" x14ac:dyDescent="0.25">
      <c r="A41" s="1" t="s">
        <v>148</v>
      </c>
      <c r="B41" s="1"/>
      <c r="C41" s="1"/>
      <c r="D41" s="1"/>
      <c r="E41" s="1"/>
      <c r="F41" s="27"/>
      <c r="G41" s="1"/>
      <c r="H41" s="1"/>
      <c r="I41" s="1"/>
      <c r="J41" s="1"/>
      <c r="K41" s="1"/>
      <c r="L41" s="1"/>
      <c r="M41" s="1"/>
      <c r="N41" s="28"/>
      <c r="O41" s="1"/>
      <c r="P41" s="28"/>
    </row>
    <row r="42" spans="1:16" x14ac:dyDescent="0.25">
      <c r="A42" s="26"/>
      <c r="B42" s="29" t="s">
        <v>160</v>
      </c>
      <c r="C42" s="29"/>
      <c r="D42" s="29" t="s">
        <v>161</v>
      </c>
      <c r="E42" s="29"/>
      <c r="F42" s="30">
        <v>43952</v>
      </c>
      <c r="G42" s="29"/>
      <c r="H42" s="29" t="s">
        <v>162</v>
      </c>
      <c r="I42" s="29"/>
      <c r="J42" s="29"/>
      <c r="K42" s="29"/>
      <c r="L42" s="29" t="s">
        <v>6</v>
      </c>
      <c r="M42" s="29"/>
      <c r="N42" s="31"/>
      <c r="O42" s="29"/>
      <c r="P42" s="31">
        <v>-416.09</v>
      </c>
    </row>
    <row r="43" spans="1:16" x14ac:dyDescent="0.25">
      <c r="A43" s="1" t="s">
        <v>148</v>
      </c>
      <c r="B43" s="1"/>
      <c r="C43" s="1"/>
      <c r="D43" s="1"/>
      <c r="E43" s="1"/>
      <c r="F43" s="27"/>
      <c r="G43" s="1"/>
      <c r="H43" s="1"/>
      <c r="I43" s="1"/>
      <c r="J43" s="1"/>
      <c r="K43" s="1"/>
      <c r="L43" s="1"/>
      <c r="M43" s="1"/>
      <c r="N43" s="28"/>
      <c r="O43" s="1"/>
      <c r="P43" s="28"/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83</v>
      </c>
      <c r="M44" s="32"/>
      <c r="N44" s="36">
        <v>-450.55</v>
      </c>
      <c r="O44" s="32"/>
      <c r="P44" s="36">
        <v>450.55</v>
      </c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85</v>
      </c>
      <c r="M45" s="32"/>
      <c r="N45" s="36">
        <v>-27.93</v>
      </c>
      <c r="O45" s="32"/>
      <c r="P45" s="36">
        <v>27.93</v>
      </c>
    </row>
    <row r="46" spans="1:16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47</v>
      </c>
      <c r="M46" s="32"/>
      <c r="N46" s="36">
        <v>27.93</v>
      </c>
      <c r="O46" s="32"/>
      <c r="P46" s="36">
        <v>-27.93</v>
      </c>
    </row>
    <row r="47" spans="1:16" x14ac:dyDescent="0.25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47</v>
      </c>
      <c r="M47" s="32"/>
      <c r="N47" s="36">
        <v>27.93</v>
      </c>
      <c r="O47" s="32"/>
      <c r="P47" s="36">
        <v>-27.93</v>
      </c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85</v>
      </c>
      <c r="M48" s="32"/>
      <c r="N48" s="36">
        <v>-6.53</v>
      </c>
      <c r="O48" s="32"/>
      <c r="P48" s="36">
        <v>6.53</v>
      </c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47</v>
      </c>
      <c r="M49" s="32"/>
      <c r="N49" s="36">
        <v>6.53</v>
      </c>
      <c r="O49" s="32"/>
      <c r="P49" s="36">
        <v>-6.53</v>
      </c>
    </row>
    <row r="50" spans="1:16" ht="15.75" thickBot="1" x14ac:dyDescent="0.3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47</v>
      </c>
      <c r="M50" s="32"/>
      <c r="N50" s="34">
        <v>6.53</v>
      </c>
      <c r="O50" s="32"/>
      <c r="P50" s="34">
        <v>-6.53</v>
      </c>
    </row>
    <row r="51" spans="1:16" x14ac:dyDescent="0.25">
      <c r="A51" s="15" t="s">
        <v>69</v>
      </c>
      <c r="B51" s="15"/>
      <c r="C51" s="15"/>
      <c r="D51" s="15"/>
      <c r="E51" s="15"/>
      <c r="F51" s="35"/>
      <c r="G51" s="15"/>
      <c r="H51" s="15"/>
      <c r="I51" s="15"/>
      <c r="J51" s="15"/>
      <c r="K51" s="15"/>
      <c r="L51" s="15"/>
      <c r="M51" s="15"/>
      <c r="N51" s="2">
        <f>ROUND(SUM(N43:N50),5)</f>
        <v>-416.09</v>
      </c>
      <c r="O51" s="15"/>
      <c r="P51" s="2">
        <f>ROUND(SUM(P43:P50),5)</f>
        <v>416.09</v>
      </c>
    </row>
    <row r="52" spans="1:16" x14ac:dyDescent="0.25">
      <c r="A52" s="1" t="s">
        <v>148</v>
      </c>
      <c r="B52" s="1"/>
      <c r="C52" s="1"/>
      <c r="D52" s="1"/>
      <c r="E52" s="1"/>
      <c r="F52" s="27"/>
      <c r="G52" s="1"/>
      <c r="H52" s="1"/>
      <c r="I52" s="1"/>
      <c r="J52" s="1"/>
      <c r="K52" s="1"/>
      <c r="L52" s="1"/>
      <c r="M52" s="1"/>
      <c r="N52" s="28"/>
      <c r="O52" s="1"/>
      <c r="P52" s="28"/>
    </row>
    <row r="53" spans="1:16" x14ac:dyDescent="0.25">
      <c r="A53" s="26"/>
      <c r="B53" s="29" t="s">
        <v>160</v>
      </c>
      <c r="C53" s="29"/>
      <c r="D53" s="29" t="s">
        <v>163</v>
      </c>
      <c r="E53" s="29"/>
      <c r="F53" s="30">
        <v>43952</v>
      </c>
      <c r="G53" s="29"/>
      <c r="H53" s="29" t="s">
        <v>164</v>
      </c>
      <c r="I53" s="29"/>
      <c r="J53" s="29"/>
      <c r="K53" s="29"/>
      <c r="L53" s="29" t="s">
        <v>6</v>
      </c>
      <c r="M53" s="29"/>
      <c r="N53" s="31"/>
      <c r="O53" s="29"/>
      <c r="P53" s="31">
        <v>-208.05</v>
      </c>
    </row>
    <row r="54" spans="1:16" x14ac:dyDescent="0.25">
      <c r="A54" s="1" t="s">
        <v>148</v>
      </c>
      <c r="B54" s="1"/>
      <c r="C54" s="1"/>
      <c r="D54" s="1"/>
      <c r="E54" s="1"/>
      <c r="F54" s="27"/>
      <c r="G54" s="1"/>
      <c r="H54" s="1"/>
      <c r="I54" s="1"/>
      <c r="J54" s="1"/>
      <c r="K54" s="1"/>
      <c r="L54" s="1"/>
      <c r="M54" s="1"/>
      <c r="N54" s="28"/>
      <c r="O54" s="1"/>
      <c r="P54" s="28"/>
    </row>
    <row r="55" spans="1:16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83</v>
      </c>
      <c r="M55" s="32"/>
      <c r="N55" s="36">
        <v>-225.28</v>
      </c>
      <c r="O55" s="32"/>
      <c r="P55" s="36">
        <v>225.28</v>
      </c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85</v>
      </c>
      <c r="M56" s="32"/>
      <c r="N56" s="36">
        <v>-13.97</v>
      </c>
      <c r="O56" s="32"/>
      <c r="P56" s="36">
        <v>13.97</v>
      </c>
    </row>
    <row r="57" spans="1:16" x14ac:dyDescent="0.25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47</v>
      </c>
      <c r="M57" s="32"/>
      <c r="N57" s="36">
        <v>13.97</v>
      </c>
      <c r="O57" s="32"/>
      <c r="P57" s="36">
        <v>-13.97</v>
      </c>
    </row>
    <row r="58" spans="1:16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47</v>
      </c>
      <c r="M58" s="32"/>
      <c r="N58" s="36">
        <v>13.97</v>
      </c>
      <c r="O58" s="32"/>
      <c r="P58" s="36">
        <v>-13.97</v>
      </c>
    </row>
    <row r="59" spans="1:16" x14ac:dyDescent="0.25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85</v>
      </c>
      <c r="M59" s="32"/>
      <c r="N59" s="36">
        <v>-3.26</v>
      </c>
      <c r="O59" s="32"/>
      <c r="P59" s="36">
        <v>3.26</v>
      </c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47</v>
      </c>
      <c r="M60" s="32"/>
      <c r="N60" s="36">
        <v>3.26</v>
      </c>
      <c r="O60" s="32"/>
      <c r="P60" s="36">
        <v>-3.26</v>
      </c>
    </row>
    <row r="61" spans="1:16" ht="15.75" thickBot="1" x14ac:dyDescent="0.3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47</v>
      </c>
      <c r="M61" s="32"/>
      <c r="N61" s="34">
        <v>3.26</v>
      </c>
      <c r="O61" s="32"/>
      <c r="P61" s="34">
        <v>-3.26</v>
      </c>
    </row>
    <row r="62" spans="1:16" x14ac:dyDescent="0.25">
      <c r="A62" s="15" t="s">
        <v>69</v>
      </c>
      <c r="B62" s="15"/>
      <c r="C62" s="15"/>
      <c r="D62" s="15"/>
      <c r="E62" s="15"/>
      <c r="F62" s="35"/>
      <c r="G62" s="15"/>
      <c r="H62" s="15"/>
      <c r="I62" s="15"/>
      <c r="J62" s="15"/>
      <c r="K62" s="15"/>
      <c r="L62" s="15"/>
      <c r="M62" s="15"/>
      <c r="N62" s="2">
        <f>ROUND(SUM(N54:N61),5)</f>
        <v>-208.05</v>
      </c>
      <c r="O62" s="15"/>
      <c r="P62" s="2">
        <f>ROUND(SUM(P54:P61),5)</f>
        <v>208.05</v>
      </c>
    </row>
    <row r="63" spans="1:16" x14ac:dyDescent="0.25">
      <c r="A63" s="1" t="s">
        <v>148</v>
      </c>
      <c r="B63" s="1"/>
      <c r="C63" s="1"/>
      <c r="D63" s="1"/>
      <c r="E63" s="1"/>
      <c r="F63" s="27"/>
      <c r="G63" s="1"/>
      <c r="H63" s="1"/>
      <c r="I63" s="1"/>
      <c r="J63" s="1"/>
      <c r="K63" s="1"/>
      <c r="L63" s="1"/>
      <c r="M63" s="1"/>
      <c r="N63" s="28"/>
      <c r="O63" s="1"/>
      <c r="P63" s="28"/>
    </row>
    <row r="64" spans="1:16" x14ac:dyDescent="0.25">
      <c r="A64" s="26"/>
      <c r="B64" s="29" t="s">
        <v>160</v>
      </c>
      <c r="C64" s="29"/>
      <c r="D64" s="29" t="s">
        <v>165</v>
      </c>
      <c r="E64" s="29"/>
      <c r="F64" s="30">
        <v>43952</v>
      </c>
      <c r="G64" s="29"/>
      <c r="H64" s="29" t="s">
        <v>166</v>
      </c>
      <c r="I64" s="29"/>
      <c r="J64" s="29"/>
      <c r="K64" s="29"/>
      <c r="L64" s="29" t="s">
        <v>6</v>
      </c>
      <c r="M64" s="29"/>
      <c r="N64" s="31"/>
      <c r="O64" s="29"/>
      <c r="P64" s="31">
        <v>-208.05</v>
      </c>
    </row>
    <row r="65" spans="1:16" x14ac:dyDescent="0.25">
      <c r="A65" s="1" t="s">
        <v>148</v>
      </c>
      <c r="B65" s="1"/>
      <c r="C65" s="1"/>
      <c r="D65" s="1"/>
      <c r="E65" s="1"/>
      <c r="F65" s="27"/>
      <c r="G65" s="1"/>
      <c r="H65" s="1"/>
      <c r="I65" s="1"/>
      <c r="J65" s="1"/>
      <c r="K65" s="1"/>
      <c r="L65" s="1"/>
      <c r="M65" s="1"/>
      <c r="N65" s="28"/>
      <c r="O65" s="1"/>
      <c r="P65" s="28"/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83</v>
      </c>
      <c r="M66" s="32"/>
      <c r="N66" s="36">
        <v>-225.28</v>
      </c>
      <c r="O66" s="32"/>
      <c r="P66" s="36">
        <v>225.28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85</v>
      </c>
      <c r="M67" s="32"/>
      <c r="N67" s="36">
        <v>-13.97</v>
      </c>
      <c r="O67" s="32"/>
      <c r="P67" s="36">
        <v>13.97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47</v>
      </c>
      <c r="M68" s="32"/>
      <c r="N68" s="36">
        <v>13.97</v>
      </c>
      <c r="O68" s="32"/>
      <c r="P68" s="36">
        <v>-13.97</v>
      </c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47</v>
      </c>
      <c r="M69" s="32"/>
      <c r="N69" s="36">
        <v>13.97</v>
      </c>
      <c r="O69" s="32"/>
      <c r="P69" s="36">
        <v>-13.97</v>
      </c>
    </row>
    <row r="70" spans="1:16" x14ac:dyDescent="0.25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85</v>
      </c>
      <c r="M70" s="32"/>
      <c r="N70" s="36">
        <v>-3.26</v>
      </c>
      <c r="O70" s="32"/>
      <c r="P70" s="36">
        <v>3.26</v>
      </c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47</v>
      </c>
      <c r="M71" s="32"/>
      <c r="N71" s="36">
        <v>3.26</v>
      </c>
      <c r="O71" s="32"/>
      <c r="P71" s="36">
        <v>-3.26</v>
      </c>
    </row>
    <row r="72" spans="1:16" ht="15.75" thickBot="1" x14ac:dyDescent="0.3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47</v>
      </c>
      <c r="M72" s="32"/>
      <c r="N72" s="34">
        <v>3.26</v>
      </c>
      <c r="O72" s="32"/>
      <c r="P72" s="34">
        <v>-3.26</v>
      </c>
    </row>
    <row r="73" spans="1:16" x14ac:dyDescent="0.25">
      <c r="A73" s="15" t="s">
        <v>69</v>
      </c>
      <c r="B73" s="15"/>
      <c r="C73" s="15"/>
      <c r="D73" s="15"/>
      <c r="E73" s="15"/>
      <c r="F73" s="35"/>
      <c r="G73" s="15"/>
      <c r="H73" s="15"/>
      <c r="I73" s="15"/>
      <c r="J73" s="15"/>
      <c r="K73" s="15"/>
      <c r="L73" s="15"/>
      <c r="M73" s="15"/>
      <c r="N73" s="2">
        <f>ROUND(SUM(N65:N72),5)</f>
        <v>-208.05</v>
      </c>
      <c r="O73" s="15"/>
      <c r="P73" s="2">
        <f>ROUND(SUM(P65:P72),5)</f>
        <v>208.05</v>
      </c>
    </row>
    <row r="74" spans="1:16" x14ac:dyDescent="0.25">
      <c r="A74" s="1" t="s">
        <v>148</v>
      </c>
      <c r="B74" s="1"/>
      <c r="C74" s="1"/>
      <c r="D74" s="1"/>
      <c r="E74" s="1"/>
      <c r="F74" s="27"/>
      <c r="G74" s="1"/>
      <c r="H74" s="1"/>
      <c r="I74" s="1"/>
      <c r="J74" s="1"/>
      <c r="K74" s="1"/>
      <c r="L74" s="1"/>
      <c r="M74" s="1"/>
      <c r="N74" s="28"/>
      <c r="O74" s="1"/>
      <c r="P74" s="28"/>
    </row>
    <row r="75" spans="1:16" x14ac:dyDescent="0.25">
      <c r="A75" s="26"/>
      <c r="B75" s="29" t="s">
        <v>160</v>
      </c>
      <c r="C75" s="29"/>
      <c r="D75" s="29" t="s">
        <v>167</v>
      </c>
      <c r="E75" s="29"/>
      <c r="F75" s="30">
        <v>43952</v>
      </c>
      <c r="G75" s="29"/>
      <c r="H75" s="29" t="s">
        <v>168</v>
      </c>
      <c r="I75" s="29"/>
      <c r="J75" s="29"/>
      <c r="K75" s="29"/>
      <c r="L75" s="29" t="s">
        <v>6</v>
      </c>
      <c r="M75" s="29"/>
      <c r="N75" s="31"/>
      <c r="O75" s="29"/>
      <c r="P75" s="31">
        <v>-208.05</v>
      </c>
    </row>
    <row r="76" spans="1:16" x14ac:dyDescent="0.25">
      <c r="A76" s="1" t="s">
        <v>148</v>
      </c>
      <c r="B76" s="1"/>
      <c r="C76" s="1"/>
      <c r="D76" s="1"/>
      <c r="E76" s="1"/>
      <c r="F76" s="27"/>
      <c r="G76" s="1"/>
      <c r="H76" s="1"/>
      <c r="I76" s="1"/>
      <c r="J76" s="1"/>
      <c r="K76" s="1"/>
      <c r="L76" s="1"/>
      <c r="M76" s="1"/>
      <c r="N76" s="28"/>
      <c r="O76" s="1"/>
      <c r="P76" s="28"/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83</v>
      </c>
      <c r="M77" s="32"/>
      <c r="N77" s="36">
        <v>-225.28</v>
      </c>
      <c r="O77" s="32"/>
      <c r="P77" s="36">
        <v>225.28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85</v>
      </c>
      <c r="M78" s="32"/>
      <c r="N78" s="36">
        <v>-13.97</v>
      </c>
      <c r="O78" s="32"/>
      <c r="P78" s="36">
        <v>13.97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47</v>
      </c>
      <c r="M79" s="32"/>
      <c r="N79" s="36">
        <v>13.97</v>
      </c>
      <c r="O79" s="32"/>
      <c r="P79" s="36">
        <v>-13.97</v>
      </c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47</v>
      </c>
      <c r="M80" s="32"/>
      <c r="N80" s="36">
        <v>13.97</v>
      </c>
      <c r="O80" s="32"/>
      <c r="P80" s="36">
        <v>-13.97</v>
      </c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85</v>
      </c>
      <c r="M81" s="32"/>
      <c r="N81" s="36">
        <v>-3.26</v>
      </c>
      <c r="O81" s="32"/>
      <c r="P81" s="36">
        <v>3.26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47</v>
      </c>
      <c r="M82" s="32"/>
      <c r="N82" s="36">
        <v>3.26</v>
      </c>
      <c r="O82" s="32"/>
      <c r="P82" s="36">
        <v>-3.26</v>
      </c>
    </row>
    <row r="83" spans="1:16" ht="15.75" thickBot="1" x14ac:dyDescent="0.3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47</v>
      </c>
      <c r="M83" s="32"/>
      <c r="N83" s="34">
        <v>3.26</v>
      </c>
      <c r="O83" s="32"/>
      <c r="P83" s="34">
        <v>-3.26</v>
      </c>
    </row>
    <row r="84" spans="1:16" x14ac:dyDescent="0.25">
      <c r="A84" s="15" t="s">
        <v>69</v>
      </c>
      <c r="B84" s="15"/>
      <c r="C84" s="15"/>
      <c r="D84" s="15"/>
      <c r="E84" s="15"/>
      <c r="F84" s="35"/>
      <c r="G84" s="15"/>
      <c r="H84" s="15"/>
      <c r="I84" s="15"/>
      <c r="J84" s="15"/>
      <c r="K84" s="15"/>
      <c r="L84" s="15"/>
      <c r="M84" s="15"/>
      <c r="N84" s="2">
        <f>ROUND(SUM(N76:N83),5)</f>
        <v>-208.05</v>
      </c>
      <c r="O84" s="15"/>
      <c r="P84" s="2">
        <f>ROUND(SUM(P76:P83),5)</f>
        <v>208.05</v>
      </c>
    </row>
    <row r="85" spans="1:16" x14ac:dyDescent="0.25">
      <c r="A85" s="1" t="s">
        <v>148</v>
      </c>
      <c r="B85" s="1"/>
      <c r="C85" s="1"/>
      <c r="D85" s="1"/>
      <c r="E85" s="1"/>
      <c r="F85" s="27"/>
      <c r="G85" s="1"/>
      <c r="H85" s="1"/>
      <c r="I85" s="1"/>
      <c r="J85" s="1"/>
      <c r="K85" s="1"/>
      <c r="L85" s="1"/>
      <c r="M85" s="1"/>
      <c r="N85" s="28"/>
      <c r="O85" s="1"/>
      <c r="P85" s="28"/>
    </row>
    <row r="86" spans="1:16" x14ac:dyDescent="0.25">
      <c r="A86" s="26"/>
      <c r="B86" s="29" t="s">
        <v>160</v>
      </c>
      <c r="C86" s="29"/>
      <c r="D86" s="29" t="s">
        <v>169</v>
      </c>
      <c r="E86" s="29"/>
      <c r="F86" s="30">
        <v>43952</v>
      </c>
      <c r="G86" s="29"/>
      <c r="H86" s="29" t="s">
        <v>170</v>
      </c>
      <c r="I86" s="29"/>
      <c r="J86" s="29"/>
      <c r="K86" s="29"/>
      <c r="L86" s="29" t="s">
        <v>6</v>
      </c>
      <c r="M86" s="29"/>
      <c r="N86" s="31"/>
      <c r="O86" s="29"/>
      <c r="P86" s="31">
        <v>-208.05</v>
      </c>
    </row>
    <row r="87" spans="1:16" x14ac:dyDescent="0.25">
      <c r="A87" s="1" t="s">
        <v>148</v>
      </c>
      <c r="B87" s="1"/>
      <c r="C87" s="1"/>
      <c r="D87" s="1"/>
      <c r="E87" s="1"/>
      <c r="F87" s="27"/>
      <c r="G87" s="1"/>
      <c r="H87" s="1"/>
      <c r="I87" s="1"/>
      <c r="J87" s="1"/>
      <c r="K87" s="1"/>
      <c r="L87" s="1"/>
      <c r="M87" s="1"/>
      <c r="N87" s="28"/>
      <c r="O87" s="1"/>
      <c r="P87" s="28"/>
    </row>
    <row r="88" spans="1:16" x14ac:dyDescent="0.25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83</v>
      </c>
      <c r="M88" s="32"/>
      <c r="N88" s="36">
        <v>-225.28</v>
      </c>
      <c r="O88" s="32"/>
      <c r="P88" s="36">
        <v>225.28</v>
      </c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85</v>
      </c>
      <c r="M89" s="32"/>
      <c r="N89" s="36">
        <v>-13.97</v>
      </c>
      <c r="O89" s="32"/>
      <c r="P89" s="36">
        <v>13.97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47</v>
      </c>
      <c r="M90" s="32"/>
      <c r="N90" s="36">
        <v>13.97</v>
      </c>
      <c r="O90" s="32"/>
      <c r="P90" s="36">
        <v>-13.97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47</v>
      </c>
      <c r="M91" s="32"/>
      <c r="N91" s="36">
        <v>13.97</v>
      </c>
      <c r="O91" s="32"/>
      <c r="P91" s="36">
        <v>-13.97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85</v>
      </c>
      <c r="M92" s="32"/>
      <c r="N92" s="36">
        <v>-3.26</v>
      </c>
      <c r="O92" s="32"/>
      <c r="P92" s="36">
        <v>3.26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47</v>
      </c>
      <c r="M93" s="32"/>
      <c r="N93" s="36">
        <v>3.26</v>
      </c>
      <c r="O93" s="32"/>
      <c r="P93" s="36">
        <v>-3.26</v>
      </c>
    </row>
    <row r="94" spans="1:16" ht="15.75" thickBot="1" x14ac:dyDescent="0.3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47</v>
      </c>
      <c r="M94" s="32"/>
      <c r="N94" s="34">
        <v>3.26</v>
      </c>
      <c r="O94" s="32"/>
      <c r="P94" s="34">
        <v>-3.26</v>
      </c>
    </row>
    <row r="95" spans="1:16" x14ac:dyDescent="0.25">
      <c r="A95" s="15" t="s">
        <v>69</v>
      </c>
      <c r="B95" s="15"/>
      <c r="C95" s="15"/>
      <c r="D95" s="15"/>
      <c r="E95" s="15"/>
      <c r="F95" s="35"/>
      <c r="G95" s="15"/>
      <c r="H95" s="15"/>
      <c r="I95" s="15"/>
      <c r="J95" s="15"/>
      <c r="K95" s="15"/>
      <c r="L95" s="15"/>
      <c r="M95" s="15"/>
      <c r="N95" s="2">
        <f>ROUND(SUM(N87:N94),5)</f>
        <v>-208.05</v>
      </c>
      <c r="O95" s="15"/>
      <c r="P95" s="2">
        <f>ROUND(SUM(P87:P94),5)</f>
        <v>208.05</v>
      </c>
    </row>
    <row r="96" spans="1:16" x14ac:dyDescent="0.25">
      <c r="A96" s="1" t="s">
        <v>148</v>
      </c>
      <c r="B96" s="1"/>
      <c r="C96" s="1"/>
      <c r="D96" s="1"/>
      <c r="E96" s="1"/>
      <c r="F96" s="27"/>
      <c r="G96" s="1"/>
      <c r="H96" s="1"/>
      <c r="I96" s="1"/>
      <c r="J96" s="1"/>
      <c r="K96" s="1"/>
      <c r="L96" s="1"/>
      <c r="M96" s="1"/>
      <c r="N96" s="28"/>
      <c r="O96" s="1"/>
      <c r="P96" s="28"/>
    </row>
    <row r="97" spans="1:16" x14ac:dyDescent="0.25">
      <c r="A97" s="26"/>
      <c r="B97" s="29" t="s">
        <v>160</v>
      </c>
      <c r="C97" s="29"/>
      <c r="D97" s="29" t="s">
        <v>171</v>
      </c>
      <c r="E97" s="29"/>
      <c r="F97" s="30">
        <v>43952</v>
      </c>
      <c r="G97" s="29"/>
      <c r="H97" s="29" t="s">
        <v>172</v>
      </c>
      <c r="I97" s="29"/>
      <c r="J97" s="29"/>
      <c r="K97" s="29"/>
      <c r="L97" s="29" t="s">
        <v>6</v>
      </c>
      <c r="M97" s="29"/>
      <c r="N97" s="31"/>
      <c r="O97" s="29"/>
      <c r="P97" s="31">
        <v>-877.95</v>
      </c>
    </row>
    <row r="98" spans="1:16" x14ac:dyDescent="0.25">
      <c r="A98" s="1" t="s">
        <v>148</v>
      </c>
      <c r="B98" s="1"/>
      <c r="C98" s="1"/>
      <c r="D98" s="1"/>
      <c r="E98" s="1"/>
      <c r="F98" s="27"/>
      <c r="G98" s="1"/>
      <c r="H98" s="1"/>
      <c r="I98" s="1"/>
      <c r="J98" s="1"/>
      <c r="K98" s="1"/>
      <c r="L98" s="1"/>
      <c r="M98" s="1"/>
      <c r="N98" s="28"/>
      <c r="O98" s="1"/>
      <c r="P98" s="28"/>
    </row>
    <row r="99" spans="1:16" x14ac:dyDescent="0.25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88</v>
      </c>
      <c r="M99" s="32"/>
      <c r="N99" s="36">
        <v>-475</v>
      </c>
      <c r="O99" s="32"/>
      <c r="P99" s="36">
        <v>475</v>
      </c>
    </row>
    <row r="100" spans="1:16" x14ac:dyDescent="0.25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87</v>
      </c>
      <c r="M100" s="32"/>
      <c r="N100" s="36">
        <v>-625</v>
      </c>
      <c r="O100" s="32"/>
      <c r="P100" s="36">
        <v>625</v>
      </c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47</v>
      </c>
      <c r="M101" s="32"/>
      <c r="N101" s="36">
        <v>103</v>
      </c>
      <c r="O101" s="32"/>
      <c r="P101" s="36">
        <v>-103</v>
      </c>
    </row>
    <row r="102" spans="1:16" x14ac:dyDescent="0.25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85</v>
      </c>
      <c r="M102" s="32"/>
      <c r="N102" s="36">
        <v>-68.2</v>
      </c>
      <c r="O102" s="32"/>
      <c r="P102" s="36">
        <v>68.2</v>
      </c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47</v>
      </c>
      <c r="M103" s="32"/>
      <c r="N103" s="36">
        <v>68.2</v>
      </c>
      <c r="O103" s="32"/>
      <c r="P103" s="36">
        <v>-68.2</v>
      </c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47</v>
      </c>
      <c r="M104" s="32"/>
      <c r="N104" s="36">
        <v>68.2</v>
      </c>
      <c r="O104" s="32"/>
      <c r="P104" s="36">
        <v>-68.2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85</v>
      </c>
      <c r="M105" s="32"/>
      <c r="N105" s="36">
        <v>-15.95</v>
      </c>
      <c r="O105" s="32"/>
      <c r="P105" s="36">
        <v>15.95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47</v>
      </c>
      <c r="M106" s="32"/>
      <c r="N106" s="36">
        <v>15.95</v>
      </c>
      <c r="O106" s="32"/>
      <c r="P106" s="36">
        <v>-15.95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47</v>
      </c>
      <c r="M107" s="32"/>
      <c r="N107" s="36">
        <v>15.95</v>
      </c>
      <c r="O107" s="32"/>
      <c r="P107" s="36">
        <v>-15.95</v>
      </c>
    </row>
    <row r="108" spans="1:16" ht="15.75" thickBot="1" x14ac:dyDescent="0.3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47</v>
      </c>
      <c r="M108" s="32"/>
      <c r="N108" s="34">
        <v>34.9</v>
      </c>
      <c r="O108" s="32"/>
      <c r="P108" s="34">
        <v>-34.9</v>
      </c>
    </row>
    <row r="109" spans="1:16" x14ac:dyDescent="0.25">
      <c r="A109" s="15" t="s">
        <v>69</v>
      </c>
      <c r="B109" s="15"/>
      <c r="C109" s="15"/>
      <c r="D109" s="15"/>
      <c r="E109" s="15"/>
      <c r="F109" s="35"/>
      <c r="G109" s="15"/>
      <c r="H109" s="15"/>
      <c r="I109" s="15"/>
      <c r="J109" s="15"/>
      <c r="K109" s="15"/>
      <c r="L109" s="15"/>
      <c r="M109" s="15"/>
      <c r="N109" s="2">
        <f>ROUND(SUM(N98:N108),5)</f>
        <v>-877.95</v>
      </c>
      <c r="O109" s="15"/>
      <c r="P109" s="2">
        <f>ROUND(SUM(P98:P108),5)</f>
        <v>877.95</v>
      </c>
    </row>
    <row r="110" spans="1:16" x14ac:dyDescent="0.25">
      <c r="A110" s="1" t="s">
        <v>148</v>
      </c>
      <c r="B110" s="1"/>
      <c r="C110" s="1"/>
      <c r="D110" s="1"/>
      <c r="E110" s="1"/>
      <c r="F110" s="27"/>
      <c r="G110" s="1"/>
      <c r="H110" s="1"/>
      <c r="I110" s="1"/>
      <c r="J110" s="1"/>
      <c r="K110" s="1"/>
      <c r="L110" s="1"/>
      <c r="M110" s="1"/>
      <c r="N110" s="28"/>
      <c r="O110" s="1"/>
      <c r="P110" s="28"/>
    </row>
    <row r="111" spans="1:16" x14ac:dyDescent="0.25">
      <c r="A111" s="26"/>
      <c r="B111" s="29" t="s">
        <v>160</v>
      </c>
      <c r="C111" s="29"/>
      <c r="D111" s="29" t="s">
        <v>173</v>
      </c>
      <c r="E111" s="29"/>
      <c r="F111" s="30">
        <v>43952</v>
      </c>
      <c r="G111" s="29"/>
      <c r="H111" s="29" t="s">
        <v>174</v>
      </c>
      <c r="I111" s="29"/>
      <c r="J111" s="29"/>
      <c r="K111" s="29"/>
      <c r="L111" s="29" t="s">
        <v>6</v>
      </c>
      <c r="M111" s="29"/>
      <c r="N111" s="31"/>
      <c r="O111" s="29"/>
      <c r="P111" s="31">
        <v>-989.9</v>
      </c>
    </row>
    <row r="112" spans="1:16" x14ac:dyDescent="0.25">
      <c r="A112" s="1" t="s">
        <v>148</v>
      </c>
      <c r="B112" s="1"/>
      <c r="C112" s="1"/>
      <c r="D112" s="1"/>
      <c r="E112" s="1"/>
      <c r="F112" s="27"/>
      <c r="G112" s="1"/>
      <c r="H112" s="1"/>
      <c r="I112" s="1"/>
      <c r="J112" s="1"/>
      <c r="K112" s="1"/>
      <c r="L112" s="1"/>
      <c r="M112" s="1"/>
      <c r="N112" s="28"/>
      <c r="O112" s="1"/>
      <c r="P112" s="28"/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87</v>
      </c>
      <c r="M113" s="32"/>
      <c r="N113" s="36">
        <v>-625</v>
      </c>
      <c r="O113" s="32"/>
      <c r="P113" s="36">
        <v>625</v>
      </c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88</v>
      </c>
      <c r="M114" s="32"/>
      <c r="N114" s="36">
        <v>-1236</v>
      </c>
      <c r="O114" s="32"/>
      <c r="P114" s="36">
        <v>1236</v>
      </c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87</v>
      </c>
      <c r="M115" s="32"/>
      <c r="N115" s="36">
        <v>625</v>
      </c>
      <c r="O115" s="32"/>
      <c r="P115" s="36">
        <v>-625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47</v>
      </c>
      <c r="M116" s="32"/>
      <c r="N116" s="36">
        <v>51</v>
      </c>
      <c r="O116" s="32"/>
      <c r="P116" s="36">
        <v>-51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85</v>
      </c>
      <c r="M117" s="32"/>
      <c r="N117" s="36">
        <v>-115.39</v>
      </c>
      <c r="O117" s="32"/>
      <c r="P117" s="36">
        <v>115.39</v>
      </c>
    </row>
    <row r="118" spans="1:16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47</v>
      </c>
      <c r="M118" s="32"/>
      <c r="N118" s="36">
        <v>115.39</v>
      </c>
      <c r="O118" s="32"/>
      <c r="P118" s="36">
        <v>-115.39</v>
      </c>
    </row>
    <row r="119" spans="1:16" x14ac:dyDescent="0.25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47</v>
      </c>
      <c r="M119" s="32"/>
      <c r="N119" s="36">
        <v>115.39</v>
      </c>
      <c r="O119" s="32"/>
      <c r="P119" s="36">
        <v>-115.39</v>
      </c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85</v>
      </c>
      <c r="M120" s="32"/>
      <c r="N120" s="36">
        <v>-26.98</v>
      </c>
      <c r="O120" s="32"/>
      <c r="P120" s="36">
        <v>26.98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47</v>
      </c>
      <c r="M121" s="32"/>
      <c r="N121" s="36">
        <v>26.98</v>
      </c>
      <c r="O121" s="32"/>
      <c r="P121" s="36">
        <v>-26.98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47</v>
      </c>
      <c r="M122" s="32"/>
      <c r="N122" s="36">
        <v>26.98</v>
      </c>
      <c r="O122" s="32"/>
      <c r="P122" s="36">
        <v>-26.98</v>
      </c>
    </row>
    <row r="123" spans="1:16" ht="15.75" thickBot="1" x14ac:dyDescent="0.3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47</v>
      </c>
      <c r="M123" s="32"/>
      <c r="N123" s="34">
        <v>52.73</v>
      </c>
      <c r="O123" s="32"/>
      <c r="P123" s="34">
        <v>-52.73</v>
      </c>
    </row>
    <row r="124" spans="1:16" x14ac:dyDescent="0.25">
      <c r="A124" s="15" t="s">
        <v>69</v>
      </c>
      <c r="B124" s="15"/>
      <c r="C124" s="15"/>
      <c r="D124" s="15"/>
      <c r="E124" s="15"/>
      <c r="F124" s="35"/>
      <c r="G124" s="15"/>
      <c r="H124" s="15"/>
      <c r="I124" s="15"/>
      <c r="J124" s="15"/>
      <c r="K124" s="15"/>
      <c r="L124" s="15"/>
      <c r="M124" s="15"/>
      <c r="N124" s="2">
        <f>ROUND(SUM(N112:N123),5)</f>
        <v>-989.9</v>
      </c>
      <c r="O124" s="15"/>
      <c r="P124" s="2">
        <f>ROUND(SUM(P112:P123),5)</f>
        <v>989.9</v>
      </c>
    </row>
    <row r="125" spans="1:16" x14ac:dyDescent="0.25">
      <c r="A125" s="1" t="s">
        <v>148</v>
      </c>
      <c r="B125" s="1"/>
      <c r="C125" s="1"/>
      <c r="D125" s="1"/>
      <c r="E125" s="1"/>
      <c r="F125" s="27"/>
      <c r="G125" s="1"/>
      <c r="H125" s="1"/>
      <c r="I125" s="1"/>
      <c r="J125" s="1"/>
      <c r="K125" s="1"/>
      <c r="L125" s="1"/>
      <c r="M125" s="1"/>
      <c r="N125" s="28"/>
      <c r="O125" s="1"/>
      <c r="P125" s="28"/>
    </row>
    <row r="126" spans="1:16" x14ac:dyDescent="0.25">
      <c r="A126" s="26"/>
      <c r="B126" s="29" t="s">
        <v>160</v>
      </c>
      <c r="C126" s="29"/>
      <c r="D126" s="29" t="s">
        <v>175</v>
      </c>
      <c r="E126" s="29"/>
      <c r="F126" s="30">
        <v>43952</v>
      </c>
      <c r="G126" s="29"/>
      <c r="H126" s="29" t="s">
        <v>176</v>
      </c>
      <c r="I126" s="29"/>
      <c r="J126" s="29"/>
      <c r="K126" s="29"/>
      <c r="L126" s="29" t="s">
        <v>6</v>
      </c>
      <c r="M126" s="29"/>
      <c r="N126" s="31"/>
      <c r="O126" s="29"/>
      <c r="P126" s="31">
        <v>-787.59</v>
      </c>
    </row>
    <row r="127" spans="1:16" x14ac:dyDescent="0.25">
      <c r="A127" s="1" t="s">
        <v>148</v>
      </c>
      <c r="B127" s="1"/>
      <c r="C127" s="1"/>
      <c r="D127" s="1"/>
      <c r="E127" s="1"/>
      <c r="F127" s="27"/>
      <c r="G127" s="1"/>
      <c r="H127" s="1"/>
      <c r="I127" s="1"/>
      <c r="J127" s="1"/>
      <c r="K127" s="1"/>
      <c r="L127" s="1"/>
      <c r="M127" s="1"/>
      <c r="N127" s="28"/>
      <c r="O127" s="1"/>
      <c r="P127" s="28"/>
    </row>
    <row r="128" spans="1:16" x14ac:dyDescent="0.25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88</v>
      </c>
      <c r="M128" s="32"/>
      <c r="N128" s="36">
        <v>-940</v>
      </c>
      <c r="O128" s="32"/>
      <c r="P128" s="36">
        <v>940</v>
      </c>
    </row>
    <row r="129" spans="1:16" x14ac:dyDescent="0.25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47</v>
      </c>
      <c r="M129" s="32"/>
      <c r="N129" s="36">
        <v>62</v>
      </c>
      <c r="O129" s="32"/>
      <c r="P129" s="36">
        <v>-62</v>
      </c>
    </row>
    <row r="130" spans="1:16" x14ac:dyDescent="0.25">
      <c r="A130" s="32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85</v>
      </c>
      <c r="M130" s="32"/>
      <c r="N130" s="36">
        <v>-58.28</v>
      </c>
      <c r="O130" s="32"/>
      <c r="P130" s="36">
        <v>58.28</v>
      </c>
    </row>
    <row r="131" spans="1:16" x14ac:dyDescent="0.25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47</v>
      </c>
      <c r="M131" s="32"/>
      <c r="N131" s="36">
        <v>58.28</v>
      </c>
      <c r="O131" s="32"/>
      <c r="P131" s="36">
        <v>-58.28</v>
      </c>
    </row>
    <row r="132" spans="1:16" x14ac:dyDescent="0.25">
      <c r="A132" s="32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47</v>
      </c>
      <c r="M132" s="32"/>
      <c r="N132" s="36">
        <v>58.28</v>
      </c>
      <c r="O132" s="32"/>
      <c r="P132" s="36">
        <v>-58.28</v>
      </c>
    </row>
    <row r="133" spans="1:16" x14ac:dyDescent="0.25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85</v>
      </c>
      <c r="M133" s="32"/>
      <c r="N133" s="36">
        <v>-13.63</v>
      </c>
      <c r="O133" s="32"/>
      <c r="P133" s="36">
        <v>13.63</v>
      </c>
    </row>
    <row r="134" spans="1:16" x14ac:dyDescent="0.25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47</v>
      </c>
      <c r="M134" s="32"/>
      <c r="N134" s="36">
        <v>13.63</v>
      </c>
      <c r="O134" s="32"/>
      <c r="P134" s="36">
        <v>-13.63</v>
      </c>
    </row>
    <row r="135" spans="1:16" x14ac:dyDescent="0.25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47</v>
      </c>
      <c r="M135" s="32"/>
      <c r="N135" s="36">
        <v>13.63</v>
      </c>
      <c r="O135" s="32"/>
      <c r="P135" s="36">
        <v>-13.63</v>
      </c>
    </row>
    <row r="136" spans="1:16" ht="15.75" thickBot="1" x14ac:dyDescent="0.3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47</v>
      </c>
      <c r="M136" s="32"/>
      <c r="N136" s="34">
        <v>18.5</v>
      </c>
      <c r="O136" s="32"/>
      <c r="P136" s="34">
        <v>-18.5</v>
      </c>
    </row>
    <row r="137" spans="1:16" x14ac:dyDescent="0.25">
      <c r="A137" s="15" t="s">
        <v>69</v>
      </c>
      <c r="B137" s="15"/>
      <c r="C137" s="15"/>
      <c r="D137" s="15"/>
      <c r="E137" s="15"/>
      <c r="F137" s="35"/>
      <c r="G137" s="15"/>
      <c r="H137" s="15"/>
      <c r="I137" s="15"/>
      <c r="J137" s="15"/>
      <c r="K137" s="15"/>
      <c r="L137" s="15"/>
      <c r="M137" s="15"/>
      <c r="N137" s="2">
        <f>ROUND(SUM(N127:N136),5)</f>
        <v>-787.59</v>
      </c>
      <c r="O137" s="15"/>
      <c r="P137" s="2">
        <f>ROUND(SUM(P127:P136),5)</f>
        <v>787.59</v>
      </c>
    </row>
    <row r="138" spans="1:16" x14ac:dyDescent="0.25">
      <c r="A138" s="1" t="s">
        <v>148</v>
      </c>
      <c r="B138" s="1"/>
      <c r="C138" s="1"/>
      <c r="D138" s="1"/>
      <c r="E138" s="1"/>
      <c r="F138" s="27"/>
      <c r="G138" s="1"/>
      <c r="H138" s="1"/>
      <c r="I138" s="1"/>
      <c r="J138" s="1"/>
      <c r="K138" s="1"/>
      <c r="L138" s="1"/>
      <c r="M138" s="1"/>
      <c r="N138" s="28"/>
      <c r="O138" s="1"/>
      <c r="P138" s="28"/>
    </row>
    <row r="139" spans="1:16" x14ac:dyDescent="0.25">
      <c r="A139" s="26"/>
      <c r="B139" s="29" t="s">
        <v>149</v>
      </c>
      <c r="C139" s="29"/>
      <c r="D139" s="29" t="s">
        <v>177</v>
      </c>
      <c r="E139" s="29"/>
      <c r="F139" s="30">
        <v>43952</v>
      </c>
      <c r="G139" s="29"/>
      <c r="H139" s="29" t="s">
        <v>176</v>
      </c>
      <c r="I139" s="29"/>
      <c r="J139" s="29"/>
      <c r="K139" s="29"/>
      <c r="L139" s="29" t="s">
        <v>6</v>
      </c>
      <c r="M139" s="29"/>
      <c r="N139" s="31"/>
      <c r="O139" s="29"/>
      <c r="P139" s="31">
        <v>-52.2</v>
      </c>
    </row>
    <row r="140" spans="1:16" x14ac:dyDescent="0.25">
      <c r="A140" s="1" t="s">
        <v>148</v>
      </c>
      <c r="B140" s="1"/>
      <c r="C140" s="1"/>
      <c r="D140" s="1"/>
      <c r="E140" s="1"/>
      <c r="F140" s="27"/>
      <c r="G140" s="1"/>
      <c r="H140" s="1"/>
      <c r="I140" s="1"/>
      <c r="J140" s="1"/>
      <c r="K140" s="1"/>
      <c r="L140" s="1"/>
      <c r="M140" s="1"/>
      <c r="N140" s="28"/>
      <c r="O140" s="1"/>
      <c r="P140" s="28"/>
    </row>
    <row r="141" spans="1:16" ht="15.75" thickBot="1" x14ac:dyDescent="0.3">
      <c r="A141" s="26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84</v>
      </c>
      <c r="M141" s="32"/>
      <c r="N141" s="34">
        <v>-52.2</v>
      </c>
      <c r="O141" s="32"/>
      <c r="P141" s="34">
        <v>52.2</v>
      </c>
    </row>
    <row r="142" spans="1:16" x14ac:dyDescent="0.25">
      <c r="A142" s="15" t="s">
        <v>69</v>
      </c>
      <c r="B142" s="15"/>
      <c r="C142" s="15"/>
      <c r="D142" s="15"/>
      <c r="E142" s="15"/>
      <c r="F142" s="35"/>
      <c r="G142" s="15"/>
      <c r="H142" s="15"/>
      <c r="I142" s="15"/>
      <c r="J142" s="15"/>
      <c r="K142" s="15"/>
      <c r="L142" s="15"/>
      <c r="M142" s="15"/>
      <c r="N142" s="2">
        <f>ROUND(SUM(N140:N141),5)</f>
        <v>-52.2</v>
      </c>
      <c r="O142" s="15"/>
      <c r="P142" s="2">
        <f>ROUND(SUM(P140:P141),5)</f>
        <v>52.2</v>
      </c>
    </row>
    <row r="143" spans="1:16" x14ac:dyDescent="0.25">
      <c r="A143" s="1" t="s">
        <v>148</v>
      </c>
      <c r="B143" s="1"/>
      <c r="C143" s="1"/>
      <c r="D143" s="1"/>
      <c r="E143" s="1"/>
      <c r="F143" s="27"/>
      <c r="G143" s="1"/>
      <c r="H143" s="1"/>
      <c r="I143" s="1"/>
      <c r="J143" s="1"/>
      <c r="K143" s="1"/>
      <c r="L143" s="1"/>
      <c r="M143" s="1"/>
      <c r="N143" s="28"/>
      <c r="O143" s="1"/>
      <c r="P143" s="28"/>
    </row>
    <row r="144" spans="1:16" x14ac:dyDescent="0.25">
      <c r="A144" s="26"/>
      <c r="B144" s="29" t="s">
        <v>149</v>
      </c>
      <c r="C144" s="29"/>
      <c r="D144" s="29" t="s">
        <v>178</v>
      </c>
      <c r="E144" s="29"/>
      <c r="F144" s="30">
        <v>43952</v>
      </c>
      <c r="G144" s="29"/>
      <c r="H144" s="29" t="s">
        <v>174</v>
      </c>
      <c r="I144" s="29"/>
      <c r="J144" s="29"/>
      <c r="K144" s="29"/>
      <c r="L144" s="29" t="s">
        <v>6</v>
      </c>
      <c r="M144" s="29"/>
      <c r="N144" s="31"/>
      <c r="O144" s="29"/>
      <c r="P144" s="31">
        <v>-25</v>
      </c>
    </row>
    <row r="145" spans="1:16" x14ac:dyDescent="0.25">
      <c r="A145" s="1" t="s">
        <v>148</v>
      </c>
      <c r="B145" s="1"/>
      <c r="C145" s="1"/>
      <c r="D145" s="1"/>
      <c r="E145" s="1"/>
      <c r="F145" s="27"/>
      <c r="G145" s="1"/>
      <c r="H145" s="1"/>
      <c r="I145" s="1"/>
      <c r="J145" s="1"/>
      <c r="K145" s="1"/>
      <c r="L145" s="1"/>
      <c r="M145" s="1"/>
      <c r="N145" s="28"/>
      <c r="O145" s="1"/>
      <c r="P145" s="28"/>
    </row>
    <row r="146" spans="1:16" ht="15.75" thickBot="1" x14ac:dyDescent="0.3">
      <c r="A146" s="26"/>
      <c r="B146" s="32"/>
      <c r="C146" s="32"/>
      <c r="D146" s="32"/>
      <c r="E146" s="32"/>
      <c r="F146" s="33"/>
      <c r="G146" s="32"/>
      <c r="H146" s="32"/>
      <c r="I146" s="32"/>
      <c r="J146" s="32"/>
      <c r="K146" s="32"/>
      <c r="L146" s="32" t="s">
        <v>86</v>
      </c>
      <c r="M146" s="32"/>
      <c r="N146" s="34">
        <v>-25</v>
      </c>
      <c r="O146" s="32"/>
      <c r="P146" s="34">
        <v>25</v>
      </c>
    </row>
    <row r="147" spans="1:16" x14ac:dyDescent="0.25">
      <c r="A147" s="15" t="s">
        <v>69</v>
      </c>
      <c r="B147" s="15"/>
      <c r="C147" s="15"/>
      <c r="D147" s="15"/>
      <c r="E147" s="15"/>
      <c r="F147" s="35"/>
      <c r="G147" s="15"/>
      <c r="H147" s="15"/>
      <c r="I147" s="15"/>
      <c r="J147" s="15"/>
      <c r="K147" s="15"/>
      <c r="L147" s="15"/>
      <c r="M147" s="15"/>
      <c r="N147" s="2">
        <f>ROUND(SUM(N145:N146),5)</f>
        <v>-25</v>
      </c>
      <c r="O147" s="15"/>
      <c r="P147" s="2">
        <f>ROUND(SUM(P145:P146),5)</f>
        <v>25</v>
      </c>
    </row>
    <row r="148" spans="1:16" x14ac:dyDescent="0.25">
      <c r="A148" s="1" t="s">
        <v>148</v>
      </c>
      <c r="B148" s="1"/>
      <c r="C148" s="1"/>
      <c r="D148" s="1"/>
      <c r="E148" s="1"/>
      <c r="F148" s="27"/>
      <c r="G148" s="1"/>
      <c r="H148" s="1"/>
      <c r="I148" s="1"/>
      <c r="J148" s="1"/>
      <c r="K148" s="1"/>
      <c r="L148" s="1"/>
      <c r="M148" s="1"/>
      <c r="N148" s="28"/>
      <c r="O148" s="1"/>
      <c r="P148" s="28"/>
    </row>
    <row r="149" spans="1:16" x14ac:dyDescent="0.25">
      <c r="A149" s="26"/>
      <c r="B149" s="29" t="s">
        <v>149</v>
      </c>
      <c r="C149" s="29"/>
      <c r="D149" s="29" t="s">
        <v>179</v>
      </c>
      <c r="E149" s="29"/>
      <c r="F149" s="30">
        <v>43952</v>
      </c>
      <c r="G149" s="29"/>
      <c r="H149" s="29" t="s">
        <v>174</v>
      </c>
      <c r="I149" s="29"/>
      <c r="J149" s="29"/>
      <c r="K149" s="29"/>
      <c r="L149" s="29" t="s">
        <v>6</v>
      </c>
      <c r="M149" s="29"/>
      <c r="N149" s="31"/>
      <c r="O149" s="29"/>
      <c r="P149" s="31">
        <v>-625</v>
      </c>
    </row>
    <row r="150" spans="1:16" x14ac:dyDescent="0.25">
      <c r="A150" s="1" t="s">
        <v>148</v>
      </c>
      <c r="B150" s="1"/>
      <c r="C150" s="1"/>
      <c r="D150" s="1"/>
      <c r="E150" s="1"/>
      <c r="F150" s="27"/>
      <c r="G150" s="1"/>
      <c r="H150" s="1"/>
      <c r="I150" s="1"/>
      <c r="J150" s="1"/>
      <c r="K150" s="1"/>
      <c r="L150" s="1"/>
      <c r="M150" s="1"/>
      <c r="N150" s="28"/>
      <c r="O150" s="1"/>
      <c r="P150" s="28"/>
    </row>
    <row r="151" spans="1:16" ht="15.75" thickBot="1" x14ac:dyDescent="0.3">
      <c r="A151" s="26"/>
      <c r="B151" s="32"/>
      <c r="C151" s="32"/>
      <c r="D151" s="32"/>
      <c r="E151" s="32"/>
      <c r="F151" s="33"/>
      <c r="G151" s="32"/>
      <c r="H151" s="32"/>
      <c r="I151" s="32"/>
      <c r="J151" s="32"/>
      <c r="K151" s="32"/>
      <c r="L151" s="32" t="s">
        <v>87</v>
      </c>
      <c r="M151" s="32"/>
      <c r="N151" s="34">
        <v>-625</v>
      </c>
      <c r="O151" s="32"/>
      <c r="P151" s="34">
        <v>625</v>
      </c>
    </row>
    <row r="152" spans="1:16" x14ac:dyDescent="0.25">
      <c r="A152" s="15" t="s">
        <v>69</v>
      </c>
      <c r="B152" s="15"/>
      <c r="C152" s="15"/>
      <c r="D152" s="15"/>
      <c r="E152" s="15"/>
      <c r="F152" s="35"/>
      <c r="G152" s="15"/>
      <c r="H152" s="15"/>
      <c r="I152" s="15"/>
      <c r="J152" s="15"/>
      <c r="K152" s="15"/>
      <c r="L152" s="15"/>
      <c r="M152" s="15"/>
      <c r="N152" s="2">
        <f>ROUND(SUM(N150:N151),5)</f>
        <v>-625</v>
      </c>
      <c r="O152" s="15"/>
      <c r="P152" s="2">
        <f>ROUND(SUM(P150:P151),5)</f>
        <v>625</v>
      </c>
    </row>
    <row r="153" spans="1:16" x14ac:dyDescent="0.25">
      <c r="A153" s="1" t="s">
        <v>148</v>
      </c>
      <c r="B153" s="1"/>
      <c r="C153" s="1"/>
      <c r="D153" s="1"/>
      <c r="E153" s="1"/>
      <c r="F153" s="27"/>
      <c r="G153" s="1"/>
      <c r="H153" s="1"/>
      <c r="I153" s="1"/>
      <c r="J153" s="1"/>
      <c r="K153" s="1"/>
      <c r="L153" s="1"/>
      <c r="M153" s="1"/>
      <c r="N153" s="28"/>
      <c r="O153" s="1"/>
      <c r="P153" s="28"/>
    </row>
    <row r="154" spans="1:16" x14ac:dyDescent="0.25">
      <c r="A154" s="26"/>
      <c r="B154" s="29" t="s">
        <v>153</v>
      </c>
      <c r="C154" s="29"/>
      <c r="D154" s="29" t="s">
        <v>180</v>
      </c>
      <c r="E154" s="29"/>
      <c r="F154" s="30">
        <v>43963</v>
      </c>
      <c r="G154" s="29"/>
      <c r="H154" s="29" t="s">
        <v>181</v>
      </c>
      <c r="I154" s="29"/>
      <c r="J154" s="29"/>
      <c r="K154" s="29"/>
      <c r="L154" s="29" t="s">
        <v>6</v>
      </c>
      <c r="M154" s="29"/>
      <c r="N154" s="31"/>
      <c r="O154" s="29"/>
      <c r="P154" s="31">
        <v>-127</v>
      </c>
    </row>
    <row r="155" spans="1:16" x14ac:dyDescent="0.25">
      <c r="A155" s="1" t="s">
        <v>148</v>
      </c>
      <c r="B155" s="1"/>
      <c r="C155" s="1"/>
      <c r="D155" s="1"/>
      <c r="E155" s="1"/>
      <c r="F155" s="27"/>
      <c r="G155" s="1"/>
      <c r="H155" s="1"/>
      <c r="I155" s="1"/>
      <c r="J155" s="1"/>
      <c r="K155" s="1"/>
      <c r="L155" s="1"/>
      <c r="M155" s="1"/>
      <c r="N155" s="28"/>
      <c r="O155" s="1"/>
      <c r="P155" s="28"/>
    </row>
    <row r="156" spans="1:16" ht="15.75" thickBot="1" x14ac:dyDescent="0.3">
      <c r="A156" s="26"/>
      <c r="B156" s="32" t="s">
        <v>155</v>
      </c>
      <c r="C156" s="32"/>
      <c r="D156" s="32" t="s">
        <v>182</v>
      </c>
      <c r="E156" s="32"/>
      <c r="F156" s="33">
        <v>43963</v>
      </c>
      <c r="G156" s="32"/>
      <c r="H156" s="32"/>
      <c r="I156" s="32"/>
      <c r="J156" s="32"/>
      <c r="K156" s="32"/>
      <c r="L156" s="32" t="s">
        <v>78</v>
      </c>
      <c r="M156" s="32"/>
      <c r="N156" s="34">
        <v>-127</v>
      </c>
      <c r="O156" s="32"/>
      <c r="P156" s="34">
        <v>127</v>
      </c>
    </row>
    <row r="157" spans="1:16" x14ac:dyDescent="0.25">
      <c r="A157" s="15" t="s">
        <v>69</v>
      </c>
      <c r="B157" s="15"/>
      <c r="C157" s="15"/>
      <c r="D157" s="15"/>
      <c r="E157" s="15"/>
      <c r="F157" s="35"/>
      <c r="G157" s="15"/>
      <c r="H157" s="15"/>
      <c r="I157" s="15"/>
      <c r="J157" s="15"/>
      <c r="K157" s="15"/>
      <c r="L157" s="15"/>
      <c r="M157" s="15"/>
      <c r="N157" s="2">
        <f>ROUND(SUM(N155:N156),5)</f>
        <v>-127</v>
      </c>
      <c r="O157" s="15"/>
      <c r="P157" s="2">
        <f>ROUND(SUM(P155:P156),5)</f>
        <v>127</v>
      </c>
    </row>
    <row r="158" spans="1:16" x14ac:dyDescent="0.25">
      <c r="A158" s="1" t="s">
        <v>148</v>
      </c>
      <c r="B158" s="1"/>
      <c r="C158" s="1"/>
      <c r="D158" s="1"/>
      <c r="E158" s="1"/>
      <c r="F158" s="27"/>
      <c r="G158" s="1"/>
      <c r="H158" s="1"/>
      <c r="I158" s="1"/>
      <c r="J158" s="1"/>
      <c r="K158" s="1"/>
      <c r="L158" s="1"/>
      <c r="M158" s="1"/>
      <c r="N158" s="28"/>
      <c r="O158" s="1"/>
      <c r="P158" s="28"/>
    </row>
    <row r="159" spans="1:16" x14ac:dyDescent="0.25">
      <c r="A159" s="26"/>
      <c r="B159" s="29" t="s">
        <v>153</v>
      </c>
      <c r="C159" s="29"/>
      <c r="D159" s="29" t="s">
        <v>183</v>
      </c>
      <c r="E159" s="29"/>
      <c r="F159" s="30">
        <v>43963</v>
      </c>
      <c r="G159" s="29"/>
      <c r="H159" s="29" t="s">
        <v>184</v>
      </c>
      <c r="I159" s="29"/>
      <c r="J159" s="29"/>
      <c r="K159" s="29"/>
      <c r="L159" s="29" t="s">
        <v>6</v>
      </c>
      <c r="M159" s="29"/>
      <c r="N159" s="31"/>
      <c r="O159" s="29"/>
      <c r="P159" s="31">
        <v>-700</v>
      </c>
    </row>
    <row r="160" spans="1:16" x14ac:dyDescent="0.25">
      <c r="A160" s="1" t="s">
        <v>148</v>
      </c>
      <c r="B160" s="1"/>
      <c r="C160" s="1"/>
      <c r="D160" s="1"/>
      <c r="E160" s="1"/>
      <c r="F160" s="27"/>
      <c r="G160" s="1"/>
      <c r="H160" s="1"/>
      <c r="I160" s="1"/>
      <c r="J160" s="1"/>
      <c r="K160" s="1"/>
      <c r="L160" s="1"/>
      <c r="M160" s="1"/>
      <c r="N160" s="28"/>
      <c r="O160" s="1"/>
      <c r="P160" s="28"/>
    </row>
    <row r="161" spans="1:16" x14ac:dyDescent="0.25">
      <c r="A161" s="32"/>
      <c r="B161" s="32" t="s">
        <v>155</v>
      </c>
      <c r="C161" s="32"/>
      <c r="D161" s="32" t="s">
        <v>185</v>
      </c>
      <c r="E161" s="32"/>
      <c r="F161" s="33">
        <v>43963</v>
      </c>
      <c r="G161" s="32"/>
      <c r="H161" s="32"/>
      <c r="I161" s="32"/>
      <c r="J161" s="32"/>
      <c r="K161" s="32"/>
      <c r="L161" s="32" t="s">
        <v>80</v>
      </c>
      <c r="M161" s="32"/>
      <c r="N161" s="36">
        <v>-175</v>
      </c>
      <c r="O161" s="32"/>
      <c r="P161" s="36">
        <v>175</v>
      </c>
    </row>
    <row r="162" spans="1:16" ht="15.75" thickBot="1" x14ac:dyDescent="0.3">
      <c r="A162" s="32"/>
      <c r="B162" s="32" t="s">
        <v>155</v>
      </c>
      <c r="C162" s="32"/>
      <c r="D162" s="32" t="s">
        <v>186</v>
      </c>
      <c r="E162" s="32"/>
      <c r="F162" s="33">
        <v>43963</v>
      </c>
      <c r="G162" s="32"/>
      <c r="H162" s="32"/>
      <c r="I162" s="32"/>
      <c r="J162" s="32"/>
      <c r="K162" s="32"/>
      <c r="L162" s="32" t="s">
        <v>80</v>
      </c>
      <c r="M162" s="32"/>
      <c r="N162" s="34">
        <v>-525</v>
      </c>
      <c r="O162" s="32"/>
      <c r="P162" s="34">
        <v>525</v>
      </c>
    </row>
    <row r="163" spans="1:16" x14ac:dyDescent="0.25">
      <c r="A163" s="15" t="s">
        <v>69</v>
      </c>
      <c r="B163" s="15"/>
      <c r="C163" s="15"/>
      <c r="D163" s="15"/>
      <c r="E163" s="15"/>
      <c r="F163" s="35"/>
      <c r="G163" s="15"/>
      <c r="H163" s="15"/>
      <c r="I163" s="15"/>
      <c r="J163" s="15"/>
      <c r="K163" s="15"/>
      <c r="L163" s="15"/>
      <c r="M163" s="15"/>
      <c r="N163" s="2">
        <f>ROUND(SUM(N160:N162),5)</f>
        <v>-700</v>
      </c>
      <c r="O163" s="15"/>
      <c r="P163" s="2">
        <f>ROUND(SUM(P160:P162),5)</f>
        <v>700</v>
      </c>
    </row>
    <row r="164" spans="1:16" x14ac:dyDescent="0.25">
      <c r="A164" s="1" t="s">
        <v>148</v>
      </c>
      <c r="B164" s="1"/>
      <c r="C164" s="1"/>
      <c r="D164" s="1"/>
      <c r="E164" s="1"/>
      <c r="F164" s="27"/>
      <c r="G164" s="1"/>
      <c r="H164" s="1"/>
      <c r="I164" s="1"/>
      <c r="J164" s="1"/>
      <c r="K164" s="1"/>
      <c r="L164" s="1"/>
      <c r="M164" s="1"/>
      <c r="N164" s="28"/>
      <c r="O164" s="1"/>
      <c r="P164" s="28"/>
    </row>
    <row r="165" spans="1:16" x14ac:dyDescent="0.25">
      <c r="A165" s="26"/>
      <c r="B165" s="29" t="s">
        <v>153</v>
      </c>
      <c r="C165" s="29"/>
      <c r="D165" s="29" t="s">
        <v>187</v>
      </c>
      <c r="E165" s="29"/>
      <c r="F165" s="30">
        <v>43976</v>
      </c>
      <c r="G165" s="29"/>
      <c r="H165" s="29" t="s">
        <v>188</v>
      </c>
      <c r="I165" s="29"/>
      <c r="J165" s="29"/>
      <c r="K165" s="29"/>
      <c r="L165" s="29" t="s">
        <v>6</v>
      </c>
      <c r="M165" s="29"/>
      <c r="N165" s="31"/>
      <c r="O165" s="29"/>
      <c r="P165" s="31">
        <v>-4150</v>
      </c>
    </row>
    <row r="166" spans="1:16" x14ac:dyDescent="0.25">
      <c r="A166" s="1" t="s">
        <v>148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1"/>
      <c r="M166" s="1"/>
      <c r="N166" s="28"/>
      <c r="O166" s="1"/>
      <c r="P166" s="28"/>
    </row>
    <row r="167" spans="1:16" x14ac:dyDescent="0.25">
      <c r="A167" s="32"/>
      <c r="B167" s="32" t="s">
        <v>155</v>
      </c>
      <c r="C167" s="32"/>
      <c r="D167" s="32" t="s">
        <v>189</v>
      </c>
      <c r="E167" s="32"/>
      <c r="F167" s="33">
        <v>43976</v>
      </c>
      <c r="G167" s="32"/>
      <c r="H167" s="32"/>
      <c r="I167" s="32"/>
      <c r="J167" s="32"/>
      <c r="K167" s="32"/>
      <c r="L167" s="32" t="s">
        <v>94</v>
      </c>
      <c r="M167" s="32"/>
      <c r="N167" s="36">
        <v>-2750</v>
      </c>
      <c r="O167" s="32"/>
      <c r="P167" s="36">
        <v>2750</v>
      </c>
    </row>
    <row r="168" spans="1:16" ht="15.75" thickBot="1" x14ac:dyDescent="0.3">
      <c r="A168" s="32"/>
      <c r="B168" s="32" t="s">
        <v>155</v>
      </c>
      <c r="C168" s="32"/>
      <c r="D168" s="32"/>
      <c r="E168" s="32"/>
      <c r="F168" s="33">
        <v>43976</v>
      </c>
      <c r="G168" s="32"/>
      <c r="H168" s="32"/>
      <c r="I168" s="32"/>
      <c r="J168" s="32"/>
      <c r="K168" s="32"/>
      <c r="L168" s="32" t="s">
        <v>94</v>
      </c>
      <c r="M168" s="32"/>
      <c r="N168" s="34">
        <v>-1400</v>
      </c>
      <c r="O168" s="32"/>
      <c r="P168" s="34">
        <v>1400</v>
      </c>
    </row>
    <row r="169" spans="1:16" x14ac:dyDescent="0.25">
      <c r="A169" s="15" t="s">
        <v>69</v>
      </c>
      <c r="B169" s="15"/>
      <c r="C169" s="15"/>
      <c r="D169" s="15"/>
      <c r="E169" s="15"/>
      <c r="F169" s="35"/>
      <c r="G169" s="15"/>
      <c r="H169" s="15"/>
      <c r="I169" s="15"/>
      <c r="J169" s="15"/>
      <c r="K169" s="15"/>
      <c r="L169" s="15"/>
      <c r="M169" s="15"/>
      <c r="N169" s="2">
        <f>ROUND(SUM(N166:N168),5)</f>
        <v>-4150</v>
      </c>
      <c r="O169" s="15"/>
      <c r="P169" s="2">
        <f>ROUND(SUM(P166:P168),5)</f>
        <v>4150</v>
      </c>
    </row>
    <row r="170" spans="1:16" x14ac:dyDescent="0.25">
      <c r="A170" s="1" t="s">
        <v>148</v>
      </c>
      <c r="B170" s="1"/>
      <c r="C170" s="1"/>
      <c r="D170" s="1"/>
      <c r="E170" s="1"/>
      <c r="F170" s="27"/>
      <c r="G170" s="1"/>
      <c r="H170" s="1"/>
      <c r="I170" s="1"/>
      <c r="J170" s="1"/>
      <c r="K170" s="1"/>
      <c r="L170" s="1"/>
      <c r="M170" s="1"/>
      <c r="N170" s="28"/>
      <c r="O170" s="1"/>
      <c r="P170" s="28"/>
    </row>
    <row r="171" spans="1:16" x14ac:dyDescent="0.25">
      <c r="A171" s="26"/>
      <c r="B171" s="29" t="s">
        <v>153</v>
      </c>
      <c r="C171" s="29"/>
      <c r="D171" s="29" t="s">
        <v>190</v>
      </c>
      <c r="E171" s="29"/>
      <c r="F171" s="30">
        <v>43976</v>
      </c>
      <c r="G171" s="29"/>
      <c r="H171" s="29" t="s">
        <v>191</v>
      </c>
      <c r="I171" s="29"/>
      <c r="J171" s="29"/>
      <c r="K171" s="29"/>
      <c r="L171" s="29" t="s">
        <v>6</v>
      </c>
      <c r="M171" s="29"/>
      <c r="N171" s="31"/>
      <c r="O171" s="29"/>
      <c r="P171" s="31">
        <v>-150</v>
      </c>
    </row>
    <row r="172" spans="1:16" x14ac:dyDescent="0.25">
      <c r="A172" s="1" t="s">
        <v>148</v>
      </c>
      <c r="B172" s="1"/>
      <c r="C172" s="1"/>
      <c r="D172" s="1"/>
      <c r="E172" s="1"/>
      <c r="F172" s="27"/>
      <c r="G172" s="1"/>
      <c r="H172" s="1"/>
      <c r="I172" s="1"/>
      <c r="J172" s="1"/>
      <c r="K172" s="1"/>
      <c r="L172" s="1"/>
      <c r="M172" s="1"/>
      <c r="N172" s="28"/>
      <c r="O172" s="1"/>
      <c r="P172" s="28"/>
    </row>
    <row r="173" spans="1:16" ht="15.75" thickBot="1" x14ac:dyDescent="0.3">
      <c r="A173" s="26"/>
      <c r="B173" s="32" t="s">
        <v>155</v>
      </c>
      <c r="C173" s="32"/>
      <c r="D173" s="32"/>
      <c r="E173" s="32"/>
      <c r="F173" s="33">
        <v>43979</v>
      </c>
      <c r="G173" s="32"/>
      <c r="H173" s="32"/>
      <c r="I173" s="32"/>
      <c r="J173" s="32"/>
      <c r="K173" s="32"/>
      <c r="L173" s="32" t="s">
        <v>103</v>
      </c>
      <c r="M173" s="32"/>
      <c r="N173" s="34">
        <v>-150</v>
      </c>
      <c r="O173" s="32"/>
      <c r="P173" s="34">
        <v>150</v>
      </c>
    </row>
    <row r="174" spans="1:16" x14ac:dyDescent="0.25">
      <c r="A174" s="15" t="s">
        <v>69</v>
      </c>
      <c r="B174" s="15"/>
      <c r="C174" s="15"/>
      <c r="D174" s="15"/>
      <c r="E174" s="15"/>
      <c r="F174" s="35"/>
      <c r="G174" s="15"/>
      <c r="H174" s="15"/>
      <c r="I174" s="15"/>
      <c r="J174" s="15"/>
      <c r="K174" s="15"/>
      <c r="L174" s="15"/>
      <c r="M174" s="15"/>
      <c r="N174" s="2">
        <f>ROUND(SUM(N172:N173),5)</f>
        <v>-150</v>
      </c>
      <c r="O174" s="15"/>
      <c r="P174" s="2">
        <f>ROUND(SUM(P172:P173),5)</f>
        <v>150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5:30 PM
&amp;"Arial,Bold"&amp;8 05/29/20
&amp;"Arial,Bold"&amp;8 &amp;C&amp;"Arial,Bold"&amp;12 PIKES BAY SANITARY DISTRICT
&amp;"Arial,Bold"&amp;14 Check Detail
&amp;"Arial,Bold"&amp;10 May 2020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May 2020 Balance</vt:lpstr>
      <vt:lpstr>May 2020 PNL</vt:lpstr>
      <vt:lpstr>PNL Budget vs Actual </vt:lpstr>
      <vt:lpstr>May 2020 Checks</vt:lpstr>
      <vt:lpstr>'May 2020 Balance'!Print_Titles</vt:lpstr>
      <vt:lpstr>'May 2020 Checks'!Print_Titles</vt:lpstr>
      <vt:lpstr>'May 2020 PNL'!Print_Titles</vt:lpstr>
      <vt:lpstr>'PNL Budget vs Actual '!Print_Titles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Rose</cp:lastModifiedBy>
  <cp:revision/>
  <dcterms:created xsi:type="dcterms:W3CDTF">2020-05-29T22:23:21Z</dcterms:created>
  <dcterms:modified xsi:type="dcterms:W3CDTF">2020-06-30T18:22:35Z</dcterms:modified>
  <cp:category/>
  <cp:contentStatus/>
</cp:coreProperties>
</file>