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11.15.21 Meeting Packet\"/>
    </mc:Choice>
  </mc:AlternateContent>
  <bookViews>
    <workbookView xWindow="0" yWindow="0" windowWidth="15345" windowHeight="6105" activeTab="2"/>
  </bookViews>
  <sheets>
    <sheet name="Balance" sheetId="4" r:id="rId1"/>
    <sheet name="PNL" sheetId="1" r:id="rId2"/>
    <sheet name="Checks" sheetId="6" r:id="rId3"/>
    <sheet name="Budget vs Actual" sheetId="2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Balance!$A:$E,Balance!$1:$1</definedName>
    <definedName name="_xlnm.Print_Titles" localSheetId="3">'Budget vs Actual'!$A:$F,'Budget vs Actual'!$1:$2</definedName>
    <definedName name="_xlnm.Print_Titles" localSheetId="2">Checks!$A:$A,Checks!$1:$1</definedName>
    <definedName name="_xlnm.Print_Titles" localSheetId="1">PNL!$A:$F,PNL!$1:$1</definedName>
    <definedName name="QB_COLUMN_29" localSheetId="0" hidden="1">Balance!$F$1</definedName>
    <definedName name="QB_COLUMN_29" localSheetId="1" hidden="1">PNL!$G$1</definedName>
    <definedName name="QB_COLUMN_59200" localSheetId="3" hidden="1">'Budget vs Actual'!$G$2</definedName>
    <definedName name="QB_COLUMN_63620" localSheetId="3" hidden="1">'Budget vs Actual'!$K$2</definedName>
    <definedName name="QB_COLUMN_64430" localSheetId="3" hidden="1">'Budget vs Actual'!$M$2</definedName>
    <definedName name="QB_COLUMN_76210" localSheetId="3" hidden="1">'Budget vs Actual'!$I$2</definedName>
    <definedName name="QB_DATA_0" localSheetId="0" hidden="1">Balance!$5:$5,Balance!$6:$6,Balance!$7:$7,Balance!$8:$8,Balance!$11:$11,Balance!$12:$12,Balance!$13:$13,Balance!$14:$14,Balance!$17:$17,Balance!$18:$18,Balance!$19:$19,Balance!$20:$20,Balance!$24:$24,Balance!$25:$25,Balance!$26:$26,Balance!$27:$27</definedName>
    <definedName name="QB_DATA_0" localSheetId="3" hidden="1">'Budget vs Actual'!$5:$5,'Budget vs Actual'!$6:$6,'Budget vs Actual'!$7:$7,'Budget vs Actual'!$8:$8,'Budget vs Actual'!$11:$11,'Budget vs Actual'!$12:$12,'Budget vs Actual'!$13:$13,'Budget vs Actual'!$14:$14,'Budget vs Actual'!$15:$15,'Budget vs Actual'!$16:$16,'Budget vs Actual'!$18:$18,'Budget vs Actual'!$19:$19,'Budget vs Actual'!$22:$22,'Budget vs Actual'!$23:$23,'Budget vs Actual'!$24:$24,'Budget vs Actual'!$25:$25</definedName>
    <definedName name="QB_DATA_0" localSheetId="1" hidden="1">PNL!$4:$4,PNL!$5:$5,PNL!$6:$6,PNL!$9:$9,PNL!$10:$10,PNL!$11:$11,PNL!$13:$13,PNL!$14:$14,PNL!$17:$17,PNL!$18:$18,PNL!$19:$19,PNL!$20:$20,PNL!$21:$21,PNL!$22:$22,PNL!$25:$25,PNL!$26:$26</definedName>
    <definedName name="QB_DATA_1" localSheetId="0" hidden="1">Balance!$28:$28,Balance!$29:$29,Balance!$30:$30,Balance!$31:$31,Balance!$33:$33,Balance!$34:$34,Balance!$36:$36,Balance!$37:$37,Balance!$38:$38,Balance!$41:$41,Balance!$48:$48,Balance!$51:$51,Balance!$52:$52,Balance!$53:$53,Balance!$54:$54,Balance!$55:$55</definedName>
    <definedName name="QB_DATA_1" localSheetId="3" hidden="1">'Budget vs Actual'!$26:$26,'Budget vs Actual'!$27:$27,'Budget vs Actual'!$30:$30,'Budget vs Actual'!$31:$31,'Budget vs Actual'!$32:$32,'Budget vs Actual'!$34:$34,'Budget vs Actual'!$35:$35,'Budget vs Actual'!$36:$36,'Budget vs Actual'!$37:$37,'Budget vs Actual'!$38:$38,'Budget vs Actual'!$41:$41,'Budget vs Actual'!$42:$42,'Budget vs Actual'!$46:$46,'Budget vs Actual'!$47:$47,'Budget vs Actual'!$50:$50,'Budget vs Actual'!$51:$51</definedName>
    <definedName name="QB_DATA_1" localSheetId="1" hidden="1">PNL!$27:$27,PNL!$29:$29,PNL!$30:$30,PNL!$31:$31,PNL!$32:$32,PNL!$35:$35,PNL!$36:$36,PNL!$40:$40,PNL!$43:$43,PNL!$44:$44,PNL!$47:$47,PNL!$48:$48,PNL!$49:$49,PNL!$50:$50,PNL!$51:$51,PNL!$54:$54</definedName>
    <definedName name="QB_DATA_2" localSheetId="0" hidden="1">Balance!$56:$56,Balance!$60:$60,Balance!$61:$61,Balance!$65:$65,Balance!$66:$66,Balance!$67:$67,Balance!$68:$68,Balance!$69:$69,Balance!$70:$70</definedName>
    <definedName name="QB_DATA_2" localSheetId="3" hidden="1">'Budget vs Actual'!$54:$54,'Budget vs Actual'!$55:$55,'Budget vs Actual'!$56:$56,'Budget vs Actual'!$57:$57,'Budget vs Actual'!$58:$58,'Budget vs Actual'!$61:$61,'Budget vs Actual'!$62:$62,'Budget vs Actual'!$68:$68,'Budget vs Actual'!$71:$71</definedName>
    <definedName name="QB_DATA_2" localSheetId="1" hidden="1">PNL!$55:$55,PNL!$62:$62,PNL!$64:$64,PNL!$67:$67</definedName>
    <definedName name="QB_FORMULA_0" localSheetId="0" hidden="1">Balance!$F$9,Balance!$F$15,Balance!$F$21,Balance!$F$22,Balance!$F$35,Balance!$F$39,Balance!$F$42,Balance!$F$43,Balance!$F$49,Balance!$F$57,Balance!$F$58,Balance!$F$62,Balance!$F$63,Balance!$F$71,Balance!$F$72</definedName>
    <definedName name="QB_FORMULA_0" localSheetId="3" hidden="1">'Budget vs Actual'!$K$5,'Budget vs Actual'!$M$5,'Budget vs Actual'!$K$6,'Budget vs Actual'!$M$6,'Budget vs Actual'!$K$7,'Budget vs Actual'!$M$7,'Budget vs Actual'!$K$8,'Budget vs Actual'!$M$8,'Budget vs Actual'!$G$9,'Budget vs Actual'!$I$9,'Budget vs Actual'!$K$9,'Budget vs Actual'!$M$9,'Budget vs Actual'!$K$11,'Budget vs Actual'!$M$11,'Budget vs Actual'!$K$12,'Budget vs Actual'!$M$12</definedName>
    <definedName name="QB_FORMULA_0" localSheetId="1" hidden="1">PNL!$G$7,PNL!$G$15,PNL!$G$23,PNL!$G$33,PNL!$G$37,PNL!$G$38,PNL!$G$41,PNL!$G$45,PNL!$G$52,PNL!$G$56,PNL!$G$57,PNL!$G$58,PNL!$G$63,PNL!$G$65,PNL!$G$68,PNL!$G$69</definedName>
    <definedName name="QB_FORMULA_1" localSheetId="3" hidden="1">'Budget vs Actual'!$K$13,'Budget vs Actual'!$M$13,'Budget vs Actual'!$K$14,'Budget vs Actual'!$M$14,'Budget vs Actual'!$K$15,'Budget vs Actual'!$M$15,'Budget vs Actual'!$K$16,'Budget vs Actual'!$M$16,'Budget vs Actual'!$K$18,'Budget vs Actual'!$M$18,'Budget vs Actual'!$G$20,'Budget vs Actual'!$I$20,'Budget vs Actual'!$K$20,'Budget vs Actual'!$M$20,'Budget vs Actual'!$K$22,'Budget vs Actual'!$M$22</definedName>
    <definedName name="QB_FORMULA_1" localSheetId="1" hidden="1">PNL!$G$70</definedName>
    <definedName name="QB_FORMULA_2" localSheetId="3" hidden="1">'Budget vs Actual'!$K$23,'Budget vs Actual'!$M$23,'Budget vs Actual'!$K$24,'Budget vs Actual'!$M$24,'Budget vs Actual'!$K$25,'Budget vs Actual'!$M$25,'Budget vs Actual'!$K$26,'Budget vs Actual'!$M$26,'Budget vs Actual'!$K$27,'Budget vs Actual'!$M$27,'Budget vs Actual'!$G$28,'Budget vs Actual'!$I$28,'Budget vs Actual'!$K$28,'Budget vs Actual'!$M$28,'Budget vs Actual'!$K$30,'Budget vs Actual'!$M$30</definedName>
    <definedName name="QB_FORMULA_3" localSheetId="3" hidden="1">'Budget vs Actual'!$K$31,'Budget vs Actual'!$M$31,'Budget vs Actual'!$K$38,'Budget vs Actual'!$M$38,'Budget vs Actual'!$G$39,'Budget vs Actual'!$I$39,'Budget vs Actual'!$K$39,'Budget vs Actual'!$M$39,'Budget vs Actual'!$K$42,'Budget vs Actual'!$M$42,'Budget vs Actual'!$G$43,'Budget vs Actual'!$I$43,'Budget vs Actual'!$K$43,'Budget vs Actual'!$M$43,'Budget vs Actual'!$G$44,'Budget vs Actual'!$I$44</definedName>
    <definedName name="QB_FORMULA_4" localSheetId="3" hidden="1">'Budget vs Actual'!$K$44,'Budget vs Actual'!$M$44,'Budget vs Actual'!$K$46,'Budget vs Actual'!$M$46,'Budget vs Actual'!$K$47,'Budget vs Actual'!$M$47,'Budget vs Actual'!$G$48,'Budget vs Actual'!$I$48,'Budget vs Actual'!$K$48,'Budget vs Actual'!$M$48,'Budget vs Actual'!$K$50,'Budget vs Actual'!$M$50,'Budget vs Actual'!$K$51,'Budget vs Actual'!$M$51,'Budget vs Actual'!$G$52,'Budget vs Actual'!$I$52</definedName>
    <definedName name="QB_FORMULA_5" localSheetId="3" hidden="1">'Budget vs Actual'!$K$52,'Budget vs Actual'!$M$52,'Budget vs Actual'!$K$54,'Budget vs Actual'!$M$54,'Budget vs Actual'!$K$56,'Budget vs Actual'!$M$56,'Budget vs Actual'!$K$57,'Budget vs Actual'!$M$57,'Budget vs Actual'!$K$58,'Budget vs Actual'!$M$58,'Budget vs Actual'!$G$59,'Budget vs Actual'!$I$59,'Budget vs Actual'!$K$59,'Budget vs Actual'!$M$59,'Budget vs Actual'!$K$61,'Budget vs Actual'!$M$61</definedName>
    <definedName name="QB_FORMULA_6" localSheetId="3" hidden="1">'Budget vs Actual'!$G$63,'Budget vs Actual'!$I$63,'Budget vs Actual'!$K$63,'Budget vs Actual'!$M$63,'Budget vs Actual'!$G$64,'Budget vs Actual'!$I$64,'Budget vs Actual'!$K$64,'Budget vs Actual'!$M$64,'Budget vs Actual'!$G$65,'Budget vs Actual'!$I$65,'Budget vs Actual'!$K$65,'Budget vs Actual'!$M$65,'Budget vs Actual'!$G$69,'Budget vs Actual'!$K$71,'Budget vs Actual'!$M$71,'Budget vs Actual'!$G$72</definedName>
    <definedName name="QB_FORMULA_7" localSheetId="3" hidden="1">'Budget vs Actual'!$I$72,'Budget vs Actual'!$K$72,'Budget vs Actual'!$M$72,'Budget vs Actual'!$G$73,'Budget vs Actual'!$I$73,'Budget vs Actual'!$K$73,'Budget vs Actual'!$M$73,'Budget vs Actual'!$G$74,'Budget vs Actual'!$I$74,'Budget vs Actual'!$K$74,'Budget vs Actual'!$M$74</definedName>
    <definedName name="QB_ROW_1" localSheetId="0" hidden="1">Balance!$A$2</definedName>
    <definedName name="QB_ROW_10031" localSheetId="0" hidden="1">Balance!$D$47</definedName>
    <definedName name="QB_ROW_1011" localSheetId="0" hidden="1">Balance!$B$3</definedName>
    <definedName name="QB_ROW_101220" localSheetId="0" hidden="1">Balance!$C$37</definedName>
    <definedName name="QB_ROW_10331" localSheetId="0" hidden="1">Balance!$D$49</definedName>
    <definedName name="QB_ROW_106240" localSheetId="0" hidden="1">Balance!$E$54</definedName>
    <definedName name="QB_ROW_107230" localSheetId="3" hidden="1">'Budget vs Actual'!$D$7</definedName>
    <definedName name="QB_ROW_107230" localSheetId="1" hidden="1">PNL!$D$5</definedName>
    <definedName name="QB_ROW_110230" localSheetId="0" hidden="1">Balance!$D$61</definedName>
    <definedName name="QB_ROW_117220" localSheetId="0" hidden="1">Balance!$C$29</definedName>
    <definedName name="QB_ROW_12031" localSheetId="0" hidden="1">Balance!$D$50</definedName>
    <definedName name="QB_ROW_1220" localSheetId="0" hidden="1">Balance!$C$67</definedName>
    <definedName name="QB_ROW_12331" localSheetId="0" hidden="1">Balance!$D$57</definedName>
    <definedName name="QB_ROW_128240" localSheetId="0" hidden="1">Balance!$E$55</definedName>
    <definedName name="QB_ROW_13021" localSheetId="0" hidden="1">Balance!$C$59</definedName>
    <definedName name="QB_ROW_1311" localSheetId="0" hidden="1">Balance!$B$22</definedName>
    <definedName name="QB_ROW_13321" localSheetId="0" hidden="1">Balance!$C$62</definedName>
    <definedName name="QB_ROW_133230" localSheetId="0" hidden="1">Balance!$D$20</definedName>
    <definedName name="QB_ROW_134220" localSheetId="0" hidden="1">Balance!$C$69</definedName>
    <definedName name="QB_ROW_135220" localSheetId="0" hidden="1">Balance!$C$68</definedName>
    <definedName name="QB_ROW_136220" localSheetId="0" hidden="1">Balance!$C$30</definedName>
    <definedName name="QB_ROW_137220" localSheetId="0" hidden="1">Balance!$C$38</definedName>
    <definedName name="QB_ROW_14011" localSheetId="0" hidden="1">Balance!$B$64</definedName>
    <definedName name="QB_ROW_142240" localSheetId="3" hidden="1">'Budget vs Actual'!$E$32</definedName>
    <definedName name="QB_ROW_142240" localSheetId="1" hidden="1">PNL!$E$27</definedName>
    <definedName name="QB_ROW_14311" localSheetId="0" hidden="1">Balance!$B$71</definedName>
    <definedName name="QB_ROW_146320" localSheetId="0" hidden="1">Balance!$C$31</definedName>
    <definedName name="QB_ROW_152330" localSheetId="0" hidden="1">Balance!$D$7</definedName>
    <definedName name="QB_ROW_154230" localSheetId="0" hidden="1">Balance!$D$8</definedName>
    <definedName name="QB_ROW_17221" localSheetId="0" hidden="1">Balance!$C$70</definedName>
    <definedName name="QB_ROW_180230" localSheetId="0" hidden="1">Balance!$D$18</definedName>
    <definedName name="QB_ROW_181230" localSheetId="0" hidden="1">Balance!$D$19</definedName>
    <definedName name="QB_ROW_18230" localSheetId="3" hidden="1">'Budget vs Actual'!$D$16</definedName>
    <definedName name="QB_ROW_18230" localSheetId="1" hidden="1">PNL!$D$11</definedName>
    <definedName name="QB_ROW_18301" localSheetId="3" hidden="1">'Budget vs Actual'!$A$74</definedName>
    <definedName name="QB_ROW_18301" localSheetId="1" hidden="1">PNL!$A$70</definedName>
    <definedName name="QB_ROW_183220" localSheetId="0" hidden="1">Balance!$C$41</definedName>
    <definedName name="QB_ROW_19011" localSheetId="3" hidden="1">'Budget vs Actual'!$B$3</definedName>
    <definedName name="QB_ROW_19011" localSheetId="1" hidden="1">PNL!$B$2</definedName>
    <definedName name="QB_ROW_192030" localSheetId="3" hidden="1">'Budget vs Actual'!$D$45</definedName>
    <definedName name="QB_ROW_192030" localSheetId="1" hidden="1">PNL!$D$39</definedName>
    <definedName name="QB_ROW_192330" localSheetId="3" hidden="1">'Budget vs Actual'!$D$48</definedName>
    <definedName name="QB_ROW_192330" localSheetId="1" hidden="1">PNL!$D$41</definedName>
    <definedName name="QB_ROW_19311" localSheetId="3" hidden="1">'Budget vs Actual'!$B$65</definedName>
    <definedName name="QB_ROW_19311" localSheetId="1" hidden="1">PNL!$B$58</definedName>
    <definedName name="QB_ROW_193230" localSheetId="3" hidden="1">'Budget vs Actual'!$D$71</definedName>
    <definedName name="QB_ROW_193230" localSheetId="1" hidden="1">PNL!$D$67</definedName>
    <definedName name="QB_ROW_194030" localSheetId="3" hidden="1">'Budget vs Actual'!$D$60</definedName>
    <definedName name="QB_ROW_194030" localSheetId="1" hidden="1">PNL!$D$53</definedName>
    <definedName name="QB_ROW_194330" localSheetId="3" hidden="1">'Budget vs Actual'!$D$63</definedName>
    <definedName name="QB_ROW_194330" localSheetId="1" hidden="1">PNL!$D$56</definedName>
    <definedName name="QB_ROW_196240" localSheetId="0" hidden="1">Balance!$E$52</definedName>
    <definedName name="QB_ROW_198240" localSheetId="0" hidden="1">Balance!$E$51</definedName>
    <definedName name="QB_ROW_199240" localSheetId="0" hidden="1">Balance!$E$56</definedName>
    <definedName name="QB_ROW_20021" localSheetId="3" hidden="1">'Budget vs Actual'!$C$4</definedName>
    <definedName name="QB_ROW_20021" localSheetId="1" hidden="1">PNL!$C$3</definedName>
    <definedName name="QB_ROW_2021" localSheetId="0" hidden="1">Balance!$C$4</definedName>
    <definedName name="QB_ROW_20321" localSheetId="3" hidden="1">'Budget vs Actual'!$C$9</definedName>
    <definedName name="QB_ROW_20321" localSheetId="1" hidden="1">PNL!$C$7</definedName>
    <definedName name="QB_ROW_207230" localSheetId="3" hidden="1">'Budget vs Actual'!$D$15</definedName>
    <definedName name="QB_ROW_207230" localSheetId="1" hidden="1">PNL!$D$10</definedName>
    <definedName name="QB_ROW_21021" localSheetId="3" hidden="1">'Budget vs Actual'!$C$10</definedName>
    <definedName name="QB_ROW_21021" localSheetId="1" hidden="1">PNL!$C$8</definedName>
    <definedName name="QB_ROW_21321" localSheetId="3" hidden="1">'Budget vs Actual'!$C$64</definedName>
    <definedName name="QB_ROW_21321" localSheetId="1" hidden="1">PNL!$C$57</definedName>
    <definedName name="QB_ROW_216240" localSheetId="3" hidden="1">'Budget vs Actual'!$E$22</definedName>
    <definedName name="QB_ROW_216240" localSheetId="1" hidden="1">PNL!$E$17</definedName>
    <definedName name="QB_ROW_217230" localSheetId="0" hidden="1">Balance!$D$5</definedName>
    <definedName name="QB_ROW_218230" localSheetId="0" hidden="1">Balance!$D$6</definedName>
    <definedName name="QB_ROW_22011" localSheetId="3" hidden="1">'Budget vs Actual'!$B$66</definedName>
    <definedName name="QB_ROW_22011" localSheetId="1" hidden="1">PNL!$B$59</definedName>
    <definedName name="QB_ROW_220220" localSheetId="0" hidden="1">Balance!$C$36</definedName>
    <definedName name="QB_ROW_222240" localSheetId="3" hidden="1">'Budget vs Actual'!$E$56</definedName>
    <definedName name="QB_ROW_222240" localSheetId="1" hidden="1">PNL!$E$49</definedName>
    <definedName name="QB_ROW_22311" localSheetId="3" hidden="1">'Budget vs Actual'!$B$73</definedName>
    <definedName name="QB_ROW_22311" localSheetId="1" hidden="1">PNL!$B$69</definedName>
    <definedName name="QB_ROW_225020" localSheetId="0" hidden="1">Balance!$C$32</definedName>
    <definedName name="QB_ROW_225230" localSheetId="0" hidden="1">Balance!$D$34</definedName>
    <definedName name="QB_ROW_225320" localSheetId="0" hidden="1">Balance!$C$35</definedName>
    <definedName name="QB_ROW_23021" localSheetId="3" hidden="1">'Budget vs Actual'!$C$67</definedName>
    <definedName name="QB_ROW_23021" localSheetId="1" hidden="1">PNL!$C$60</definedName>
    <definedName name="QB_ROW_230230" localSheetId="0" hidden="1">Balance!$D$33</definedName>
    <definedName name="QB_ROW_231240" localSheetId="3" hidden="1">'Budget vs Actual'!$E$46</definedName>
    <definedName name="QB_ROW_2321" localSheetId="0" hidden="1">Balance!$C$9</definedName>
    <definedName name="QB_ROW_23321" localSheetId="3" hidden="1">'Budget vs Actual'!$C$69</definedName>
    <definedName name="QB_ROW_23321" localSheetId="1" hidden="1">PNL!$C$65</definedName>
    <definedName name="QB_ROW_2340" localSheetId="3" hidden="1">'Budget vs Actual'!$E$55</definedName>
    <definedName name="QB_ROW_2340" localSheetId="1" hidden="1">PNL!$E$48</definedName>
    <definedName name="QB_ROW_24021" localSheetId="3" hidden="1">'Budget vs Actual'!$C$70</definedName>
    <definedName name="QB_ROW_24021" localSheetId="1" hidden="1">PNL!$C$66</definedName>
    <definedName name="QB_ROW_241030" localSheetId="3" hidden="1">'Budget vs Actual'!$D$53</definedName>
    <definedName name="QB_ROW_241030" localSheetId="1" hidden="1">PNL!$D$46</definedName>
    <definedName name="QB_ROW_241330" localSheetId="3" hidden="1">'Budget vs Actual'!$D$59</definedName>
    <definedName name="QB_ROW_241330" localSheetId="1" hidden="1">PNL!$D$52</definedName>
    <definedName name="QB_ROW_242030" localSheetId="1" hidden="1">PNL!$D$61</definedName>
    <definedName name="QB_ROW_242330" localSheetId="1" hidden="1">PNL!$D$63</definedName>
    <definedName name="QB_ROW_24321" localSheetId="3" hidden="1">'Budget vs Actual'!$C$72</definedName>
    <definedName name="QB_ROW_24321" localSheetId="1" hidden="1">PNL!$C$68</definedName>
    <definedName name="QB_ROW_250240" localSheetId="3" hidden="1">'Budget vs Actual'!$E$27</definedName>
    <definedName name="QB_ROW_250240" localSheetId="1" hidden="1">PNL!$E$22</definedName>
    <definedName name="QB_ROW_251240" localSheetId="3" hidden="1">'Budget vs Actual'!$E$26</definedName>
    <definedName name="QB_ROW_251240" localSheetId="1" hidden="1">PNL!$E$21</definedName>
    <definedName name="QB_ROW_252240" localSheetId="3" hidden="1">'Budget vs Actual'!$E$23</definedName>
    <definedName name="QB_ROW_252240" localSheetId="1" hidden="1">PNL!$E$18</definedName>
    <definedName name="QB_ROW_253240" localSheetId="3" hidden="1">'Budget vs Actual'!$E$25</definedName>
    <definedName name="QB_ROW_253240" localSheetId="1" hidden="1">PNL!$E$20</definedName>
    <definedName name="QB_ROW_254030" localSheetId="3" hidden="1">'Budget vs Actual'!$D$21</definedName>
    <definedName name="QB_ROW_254030" localSheetId="1" hidden="1">PNL!$D$16</definedName>
    <definedName name="QB_ROW_254330" localSheetId="3" hidden="1">'Budget vs Actual'!$D$28</definedName>
    <definedName name="QB_ROW_254330" localSheetId="1" hidden="1">PNL!$D$23</definedName>
    <definedName name="QB_ROW_255220" localSheetId="0" hidden="1">Balance!$C$28</definedName>
    <definedName name="QB_ROW_257230" localSheetId="3" hidden="1">'Budget vs Actual'!$D$68</definedName>
    <definedName name="QB_ROW_257230" localSheetId="1" hidden="1">PNL!$D$64</definedName>
    <definedName name="QB_ROW_258230" localSheetId="0" hidden="1">Balance!$D$13</definedName>
    <definedName name="QB_ROW_260230" localSheetId="0" hidden="1">Balance!$D$14</definedName>
    <definedName name="QB_ROW_262240" localSheetId="3" hidden="1">'Budget vs Actual'!$E$30</definedName>
    <definedName name="QB_ROW_262240" localSheetId="1" hidden="1">PNL!$E$25</definedName>
    <definedName name="QB_ROW_265240" localSheetId="3" hidden="1">'Budget vs Actual'!$E$18</definedName>
    <definedName name="QB_ROW_265240" localSheetId="1" hidden="1">PNL!$E$13</definedName>
    <definedName name="QB_ROW_267250" localSheetId="3" hidden="1">'Budget vs Actual'!$F$37</definedName>
    <definedName name="QB_ROW_267250" localSheetId="1" hidden="1">PNL!$F$32</definedName>
    <definedName name="QB_ROW_268250" localSheetId="3" hidden="1">'Budget vs Actual'!$F$36</definedName>
    <definedName name="QB_ROW_268250" localSheetId="1" hidden="1">PNL!$F$31</definedName>
    <definedName name="QB_ROW_269250" localSheetId="3" hidden="1">'Budget vs Actual'!$F$35</definedName>
    <definedName name="QB_ROW_269250" localSheetId="1" hidden="1">PNL!$F$30</definedName>
    <definedName name="QB_ROW_27030" localSheetId="3" hidden="1">'Budget vs Actual'!$D$17</definedName>
    <definedName name="QB_ROW_27030" localSheetId="1" hidden="1">PNL!$D$12</definedName>
    <definedName name="QB_ROW_271220" localSheetId="0" hidden="1">Balance!$C$66</definedName>
    <definedName name="QB_ROW_272220" localSheetId="0" hidden="1">Balance!$C$65</definedName>
    <definedName name="QB_ROW_27330" localSheetId="3" hidden="1">'Budget vs Actual'!$D$20</definedName>
    <definedName name="QB_ROW_27330" localSheetId="1" hidden="1">PNL!$D$15</definedName>
    <definedName name="QB_ROW_274230" localSheetId="3" hidden="1">'Budget vs Actual'!$D$13</definedName>
    <definedName name="QB_ROW_274230" localSheetId="1" hidden="1">PNL!$D$9</definedName>
    <definedName name="QB_ROW_275230" localSheetId="3" hidden="1">'Budget vs Actual'!$D$12</definedName>
    <definedName name="QB_ROW_276230" localSheetId="3" hidden="1">'Budget vs Actual'!$D$11</definedName>
    <definedName name="QB_ROW_277230" localSheetId="3" hidden="1">'Budget vs Actual'!$D$6</definedName>
    <definedName name="QB_ROW_278220" localSheetId="0" hidden="1">Balance!$C$26</definedName>
    <definedName name="QB_ROW_280230" localSheetId="0" hidden="1">Balance!$D$11</definedName>
    <definedName name="QB_ROW_281230" localSheetId="0" hidden="1">Balance!$D$17</definedName>
    <definedName name="QB_ROW_282220" localSheetId="0" hidden="1">Balance!$C$25</definedName>
    <definedName name="QB_ROW_28240" localSheetId="3" hidden="1">'Budget vs Actual'!$E$61</definedName>
    <definedName name="QB_ROW_28240" localSheetId="1" hidden="1">PNL!$E$54</definedName>
    <definedName name="QB_ROW_283250" localSheetId="3" hidden="1">'Budget vs Actual'!$F$41</definedName>
    <definedName name="QB_ROW_283250" localSheetId="1" hidden="1">PNL!$F$35</definedName>
    <definedName name="QB_ROW_284230" localSheetId="0" hidden="1">Balance!$D$60</definedName>
    <definedName name="QB_ROW_285250" localSheetId="3" hidden="1">'Budget vs Actual'!$F$34</definedName>
    <definedName name="QB_ROW_285250" localSheetId="1" hidden="1">PNL!$F$29</definedName>
    <definedName name="QB_ROW_288220" localSheetId="0" hidden="1">Balance!$C$24</definedName>
    <definedName name="QB_ROW_301" localSheetId="0" hidden="1">Balance!$A$43</definedName>
    <definedName name="QB_ROW_3021" localSheetId="0" hidden="1">Balance!$C$10</definedName>
    <definedName name="QB_ROW_30240" localSheetId="3" hidden="1">'Budget vs Actual'!$E$57</definedName>
    <definedName name="QB_ROW_30240" localSheetId="1" hidden="1">PNL!$E$50</definedName>
    <definedName name="QB_ROW_3230" localSheetId="3" hidden="1">'Budget vs Actual'!$D$5</definedName>
    <definedName name="QB_ROW_3230" localSheetId="1" hidden="1">PNL!$D$4</definedName>
    <definedName name="QB_ROW_3321" localSheetId="0" hidden="1">Balance!$C$15</definedName>
    <definedName name="QB_ROW_39240" localSheetId="3" hidden="1">'Budget vs Actual'!$E$58</definedName>
    <definedName name="QB_ROW_39240" localSheetId="1" hidden="1">PNL!$E$51</definedName>
    <definedName name="QB_ROW_4021" localSheetId="0" hidden="1">Balance!$C$16</definedName>
    <definedName name="QB_ROW_41030" localSheetId="3" hidden="1">'Budget vs Actual'!$D$29</definedName>
    <definedName name="QB_ROW_41030" localSheetId="1" hidden="1">PNL!$D$24</definedName>
    <definedName name="QB_ROW_41330" localSheetId="3" hidden="1">'Budget vs Actual'!$D$44</definedName>
    <definedName name="QB_ROW_41330" localSheetId="1" hidden="1">PNL!$D$38</definedName>
    <definedName name="QB_ROW_42240" localSheetId="3" hidden="1">'Budget vs Actual'!$E$31</definedName>
    <definedName name="QB_ROW_42240" localSheetId="1" hidden="1">PNL!$E$26</definedName>
    <definedName name="QB_ROW_43040" localSheetId="3" hidden="1">'Budget vs Actual'!$E$40</definedName>
    <definedName name="QB_ROW_43040" localSheetId="1" hidden="1">PNL!$E$34</definedName>
    <definedName name="QB_ROW_4321" localSheetId="0" hidden="1">Balance!$C$21</definedName>
    <definedName name="QB_ROW_43250" localSheetId="3" hidden="1">'Budget vs Actual'!$F$42</definedName>
    <definedName name="QB_ROW_43250" localSheetId="1" hidden="1">PNL!$F$36</definedName>
    <definedName name="QB_ROW_43340" localSheetId="3" hidden="1">'Budget vs Actual'!$E$43</definedName>
    <definedName name="QB_ROW_43340" localSheetId="1" hidden="1">PNL!$E$37</definedName>
    <definedName name="QB_ROW_44230" localSheetId="3" hidden="1">'Budget vs Actual'!$D$8</definedName>
    <definedName name="QB_ROW_44230" localSheetId="1" hidden="1">PNL!$D$6</definedName>
    <definedName name="QB_ROW_5011" localSheetId="0" hidden="1">Balance!$B$23</definedName>
    <definedName name="QB_ROW_50240" localSheetId="3" hidden="1">'Budget vs Actual'!$E$47</definedName>
    <definedName name="QB_ROW_50240" localSheetId="1" hidden="1">PNL!$E$40</definedName>
    <definedName name="QB_ROW_52340" localSheetId="3" hidden="1">'Budget vs Actual'!$E$62</definedName>
    <definedName name="QB_ROW_52340" localSheetId="1" hidden="1">PNL!$E$55</definedName>
    <definedName name="QB_ROW_5311" localSheetId="0" hidden="1">Balance!$B$39</definedName>
    <definedName name="QB_ROW_6011" localSheetId="0" hidden="1">Balance!$B$40</definedName>
    <definedName name="QB_ROW_61240" localSheetId="3" hidden="1">'Budget vs Actual'!$E$51</definedName>
    <definedName name="QB_ROW_61240" localSheetId="1" hidden="1">PNL!$E$44</definedName>
    <definedName name="QB_ROW_6240" localSheetId="1" hidden="1">PNL!$E$62</definedName>
    <definedName name="QB_ROW_63030" localSheetId="3" hidden="1">'Budget vs Actual'!$D$49</definedName>
    <definedName name="QB_ROW_63030" localSheetId="1" hidden="1">PNL!$D$42</definedName>
    <definedName name="QB_ROW_6311" localSheetId="0" hidden="1">Balance!$B$42</definedName>
    <definedName name="QB_ROW_63330" localSheetId="3" hidden="1">'Budget vs Actual'!$D$52</definedName>
    <definedName name="QB_ROW_63330" localSheetId="1" hidden="1">PNL!$D$45</definedName>
    <definedName name="QB_ROW_64240" localSheetId="3" hidden="1">'Budget vs Actual'!$E$50</definedName>
    <definedName name="QB_ROW_64240" localSheetId="1" hidden="1">PNL!$E$43</definedName>
    <definedName name="QB_ROW_67230" localSheetId="0" hidden="1">Balance!$D$12</definedName>
    <definedName name="QB_ROW_68240" localSheetId="0" hidden="1">Balance!$E$48</definedName>
    <definedName name="QB_ROW_7001" localSheetId="0" hidden="1">Balance!$A$44</definedName>
    <definedName name="QB_ROW_72340" localSheetId="3" hidden="1">'Budget vs Actual'!$E$24</definedName>
    <definedName name="QB_ROW_72340" localSheetId="1" hidden="1">PNL!$E$19</definedName>
    <definedName name="QB_ROW_7240" localSheetId="3" hidden="1">'Budget vs Actual'!$E$54</definedName>
    <definedName name="QB_ROW_7240" localSheetId="1" hidden="1">PNL!$E$47</definedName>
    <definedName name="QB_ROW_7301" localSheetId="0" hidden="1">Balance!$A$72</definedName>
    <definedName name="QB_ROW_8011" localSheetId="0" hidden="1">Balance!$B$45</definedName>
    <definedName name="QB_ROW_82040" localSheetId="3" hidden="1">'Budget vs Actual'!$E$33</definedName>
    <definedName name="QB_ROW_82040" localSheetId="1" hidden="1">PNL!$E$28</definedName>
    <definedName name="QB_ROW_82250" localSheetId="3" hidden="1">'Budget vs Actual'!$F$38</definedName>
    <definedName name="QB_ROW_82340" localSheetId="3" hidden="1">'Budget vs Actual'!$E$39</definedName>
    <definedName name="QB_ROW_82340" localSheetId="1" hidden="1">PNL!$E$33</definedName>
    <definedName name="QB_ROW_8311" localSheetId="0" hidden="1">Balance!$B$63</definedName>
    <definedName name="QB_ROW_83240" localSheetId="0" hidden="1">Balance!$E$53</definedName>
    <definedName name="QB_ROW_86230" localSheetId="3" hidden="1">'Budget vs Actual'!$D$14</definedName>
    <definedName name="QB_ROW_9021" localSheetId="0" hidden="1">Balance!$C$46</definedName>
    <definedName name="QB_ROW_90240" localSheetId="3" hidden="1">'Budget vs Actual'!$E$19</definedName>
    <definedName name="QB_ROW_90240" localSheetId="1" hidden="1">PNL!$E$14</definedName>
    <definedName name="QB_ROW_9321" localSheetId="0" hidden="1">Balance!$C$58</definedName>
    <definedName name="QB_ROW_98220" localSheetId="0" hidden="1">Balance!$C$27</definedName>
    <definedName name="QBCANSUPPORTUPDATE" localSheetId="0">TRUE</definedName>
    <definedName name="QBCANSUPPORTUPDATE" localSheetId="3">TRUE</definedName>
    <definedName name="QBCANSUPPORTUPDATE" localSheetId="2">FALSE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20211031</definedName>
    <definedName name="QBENDDATE" localSheetId="3">20211231</definedName>
    <definedName name="QBENDDATE" localSheetId="2">20211031</definedName>
    <definedName name="QBENDDATE" localSheetId="1">20211031</definedName>
    <definedName name="QBHEADERSONSCREEN" localSheetId="0">FALSE</definedName>
    <definedName name="QBHEADERSONSCREEN" localSheetId="3">FALSE</definedName>
    <definedName name="QBHEADERSONSCREEN" localSheetId="2">FALSE</definedName>
    <definedName name="QBHEADERSONSCREEN" localSheetId="1">FALSE</definedName>
    <definedName name="QBMETADATASIZE" localSheetId="0">5924</definedName>
    <definedName name="QBMETADATASIZE" localSheetId="3">5924</definedName>
    <definedName name="QBMETADATASIZE" localSheetId="2">0</definedName>
    <definedName name="QBMETADATASIZE" localSheetId="1">5924</definedName>
    <definedName name="QBPRESERVECOLOR" localSheetId="0">TRUE</definedName>
    <definedName name="QBPRESERVECOLOR" localSheetId="3">TRUE</definedName>
    <definedName name="QBPRESERVECOLOR" localSheetId="2">TRUE</definedName>
    <definedName name="QBPRESERVECOLOR" localSheetId="1">TRUE</definedName>
    <definedName name="QBPRESERVEFONT" localSheetId="0">TRUE</definedName>
    <definedName name="QBPRESERVEFONT" localSheetId="3">TRUE</definedName>
    <definedName name="QBPRESERVEFONT" localSheetId="2">TRUE</definedName>
    <definedName name="QBPRESERVEFONT" localSheetId="1">TRUE</definedName>
    <definedName name="QBPRESERVEROWHEIGHT" localSheetId="0">TRUE</definedName>
    <definedName name="QBPRESERVEROWHEIGHT" localSheetId="3">TRUE</definedName>
    <definedName name="QBPRESERVEROWHEIGHT" localSheetId="2">TRUE</definedName>
    <definedName name="QBPRESERVEROWHEIGHT" localSheetId="1">TRUE</definedName>
    <definedName name="QBPRESERVESPACE" localSheetId="0">TRUE</definedName>
    <definedName name="QBPRESERVESPACE" localSheetId="3">TRUE</definedName>
    <definedName name="QBPRESERVESPACE" localSheetId="2">TRUE</definedName>
    <definedName name="QBPRESERVESPACE" localSheetId="1">TRUE</definedName>
    <definedName name="QBREPORTCOLAXIS" localSheetId="0">0</definedName>
    <definedName name="QBREPORTCOLAXIS" localSheetId="3">0</definedName>
    <definedName name="QBREPORTCOLAXIS" localSheetId="2">0</definedName>
    <definedName name="QBREPORTCOLAXIS" localSheetId="1">0</definedName>
    <definedName name="QBREPORTCOMPANYID" localSheetId="0">"023fc636988644559ad9c4e30ae45b1f"</definedName>
    <definedName name="QBREPORTCOMPANYID" localSheetId="3">"023fc636988644559ad9c4e30ae45b1f"</definedName>
    <definedName name="QBREPORTCOMPANYID" localSheetId="2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3">FALSE</definedName>
    <definedName name="QBREPORTCOMPARECOL_ANNUALBUDGET" localSheetId="2">FALSE</definedName>
    <definedName name="QBREPORTCOMPARECOL_ANNUALBUDGET" localSheetId="1">FALSE</definedName>
    <definedName name="QBREPORTCOMPARECOL_AVGCOGS" localSheetId="0">FALSE</definedName>
    <definedName name="QBREPORTCOMPARECOL_AVGCOGS" localSheetId="3">FALSE</definedName>
    <definedName name="QBREPORTCOMPARECOL_AVGCOGS" localSheetId="2">FALSE</definedName>
    <definedName name="QBREPORTCOMPARECOL_AVGCOGS" localSheetId="1">FALSE</definedName>
    <definedName name="QBREPORTCOMPARECOL_AVGPRICE" localSheetId="0">FALSE</definedName>
    <definedName name="QBREPORTCOMPARECOL_AVGPRICE" localSheetId="3">FALSE</definedName>
    <definedName name="QBREPORTCOMPARECOL_AVGPRICE" localSheetId="2">FALSE</definedName>
    <definedName name="QBREPORTCOMPARECOL_AVGPRICE" localSheetId="1">FALSE</definedName>
    <definedName name="QBREPORTCOMPARECOL_BUDDIFF" localSheetId="0">FALSE</definedName>
    <definedName name="QBREPORTCOMPARECOL_BUDDIFF" localSheetId="3">TRUE</definedName>
    <definedName name="QBREPORTCOMPARECOL_BUDDIFF" localSheetId="2">FALSE</definedName>
    <definedName name="QBREPORTCOMPARECOL_BUDDIFF" localSheetId="1">FALSE</definedName>
    <definedName name="QBREPORTCOMPARECOL_BUDGET" localSheetId="0">FALSE</definedName>
    <definedName name="QBREPORTCOMPARECOL_BUDGET" localSheetId="3">TRUE</definedName>
    <definedName name="QBREPORTCOMPARECOL_BUDGET" localSheetId="2">FALSE</definedName>
    <definedName name="QBREPORTCOMPARECOL_BUDGET" localSheetId="1">FALSE</definedName>
    <definedName name="QBREPORTCOMPARECOL_BUDPCT" localSheetId="0">FALSE</definedName>
    <definedName name="QBREPORTCOMPARECOL_BUDPCT" localSheetId="3">TRUE</definedName>
    <definedName name="QBREPORTCOMPARECOL_BUDPCT" localSheetId="2">FALSE</definedName>
    <definedName name="QBREPORTCOMPARECOL_BUDPCT" localSheetId="1">FALSE</definedName>
    <definedName name="QBREPORTCOMPARECOL_COGS" localSheetId="0">FALSE</definedName>
    <definedName name="QBREPORTCOMPARECOL_COGS" localSheetId="3">FALSE</definedName>
    <definedName name="QBREPORTCOMPARECOL_COGS" localSheetId="2">FALSE</definedName>
    <definedName name="QBREPORTCOMPARECOL_COGS" localSheetId="1">FALSE</definedName>
    <definedName name="QBREPORTCOMPARECOL_EXCLUDEAMOUNT" localSheetId="0">FALSE</definedName>
    <definedName name="QBREPORTCOMPARECOL_EXCLUDEAMOUNT" localSheetId="3">FALSE</definedName>
    <definedName name="QBREPORTCOMPARECOL_EXCLUDEAMOUNT" localSheetId="2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3">FALSE</definedName>
    <definedName name="QBREPORTCOMPARECOL_EXCLUDECURPERIOD" localSheetId="2">FALSE</definedName>
    <definedName name="QBREPORTCOMPARECOL_EXCLUDECURPERIOD" localSheetId="1">FALSE</definedName>
    <definedName name="QBREPORTCOMPARECOL_FORECAST" localSheetId="0">FALSE</definedName>
    <definedName name="QBREPORTCOMPARECOL_FORECAST" localSheetId="3">FALSE</definedName>
    <definedName name="QBREPORTCOMPARECOL_FORECAST" localSheetId="2">FALSE</definedName>
    <definedName name="QBREPORTCOMPARECOL_FORECAST" localSheetId="1">FALSE</definedName>
    <definedName name="QBREPORTCOMPARECOL_GROSSMARGIN" localSheetId="0">FALSE</definedName>
    <definedName name="QBREPORTCOMPARECOL_GROSSMARGIN" localSheetId="3">FALSE</definedName>
    <definedName name="QBREPORTCOMPARECOL_GROSSMARGIN" localSheetId="2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3">FALSE</definedName>
    <definedName name="QBREPORTCOMPARECOL_GROSSMARGINPCT" localSheetId="2">FALSE</definedName>
    <definedName name="QBREPORTCOMPARECOL_GROSSMARGINPCT" localSheetId="1">FALSE</definedName>
    <definedName name="QBREPORTCOMPARECOL_HOURS" localSheetId="0">FALSE</definedName>
    <definedName name="QBREPORTCOMPARECOL_HOURS" localSheetId="3">FALSE</definedName>
    <definedName name="QBREPORTCOMPARECOL_HOURS" localSheetId="2">FALSE</definedName>
    <definedName name="QBREPORTCOMPARECOL_HOURS" localSheetId="1">FALSE</definedName>
    <definedName name="QBREPORTCOMPARECOL_PCTCOL" localSheetId="0">FALSE</definedName>
    <definedName name="QBREPORTCOMPARECOL_PCTCOL" localSheetId="3">FALSE</definedName>
    <definedName name="QBREPORTCOMPARECOL_PCTCOL" localSheetId="2">FALSE</definedName>
    <definedName name="QBREPORTCOMPARECOL_PCTCOL" localSheetId="1">FALSE</definedName>
    <definedName name="QBREPORTCOMPARECOL_PCTEXPENSE" localSheetId="0">FALSE</definedName>
    <definedName name="QBREPORTCOMPARECOL_PCTEXPENSE" localSheetId="3">FALSE</definedName>
    <definedName name="QBREPORTCOMPARECOL_PCTEXPENSE" localSheetId="2">FALSE</definedName>
    <definedName name="QBREPORTCOMPARECOL_PCTEXPENSE" localSheetId="1">FALSE</definedName>
    <definedName name="QBREPORTCOMPARECOL_PCTINCOME" localSheetId="0">FALSE</definedName>
    <definedName name="QBREPORTCOMPARECOL_PCTINCOME" localSheetId="3">FALSE</definedName>
    <definedName name="QBREPORTCOMPARECOL_PCTINCOME" localSheetId="2">FALSE</definedName>
    <definedName name="QBREPORTCOMPARECOL_PCTINCOME" localSheetId="1">FALSE</definedName>
    <definedName name="QBREPORTCOMPARECOL_PCTOFSALES" localSheetId="0">FALSE</definedName>
    <definedName name="QBREPORTCOMPARECOL_PCTOFSALES" localSheetId="3">FALSE</definedName>
    <definedName name="QBREPORTCOMPARECOL_PCTOFSALES" localSheetId="2">FALSE</definedName>
    <definedName name="QBREPORTCOMPARECOL_PCTOFSALES" localSheetId="1">FALSE</definedName>
    <definedName name="QBREPORTCOMPARECOL_PCTROW" localSheetId="0">FALSE</definedName>
    <definedName name="QBREPORTCOMPARECOL_PCTROW" localSheetId="3">FALSE</definedName>
    <definedName name="QBREPORTCOMPARECOL_PCTROW" localSheetId="2">FALSE</definedName>
    <definedName name="QBREPORTCOMPARECOL_PCTROW" localSheetId="1">FALSE</definedName>
    <definedName name="QBREPORTCOMPARECOL_PPDIFF" localSheetId="0">FALSE</definedName>
    <definedName name="QBREPORTCOMPARECOL_PPDIFF" localSheetId="3">FALSE</definedName>
    <definedName name="QBREPORTCOMPARECOL_PPDIFF" localSheetId="2">FALSE</definedName>
    <definedName name="QBREPORTCOMPARECOL_PPDIFF" localSheetId="1">FALSE</definedName>
    <definedName name="QBREPORTCOMPARECOL_PPPCT" localSheetId="0">FALSE</definedName>
    <definedName name="QBREPORTCOMPARECOL_PPPCT" localSheetId="3">FALSE</definedName>
    <definedName name="QBREPORTCOMPARECOL_PPPCT" localSheetId="2">FALSE</definedName>
    <definedName name="QBREPORTCOMPARECOL_PPPCT" localSheetId="1">FALSE</definedName>
    <definedName name="QBREPORTCOMPARECOL_PREVPERIOD" localSheetId="0">FALSE</definedName>
    <definedName name="QBREPORTCOMPARECOL_PREVPERIOD" localSheetId="3">FALSE</definedName>
    <definedName name="QBREPORTCOMPARECOL_PREVPERIOD" localSheetId="2">FALSE</definedName>
    <definedName name="QBREPORTCOMPARECOL_PREVPERIOD" localSheetId="1">FALSE</definedName>
    <definedName name="QBREPORTCOMPARECOL_PREVYEAR" localSheetId="0">FALSE</definedName>
    <definedName name="QBREPORTCOMPARECOL_PREVYEAR" localSheetId="3">FALSE</definedName>
    <definedName name="QBREPORTCOMPARECOL_PREVYEAR" localSheetId="2">FALSE</definedName>
    <definedName name="QBREPORTCOMPARECOL_PREVYEAR" localSheetId="1">FALSE</definedName>
    <definedName name="QBREPORTCOMPARECOL_PYDIFF" localSheetId="0">FALSE</definedName>
    <definedName name="QBREPORTCOMPARECOL_PYDIFF" localSheetId="3">FALSE</definedName>
    <definedName name="QBREPORTCOMPARECOL_PYDIFF" localSheetId="2">FALSE</definedName>
    <definedName name="QBREPORTCOMPARECOL_PYDIFF" localSheetId="1">FALSE</definedName>
    <definedName name="QBREPORTCOMPARECOL_PYPCT" localSheetId="0">FALSE</definedName>
    <definedName name="QBREPORTCOMPARECOL_PYPCT" localSheetId="3">FALSE</definedName>
    <definedName name="QBREPORTCOMPARECOL_PYPCT" localSheetId="2">FALSE</definedName>
    <definedName name="QBREPORTCOMPARECOL_PYPCT" localSheetId="1">FALSE</definedName>
    <definedName name="QBREPORTCOMPARECOL_QTY" localSheetId="0">FALSE</definedName>
    <definedName name="QBREPORTCOMPARECOL_QTY" localSheetId="3">FALSE</definedName>
    <definedName name="QBREPORTCOMPARECOL_QTY" localSheetId="2">FALSE</definedName>
    <definedName name="QBREPORTCOMPARECOL_QTY" localSheetId="1">FALSE</definedName>
    <definedName name="QBREPORTCOMPARECOL_RATE" localSheetId="0">FALSE</definedName>
    <definedName name="QBREPORTCOMPARECOL_RATE" localSheetId="3">FALSE</definedName>
    <definedName name="QBREPORTCOMPARECOL_RATE" localSheetId="2">FALSE</definedName>
    <definedName name="QBREPORTCOMPARECOL_RATE" localSheetId="1">FALSE</definedName>
    <definedName name="QBREPORTCOMPARECOL_TRIPBILLEDMILES" localSheetId="0">FALSE</definedName>
    <definedName name="QBREPORTCOMPARECOL_TRIPBILLEDMILES" localSheetId="3">FALSE</definedName>
    <definedName name="QBREPORTCOMPARECOL_TRIPBILLEDMILES" localSheetId="2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3">FALSE</definedName>
    <definedName name="QBREPORTCOMPARECOL_TRIPBILLINGAMOUNT" localSheetId="2">FALSE</definedName>
    <definedName name="QBREPORTCOMPARECOL_TRIPBILLINGAMOUNT" localSheetId="1">FALSE</definedName>
    <definedName name="QBREPORTCOMPARECOL_TRIPMILES" localSheetId="0">FALSE</definedName>
    <definedName name="QBREPORTCOMPARECOL_TRIPMILES" localSheetId="3">FALSE</definedName>
    <definedName name="QBREPORTCOMPARECOL_TRIPMILES" localSheetId="2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3">FALSE</definedName>
    <definedName name="QBREPORTCOMPARECOL_TRIPNOTBILLABLEMILES" localSheetId="2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3">FALSE</definedName>
    <definedName name="QBREPORTCOMPARECOL_TRIPTAXDEDUCTIBLEAMOUNT" localSheetId="2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3">FALSE</definedName>
    <definedName name="QBREPORTCOMPARECOL_TRIPUNBILLEDMILES" localSheetId="2">FALSE</definedName>
    <definedName name="QBREPORTCOMPARECOL_TRIPUNBILLEDMILES" localSheetId="1">FALSE</definedName>
    <definedName name="QBREPORTCOMPARECOL_YTD" localSheetId="0">FALSE</definedName>
    <definedName name="QBREPORTCOMPARECOL_YTD" localSheetId="3">FALSE</definedName>
    <definedName name="QBREPORTCOMPARECOL_YTD" localSheetId="2">FALSE</definedName>
    <definedName name="QBREPORTCOMPARECOL_YTD" localSheetId="1">FALSE</definedName>
    <definedName name="QBREPORTCOMPARECOL_YTDBUDGET" localSheetId="0">FALSE</definedName>
    <definedName name="QBREPORTCOMPARECOL_YTDBUDGET" localSheetId="3">FALSE</definedName>
    <definedName name="QBREPORTCOMPARECOL_YTDBUDGET" localSheetId="2">FALSE</definedName>
    <definedName name="QBREPORTCOMPARECOL_YTDBUDGET" localSheetId="1">FALSE</definedName>
    <definedName name="QBREPORTCOMPARECOL_YTDPCT" localSheetId="0">FALSE</definedName>
    <definedName name="QBREPORTCOMPARECOL_YTDPCT" localSheetId="3">FALSE</definedName>
    <definedName name="QBREPORTCOMPARECOL_YTDPCT" localSheetId="2">FALSE</definedName>
    <definedName name="QBREPORTCOMPARECOL_YTDPCT" localSheetId="1">FALSE</definedName>
    <definedName name="QBREPORTROWAXIS" localSheetId="0">9</definedName>
    <definedName name="QBREPORTROWAXIS" localSheetId="3">11</definedName>
    <definedName name="QBREPORTROWAXIS" localSheetId="2">70</definedName>
    <definedName name="QBREPORTROWAXIS" localSheetId="1">11</definedName>
    <definedName name="QBREPORTSUBCOLAXIS" localSheetId="0">0</definedName>
    <definedName name="QBREPORTSUBCOLAXIS" localSheetId="3">24</definedName>
    <definedName name="QBREPORTSUBCOLAXIS" localSheetId="2">0</definedName>
    <definedName name="QBREPORTSUBCOLAXIS" localSheetId="1">0</definedName>
    <definedName name="QBREPORTTYPE" localSheetId="0">5</definedName>
    <definedName name="QBREPORTTYPE" localSheetId="3">288</definedName>
    <definedName name="QBREPORTTYPE" localSheetId="2">115</definedName>
    <definedName name="QBREPORTTYPE" localSheetId="1">0</definedName>
    <definedName name="QBROWHEADERS" localSheetId="0">5</definedName>
    <definedName name="QBROWHEADERS" localSheetId="3">6</definedName>
    <definedName name="QBROWHEADERS" localSheetId="2">1</definedName>
    <definedName name="QBROWHEADERS" localSheetId="1">6</definedName>
    <definedName name="QBSTARTDATE" localSheetId="0">20210101</definedName>
    <definedName name="QBSTARTDATE" localSheetId="3">20210101</definedName>
    <definedName name="QBSTARTDATE" localSheetId="2">20211001</definedName>
    <definedName name="QBSTARTDATE" localSheetId="1">20210101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8" i="6" l="1"/>
  <c r="N218" i="6"/>
  <c r="P213" i="6"/>
  <c r="N213" i="6"/>
  <c r="P208" i="6"/>
  <c r="N208" i="6"/>
  <c r="P203" i="6"/>
  <c r="N203" i="6"/>
  <c r="P196" i="6"/>
  <c r="N196" i="6"/>
  <c r="P191" i="6"/>
  <c r="N191" i="6"/>
  <c r="P185" i="6"/>
  <c r="N185" i="6"/>
  <c r="P180" i="6"/>
  <c r="N180" i="6"/>
  <c r="P175" i="6"/>
  <c r="N175" i="6"/>
  <c r="P170" i="6"/>
  <c r="N170" i="6"/>
  <c r="P165" i="6"/>
  <c r="N165" i="6"/>
  <c r="P160" i="6"/>
  <c r="N160" i="6"/>
  <c r="P155" i="6"/>
  <c r="N155" i="6"/>
  <c r="P141" i="6"/>
  <c r="N141" i="6"/>
  <c r="P127" i="6"/>
  <c r="N127" i="6"/>
  <c r="P116" i="6"/>
  <c r="N116" i="6"/>
  <c r="P105" i="6"/>
  <c r="N105" i="6"/>
  <c r="P94" i="6"/>
  <c r="N94" i="6"/>
  <c r="P77" i="6"/>
  <c r="N77" i="6"/>
  <c r="P66" i="6"/>
  <c r="N66" i="6"/>
  <c r="P55" i="6"/>
  <c r="N55" i="6"/>
  <c r="P50" i="6"/>
  <c r="N50" i="6"/>
  <c r="P41" i="6"/>
  <c r="N41" i="6"/>
  <c r="P36" i="6"/>
  <c r="N36" i="6"/>
  <c r="P31" i="6"/>
  <c r="N31" i="6"/>
  <c r="P26" i="6"/>
  <c r="N26" i="6"/>
  <c r="P21" i="6"/>
  <c r="N21" i="6"/>
  <c r="P16" i="6"/>
  <c r="N16" i="6"/>
  <c r="P11" i="6"/>
  <c r="N11" i="6"/>
  <c r="P6" i="6"/>
  <c r="N6" i="6"/>
  <c r="F72" i="4" l="1"/>
  <c r="F71" i="4"/>
  <c r="F63" i="4"/>
  <c r="F62" i="4"/>
  <c r="F58" i="4"/>
  <c r="F57" i="4"/>
  <c r="F49" i="4"/>
  <c r="F43" i="4"/>
  <c r="F42" i="4"/>
  <c r="F39" i="4"/>
  <c r="F35" i="4"/>
  <c r="F22" i="4"/>
  <c r="F21" i="4"/>
  <c r="F15" i="4"/>
  <c r="F9" i="4"/>
  <c r="M74" i="2" l="1"/>
  <c r="K74" i="2"/>
  <c r="I74" i="2"/>
  <c r="G74" i="2"/>
  <c r="M73" i="2"/>
  <c r="K73" i="2"/>
  <c r="I73" i="2"/>
  <c r="G73" i="2"/>
  <c r="M72" i="2"/>
  <c r="K72" i="2"/>
  <c r="I72" i="2"/>
  <c r="G72" i="2"/>
  <c r="M71" i="2"/>
  <c r="K71" i="2"/>
  <c r="G69" i="2"/>
  <c r="M65" i="2"/>
  <c r="K65" i="2"/>
  <c r="I65" i="2"/>
  <c r="G65" i="2"/>
  <c r="M64" i="2"/>
  <c r="K64" i="2"/>
  <c r="I64" i="2"/>
  <c r="G64" i="2"/>
  <c r="M63" i="2"/>
  <c r="K63" i="2"/>
  <c r="I63" i="2"/>
  <c r="G63" i="2"/>
  <c r="M61" i="2"/>
  <c r="K61" i="2"/>
  <c r="M59" i="2"/>
  <c r="K59" i="2"/>
  <c r="I59" i="2"/>
  <c r="G59" i="2"/>
  <c r="M58" i="2"/>
  <c r="K58" i="2"/>
  <c r="M57" i="2"/>
  <c r="K57" i="2"/>
  <c r="M56" i="2"/>
  <c r="K56" i="2"/>
  <c r="M54" i="2"/>
  <c r="K54" i="2"/>
  <c r="M52" i="2"/>
  <c r="K52" i="2"/>
  <c r="I52" i="2"/>
  <c r="G52" i="2"/>
  <c r="M51" i="2"/>
  <c r="K51" i="2"/>
  <c r="M50" i="2"/>
  <c r="K50" i="2"/>
  <c r="M48" i="2"/>
  <c r="K48" i="2"/>
  <c r="I48" i="2"/>
  <c r="G48" i="2"/>
  <c r="M47" i="2"/>
  <c r="K47" i="2"/>
  <c r="M46" i="2"/>
  <c r="K46" i="2"/>
  <c r="M44" i="2"/>
  <c r="K44" i="2"/>
  <c r="I44" i="2"/>
  <c r="G44" i="2"/>
  <c r="M43" i="2"/>
  <c r="K43" i="2"/>
  <c r="I43" i="2"/>
  <c r="G43" i="2"/>
  <c r="M42" i="2"/>
  <c r="K42" i="2"/>
  <c r="M39" i="2"/>
  <c r="K39" i="2"/>
  <c r="I39" i="2"/>
  <c r="G39" i="2"/>
  <c r="M38" i="2"/>
  <c r="K38" i="2"/>
  <c r="M31" i="2"/>
  <c r="K31" i="2"/>
  <c r="M30" i="2"/>
  <c r="K30" i="2"/>
  <c r="M28" i="2"/>
  <c r="K28" i="2"/>
  <c r="I28" i="2"/>
  <c r="G28" i="2"/>
  <c r="M27" i="2"/>
  <c r="K27" i="2"/>
  <c r="M26" i="2"/>
  <c r="K26" i="2"/>
  <c r="M25" i="2"/>
  <c r="K25" i="2"/>
  <c r="M24" i="2"/>
  <c r="K24" i="2"/>
  <c r="M23" i="2"/>
  <c r="K23" i="2"/>
  <c r="M22" i="2"/>
  <c r="K22" i="2"/>
  <c r="M20" i="2"/>
  <c r="K20" i="2"/>
  <c r="I20" i="2"/>
  <c r="G20" i="2"/>
  <c r="M18" i="2"/>
  <c r="K18" i="2"/>
  <c r="M16" i="2"/>
  <c r="K16" i="2"/>
  <c r="M15" i="2"/>
  <c r="K15" i="2"/>
  <c r="M14" i="2"/>
  <c r="K14" i="2"/>
  <c r="M13" i="2"/>
  <c r="K13" i="2"/>
  <c r="M12" i="2"/>
  <c r="K12" i="2"/>
  <c r="M11" i="2"/>
  <c r="K11" i="2"/>
  <c r="M9" i="2"/>
  <c r="K9" i="2"/>
  <c r="I9" i="2"/>
  <c r="G9" i="2"/>
  <c r="M8" i="2"/>
  <c r="K8" i="2"/>
  <c r="M7" i="2"/>
  <c r="K7" i="2"/>
  <c r="M6" i="2"/>
  <c r="K6" i="2"/>
  <c r="M5" i="2"/>
  <c r="K5" i="2"/>
  <c r="G70" i="1" l="1"/>
  <c r="G69" i="1"/>
  <c r="G68" i="1"/>
  <c r="G65" i="1"/>
  <c r="G63" i="1"/>
  <c r="G58" i="1"/>
  <c r="G57" i="1"/>
  <c r="G56" i="1"/>
  <c r="G52" i="1"/>
  <c r="G45" i="1"/>
  <c r="G41" i="1"/>
  <c r="G38" i="1"/>
  <c r="G37" i="1"/>
  <c r="G33" i="1"/>
  <c r="G23" i="1"/>
  <c r="G15" i="1"/>
  <c r="G7" i="1"/>
</calcChain>
</file>

<file path=xl/sharedStrings.xml><?xml version="1.0" encoding="utf-8"?>
<sst xmlns="http://schemas.openxmlformats.org/spreadsheetml/2006/main" count="544" uniqueCount="222">
  <si>
    <t>Jan - Oct 21</t>
  </si>
  <si>
    <t>Ordinary Income/Expense</t>
  </si>
  <si>
    <t>Income</t>
  </si>
  <si>
    <t>611 · Interest  Income</t>
  </si>
  <si>
    <t>600 · Tax Levy</t>
  </si>
  <si>
    <t>410 · Monthly REUs User Fees</t>
  </si>
  <si>
    <t>Total Income</t>
  </si>
  <si>
    <t>Expense</t>
  </si>
  <si>
    <t>570 · CWF Loan Payment</t>
  </si>
  <si>
    <t>GBWWTPC Processing Fees</t>
  </si>
  <si>
    <t>Insurance</t>
  </si>
  <si>
    <t>Maintenance</t>
  </si>
  <si>
    <t>Lift Station/Pump/Gen Sets</t>
  </si>
  <si>
    <t>Facilities - Duane's Wages</t>
  </si>
  <si>
    <t>Total Maintenance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</si>
  <si>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</si>
  <si>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</si>
  <si>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</si>
  <si>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</si>
  <si>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</si>
  <si>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</si>
  <si>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</si>
  <si>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</si>
  <si>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</si>
  <si>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</si>
  <si>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</si>
  <si>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Appraisals and Surveys</t>
  </si>
  <si>
    <t>Engineering</t>
  </si>
  <si>
    <t>WO #6 PPermitting LSFM Project</t>
  </si>
  <si>
    <t>WO #14 Apple Hill</t>
  </si>
  <si>
    <t>WO #13 Extensions 2020</t>
  </si>
  <si>
    <t>PBSD General</t>
  </si>
  <si>
    <t>Total Engineering</t>
  </si>
  <si>
    <t>Legal</t>
  </si>
  <si>
    <t>Legal- Apple Hill</t>
  </si>
  <si>
    <t>Legal - Other</t>
  </si>
  <si>
    <t>Total Legal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</si>
  <si>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</si>
  <si>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</si>
  <si>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</si>
  <si>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</si>
  <si>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</si>
  <si>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</si>
  <si>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</si>
  <si>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</si>
  <si>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</si>
  <si>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</si>
  <si>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Fees</t>
  </si>
  <si>
    <t>Office Rent</t>
  </si>
  <si>
    <t>Office Supplies</t>
  </si>
  <si>
    <t>Postage and delivery</t>
  </si>
  <si>
    <t>Total 580 · Office Expenses</t>
  </si>
  <si>
    <t>590 · Other Expenses</t>
  </si>
  <si>
    <t>Misc Exp/Gloves</t>
  </si>
  <si>
    <t>Travel</t>
  </si>
  <si>
    <t>Total 590 · Other Expenses</t>
  </si>
  <si>
    <t>Total Expense</t>
  </si>
  <si>
    <t>Net Ordinary Income</t>
  </si>
  <si>
    <t>Other Income/Expense</t>
  </si>
  <si>
    <t>Other Income</t>
  </si>
  <si>
    <t>Non Operating Income</t>
  </si>
  <si>
    <t>605 · New User Fees</t>
  </si>
  <si>
    <t>Total Non Operating Income</t>
  </si>
  <si>
    <t>601 · Irregular Tax Payments</t>
  </si>
  <si>
    <t>Total Other Income</t>
  </si>
  <si>
    <t>Other Expense</t>
  </si>
  <si>
    <t>550 · Depreciation and Amortization</t>
  </si>
  <si>
    <t>Total Other Expense</t>
  </si>
  <si>
    <t>Net Other Income</t>
  </si>
  <si>
    <t>Net Income</t>
  </si>
  <si>
    <t>Jan - Dec 21</t>
  </si>
  <si>
    <t>Budget</t>
  </si>
  <si>
    <t>$ Over Budget</t>
  </si>
  <si>
    <t>% of Budget</t>
  </si>
  <si>
    <t>1000 · New User Connection Fee</t>
  </si>
  <si>
    <t>572 · New User Payments to Cash Reser</t>
  </si>
  <si>
    <t>571 · Payment to 104 ERF for Plant</t>
  </si>
  <si>
    <t>Equip Purchase</t>
  </si>
  <si>
    <t>Engineering - Other</t>
  </si>
  <si>
    <t>Cheq Road Membership Fee</t>
  </si>
  <si>
    <t>Oct 31, 21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</si>
  <si>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</si>
  <si>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</si>
  <si>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</si>
  <si>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</si>
  <si>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</si>
  <si>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</si>
  <si>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</si>
  <si>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</si>
  <si>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</si>
  <si>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</si>
  <si>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</si>
  <si>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</si>
  <si>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120.5 · James &amp; Cayth Brady</t>
  </si>
  <si>
    <t>Total Accounts Receivable</t>
  </si>
  <si>
    <t>Other Current Assets</t>
  </si>
  <si>
    <t>Annual Payment</t>
  </si>
  <si>
    <t>118 · Interest Receivable</t>
  </si>
  <si>
    <t>124 · Due From Town of Bayfield</t>
  </si>
  <si>
    <t>136 · Prepaid Expense</t>
  </si>
  <si>
    <t>Total Other Current Assets</t>
  </si>
  <si>
    <t>Total Current Assets</t>
  </si>
  <si>
    <t>Fixed Assets</t>
  </si>
  <si>
    <t>Prior Period Adj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</si>
  <si>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</si>
  <si>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</si>
  <si>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</si>
  <si>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</si>
  <si>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</si>
  <si>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</si>
  <si>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</si>
  <si>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</si>
  <si>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</si>
  <si>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</si>
  <si>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</si>
  <si>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</si>
  <si>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</si>
  <si>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</si>
  <si>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</si>
  <si>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</si>
  <si>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</si>
  <si>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</si>
  <si>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</si>
  <si>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</si>
  <si>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</si>
  <si>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</si>
  <si>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</si>
  <si>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</si>
  <si>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</si>
  <si>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</si>
  <si>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</si>
  <si>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207 · Interest Payable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</si>
  <si>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</si>
  <si>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</si>
  <si>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</si>
  <si>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</si>
  <si>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</si>
  <si>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</si>
  <si>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</si>
  <si>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Bremer Bank Loan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</si>
  <si>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</si>
  <si>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</si>
  <si>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</si>
  <si>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</si>
  <si>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</si>
  <si>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</si>
  <si>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</si>
  <si>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</si>
  <si>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</si>
  <si>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Total Equity</t>
  </si>
  <si>
    <t>TOTAL LIABILITIES &amp; EQUITY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</si>
  <si>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</si>
  <si>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</si>
  <si>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</si>
  <si>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</si>
  <si>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</si>
  <si>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</si>
  <si>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</si>
  <si>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</si>
  <si>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</si>
  <si>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TOTAL</t>
  </si>
  <si>
    <t>Check</t>
  </si>
  <si>
    <t>Liability Check</t>
  </si>
  <si>
    <t>Paycheck</t>
  </si>
  <si>
    <t>Bill Pmt -Check</t>
  </si>
  <si>
    <t>Bill</t>
  </si>
  <si>
    <t>auto</t>
  </si>
  <si>
    <t>debit</t>
  </si>
  <si>
    <t>E-pay</t>
  </si>
  <si>
    <t>6045</t>
  </si>
  <si>
    <t>6046</t>
  </si>
  <si>
    <t>6047</t>
  </si>
  <si>
    <t>6048</t>
  </si>
  <si>
    <t>6049</t>
  </si>
  <si>
    <t>6050</t>
  </si>
  <si>
    <t>6051</t>
  </si>
  <si>
    <t>6052</t>
  </si>
  <si>
    <t>6053</t>
  </si>
  <si>
    <t>6054</t>
  </si>
  <si>
    <t>6055</t>
  </si>
  <si>
    <t>3203</t>
  </si>
  <si>
    <t>6056</t>
  </si>
  <si>
    <t>6057</t>
  </si>
  <si>
    <t>6058</t>
  </si>
  <si>
    <t>6059</t>
  </si>
  <si>
    <t>6060</t>
  </si>
  <si>
    <t>6061</t>
  </si>
  <si>
    <t>6062</t>
  </si>
  <si>
    <t>1069</t>
  </si>
  <si>
    <t>1068</t>
  </si>
  <si>
    <t>1070</t>
  </si>
  <si>
    <t>6063</t>
  </si>
  <si>
    <t>413166</t>
  </si>
  <si>
    <t>6064</t>
  </si>
  <si>
    <t>48350</t>
  </si>
  <si>
    <t>6065</t>
  </si>
  <si>
    <t>6002198</t>
  </si>
  <si>
    <t>Intuit</t>
  </si>
  <si>
    <t>Xcel Energy</t>
  </si>
  <si>
    <t>heart graphics</t>
  </si>
  <si>
    <t>CenturyLink</t>
  </si>
  <si>
    <t>Amazon</t>
  </si>
  <si>
    <t>Wisconsin Dept. of Revenue</t>
  </si>
  <si>
    <t>United States Treasury</t>
  </si>
  <si>
    <t>Wiikwaibaan Inini</t>
  </si>
  <si>
    <t>Andrew J Long</t>
  </si>
  <si>
    <t>Carol Fahrenkrog</t>
  </si>
  <si>
    <t>Duane L. Dehn</t>
  </si>
  <si>
    <t>Levi Leafblad {commissioner}</t>
  </si>
  <si>
    <t>Pam Brindley</t>
  </si>
  <si>
    <t>Rex J. Dollinger</t>
  </si>
  <si>
    <t>Rose M Lawyer</t>
  </si>
  <si>
    <t>Ryan Faragher</t>
  </si>
  <si>
    <t>Diggers Hotline Inc</t>
  </si>
  <si>
    <t>Duane L. Dehn Ind.</t>
  </si>
  <si>
    <t>GBWWTP</t>
  </si>
  <si>
    <t>Town of Bayfield</t>
  </si>
  <si>
    <t>Lawyer,  Rose</t>
  </si>
  <si>
    <t>Lund Engineering</t>
  </si>
  <si>
    <t>SEH</t>
  </si>
  <si>
    <t>Ehlers&amp;Pierce CPAs Inc.</t>
  </si>
  <si>
    <t>Hawkins Chemical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</si>
</sst>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3" xfId="0" applyNumberFormat="1" applyFont="1" applyBorder="1"/>
    <xf numFmtId="165" fontId="2" fillId="0" borderId="4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5121" name="FILTER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5122" name="HEADER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2050" name="HEADER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F73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E5" sqref="E5"/>
    </sheetView>
  </sheetViews>
  <sheetFormatPr defaultRowHeight="15" x14ac:dyDescent="0.2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 x14ac:dyDescent="0.3">
      <c r="A1" s="10"/>
      <c r="B1" s="10"/>
      <c r="C1" s="10"/>
      <c r="D1" s="10"/>
      <c r="E1" s="10"/>
      <c r="F1" s="11" t="s">
        <v>80</v>
      </c>
    </row>
    <row r="2" spans="1:6" ht="15.75" thickTop="1" x14ac:dyDescent="0.25">
      <c r="A2" s="1" t="s">
        <v>81</v>
      </c>
      <c r="B2" s="1"/>
      <c r="C2" s="1"/>
      <c r="D2" s="1"/>
      <c r="E2" s="1"/>
      <c r="F2" s="2"/>
    </row>
    <row r="3" spans="1:6" x14ac:dyDescent="0.25">
      <c r="A3" s="1"/>
      <c r="B3" s="1" t="s">
        <v>82</v>
      </c>
      <c r="C3" s="1"/>
      <c r="D3" s="1"/>
      <c r="E3" s="1"/>
      <c r="F3" s="2"/>
    </row>
    <row r="4" spans="1:6" x14ac:dyDescent="0.25">
      <c r="A4" s="1"/>
      <c r="B4" s="1"/>
      <c r="C4" s="1" t="s">
        <v>83</v>
      </c>
      <c r="D4" s="1"/>
      <c r="E4" s="1"/>
      <c r="F4" s="2"/>
    </row>
    <row r="5" spans="1:6" x14ac:dyDescent="0.25">
      <c r="A5" s="1"/>
      <c r="B5" s="1"/>
      <c r="C5" s="1"/>
      <c r="D5" s="1" t="s">
        <v>84</v>
      </c>
      <c r="E5" s="1"/>
      <c r="F5" s="2">
        <v>168027</v>
      </c>
    </row>
    <row r="6" spans="1:6" x14ac:dyDescent="0.25">
      <c r="A6" s="1"/>
      <c r="B6" s="1"/>
      <c r="C6" s="1"/>
      <c r="D6" s="1" t="s">
        <v>85</v>
      </c>
      <c r="E6" s="1"/>
      <c r="F6" s="2">
        <v>218177.96</v>
      </c>
    </row>
    <row r="7" spans="1:6" x14ac:dyDescent="0.25">
      <c r="A7" s="1"/>
      <c r="B7" s="1"/>
      <c r="C7" s="1"/>
      <c r="D7" s="1" t="s">
        <v>86</v>
      </c>
      <c r="E7" s="1"/>
      <c r="F7" s="2">
        <v>119315.79</v>
      </c>
    </row>
    <row r="8" spans="1:6" ht="15.75" thickBot="1" x14ac:dyDescent="0.3">
      <c r="A8" s="1"/>
      <c r="B8" s="1"/>
      <c r="C8" s="1"/>
      <c r="D8" s="1" t="s">
        <v>87</v>
      </c>
      <c r="E8" s="1"/>
      <c r="F8" s="3">
        <v>1502.55</v>
      </c>
    </row>
    <row r="9" spans="1:6" x14ac:dyDescent="0.25">
      <c r="A9" s="1"/>
      <c r="B9" s="1"/>
      <c r="C9" s="1" t="s">
        <v>88</v>
      </c>
      <c r="D9" s="1"/>
      <c r="E9" s="1"/>
      <c r="F9" s="2">
        <f>ROUND(SUM(F4:F8),5)</f>
        <v>507023.3</v>
      </c>
    </row>
    <row r="10" spans="1:6" x14ac:dyDescent="0.25">
      <c r="A10" s="1"/>
      <c r="B10" s="1"/>
      <c r="C10" s="1" t="s">
        <v>89</v>
      </c>
      <c r="D10" s="1"/>
      <c r="E10" s="1"/>
      <c r="F10" s="2"/>
    </row>
    <row r="11" spans="1:6" x14ac:dyDescent="0.25">
      <c r="A11" s="1"/>
      <c r="B11" s="1"/>
      <c r="C11" s="1"/>
      <c r="D11" s="1" t="s">
        <v>90</v>
      </c>
      <c r="E11" s="1"/>
      <c r="F11" s="2">
        <v>9743.82</v>
      </c>
    </row>
    <row r="12" spans="1:6" x14ac:dyDescent="0.25">
      <c r="A12" s="1"/>
      <c r="B12" s="1"/>
      <c r="C12" s="1"/>
      <c r="D12" s="1" t="s">
        <v>91</v>
      </c>
      <c r="E12" s="1"/>
      <c r="F12" s="2">
        <v>29318.94</v>
      </c>
    </row>
    <row r="13" spans="1:6" x14ac:dyDescent="0.25">
      <c r="A13" s="1"/>
      <c r="B13" s="1"/>
      <c r="C13" s="1"/>
      <c r="D13" s="1" t="s">
        <v>92</v>
      </c>
      <c r="E13" s="1"/>
      <c r="F13" s="2">
        <v>21084</v>
      </c>
    </row>
    <row r="14" spans="1:6" ht="15.75" thickBot="1" x14ac:dyDescent="0.3">
      <c r="A14" s="1"/>
      <c r="B14" s="1"/>
      <c r="C14" s="1"/>
      <c r="D14" s="1" t="s">
        <v>93</v>
      </c>
      <c r="E14" s="1"/>
      <c r="F14" s="3">
        <v>18667.02</v>
      </c>
    </row>
    <row r="15" spans="1:6" x14ac:dyDescent="0.25">
      <c r="A15" s="1"/>
      <c r="B15" s="1"/>
      <c r="C15" s="1" t="s">
        <v>94</v>
      </c>
      <c r="D15" s="1"/>
      <c r="E15" s="1"/>
      <c r="F15" s="2">
        <f>ROUND(SUM(F10:F14),5)</f>
        <v>78813.78</v>
      </c>
    </row>
    <row r="16" spans="1:6" x14ac:dyDescent="0.25">
      <c r="A16" s="1"/>
      <c r="B16" s="1"/>
      <c r="C16" s="1" t="s">
        <v>95</v>
      </c>
      <c r="D16" s="1"/>
      <c r="E16" s="1"/>
      <c r="F16" s="2"/>
    </row>
    <row r="17" spans="1:6" x14ac:dyDescent="0.25">
      <c r="A17" s="1"/>
      <c r="B17" s="1"/>
      <c r="C17" s="1"/>
      <c r="D17" s="1" t="s">
        <v>96</v>
      </c>
      <c r="E17" s="1"/>
      <c r="F17" s="2">
        <v>-7555.38</v>
      </c>
    </row>
    <row r="18" spans="1:6" x14ac:dyDescent="0.25">
      <c r="A18" s="1"/>
      <c r="B18" s="1"/>
      <c r="C18" s="1"/>
      <c r="D18" s="1" t="s">
        <v>97</v>
      </c>
      <c r="E18" s="1"/>
      <c r="F18" s="2">
        <v>670.43</v>
      </c>
    </row>
    <row r="19" spans="1:6" x14ac:dyDescent="0.25">
      <c r="A19" s="1"/>
      <c r="B19" s="1"/>
      <c r="C19" s="1"/>
      <c r="D19" s="1" t="s">
        <v>98</v>
      </c>
      <c r="E19" s="1"/>
      <c r="F19" s="2">
        <v>70454.3</v>
      </c>
    </row>
    <row r="20" spans="1:6" ht="15.75" thickBot="1" x14ac:dyDescent="0.3">
      <c r="A20" s="1"/>
      <c r="B20" s="1"/>
      <c r="C20" s="1"/>
      <c r="D20" s="1" t="s">
        <v>99</v>
      </c>
      <c r="E20" s="1"/>
      <c r="F20" s="4">
        <v>3238.4</v>
      </c>
    </row>
    <row r="21" spans="1:6" ht="15.75" thickBot="1" x14ac:dyDescent="0.3">
      <c r="A21" s="1"/>
      <c r="B21" s="1"/>
      <c r="C21" s="1" t="s">
        <v>100</v>
      </c>
      <c r="D21" s="1"/>
      <c r="E21" s="1"/>
      <c r="F21" s="5">
        <f>ROUND(SUM(F16:F20),5)</f>
        <v>66807.75</v>
      </c>
    </row>
    <row r="22" spans="1:6" x14ac:dyDescent="0.25">
      <c r="A22" s="1"/>
      <c r="B22" s="1" t="s">
        <v>101</v>
      </c>
      <c r="C22" s="1"/>
      <c r="D22" s="1"/>
      <c r="E22" s="1"/>
      <c r="F22" s="2">
        <f>ROUND(F3+F9+F15+F21,5)</f>
        <v>652644.82999999996</v>
      </c>
    </row>
    <row r="23" spans="1:6" x14ac:dyDescent="0.25">
      <c r="A23" s="1"/>
      <c r="B23" s="1" t="s">
        <v>102</v>
      </c>
      <c r="C23" s="1"/>
      <c r="D23" s="1"/>
      <c r="E23" s="1"/>
      <c r="F23" s="2"/>
    </row>
    <row r="24" spans="1:6" x14ac:dyDescent="0.25">
      <c r="A24" s="1"/>
      <c r="B24" s="1"/>
      <c r="C24" s="1" t="s">
        <v>103</v>
      </c>
      <c r="D24" s="1"/>
      <c r="E24" s="1"/>
      <c r="F24" s="2">
        <v>28045.7</v>
      </c>
    </row>
    <row r="25" spans="1:6" x14ac:dyDescent="0.25">
      <c r="A25" s="1"/>
      <c r="B25" s="1"/>
      <c r="C25" s="1" t="s">
        <v>104</v>
      </c>
      <c r="D25" s="1"/>
      <c r="E25" s="1"/>
      <c r="F25" s="2">
        <v>9050</v>
      </c>
    </row>
    <row r="26" spans="1:6" x14ac:dyDescent="0.25">
      <c r="A26" s="1"/>
      <c r="B26" s="1"/>
      <c r="C26" s="1" t="s">
        <v>105</v>
      </c>
      <c r="D26" s="1"/>
      <c r="E26" s="1"/>
      <c r="F26" s="2">
        <v>4611</v>
      </c>
    </row>
    <row r="27" spans="1:6" x14ac:dyDescent="0.25">
      <c r="A27" s="1"/>
      <c r="B27" s="1"/>
      <c r="C27" s="1" t="s">
        <v>106</v>
      </c>
      <c r="D27" s="1"/>
      <c r="E27" s="1"/>
      <c r="F27" s="2">
        <v>1897196.49</v>
      </c>
    </row>
    <row r="28" spans="1:6" x14ac:dyDescent="0.25">
      <c r="A28" s="1"/>
      <c r="B28" s="1"/>
      <c r="C28" s="1" t="s">
        <v>107</v>
      </c>
      <c r="D28" s="1"/>
      <c r="E28" s="1"/>
      <c r="F28" s="2">
        <v>29950.97</v>
      </c>
    </row>
    <row r="29" spans="1:6" x14ac:dyDescent="0.25">
      <c r="A29" s="1"/>
      <c r="B29" s="1"/>
      <c r="C29" s="1" t="s">
        <v>108</v>
      </c>
      <c r="D29" s="1"/>
      <c r="E29" s="1"/>
      <c r="F29" s="2">
        <v>1288.99</v>
      </c>
    </row>
    <row r="30" spans="1:6" x14ac:dyDescent="0.25">
      <c r="A30" s="1"/>
      <c r="B30" s="1"/>
      <c r="C30" s="1" t="s">
        <v>109</v>
      </c>
      <c r="D30" s="1"/>
      <c r="E30" s="1"/>
      <c r="F30" s="2">
        <v>185003.21</v>
      </c>
    </row>
    <row r="31" spans="1:6" x14ac:dyDescent="0.25">
      <c r="A31" s="1"/>
      <c r="B31" s="1"/>
      <c r="C31" s="1" t="s">
        <v>110</v>
      </c>
      <c r="D31" s="1"/>
      <c r="E31" s="1"/>
      <c r="F31" s="2">
        <v>640114.91</v>
      </c>
    </row>
    <row r="32" spans="1:6" x14ac:dyDescent="0.25">
      <c r="A32" s="1"/>
      <c r="B32" s="1"/>
      <c r="C32" s="1" t="s">
        <v>111</v>
      </c>
      <c r="D32" s="1"/>
      <c r="E32" s="1"/>
      <c r="F32" s="2"/>
    </row>
    <row r="33" spans="1:6" x14ac:dyDescent="0.25">
      <c r="A33" s="1"/>
      <c r="B33" s="1"/>
      <c r="C33" s="1"/>
      <c r="D33" s="1" t="s">
        <v>112</v>
      </c>
      <c r="E33" s="1"/>
      <c r="F33" s="2">
        <v>14475</v>
      </c>
    </row>
    <row r="34" spans="1:6" ht="15.75" thickBot="1" x14ac:dyDescent="0.3">
      <c r="A34" s="1"/>
      <c r="B34" s="1"/>
      <c r="C34" s="1"/>
      <c r="D34" s="1" t="s">
        <v>113</v>
      </c>
      <c r="E34" s="1"/>
      <c r="F34" s="3">
        <v>52932</v>
      </c>
    </row>
    <row r="35" spans="1:6" x14ac:dyDescent="0.25">
      <c r="A35" s="1"/>
      <c r="B35" s="1"/>
      <c r="C35" s="1" t="s">
        <v>114</v>
      </c>
      <c r="D35" s="1"/>
      <c r="E35" s="1"/>
      <c r="F35" s="2">
        <f>ROUND(SUM(F32:F34),5)</f>
        <v>67407</v>
      </c>
    </row>
    <row r="36" spans="1:6" x14ac:dyDescent="0.25">
      <c r="A36" s="1"/>
      <c r="B36" s="1"/>
      <c r="C36" s="1" t="s">
        <v>115</v>
      </c>
      <c r="D36" s="1"/>
      <c r="E36" s="1"/>
      <c r="F36" s="2">
        <v>5163</v>
      </c>
    </row>
    <row r="37" spans="1:6" x14ac:dyDescent="0.25">
      <c r="A37" s="1"/>
      <c r="B37" s="1"/>
      <c r="C37" s="1" t="s">
        <v>116</v>
      </c>
      <c r="D37" s="1"/>
      <c r="E37" s="1"/>
      <c r="F37" s="2">
        <v>-202067.65</v>
      </c>
    </row>
    <row r="38" spans="1:6" ht="15.75" thickBot="1" x14ac:dyDescent="0.3">
      <c r="A38" s="1"/>
      <c r="B38" s="1"/>
      <c r="C38" s="1" t="s">
        <v>117</v>
      </c>
      <c r="D38" s="1"/>
      <c r="E38" s="1"/>
      <c r="F38" s="3">
        <v>-598817.73</v>
      </c>
    </row>
    <row r="39" spans="1:6" x14ac:dyDescent="0.25">
      <c r="A39" s="1"/>
      <c r="B39" s="1" t="s">
        <v>118</v>
      </c>
      <c r="C39" s="1"/>
      <c r="D39" s="1"/>
      <c r="E39" s="1"/>
      <c r="F39" s="2">
        <f>ROUND(SUM(F23:F31)+SUM(F35:F38),5)</f>
        <v>2066945.89</v>
      </c>
    </row>
    <row r="40" spans="1:6" x14ac:dyDescent="0.25">
      <c r="A40" s="1"/>
      <c r="B40" s="1" t="s">
        <v>119</v>
      </c>
      <c r="C40" s="1"/>
      <c r="D40" s="1"/>
      <c r="E40" s="1"/>
      <c r="F40" s="2"/>
    </row>
    <row r="41" spans="1:6" ht="15.75" thickBot="1" x14ac:dyDescent="0.3">
      <c r="A41" s="1"/>
      <c r="B41" s="1"/>
      <c r="C41" s="1" t="s">
        <v>120</v>
      </c>
      <c r="D41" s="1"/>
      <c r="E41" s="1"/>
      <c r="F41" s="4">
        <v>12426.45</v>
      </c>
    </row>
    <row r="42" spans="1:6" ht="15.75" thickBot="1" x14ac:dyDescent="0.3">
      <c r="A42" s="1"/>
      <c r="B42" s="1" t="s">
        <v>121</v>
      </c>
      <c r="C42" s="1"/>
      <c r="D42" s="1"/>
      <c r="E42" s="1"/>
      <c r="F42" s="6">
        <f>ROUND(SUM(F40:F41),5)</f>
        <v>12426.45</v>
      </c>
    </row>
    <row r="43" spans="1:6" s="9" customFormat="1" ht="12" thickBot="1" x14ac:dyDescent="0.25">
      <c r="A43" s="7" t="s">
        <v>122</v>
      </c>
      <c r="B43" s="7"/>
      <c r="C43" s="7"/>
      <c r="D43" s="7"/>
      <c r="E43" s="7"/>
      <c r="F43" s="8">
        <f>ROUND(F2+F22+F39+F42,5)</f>
        <v>2732017.17</v>
      </c>
    </row>
    <row r="44" spans="1:6" ht="15.75" thickTop="1" x14ac:dyDescent="0.25">
      <c r="A44" s="1" t="s">
        <v>123</v>
      </c>
      <c r="B44" s="1"/>
      <c r="C44" s="1"/>
      <c r="D44" s="1"/>
      <c r="E44" s="1"/>
      <c r="F44" s="2"/>
    </row>
    <row r="45" spans="1:6" x14ac:dyDescent="0.25">
      <c r="A45" s="1"/>
      <c r="B45" s="1" t="s">
        <v>124</v>
      </c>
      <c r="C45" s="1"/>
      <c r="D45" s="1"/>
      <c r="E45" s="1"/>
      <c r="F45" s="2"/>
    </row>
    <row r="46" spans="1:6" x14ac:dyDescent="0.25">
      <c r="A46" s="1"/>
      <c r="B46" s="1"/>
      <c r="C46" s="1" t="s">
        <v>125</v>
      </c>
      <c r="D46" s="1"/>
      <c r="E46" s="1"/>
      <c r="F46" s="2"/>
    </row>
    <row r="47" spans="1:6" x14ac:dyDescent="0.25">
      <c r="A47" s="1"/>
      <c r="B47" s="1"/>
      <c r="C47" s="1"/>
      <c r="D47" s="1" t="s">
        <v>126</v>
      </c>
      <c r="E47" s="1"/>
      <c r="F47" s="2"/>
    </row>
    <row r="48" spans="1:6" ht="15.75" thickBot="1" x14ac:dyDescent="0.3">
      <c r="A48" s="1"/>
      <c r="B48" s="1"/>
      <c r="C48" s="1"/>
      <c r="D48" s="1"/>
      <c r="E48" s="1" t="s">
        <v>127</v>
      </c>
      <c r="F48" s="3">
        <v>960.32</v>
      </c>
    </row>
    <row r="49" spans="1:6" x14ac:dyDescent="0.25">
      <c r="A49" s="1"/>
      <c r="B49" s="1"/>
      <c r="C49" s="1"/>
      <c r="D49" s="1" t="s">
        <v>128</v>
      </c>
      <c r="E49" s="1"/>
      <c r="F49" s="2">
        <f>ROUND(SUM(F47:F48),5)</f>
        <v>960.32</v>
      </c>
    </row>
    <row r="50" spans="1:6" x14ac:dyDescent="0.25">
      <c r="A50" s="1"/>
      <c r="B50" s="1"/>
      <c r="C50" s="1"/>
      <c r="D50" s="1" t="s">
        <v>129</v>
      </c>
      <c r="E50" s="1"/>
      <c r="F50" s="2"/>
    </row>
    <row r="51" spans="1:6" x14ac:dyDescent="0.25">
      <c r="A51" s="1"/>
      <c r="B51" s="1"/>
      <c r="C51" s="1"/>
      <c r="D51" s="1"/>
      <c r="E51" s="1" t="s">
        <v>130</v>
      </c>
      <c r="F51" s="2">
        <v>1707.25</v>
      </c>
    </row>
    <row r="52" spans="1:6" x14ac:dyDescent="0.25">
      <c r="A52" s="1"/>
      <c r="B52" s="1"/>
      <c r="C52" s="1"/>
      <c r="D52" s="1"/>
      <c r="E52" s="1" t="s">
        <v>131</v>
      </c>
      <c r="F52" s="2">
        <v>654.71</v>
      </c>
    </row>
    <row r="53" spans="1:6" x14ac:dyDescent="0.25">
      <c r="A53" s="1"/>
      <c r="B53" s="1"/>
      <c r="C53" s="1"/>
      <c r="D53" s="1"/>
      <c r="E53" s="1" t="s">
        <v>132</v>
      </c>
      <c r="F53" s="2">
        <v>161.69</v>
      </c>
    </row>
    <row r="54" spans="1:6" x14ac:dyDescent="0.25">
      <c r="A54" s="1"/>
      <c r="B54" s="1"/>
      <c r="C54" s="1"/>
      <c r="D54" s="1"/>
      <c r="E54" s="1" t="s">
        <v>133</v>
      </c>
      <c r="F54" s="2">
        <v>6647.94</v>
      </c>
    </row>
    <row r="55" spans="1:6" x14ac:dyDescent="0.25">
      <c r="A55" s="1"/>
      <c r="B55" s="1"/>
      <c r="C55" s="1"/>
      <c r="D55" s="1"/>
      <c r="E55" s="1" t="s">
        <v>134</v>
      </c>
      <c r="F55" s="2">
        <v>508.6</v>
      </c>
    </row>
    <row r="56" spans="1:6" ht="15.75" thickBot="1" x14ac:dyDescent="0.3">
      <c r="A56" s="1"/>
      <c r="B56" s="1"/>
      <c r="C56" s="1"/>
      <c r="D56" s="1"/>
      <c r="E56" s="1" t="s">
        <v>135</v>
      </c>
      <c r="F56" s="4">
        <v>82712.3</v>
      </c>
    </row>
    <row r="57" spans="1:6" ht="15.75" thickBot="1" x14ac:dyDescent="0.3">
      <c r="A57" s="1"/>
      <c r="B57" s="1"/>
      <c r="C57" s="1"/>
      <c r="D57" s="1" t="s">
        <v>136</v>
      </c>
      <c r="E57" s="1"/>
      <c r="F57" s="5">
        <f>ROUND(SUM(F50:F56),5)</f>
        <v>92392.49</v>
      </c>
    </row>
    <row r="58" spans="1:6" x14ac:dyDescent="0.25">
      <c r="A58" s="1"/>
      <c r="B58" s="1"/>
      <c r="C58" s="1" t="s">
        <v>137</v>
      </c>
      <c r="D58" s="1"/>
      <c r="E58" s="1"/>
      <c r="F58" s="2">
        <f>ROUND(F46+F49+F57,5)</f>
        <v>93352.81</v>
      </c>
    </row>
    <row r="59" spans="1:6" x14ac:dyDescent="0.25">
      <c r="A59" s="1"/>
      <c r="B59" s="1"/>
      <c r="C59" s="1" t="s">
        <v>138</v>
      </c>
      <c r="D59" s="1"/>
      <c r="E59" s="1"/>
      <c r="F59" s="2"/>
    </row>
    <row r="60" spans="1:6" x14ac:dyDescent="0.25">
      <c r="A60" s="1"/>
      <c r="B60" s="1"/>
      <c r="C60" s="1"/>
      <c r="D60" s="1" t="s">
        <v>139</v>
      </c>
      <c r="E60" s="1"/>
      <c r="F60" s="2">
        <v>116000</v>
      </c>
    </row>
    <row r="61" spans="1:6" ht="15.75" thickBot="1" x14ac:dyDescent="0.3">
      <c r="A61" s="1"/>
      <c r="B61" s="1"/>
      <c r="C61" s="1"/>
      <c r="D61" s="1" t="s">
        <v>140</v>
      </c>
      <c r="E61" s="1"/>
      <c r="F61" s="4">
        <v>166674.31</v>
      </c>
    </row>
    <row r="62" spans="1:6" ht="15.75" thickBot="1" x14ac:dyDescent="0.3">
      <c r="A62" s="1"/>
      <c r="B62" s="1"/>
      <c r="C62" s="1" t="s">
        <v>141</v>
      </c>
      <c r="D62" s="1"/>
      <c r="E62" s="1"/>
      <c r="F62" s="5">
        <f>ROUND(SUM(F59:F61),5)</f>
        <v>282674.31</v>
      </c>
    </row>
    <row r="63" spans="1:6" x14ac:dyDescent="0.25">
      <c r="A63" s="1"/>
      <c r="B63" s="1" t="s">
        <v>142</v>
      </c>
      <c r="C63" s="1"/>
      <c r="D63" s="1"/>
      <c r="E63" s="1"/>
      <c r="F63" s="2">
        <f>ROUND(F45+F58+F62,5)</f>
        <v>376027.12</v>
      </c>
    </row>
    <row r="64" spans="1:6" x14ac:dyDescent="0.25">
      <c r="A64" s="1"/>
      <c r="B64" s="1" t="s">
        <v>143</v>
      </c>
      <c r="C64" s="1"/>
      <c r="D64" s="1"/>
      <c r="E64" s="1"/>
      <c r="F64" s="2"/>
    </row>
    <row r="65" spans="1:6" x14ac:dyDescent="0.25">
      <c r="A65" s="1"/>
      <c r="B65" s="1"/>
      <c r="C65" s="1" t="s">
        <v>144</v>
      </c>
      <c r="D65" s="1"/>
      <c r="E65" s="1"/>
      <c r="F65" s="2">
        <v>321022.65999999997</v>
      </c>
    </row>
    <row r="66" spans="1:6" x14ac:dyDescent="0.25">
      <c r="A66" s="1"/>
      <c r="B66" s="1"/>
      <c r="C66" s="1" t="s">
        <v>145</v>
      </c>
      <c r="D66" s="1"/>
      <c r="E66" s="1"/>
      <c r="F66" s="2">
        <v>1928687.79</v>
      </c>
    </row>
    <row r="67" spans="1:6" x14ac:dyDescent="0.25">
      <c r="A67" s="1"/>
      <c r="B67" s="1"/>
      <c r="C67" s="1" t="s">
        <v>146</v>
      </c>
      <c r="D67" s="1"/>
      <c r="E67" s="1"/>
      <c r="F67" s="2">
        <v>-7733.99</v>
      </c>
    </row>
    <row r="68" spans="1:6" x14ac:dyDescent="0.25">
      <c r="A68" s="1"/>
      <c r="B68" s="1"/>
      <c r="C68" s="1" t="s">
        <v>147</v>
      </c>
      <c r="D68" s="1"/>
      <c r="E68" s="1"/>
      <c r="F68" s="2">
        <v>7765.81</v>
      </c>
    </row>
    <row r="69" spans="1:6" x14ac:dyDescent="0.25">
      <c r="A69" s="1"/>
      <c r="B69" s="1"/>
      <c r="C69" s="1" t="s">
        <v>148</v>
      </c>
      <c r="D69" s="1"/>
      <c r="E69" s="1"/>
      <c r="F69" s="2">
        <v>158944.03</v>
      </c>
    </row>
    <row r="70" spans="1:6" ht="15.75" thickBot="1" x14ac:dyDescent="0.3">
      <c r="A70" s="1"/>
      <c r="B70" s="1"/>
      <c r="C70" s="1" t="s">
        <v>69</v>
      </c>
      <c r="D70" s="1"/>
      <c r="E70" s="1"/>
      <c r="F70" s="4">
        <v>-52696.25</v>
      </c>
    </row>
    <row r="71" spans="1:6" ht="15.75" thickBot="1" x14ac:dyDescent="0.3">
      <c r="A71" s="1"/>
      <c r="B71" s="1" t="s">
        <v>149</v>
      </c>
      <c r="C71" s="1"/>
      <c r="D71" s="1"/>
      <c r="E71" s="1"/>
      <c r="F71" s="6">
        <f>ROUND(SUM(F64:F70),5)</f>
        <v>2355990.0499999998</v>
      </c>
    </row>
    <row r="72" spans="1:6" s="9" customFormat="1" ht="12" thickBot="1" x14ac:dyDescent="0.25">
      <c r="A72" s="7" t="s">
        <v>150</v>
      </c>
      <c r="B72" s="7"/>
      <c r="C72" s="7"/>
      <c r="D72" s="7"/>
      <c r="E72" s="7"/>
      <c r="F72" s="8">
        <f>ROUND(F44+F63+F71,5)</f>
        <v>2732017.17</v>
      </c>
    </row>
    <row r="73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11:35 AM
&amp;"Arial,Bold"&amp;8 11/04/21
&amp;"Arial,Bold"&amp;8 Accrual Basis&amp;C&amp;"Arial,Bold"&amp;12 PIKES BAY SANITARY DISTRICT
&amp;"Arial,Bold"&amp;14 Balance Sheet
&amp;"Arial,Bold"&amp;10 As of October 31,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12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5121" r:id="rId4" name="FILTER"/>
      </mc:Fallback>
    </mc:AlternateContent>
    <mc:AlternateContent xmlns:mc="http://schemas.openxmlformats.org/markup-compatibility/2006">
      <mc:Choice Requires="x14">
        <control shapeId="5122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5122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71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5" x14ac:dyDescent="0.25"/>
  <cols>
    <col min="1" max="5" width="3" style="13" customWidth="1"/>
    <col min="6" max="6" width="26.7109375" style="13" customWidth="1"/>
    <col min="7" max="7" width="9.85546875" style="14" bestFit="1" customWidth="1"/>
  </cols>
  <sheetData>
    <row r="1" spans="1:7" s="12" customFormat="1" ht="15.75" thickBot="1" x14ac:dyDescent="0.3">
      <c r="A1" s="10"/>
      <c r="B1" s="10"/>
      <c r="C1" s="10"/>
      <c r="D1" s="10"/>
      <c r="E1" s="10"/>
      <c r="F1" s="10"/>
      <c r="G1" s="11" t="s">
        <v>0</v>
      </c>
    </row>
    <row r="2" spans="1:7" ht="15.75" thickTop="1" x14ac:dyDescent="0.25">
      <c r="A2" s="1"/>
      <c r="B2" s="1" t="s">
        <v>1</v>
      </c>
      <c r="C2" s="1"/>
      <c r="D2" s="1"/>
      <c r="E2" s="1"/>
      <c r="F2" s="1"/>
      <c r="G2" s="2"/>
    </row>
    <row r="3" spans="1:7" x14ac:dyDescent="0.25">
      <c r="A3" s="1"/>
      <c r="B3" s="1"/>
      <c r="C3" s="1" t="s">
        <v>2</v>
      </c>
      <c r="D3" s="1"/>
      <c r="E3" s="1"/>
      <c r="F3" s="1"/>
      <c r="G3" s="2"/>
    </row>
    <row r="4" spans="1:7" x14ac:dyDescent="0.25">
      <c r="A4" s="1"/>
      <c r="B4" s="1"/>
      <c r="C4" s="1"/>
      <c r="D4" s="1" t="s">
        <v>3</v>
      </c>
      <c r="E4" s="1"/>
      <c r="F4" s="1"/>
      <c r="G4" s="2">
        <v>390.34</v>
      </c>
    </row>
    <row r="5" spans="1:7" x14ac:dyDescent="0.25">
      <c r="A5" s="1"/>
      <c r="B5" s="1"/>
      <c r="C5" s="1"/>
      <c r="D5" s="1" t="s">
        <v>4</v>
      </c>
      <c r="E5" s="1"/>
      <c r="F5" s="1"/>
      <c r="G5" s="2">
        <v>71673.87</v>
      </c>
    </row>
    <row r="6" spans="1:7" ht="15.75" thickBot="1" x14ac:dyDescent="0.3">
      <c r="A6" s="1"/>
      <c r="B6" s="1"/>
      <c r="C6" s="1"/>
      <c r="D6" s="1" t="s">
        <v>5</v>
      </c>
      <c r="E6" s="1"/>
      <c r="F6" s="1"/>
      <c r="G6" s="3">
        <v>124682</v>
      </c>
    </row>
    <row r="7" spans="1:7" x14ac:dyDescent="0.25">
      <c r="A7" s="1"/>
      <c r="B7" s="1"/>
      <c r="C7" s="1" t="s">
        <v>6</v>
      </c>
      <c r="D7" s="1"/>
      <c r="E7" s="1"/>
      <c r="F7" s="1"/>
      <c r="G7" s="2">
        <f>ROUND(SUM(G3:G6),5)</f>
        <v>196746.21</v>
      </c>
    </row>
    <row r="8" spans="1:7" x14ac:dyDescent="0.25">
      <c r="A8" s="1"/>
      <c r="B8" s="1"/>
      <c r="C8" s="1" t="s">
        <v>7</v>
      </c>
      <c r="D8" s="1"/>
      <c r="E8" s="1"/>
      <c r="F8" s="1"/>
      <c r="G8" s="2"/>
    </row>
    <row r="9" spans="1:7" x14ac:dyDescent="0.25">
      <c r="A9" s="1"/>
      <c r="B9" s="1"/>
      <c r="C9" s="1"/>
      <c r="D9" s="1" t="s">
        <v>8</v>
      </c>
      <c r="E9" s="1"/>
      <c r="F9" s="1"/>
      <c r="G9" s="2">
        <v>42572.03</v>
      </c>
    </row>
    <row r="10" spans="1:7" x14ac:dyDescent="0.25">
      <c r="A10" s="1"/>
      <c r="B10" s="1"/>
      <c r="C10" s="1"/>
      <c r="D10" s="1" t="s">
        <v>9</v>
      </c>
      <c r="E10" s="1"/>
      <c r="F10" s="1"/>
      <c r="G10" s="2">
        <v>27889.16</v>
      </c>
    </row>
    <row r="11" spans="1:7" x14ac:dyDescent="0.25">
      <c r="A11" s="1"/>
      <c r="B11" s="1"/>
      <c r="C11" s="1"/>
      <c r="D11" s="1" t="s">
        <v>10</v>
      </c>
      <c r="E11" s="1"/>
      <c r="F11" s="1"/>
      <c r="G11" s="2">
        <v>1473</v>
      </c>
    </row>
    <row r="12" spans="1:7" x14ac:dyDescent="0.25">
      <c r="A12" s="1"/>
      <c r="B12" s="1"/>
      <c r="C12" s="1"/>
      <c r="D12" s="1" t="s">
        <v>11</v>
      </c>
      <c r="E12" s="1"/>
      <c r="F12" s="1"/>
      <c r="G12" s="2"/>
    </row>
    <row r="13" spans="1:7" x14ac:dyDescent="0.25">
      <c r="A13" s="1"/>
      <c r="B13" s="1"/>
      <c r="C13" s="1"/>
      <c r="D13" s="1"/>
      <c r="E13" s="1" t="s">
        <v>12</v>
      </c>
      <c r="F13" s="1"/>
      <c r="G13" s="2">
        <v>2942.9</v>
      </c>
    </row>
    <row r="14" spans="1:7" ht="15.75" thickBot="1" x14ac:dyDescent="0.3">
      <c r="A14" s="1"/>
      <c r="B14" s="1"/>
      <c r="C14" s="1"/>
      <c r="D14" s="1"/>
      <c r="E14" s="1" t="s">
        <v>13</v>
      </c>
      <c r="F14" s="1"/>
      <c r="G14" s="3">
        <v>32451</v>
      </c>
    </row>
    <row r="15" spans="1:7" x14ac:dyDescent="0.25">
      <c r="A15" s="1"/>
      <c r="B15" s="1"/>
      <c r="C15" s="1"/>
      <c r="D15" s="1" t="s">
        <v>14</v>
      </c>
      <c r="E15" s="1"/>
      <c r="F15" s="1"/>
      <c r="G15" s="2">
        <f>ROUND(SUM(G12:G14),5)</f>
        <v>35393.9</v>
      </c>
    </row>
    <row r="16" spans="1:7" x14ac:dyDescent="0.25">
      <c r="A16" s="1"/>
      <c r="B16" s="1"/>
      <c r="C16" s="1"/>
      <c r="D16" s="1" t="s">
        <v>15</v>
      </c>
      <c r="E16" s="1"/>
      <c r="F16" s="1"/>
      <c r="G16" s="2"/>
    </row>
    <row r="17" spans="1:7" x14ac:dyDescent="0.25">
      <c r="A17" s="1"/>
      <c r="B17" s="1"/>
      <c r="C17" s="1"/>
      <c r="D17" s="1"/>
      <c r="E17" s="1" t="s">
        <v>16</v>
      </c>
      <c r="F17" s="1"/>
      <c r="G17" s="2">
        <v>13516.7</v>
      </c>
    </row>
    <row r="18" spans="1:7" x14ac:dyDescent="0.25">
      <c r="A18" s="1"/>
      <c r="B18" s="1"/>
      <c r="C18" s="1"/>
      <c r="D18" s="1"/>
      <c r="E18" s="1" t="s">
        <v>17</v>
      </c>
      <c r="F18" s="1"/>
      <c r="G18" s="2">
        <v>786.5</v>
      </c>
    </row>
    <row r="19" spans="1:7" x14ac:dyDescent="0.25">
      <c r="A19" s="1"/>
      <c r="B19" s="1"/>
      <c r="C19" s="1"/>
      <c r="D19" s="1"/>
      <c r="E19" s="1" t="s">
        <v>18</v>
      </c>
      <c r="F19" s="1"/>
      <c r="G19" s="2">
        <v>4478.75</v>
      </c>
    </row>
    <row r="20" spans="1:7" x14ac:dyDescent="0.25">
      <c r="A20" s="1"/>
      <c r="B20" s="1"/>
      <c r="C20" s="1"/>
      <c r="D20" s="1"/>
      <c r="E20" s="1" t="s">
        <v>19</v>
      </c>
      <c r="F20" s="1"/>
      <c r="G20" s="2">
        <v>1350</v>
      </c>
    </row>
    <row r="21" spans="1:7" x14ac:dyDescent="0.25">
      <c r="A21" s="1"/>
      <c r="B21" s="1"/>
      <c r="C21" s="1"/>
      <c r="D21" s="1"/>
      <c r="E21" s="1" t="s">
        <v>20</v>
      </c>
      <c r="F21" s="1"/>
      <c r="G21" s="2">
        <v>12600</v>
      </c>
    </row>
    <row r="22" spans="1:7" ht="15.75" thickBot="1" x14ac:dyDescent="0.3">
      <c r="A22" s="1"/>
      <c r="B22" s="1"/>
      <c r="C22" s="1"/>
      <c r="D22" s="1"/>
      <c r="E22" s="1" t="s">
        <v>21</v>
      </c>
      <c r="F22" s="1"/>
      <c r="G22" s="3">
        <v>32529.119999999999</v>
      </c>
    </row>
    <row r="23" spans="1:7" x14ac:dyDescent="0.25">
      <c r="A23" s="1"/>
      <c r="B23" s="1"/>
      <c r="C23" s="1"/>
      <c r="D23" s="1" t="s">
        <v>22</v>
      </c>
      <c r="E23" s="1"/>
      <c r="F23" s="1"/>
      <c r="G23" s="2">
        <f>ROUND(SUM(G16:G22),5)</f>
        <v>65261.07</v>
      </c>
    </row>
    <row r="24" spans="1:7" x14ac:dyDescent="0.25">
      <c r="A24" s="1"/>
      <c r="B24" s="1"/>
      <c r="C24" s="1"/>
      <c r="D24" s="1" t="s">
        <v>23</v>
      </c>
      <c r="E24" s="1"/>
      <c r="F24" s="1"/>
      <c r="G24" s="2"/>
    </row>
    <row r="25" spans="1:7" x14ac:dyDescent="0.25">
      <c r="A25" s="1"/>
      <c r="B25" s="1"/>
      <c r="C25" s="1"/>
      <c r="D25" s="1"/>
      <c r="E25" s="1" t="s">
        <v>24</v>
      </c>
      <c r="F25" s="1"/>
      <c r="G25" s="2">
        <v>374.59</v>
      </c>
    </row>
    <row r="26" spans="1:7" x14ac:dyDescent="0.25">
      <c r="A26" s="1"/>
      <c r="B26" s="1"/>
      <c r="C26" s="1"/>
      <c r="D26" s="1"/>
      <c r="E26" s="1" t="s">
        <v>25</v>
      </c>
      <c r="F26" s="1"/>
      <c r="G26" s="2">
        <v>3073.75</v>
      </c>
    </row>
    <row r="27" spans="1:7" x14ac:dyDescent="0.25">
      <c r="A27" s="1"/>
      <c r="B27" s="1"/>
      <c r="C27" s="1"/>
      <c r="D27" s="1"/>
      <c r="E27" s="1" t="s">
        <v>26</v>
      </c>
      <c r="F27" s="1"/>
      <c r="G27" s="2">
        <v>3615</v>
      </c>
    </row>
    <row r="28" spans="1:7" x14ac:dyDescent="0.25">
      <c r="A28" s="1"/>
      <c r="B28" s="1"/>
      <c r="C28" s="1"/>
      <c r="D28" s="1"/>
      <c r="E28" s="1" t="s">
        <v>27</v>
      </c>
      <c r="F28" s="1"/>
      <c r="G28" s="2"/>
    </row>
    <row r="29" spans="1:7" x14ac:dyDescent="0.25">
      <c r="A29" s="1"/>
      <c r="B29" s="1"/>
      <c r="C29" s="1"/>
      <c r="D29" s="1"/>
      <c r="E29" s="1"/>
      <c r="F29" s="1" t="s">
        <v>28</v>
      </c>
      <c r="G29" s="2">
        <v>3648.25</v>
      </c>
    </row>
    <row r="30" spans="1:7" x14ac:dyDescent="0.25">
      <c r="A30" s="1"/>
      <c r="B30" s="1"/>
      <c r="C30" s="1"/>
      <c r="D30" s="1"/>
      <c r="E30" s="1"/>
      <c r="F30" s="1" t="s">
        <v>29</v>
      </c>
      <c r="G30" s="2">
        <v>4800</v>
      </c>
    </row>
    <row r="31" spans="1:7" x14ac:dyDescent="0.25">
      <c r="A31" s="1"/>
      <c r="B31" s="1"/>
      <c r="C31" s="1"/>
      <c r="D31" s="1"/>
      <c r="E31" s="1"/>
      <c r="F31" s="1" t="s">
        <v>30</v>
      </c>
      <c r="G31" s="2">
        <v>8900</v>
      </c>
    </row>
    <row r="32" spans="1:7" ht="15.75" thickBot="1" x14ac:dyDescent="0.3">
      <c r="A32" s="1"/>
      <c r="B32" s="1"/>
      <c r="C32" s="1"/>
      <c r="D32" s="1"/>
      <c r="E32" s="1"/>
      <c r="F32" s="1" t="s">
        <v>31</v>
      </c>
      <c r="G32" s="3">
        <v>1550</v>
      </c>
    </row>
    <row r="33" spans="1:7" x14ac:dyDescent="0.25">
      <c r="A33" s="1"/>
      <c r="B33" s="1"/>
      <c r="C33" s="1"/>
      <c r="D33" s="1"/>
      <c r="E33" s="1" t="s">
        <v>32</v>
      </c>
      <c r="F33" s="1"/>
      <c r="G33" s="2">
        <f>ROUND(SUM(G28:G32),5)</f>
        <v>18898.25</v>
      </c>
    </row>
    <row r="34" spans="1:7" x14ac:dyDescent="0.25">
      <c r="A34" s="1"/>
      <c r="B34" s="1"/>
      <c r="C34" s="1"/>
      <c r="D34" s="1"/>
      <c r="E34" s="1" t="s">
        <v>33</v>
      </c>
      <c r="F34" s="1"/>
      <c r="G34" s="2"/>
    </row>
    <row r="35" spans="1:7" x14ac:dyDescent="0.25">
      <c r="A35" s="1"/>
      <c r="B35" s="1"/>
      <c r="C35" s="1"/>
      <c r="D35" s="1"/>
      <c r="E35" s="1"/>
      <c r="F35" s="1" t="s">
        <v>34</v>
      </c>
      <c r="G35" s="2">
        <v>3500</v>
      </c>
    </row>
    <row r="36" spans="1:7" ht="15.75" thickBot="1" x14ac:dyDescent="0.3">
      <c r="A36" s="1"/>
      <c r="B36" s="1"/>
      <c r="C36" s="1"/>
      <c r="D36" s="1"/>
      <c r="E36" s="1"/>
      <c r="F36" s="1" t="s">
        <v>35</v>
      </c>
      <c r="G36" s="4">
        <v>2360.5300000000002</v>
      </c>
    </row>
    <row r="37" spans="1:7" ht="15.75" thickBot="1" x14ac:dyDescent="0.3">
      <c r="A37" s="1"/>
      <c r="B37" s="1"/>
      <c r="C37" s="1"/>
      <c r="D37" s="1"/>
      <c r="E37" s="1" t="s">
        <v>36</v>
      </c>
      <c r="F37" s="1"/>
      <c r="G37" s="5">
        <f>ROUND(SUM(G34:G36),5)</f>
        <v>5860.53</v>
      </c>
    </row>
    <row r="38" spans="1:7" x14ac:dyDescent="0.25">
      <c r="A38" s="1"/>
      <c r="B38" s="1"/>
      <c r="C38" s="1"/>
      <c r="D38" s="1" t="s">
        <v>37</v>
      </c>
      <c r="E38" s="1"/>
      <c r="F38" s="1"/>
      <c r="G38" s="2">
        <f>ROUND(SUM(G24:G27)+G33+G37,5)</f>
        <v>31822.12</v>
      </c>
    </row>
    <row r="39" spans="1:7" x14ac:dyDescent="0.25">
      <c r="A39" s="1"/>
      <c r="B39" s="1"/>
      <c r="C39" s="1"/>
      <c r="D39" s="1" t="s">
        <v>38</v>
      </c>
      <c r="E39" s="1"/>
      <c r="F39" s="1"/>
      <c r="G39" s="2"/>
    </row>
    <row r="40" spans="1:7" ht="15.75" thickBot="1" x14ac:dyDescent="0.3">
      <c r="A40" s="1"/>
      <c r="B40" s="1"/>
      <c r="C40" s="1"/>
      <c r="D40" s="1"/>
      <c r="E40" s="1" t="s">
        <v>39</v>
      </c>
      <c r="F40" s="1"/>
      <c r="G40" s="3">
        <v>3965</v>
      </c>
    </row>
    <row r="41" spans="1:7" x14ac:dyDescent="0.25">
      <c r="A41" s="1"/>
      <c r="B41" s="1"/>
      <c r="C41" s="1"/>
      <c r="D41" s="1" t="s">
        <v>40</v>
      </c>
      <c r="E41" s="1"/>
      <c r="F41" s="1"/>
      <c r="G41" s="2">
        <f>ROUND(SUM(G39:G40),5)</f>
        <v>3965</v>
      </c>
    </row>
    <row r="42" spans="1:7" x14ac:dyDescent="0.25">
      <c r="A42" s="1"/>
      <c r="B42" s="1"/>
      <c r="C42" s="1"/>
      <c r="D42" s="1" t="s">
        <v>41</v>
      </c>
      <c r="E42" s="1"/>
      <c r="F42" s="1"/>
      <c r="G42" s="2"/>
    </row>
    <row r="43" spans="1:7" x14ac:dyDescent="0.25">
      <c r="A43" s="1"/>
      <c r="B43" s="1"/>
      <c r="C43" s="1"/>
      <c r="D43" s="1"/>
      <c r="E43" s="1" t="s">
        <v>42</v>
      </c>
      <c r="F43" s="1"/>
      <c r="G43" s="2">
        <v>2090.69</v>
      </c>
    </row>
    <row r="44" spans="1:7" ht="15.75" thickBot="1" x14ac:dyDescent="0.3">
      <c r="A44" s="1"/>
      <c r="B44" s="1"/>
      <c r="C44" s="1"/>
      <c r="D44" s="1"/>
      <c r="E44" s="1" t="s">
        <v>43</v>
      </c>
      <c r="F44" s="1"/>
      <c r="G44" s="3">
        <v>1342.82</v>
      </c>
    </row>
    <row r="45" spans="1:7" x14ac:dyDescent="0.25">
      <c r="A45" s="1"/>
      <c r="B45" s="1"/>
      <c r="C45" s="1"/>
      <c r="D45" s="1" t="s">
        <v>44</v>
      </c>
      <c r="E45" s="1"/>
      <c r="F45" s="1"/>
      <c r="G45" s="2">
        <f>ROUND(SUM(G42:G44),5)</f>
        <v>3433.51</v>
      </c>
    </row>
    <row r="46" spans="1:7" x14ac:dyDescent="0.25">
      <c r="A46" s="1"/>
      <c r="B46" s="1"/>
      <c r="C46" s="1"/>
      <c r="D46" s="1" t="s">
        <v>45</v>
      </c>
      <c r="E46" s="1"/>
      <c r="F46" s="1"/>
      <c r="G46" s="2"/>
    </row>
    <row r="47" spans="1:7" x14ac:dyDescent="0.25">
      <c r="A47" s="1"/>
      <c r="B47" s="1"/>
      <c r="C47" s="1"/>
      <c r="D47" s="1"/>
      <c r="E47" s="1" t="s">
        <v>46</v>
      </c>
      <c r="F47" s="1"/>
      <c r="G47" s="2">
        <v>541.58000000000004</v>
      </c>
    </row>
    <row r="48" spans="1:7" x14ac:dyDescent="0.25">
      <c r="A48" s="1"/>
      <c r="B48" s="1"/>
      <c r="C48" s="1"/>
      <c r="D48" s="1"/>
      <c r="E48" s="1" t="s">
        <v>47</v>
      </c>
      <c r="F48" s="1"/>
      <c r="G48" s="2">
        <v>20</v>
      </c>
    </row>
    <row r="49" spans="1:7" x14ac:dyDescent="0.25">
      <c r="A49" s="1"/>
      <c r="B49" s="1"/>
      <c r="C49" s="1"/>
      <c r="D49" s="1"/>
      <c r="E49" s="1" t="s">
        <v>48</v>
      </c>
      <c r="F49" s="1"/>
      <c r="G49" s="2">
        <v>450</v>
      </c>
    </row>
    <row r="50" spans="1:7" x14ac:dyDescent="0.25">
      <c r="A50" s="1"/>
      <c r="B50" s="1"/>
      <c r="C50" s="1"/>
      <c r="D50" s="1"/>
      <c r="E50" s="1" t="s">
        <v>49</v>
      </c>
      <c r="F50" s="1"/>
      <c r="G50" s="2">
        <v>719.6</v>
      </c>
    </row>
    <row r="51" spans="1:7" ht="15.75" thickBot="1" x14ac:dyDescent="0.3">
      <c r="A51" s="1"/>
      <c r="B51" s="1"/>
      <c r="C51" s="1"/>
      <c r="D51" s="1"/>
      <c r="E51" s="1" t="s">
        <v>50</v>
      </c>
      <c r="F51" s="1"/>
      <c r="G51" s="3">
        <v>443</v>
      </c>
    </row>
    <row r="52" spans="1:7" x14ac:dyDescent="0.25">
      <c r="A52" s="1"/>
      <c r="B52" s="1"/>
      <c r="C52" s="1"/>
      <c r="D52" s="1" t="s">
        <v>51</v>
      </c>
      <c r="E52" s="1"/>
      <c r="F52" s="1"/>
      <c r="G52" s="2">
        <f>ROUND(SUM(G46:G51),5)</f>
        <v>2174.1799999999998</v>
      </c>
    </row>
    <row r="53" spans="1:7" x14ac:dyDescent="0.25">
      <c r="A53" s="1"/>
      <c r="B53" s="1"/>
      <c r="C53" s="1"/>
      <c r="D53" s="1" t="s">
        <v>52</v>
      </c>
      <c r="E53" s="1"/>
      <c r="F53" s="1"/>
      <c r="G53" s="2"/>
    </row>
    <row r="54" spans="1:7" x14ac:dyDescent="0.25">
      <c r="A54" s="1"/>
      <c r="B54" s="1"/>
      <c r="C54" s="1"/>
      <c r="D54" s="1"/>
      <c r="E54" s="1" t="s">
        <v>53</v>
      </c>
      <c r="F54" s="1"/>
      <c r="G54" s="2">
        <v>52.75</v>
      </c>
    </row>
    <row r="55" spans="1:7" ht="15.75" thickBot="1" x14ac:dyDescent="0.3">
      <c r="A55" s="1"/>
      <c r="B55" s="1"/>
      <c r="C55" s="1"/>
      <c r="D55" s="1"/>
      <c r="E55" s="1" t="s">
        <v>54</v>
      </c>
      <c r="F55" s="1"/>
      <c r="G55" s="4">
        <v>75</v>
      </c>
    </row>
    <row r="56" spans="1:7" ht="15.75" thickBot="1" x14ac:dyDescent="0.3">
      <c r="A56" s="1"/>
      <c r="B56" s="1"/>
      <c r="C56" s="1"/>
      <c r="D56" s="1" t="s">
        <v>55</v>
      </c>
      <c r="E56" s="1"/>
      <c r="F56" s="1"/>
      <c r="G56" s="6">
        <f>ROUND(SUM(G53:G55),5)</f>
        <v>127.75</v>
      </c>
    </row>
    <row r="57" spans="1:7" ht="15.75" thickBot="1" x14ac:dyDescent="0.3">
      <c r="A57" s="1"/>
      <c r="B57" s="1"/>
      <c r="C57" s="1" t="s">
        <v>56</v>
      </c>
      <c r="D57" s="1"/>
      <c r="E57" s="1"/>
      <c r="F57" s="1"/>
      <c r="G57" s="5">
        <f>ROUND(SUM(G8:G11)+G15+G23+G38+G41+G45+G52+G56,5)</f>
        <v>214111.72</v>
      </c>
    </row>
    <row r="58" spans="1:7" x14ac:dyDescent="0.25">
      <c r="A58" s="1"/>
      <c r="B58" s="1" t="s">
        <v>57</v>
      </c>
      <c r="C58" s="1"/>
      <c r="D58" s="1"/>
      <c r="E58" s="1"/>
      <c r="F58" s="1"/>
      <c r="G58" s="2">
        <f>ROUND(G2+G7-G57,5)</f>
        <v>-17365.509999999998</v>
      </c>
    </row>
    <row r="59" spans="1:7" x14ac:dyDescent="0.25">
      <c r="A59" s="1"/>
      <c r="B59" s="1" t="s">
        <v>58</v>
      </c>
      <c r="C59" s="1"/>
      <c r="D59" s="1"/>
      <c r="E59" s="1"/>
      <c r="F59" s="1"/>
      <c r="G59" s="2"/>
    </row>
    <row r="60" spans="1:7" x14ac:dyDescent="0.25">
      <c r="A60" s="1"/>
      <c r="B60" s="1"/>
      <c r="C60" s="1" t="s">
        <v>59</v>
      </c>
      <c r="D60" s="1"/>
      <c r="E60" s="1"/>
      <c r="F60" s="1"/>
      <c r="G60" s="2"/>
    </row>
    <row r="61" spans="1:7" x14ac:dyDescent="0.25">
      <c r="A61" s="1"/>
      <c r="B61" s="1"/>
      <c r="C61" s="1"/>
      <c r="D61" s="1" t="s">
        <v>60</v>
      </c>
      <c r="E61" s="1"/>
      <c r="F61" s="1"/>
      <c r="G61" s="2"/>
    </row>
    <row r="62" spans="1:7" ht="15.75" thickBot="1" x14ac:dyDescent="0.3">
      <c r="A62" s="1"/>
      <c r="B62" s="1"/>
      <c r="C62" s="1"/>
      <c r="D62" s="1"/>
      <c r="E62" s="1" t="s">
        <v>61</v>
      </c>
      <c r="F62" s="1"/>
      <c r="G62" s="3">
        <v>15000</v>
      </c>
    </row>
    <row r="63" spans="1:7" x14ac:dyDescent="0.25">
      <c r="A63" s="1"/>
      <c r="B63" s="1"/>
      <c r="C63" s="1"/>
      <c r="D63" s="1" t="s">
        <v>62</v>
      </c>
      <c r="E63" s="1"/>
      <c r="F63" s="1"/>
      <c r="G63" s="2">
        <f>ROUND(SUM(G61:G62),5)</f>
        <v>15000</v>
      </c>
    </row>
    <row r="64" spans="1:7" ht="15.75" thickBot="1" x14ac:dyDescent="0.3">
      <c r="A64" s="1"/>
      <c r="B64" s="1"/>
      <c r="C64" s="1"/>
      <c r="D64" s="1" t="s">
        <v>63</v>
      </c>
      <c r="E64" s="1"/>
      <c r="F64" s="1"/>
      <c r="G64" s="3">
        <v>4.16</v>
      </c>
    </row>
    <row r="65" spans="1:7" x14ac:dyDescent="0.25">
      <c r="A65" s="1"/>
      <c r="B65" s="1"/>
      <c r="C65" s="1" t="s">
        <v>64</v>
      </c>
      <c r="D65" s="1"/>
      <c r="E65" s="1"/>
      <c r="F65" s="1"/>
      <c r="G65" s="2">
        <f>ROUND(G60+SUM(G63:G64),5)</f>
        <v>15004.16</v>
      </c>
    </row>
    <row r="66" spans="1:7" x14ac:dyDescent="0.25">
      <c r="A66" s="1"/>
      <c r="B66" s="1"/>
      <c r="C66" s="1" t="s">
        <v>65</v>
      </c>
      <c r="D66" s="1"/>
      <c r="E66" s="1"/>
      <c r="F66" s="1"/>
      <c r="G66" s="2"/>
    </row>
    <row r="67" spans="1:7" ht="15.75" thickBot="1" x14ac:dyDescent="0.3">
      <c r="A67" s="1"/>
      <c r="B67" s="1"/>
      <c r="C67" s="1"/>
      <c r="D67" s="1" t="s">
        <v>66</v>
      </c>
      <c r="E67" s="1"/>
      <c r="F67" s="1"/>
      <c r="G67" s="4">
        <v>50334.9</v>
      </c>
    </row>
    <row r="68" spans="1:7" ht="15.75" thickBot="1" x14ac:dyDescent="0.3">
      <c r="A68" s="1"/>
      <c r="B68" s="1"/>
      <c r="C68" s="1" t="s">
        <v>67</v>
      </c>
      <c r="D68" s="1"/>
      <c r="E68" s="1"/>
      <c r="F68" s="1"/>
      <c r="G68" s="6">
        <f>ROUND(SUM(G66:G67),5)</f>
        <v>50334.9</v>
      </c>
    </row>
    <row r="69" spans="1:7" ht="15.75" thickBot="1" x14ac:dyDescent="0.3">
      <c r="A69" s="1"/>
      <c r="B69" s="1" t="s">
        <v>68</v>
      </c>
      <c r="C69" s="1"/>
      <c r="D69" s="1"/>
      <c r="E69" s="1"/>
      <c r="F69" s="1"/>
      <c r="G69" s="6">
        <f>ROUND(G59+G65-G68,5)</f>
        <v>-35330.74</v>
      </c>
    </row>
    <row r="70" spans="1:7" s="9" customFormat="1" ht="12" thickBot="1" x14ac:dyDescent="0.25">
      <c r="A70" s="7" t="s">
        <v>69</v>
      </c>
      <c r="B70" s="7"/>
      <c r="C70" s="7"/>
      <c r="D70" s="7"/>
      <c r="E70" s="7"/>
      <c r="F70" s="7"/>
      <c r="G70" s="8">
        <f>ROUND(G58+G69,5)</f>
        <v>-52696.25</v>
      </c>
    </row>
    <row r="71" spans="1:7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11:21 AM
&amp;"Arial,Bold"&amp;8 11/04/21
&amp;"Arial,Bold"&amp;8 Accrual Basis&amp;C&amp;"Arial,Bold"&amp;12 PIKES BAY SANITARY DISTRICT
&amp;"Arial,Bold"&amp;14 Profit &amp;&amp; Loss
&amp;"Arial,Bold"&amp;10 January through October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8"/>
  <sheetViews>
    <sheetView tabSelected="1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7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2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703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 x14ac:dyDescent="0.3">
      <c r="A1" s="25"/>
      <c r="B1" s="11" t="s">
        <v>151</v>
      </c>
      <c r="C1" s="25"/>
      <c r="D1" s="11" t="s">
        <v>152</v>
      </c>
      <c r="E1" s="25"/>
      <c r="F1" s="11" t="s">
        <v>153</v>
      </c>
      <c r="G1" s="25"/>
      <c r="H1" s="11" t="s">
        <v>154</v>
      </c>
      <c r="I1" s="25"/>
      <c r="J1" s="11" t="s">
        <v>155</v>
      </c>
      <c r="K1" s="25"/>
      <c r="L1" s="11" t="s">
        <v>156</v>
      </c>
      <c r="M1" s="25"/>
      <c r="N1" s="11" t="s">
        <v>157</v>
      </c>
      <c r="O1" s="25"/>
      <c r="P1" s="11" t="s">
        <v>158</v>
      </c>
    </row>
    <row r="2" spans="1:16" ht="15.75" thickTop="1" x14ac:dyDescent="0.25">
      <c r="A2" s="1" t="s">
        <v>159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 x14ac:dyDescent="0.25">
      <c r="A3" s="26"/>
      <c r="B3" s="29" t="s">
        <v>161</v>
      </c>
      <c r="C3" s="29"/>
      <c r="D3" s="29"/>
      <c r="E3" s="29"/>
      <c r="F3" s="30">
        <v>44491</v>
      </c>
      <c r="G3" s="29"/>
      <c r="H3" s="29" t="s">
        <v>197</v>
      </c>
      <c r="I3" s="29"/>
      <c r="J3" s="29"/>
      <c r="K3" s="29"/>
      <c r="L3" s="29" t="s">
        <v>86</v>
      </c>
      <c r="M3" s="29"/>
      <c r="N3" s="31"/>
      <c r="O3" s="29"/>
      <c r="P3" s="31">
        <v>-14.85</v>
      </c>
    </row>
    <row r="4" spans="1:16" x14ac:dyDescent="0.25">
      <c r="A4" s="1" t="s">
        <v>159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 x14ac:dyDescent="0.3">
      <c r="A5" s="26"/>
      <c r="B5" s="32"/>
      <c r="C5" s="32"/>
      <c r="D5" s="32"/>
      <c r="E5" s="32"/>
      <c r="F5" s="33"/>
      <c r="G5" s="32"/>
      <c r="H5" s="32"/>
      <c r="I5" s="32"/>
      <c r="J5" s="32"/>
      <c r="K5" s="32"/>
      <c r="L5" s="32" t="s">
        <v>49</v>
      </c>
      <c r="M5" s="32"/>
      <c r="N5" s="34">
        <v>-14.85</v>
      </c>
      <c r="O5" s="32"/>
      <c r="P5" s="34">
        <v>14.85</v>
      </c>
    </row>
    <row r="6" spans="1:16" x14ac:dyDescent="0.25">
      <c r="A6" s="17" t="s">
        <v>160</v>
      </c>
      <c r="B6" s="17"/>
      <c r="C6" s="17"/>
      <c r="D6" s="17"/>
      <c r="E6" s="17"/>
      <c r="F6" s="35"/>
      <c r="G6" s="17"/>
      <c r="H6" s="17"/>
      <c r="I6" s="17"/>
      <c r="J6" s="17"/>
      <c r="K6" s="17"/>
      <c r="L6" s="17"/>
      <c r="M6" s="17"/>
      <c r="N6" s="2">
        <f>ROUND(SUM(N4:N5),5)</f>
        <v>-14.85</v>
      </c>
      <c r="O6" s="17"/>
      <c r="P6" s="2">
        <f>ROUND(SUM(P4:P5),5)</f>
        <v>14.85</v>
      </c>
    </row>
    <row r="7" spans="1:16" x14ac:dyDescent="0.25">
      <c r="A7" s="1" t="s">
        <v>159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 x14ac:dyDescent="0.25">
      <c r="A8" s="26"/>
      <c r="B8" s="29" t="s">
        <v>161</v>
      </c>
      <c r="C8" s="29"/>
      <c r="D8" s="29"/>
      <c r="E8" s="29"/>
      <c r="F8" s="30">
        <v>44494</v>
      </c>
      <c r="G8" s="29"/>
      <c r="H8" s="29" t="s">
        <v>198</v>
      </c>
      <c r="I8" s="29"/>
      <c r="J8" s="29"/>
      <c r="K8" s="29"/>
      <c r="L8" s="29" t="s">
        <v>86</v>
      </c>
      <c r="M8" s="29"/>
      <c r="N8" s="31"/>
      <c r="O8" s="29"/>
      <c r="P8" s="31">
        <v>-121.61</v>
      </c>
    </row>
    <row r="9" spans="1:16" x14ac:dyDescent="0.25">
      <c r="A9" s="1" t="s">
        <v>159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 x14ac:dyDescent="0.3">
      <c r="A10" s="26"/>
      <c r="B10" s="32"/>
      <c r="C10" s="32"/>
      <c r="D10" s="32"/>
      <c r="E10" s="32"/>
      <c r="F10" s="33"/>
      <c r="G10" s="32"/>
      <c r="H10" s="32"/>
      <c r="I10" s="32"/>
      <c r="J10" s="32"/>
      <c r="K10" s="32"/>
      <c r="L10" s="32" t="s">
        <v>42</v>
      </c>
      <c r="M10" s="32"/>
      <c r="N10" s="34">
        <v>-121.61</v>
      </c>
      <c r="O10" s="32"/>
      <c r="P10" s="34">
        <v>121.61</v>
      </c>
    </row>
    <row r="11" spans="1:16" x14ac:dyDescent="0.25">
      <c r="A11" s="17" t="s">
        <v>160</v>
      </c>
      <c r="B11" s="17"/>
      <c r="C11" s="17"/>
      <c r="D11" s="17"/>
      <c r="E11" s="17"/>
      <c r="F11" s="35"/>
      <c r="G11" s="17"/>
      <c r="H11" s="17"/>
      <c r="I11" s="17"/>
      <c r="J11" s="17"/>
      <c r="K11" s="17"/>
      <c r="L11" s="17"/>
      <c r="M11" s="17"/>
      <c r="N11" s="2">
        <f>ROUND(SUM(N9:N10),5)</f>
        <v>-121.61</v>
      </c>
      <c r="O11" s="17"/>
      <c r="P11" s="2">
        <f>ROUND(SUM(P9:P10),5)</f>
        <v>121.61</v>
      </c>
    </row>
    <row r="12" spans="1:16" x14ac:dyDescent="0.25">
      <c r="A12" s="1" t="s">
        <v>159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 x14ac:dyDescent="0.25">
      <c r="A13" s="26"/>
      <c r="B13" s="29" t="s">
        <v>161</v>
      </c>
      <c r="C13" s="29"/>
      <c r="D13" s="29"/>
      <c r="E13" s="29"/>
      <c r="F13" s="30">
        <v>44494</v>
      </c>
      <c r="G13" s="29"/>
      <c r="H13" s="29" t="s">
        <v>198</v>
      </c>
      <c r="I13" s="29"/>
      <c r="J13" s="29"/>
      <c r="K13" s="29"/>
      <c r="L13" s="29" t="s">
        <v>86</v>
      </c>
      <c r="M13" s="29"/>
      <c r="N13" s="31"/>
      <c r="O13" s="29"/>
      <c r="P13" s="31">
        <v>-61.29</v>
      </c>
    </row>
    <row r="14" spans="1:16" x14ac:dyDescent="0.25">
      <c r="A14" s="1" t="s">
        <v>159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ht="15.75" thickBot="1" x14ac:dyDescent="0.3">
      <c r="A15" s="26"/>
      <c r="B15" s="32"/>
      <c r="C15" s="32"/>
      <c r="D15" s="32"/>
      <c r="E15" s="32"/>
      <c r="F15" s="33"/>
      <c r="G15" s="32"/>
      <c r="H15" s="32"/>
      <c r="I15" s="32"/>
      <c r="J15" s="32"/>
      <c r="K15" s="32"/>
      <c r="L15" s="32" t="s">
        <v>42</v>
      </c>
      <c r="M15" s="32"/>
      <c r="N15" s="34">
        <v>-61.29</v>
      </c>
      <c r="O15" s="32"/>
      <c r="P15" s="34">
        <v>61.29</v>
      </c>
    </row>
    <row r="16" spans="1:16" x14ac:dyDescent="0.25">
      <c r="A16" s="17" t="s">
        <v>160</v>
      </c>
      <c r="B16" s="17"/>
      <c r="C16" s="17"/>
      <c r="D16" s="17"/>
      <c r="E16" s="17"/>
      <c r="F16" s="35"/>
      <c r="G16" s="17"/>
      <c r="H16" s="17"/>
      <c r="I16" s="17"/>
      <c r="J16" s="17"/>
      <c r="K16" s="17"/>
      <c r="L16" s="17"/>
      <c r="M16" s="17"/>
      <c r="N16" s="2">
        <f>ROUND(SUM(N14:N15),5)</f>
        <v>-61.29</v>
      </c>
      <c r="O16" s="17"/>
      <c r="P16" s="2">
        <f>ROUND(SUM(P14:P15),5)</f>
        <v>61.29</v>
      </c>
    </row>
    <row r="17" spans="1:16" x14ac:dyDescent="0.25">
      <c r="A17" s="1" t="s">
        <v>159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  <c r="O17" s="1"/>
      <c r="P17" s="28"/>
    </row>
    <row r="18" spans="1:16" x14ac:dyDescent="0.25">
      <c r="A18" s="26"/>
      <c r="B18" s="29" t="s">
        <v>161</v>
      </c>
      <c r="C18" s="29"/>
      <c r="D18" s="29"/>
      <c r="E18" s="29"/>
      <c r="F18" s="30">
        <v>44494</v>
      </c>
      <c r="G18" s="29"/>
      <c r="H18" s="29" t="s">
        <v>198</v>
      </c>
      <c r="I18" s="29"/>
      <c r="J18" s="29"/>
      <c r="K18" s="29"/>
      <c r="L18" s="29" t="s">
        <v>86</v>
      </c>
      <c r="M18" s="29"/>
      <c r="N18" s="31"/>
      <c r="O18" s="29"/>
      <c r="P18" s="31">
        <v>-43.72</v>
      </c>
    </row>
    <row r="19" spans="1:16" x14ac:dyDescent="0.25">
      <c r="A19" s="1" t="s">
        <v>159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  <c r="O19" s="1"/>
      <c r="P19" s="28"/>
    </row>
    <row r="20" spans="1:16" ht="15.75" thickBot="1" x14ac:dyDescent="0.3">
      <c r="A20" s="26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42</v>
      </c>
      <c r="M20" s="32"/>
      <c r="N20" s="34">
        <v>-43.72</v>
      </c>
      <c r="O20" s="32"/>
      <c r="P20" s="34">
        <v>43.72</v>
      </c>
    </row>
    <row r="21" spans="1:16" x14ac:dyDescent="0.25">
      <c r="A21" s="17" t="s">
        <v>160</v>
      </c>
      <c r="B21" s="17"/>
      <c r="C21" s="17"/>
      <c r="D21" s="17"/>
      <c r="E21" s="17"/>
      <c r="F21" s="35"/>
      <c r="G21" s="17"/>
      <c r="H21" s="17"/>
      <c r="I21" s="17"/>
      <c r="J21" s="17"/>
      <c r="K21" s="17"/>
      <c r="L21" s="17"/>
      <c r="M21" s="17"/>
      <c r="N21" s="2">
        <f>ROUND(SUM(N19:N20),5)</f>
        <v>-43.72</v>
      </c>
      <c r="O21" s="17"/>
      <c r="P21" s="2">
        <f>ROUND(SUM(P19:P20),5)</f>
        <v>43.72</v>
      </c>
    </row>
    <row r="22" spans="1:16" x14ac:dyDescent="0.25">
      <c r="A22" s="1" t="s">
        <v>159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1"/>
      <c r="M22" s="1"/>
      <c r="N22" s="28"/>
      <c r="O22" s="1"/>
      <c r="P22" s="28"/>
    </row>
    <row r="23" spans="1:16" x14ac:dyDescent="0.25">
      <c r="A23" s="26"/>
      <c r="B23" s="29" t="s">
        <v>161</v>
      </c>
      <c r="C23" s="29"/>
      <c r="D23" s="29"/>
      <c r="E23" s="29"/>
      <c r="F23" s="30">
        <v>44495</v>
      </c>
      <c r="G23" s="29"/>
      <c r="H23" s="29" t="s">
        <v>199</v>
      </c>
      <c r="I23" s="29"/>
      <c r="J23" s="29"/>
      <c r="K23" s="29"/>
      <c r="L23" s="29" t="s">
        <v>86</v>
      </c>
      <c r="M23" s="29"/>
      <c r="N23" s="31"/>
      <c r="O23" s="29"/>
      <c r="P23" s="31">
        <v>-6.3</v>
      </c>
    </row>
    <row r="24" spans="1:16" x14ac:dyDescent="0.25">
      <c r="A24" s="1" t="s">
        <v>159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1"/>
      <c r="M24" s="1"/>
      <c r="N24" s="28"/>
      <c r="O24" s="1"/>
      <c r="P24" s="28"/>
    </row>
    <row r="25" spans="1:16" ht="15.75" thickBot="1" x14ac:dyDescent="0.3">
      <c r="A25" s="26"/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 t="s">
        <v>49</v>
      </c>
      <c r="M25" s="32"/>
      <c r="N25" s="34">
        <v>-6.3</v>
      </c>
      <c r="O25" s="32"/>
      <c r="P25" s="34">
        <v>6.3</v>
      </c>
    </row>
    <row r="26" spans="1:16" x14ac:dyDescent="0.25">
      <c r="A26" s="17" t="s">
        <v>160</v>
      </c>
      <c r="B26" s="17"/>
      <c r="C26" s="17"/>
      <c r="D26" s="17"/>
      <c r="E26" s="17"/>
      <c r="F26" s="35"/>
      <c r="G26" s="17"/>
      <c r="H26" s="17"/>
      <c r="I26" s="17"/>
      <c r="J26" s="17"/>
      <c r="K26" s="17"/>
      <c r="L26" s="17"/>
      <c r="M26" s="17"/>
      <c r="N26" s="2">
        <f>ROUND(SUM(N24:N25),5)</f>
        <v>-6.3</v>
      </c>
      <c r="O26" s="17"/>
      <c r="P26" s="2">
        <f>ROUND(SUM(P24:P25),5)</f>
        <v>6.3</v>
      </c>
    </row>
    <row r="27" spans="1:16" x14ac:dyDescent="0.25">
      <c r="A27" s="1" t="s">
        <v>159</v>
      </c>
      <c r="B27" s="1"/>
      <c r="C27" s="1"/>
      <c r="D27" s="1"/>
      <c r="E27" s="1"/>
      <c r="F27" s="27"/>
      <c r="G27" s="1"/>
      <c r="H27" s="1"/>
      <c r="I27" s="1"/>
      <c r="J27" s="1"/>
      <c r="K27" s="1"/>
      <c r="L27" s="1"/>
      <c r="M27" s="1"/>
      <c r="N27" s="28"/>
      <c r="O27" s="1"/>
      <c r="P27" s="28"/>
    </row>
    <row r="28" spans="1:16" x14ac:dyDescent="0.25">
      <c r="A28" s="26"/>
      <c r="B28" s="29" t="s">
        <v>161</v>
      </c>
      <c r="C28" s="29"/>
      <c r="D28" s="29" t="s">
        <v>166</v>
      </c>
      <c r="E28" s="29"/>
      <c r="F28" s="30">
        <v>44481</v>
      </c>
      <c r="G28" s="29"/>
      <c r="H28" s="29" t="s">
        <v>200</v>
      </c>
      <c r="I28" s="29"/>
      <c r="J28" s="29"/>
      <c r="K28" s="29"/>
      <c r="L28" s="29" t="s">
        <v>86</v>
      </c>
      <c r="M28" s="29"/>
      <c r="N28" s="31"/>
      <c r="O28" s="29"/>
      <c r="P28" s="31">
        <v>-124.66</v>
      </c>
    </row>
    <row r="29" spans="1:16" x14ac:dyDescent="0.25">
      <c r="A29" s="1" t="s">
        <v>159</v>
      </c>
      <c r="B29" s="1"/>
      <c r="C29" s="1"/>
      <c r="D29" s="1"/>
      <c r="E29" s="1"/>
      <c r="F29" s="27"/>
      <c r="G29" s="1"/>
      <c r="H29" s="1"/>
      <c r="I29" s="1"/>
      <c r="J29" s="1"/>
      <c r="K29" s="1"/>
      <c r="L29" s="1"/>
      <c r="M29" s="1"/>
      <c r="N29" s="28"/>
      <c r="O29" s="1"/>
      <c r="P29" s="28"/>
    </row>
    <row r="30" spans="1:16" ht="15.75" thickBot="1" x14ac:dyDescent="0.3">
      <c r="A30" s="26"/>
      <c r="B30" s="32"/>
      <c r="C30" s="32"/>
      <c r="D30" s="32"/>
      <c r="E30" s="32"/>
      <c r="F30" s="33"/>
      <c r="G30" s="32"/>
      <c r="H30" s="32"/>
      <c r="I30" s="32"/>
      <c r="J30" s="32"/>
      <c r="K30" s="32"/>
      <c r="L30" s="32" t="s">
        <v>43</v>
      </c>
      <c r="M30" s="32"/>
      <c r="N30" s="34">
        <v>-124.66</v>
      </c>
      <c r="O30" s="32"/>
      <c r="P30" s="34">
        <v>124.66</v>
      </c>
    </row>
    <row r="31" spans="1:16" x14ac:dyDescent="0.25">
      <c r="A31" s="17" t="s">
        <v>160</v>
      </c>
      <c r="B31" s="17"/>
      <c r="C31" s="17"/>
      <c r="D31" s="17"/>
      <c r="E31" s="17"/>
      <c r="F31" s="35"/>
      <c r="G31" s="17"/>
      <c r="H31" s="17"/>
      <c r="I31" s="17"/>
      <c r="J31" s="17"/>
      <c r="K31" s="17"/>
      <c r="L31" s="17"/>
      <c r="M31" s="17"/>
      <c r="N31" s="2">
        <f>ROUND(SUM(N29:N30),5)</f>
        <v>-124.66</v>
      </c>
      <c r="O31" s="17"/>
      <c r="P31" s="2">
        <f>ROUND(SUM(P29:P30),5)</f>
        <v>124.66</v>
      </c>
    </row>
    <row r="32" spans="1:16" x14ac:dyDescent="0.25">
      <c r="A32" s="1" t="s">
        <v>159</v>
      </c>
      <c r="B32" s="1"/>
      <c r="C32" s="1"/>
      <c r="D32" s="1"/>
      <c r="E32" s="1"/>
      <c r="F32" s="27"/>
      <c r="G32" s="1"/>
      <c r="H32" s="1"/>
      <c r="I32" s="1"/>
      <c r="J32" s="1"/>
      <c r="K32" s="1"/>
      <c r="L32" s="1"/>
      <c r="M32" s="1"/>
      <c r="N32" s="28"/>
      <c r="O32" s="1"/>
      <c r="P32" s="28"/>
    </row>
    <row r="33" spans="1:16" x14ac:dyDescent="0.25">
      <c r="A33" s="26"/>
      <c r="B33" s="29" t="s">
        <v>161</v>
      </c>
      <c r="C33" s="29"/>
      <c r="D33" s="29" t="s">
        <v>167</v>
      </c>
      <c r="E33" s="29"/>
      <c r="F33" s="30">
        <v>44475</v>
      </c>
      <c r="G33" s="29"/>
      <c r="H33" s="29" t="s">
        <v>201</v>
      </c>
      <c r="I33" s="29"/>
      <c r="J33" s="29"/>
      <c r="K33" s="29"/>
      <c r="L33" s="29" t="s">
        <v>86</v>
      </c>
      <c r="M33" s="29"/>
      <c r="N33" s="31"/>
      <c r="O33" s="29"/>
      <c r="P33" s="31">
        <v>-61.18</v>
      </c>
    </row>
    <row r="34" spans="1:16" x14ac:dyDescent="0.25">
      <c r="A34" s="1" t="s">
        <v>159</v>
      </c>
      <c r="B34" s="1"/>
      <c r="C34" s="1"/>
      <c r="D34" s="1"/>
      <c r="E34" s="1"/>
      <c r="F34" s="27"/>
      <c r="G34" s="1"/>
      <c r="H34" s="1"/>
      <c r="I34" s="1"/>
      <c r="J34" s="1"/>
      <c r="K34" s="1"/>
      <c r="L34" s="1"/>
      <c r="M34" s="1"/>
      <c r="N34" s="28"/>
      <c r="O34" s="1"/>
      <c r="P34" s="28"/>
    </row>
    <row r="35" spans="1:16" ht="15.75" thickBot="1" x14ac:dyDescent="0.3">
      <c r="A35" s="26"/>
      <c r="B35" s="32"/>
      <c r="C35" s="32"/>
      <c r="D35" s="32"/>
      <c r="E35" s="32"/>
      <c r="F35" s="33"/>
      <c r="G35" s="32"/>
      <c r="H35" s="32"/>
      <c r="I35" s="32"/>
      <c r="J35" s="32"/>
      <c r="K35" s="32"/>
      <c r="L35" s="32" t="s">
        <v>49</v>
      </c>
      <c r="M35" s="32"/>
      <c r="N35" s="34">
        <v>-61.18</v>
      </c>
      <c r="O35" s="32"/>
      <c r="P35" s="34">
        <v>61.18</v>
      </c>
    </row>
    <row r="36" spans="1:16" x14ac:dyDescent="0.25">
      <c r="A36" s="17" t="s">
        <v>160</v>
      </c>
      <c r="B36" s="17"/>
      <c r="C36" s="17"/>
      <c r="D36" s="17"/>
      <c r="E36" s="17"/>
      <c r="F36" s="35"/>
      <c r="G36" s="17"/>
      <c r="H36" s="17"/>
      <c r="I36" s="17"/>
      <c r="J36" s="17"/>
      <c r="K36" s="17"/>
      <c r="L36" s="17"/>
      <c r="M36" s="17"/>
      <c r="N36" s="2">
        <f>ROUND(SUM(N34:N35),5)</f>
        <v>-61.18</v>
      </c>
      <c r="O36" s="17"/>
      <c r="P36" s="2">
        <f>ROUND(SUM(P34:P35),5)</f>
        <v>61.18</v>
      </c>
    </row>
    <row r="37" spans="1:16" x14ac:dyDescent="0.25">
      <c r="A37" s="1" t="s">
        <v>159</v>
      </c>
      <c r="B37" s="1"/>
      <c r="C37" s="1"/>
      <c r="D37" s="1"/>
      <c r="E37" s="1"/>
      <c r="F37" s="27"/>
      <c r="G37" s="1"/>
      <c r="H37" s="1"/>
      <c r="I37" s="1"/>
      <c r="J37" s="1"/>
      <c r="K37" s="1"/>
      <c r="L37" s="1"/>
      <c r="M37" s="1"/>
      <c r="N37" s="28"/>
      <c r="O37" s="1"/>
      <c r="P37" s="28"/>
    </row>
    <row r="38" spans="1:16" x14ac:dyDescent="0.25">
      <c r="A38" s="26"/>
      <c r="B38" s="29" t="s">
        <v>162</v>
      </c>
      <c r="C38" s="29"/>
      <c r="D38" s="29" t="s">
        <v>168</v>
      </c>
      <c r="E38" s="29"/>
      <c r="F38" s="30">
        <v>44489</v>
      </c>
      <c r="G38" s="29"/>
      <c r="H38" s="29" t="s">
        <v>202</v>
      </c>
      <c r="I38" s="29"/>
      <c r="J38" s="29"/>
      <c r="K38" s="29"/>
      <c r="L38" s="29" t="s">
        <v>86</v>
      </c>
      <c r="M38" s="29"/>
      <c r="N38" s="31"/>
      <c r="O38" s="29"/>
      <c r="P38" s="31">
        <v>-435.08</v>
      </c>
    </row>
    <row r="39" spans="1:16" x14ac:dyDescent="0.25">
      <c r="A39" s="1" t="s">
        <v>159</v>
      </c>
      <c r="B39" s="1"/>
      <c r="C39" s="1"/>
      <c r="D39" s="1"/>
      <c r="E39" s="1"/>
      <c r="F39" s="27"/>
      <c r="G39" s="1"/>
      <c r="H39" s="1"/>
      <c r="I39" s="1"/>
      <c r="J39" s="1"/>
      <c r="K39" s="1"/>
      <c r="L39" s="1"/>
      <c r="M39" s="1"/>
      <c r="N39" s="28"/>
      <c r="O39" s="1"/>
      <c r="P39" s="28"/>
    </row>
    <row r="40" spans="1:16" ht="15.75" thickBot="1" x14ac:dyDescent="0.3">
      <c r="A40" s="26"/>
      <c r="B40" s="32"/>
      <c r="C40" s="32"/>
      <c r="D40" s="32"/>
      <c r="E40" s="32"/>
      <c r="F40" s="33"/>
      <c r="G40" s="32"/>
      <c r="H40" s="32"/>
      <c r="I40" s="32"/>
      <c r="J40" s="32"/>
      <c r="K40" s="32"/>
      <c r="L40" s="32" t="s">
        <v>132</v>
      </c>
      <c r="M40" s="32"/>
      <c r="N40" s="34">
        <v>-435.08</v>
      </c>
      <c r="O40" s="32"/>
      <c r="P40" s="34">
        <v>435.08</v>
      </c>
    </row>
    <row r="41" spans="1:16" x14ac:dyDescent="0.25">
      <c r="A41" s="17" t="s">
        <v>160</v>
      </c>
      <c r="B41" s="17"/>
      <c r="C41" s="17"/>
      <c r="D41" s="17"/>
      <c r="E41" s="17"/>
      <c r="F41" s="35"/>
      <c r="G41" s="17"/>
      <c r="H41" s="17"/>
      <c r="I41" s="17"/>
      <c r="J41" s="17"/>
      <c r="K41" s="17"/>
      <c r="L41" s="17"/>
      <c r="M41" s="17"/>
      <c r="N41" s="2">
        <f>ROUND(SUM(N39:N40),5)</f>
        <v>-435.08</v>
      </c>
      <c r="O41" s="17"/>
      <c r="P41" s="2">
        <f>ROUND(SUM(P39:P40),5)</f>
        <v>435.08</v>
      </c>
    </row>
    <row r="42" spans="1:16" x14ac:dyDescent="0.25">
      <c r="A42" s="1" t="s">
        <v>159</v>
      </c>
      <c r="B42" s="1"/>
      <c r="C42" s="1"/>
      <c r="D42" s="1"/>
      <c r="E42" s="1"/>
      <c r="F42" s="27"/>
      <c r="G42" s="1"/>
      <c r="H42" s="1"/>
      <c r="I42" s="1"/>
      <c r="J42" s="1"/>
      <c r="K42" s="1"/>
      <c r="L42" s="1"/>
      <c r="M42" s="1"/>
      <c r="N42" s="28"/>
      <c r="O42" s="1"/>
      <c r="P42" s="28"/>
    </row>
    <row r="43" spans="1:16" x14ac:dyDescent="0.25">
      <c r="A43" s="26"/>
      <c r="B43" s="29" t="s">
        <v>162</v>
      </c>
      <c r="C43" s="29"/>
      <c r="D43" s="29" t="s">
        <v>168</v>
      </c>
      <c r="E43" s="29"/>
      <c r="F43" s="30">
        <v>44489</v>
      </c>
      <c r="G43" s="29"/>
      <c r="H43" s="29" t="s">
        <v>203</v>
      </c>
      <c r="I43" s="29"/>
      <c r="J43" s="29"/>
      <c r="K43" s="29"/>
      <c r="L43" s="29" t="s">
        <v>86</v>
      </c>
      <c r="M43" s="29"/>
      <c r="N43" s="31"/>
      <c r="O43" s="29"/>
      <c r="P43" s="31">
        <v>-1732.24</v>
      </c>
    </row>
    <row r="44" spans="1:16" x14ac:dyDescent="0.25">
      <c r="A44" s="1" t="s">
        <v>159</v>
      </c>
      <c r="B44" s="1"/>
      <c r="C44" s="1"/>
      <c r="D44" s="1"/>
      <c r="E44" s="1"/>
      <c r="F44" s="27"/>
      <c r="G44" s="1"/>
      <c r="H44" s="1"/>
      <c r="I44" s="1"/>
      <c r="J44" s="1"/>
      <c r="K44" s="1"/>
      <c r="L44" s="1"/>
      <c r="M44" s="1"/>
      <c r="N44" s="28"/>
      <c r="O44" s="1"/>
      <c r="P44" s="28"/>
    </row>
    <row r="45" spans="1:16" x14ac:dyDescent="0.25">
      <c r="A45" s="32"/>
      <c r="B45" s="32"/>
      <c r="C45" s="32"/>
      <c r="D45" s="32"/>
      <c r="E45" s="32"/>
      <c r="F45" s="33"/>
      <c r="G45" s="32"/>
      <c r="H45" s="32"/>
      <c r="I45" s="32"/>
      <c r="J45" s="32"/>
      <c r="K45" s="32"/>
      <c r="L45" s="32" t="s">
        <v>132</v>
      </c>
      <c r="M45" s="32"/>
      <c r="N45" s="36">
        <v>-786</v>
      </c>
      <c r="O45" s="32"/>
      <c r="P45" s="36">
        <v>786</v>
      </c>
    </row>
    <row r="46" spans="1:16" x14ac:dyDescent="0.25">
      <c r="A46" s="32"/>
      <c r="B46" s="32"/>
      <c r="C46" s="32"/>
      <c r="D46" s="32"/>
      <c r="E46" s="32"/>
      <c r="F46" s="33"/>
      <c r="G46" s="32"/>
      <c r="H46" s="32"/>
      <c r="I46" s="32"/>
      <c r="J46" s="32"/>
      <c r="K46" s="32"/>
      <c r="L46" s="32" t="s">
        <v>132</v>
      </c>
      <c r="M46" s="32"/>
      <c r="N46" s="36">
        <v>-383.43</v>
      </c>
      <c r="O46" s="32"/>
      <c r="P46" s="36">
        <v>383.43</v>
      </c>
    </row>
    <row r="47" spans="1:16" x14ac:dyDescent="0.25">
      <c r="A47" s="32"/>
      <c r="B47" s="32"/>
      <c r="C47" s="32"/>
      <c r="D47" s="32"/>
      <c r="E47" s="32"/>
      <c r="F47" s="33"/>
      <c r="G47" s="32"/>
      <c r="H47" s="32"/>
      <c r="I47" s="32"/>
      <c r="J47" s="32"/>
      <c r="K47" s="32"/>
      <c r="L47" s="32" t="s">
        <v>132</v>
      </c>
      <c r="M47" s="32"/>
      <c r="N47" s="36">
        <v>-383.43</v>
      </c>
      <c r="O47" s="32"/>
      <c r="P47" s="36">
        <v>383.43</v>
      </c>
    </row>
    <row r="48" spans="1:16" x14ac:dyDescent="0.25">
      <c r="A48" s="32"/>
      <c r="B48" s="32"/>
      <c r="C48" s="32"/>
      <c r="D48" s="32"/>
      <c r="E48" s="32"/>
      <c r="F48" s="33"/>
      <c r="G48" s="32"/>
      <c r="H48" s="32"/>
      <c r="I48" s="32"/>
      <c r="J48" s="32"/>
      <c r="K48" s="32"/>
      <c r="L48" s="32" t="s">
        <v>132</v>
      </c>
      <c r="M48" s="32"/>
      <c r="N48" s="36">
        <v>-89.69</v>
      </c>
      <c r="O48" s="32"/>
      <c r="P48" s="36">
        <v>89.69</v>
      </c>
    </row>
    <row r="49" spans="1:16" ht="15.75" thickBot="1" x14ac:dyDescent="0.3">
      <c r="A49" s="32"/>
      <c r="B49" s="32"/>
      <c r="C49" s="32"/>
      <c r="D49" s="32"/>
      <c r="E49" s="32"/>
      <c r="F49" s="33"/>
      <c r="G49" s="32"/>
      <c r="H49" s="32"/>
      <c r="I49" s="32"/>
      <c r="J49" s="32"/>
      <c r="K49" s="32"/>
      <c r="L49" s="32" t="s">
        <v>132</v>
      </c>
      <c r="M49" s="32"/>
      <c r="N49" s="34">
        <v>-89.69</v>
      </c>
      <c r="O49" s="32"/>
      <c r="P49" s="34">
        <v>89.69</v>
      </c>
    </row>
    <row r="50" spans="1:16" x14ac:dyDescent="0.25">
      <c r="A50" s="17" t="s">
        <v>160</v>
      </c>
      <c r="B50" s="17"/>
      <c r="C50" s="17"/>
      <c r="D50" s="17"/>
      <c r="E50" s="17"/>
      <c r="F50" s="35"/>
      <c r="G50" s="17"/>
      <c r="H50" s="17"/>
      <c r="I50" s="17"/>
      <c r="J50" s="17"/>
      <c r="K50" s="17"/>
      <c r="L50" s="17"/>
      <c r="M50" s="17"/>
      <c r="N50" s="2">
        <f>ROUND(SUM(N44:N49),5)</f>
        <v>-1732.24</v>
      </c>
      <c r="O50" s="17"/>
      <c r="P50" s="2">
        <f>ROUND(SUM(P44:P49),5)</f>
        <v>1732.24</v>
      </c>
    </row>
    <row r="51" spans="1:16" x14ac:dyDescent="0.25">
      <c r="A51" s="1" t="s">
        <v>159</v>
      </c>
      <c r="B51" s="1"/>
      <c r="C51" s="1"/>
      <c r="D51" s="1"/>
      <c r="E51" s="1"/>
      <c r="F51" s="27"/>
      <c r="G51" s="1"/>
      <c r="H51" s="1"/>
      <c r="I51" s="1"/>
      <c r="J51" s="1"/>
      <c r="K51" s="1"/>
      <c r="L51" s="1"/>
      <c r="M51" s="1"/>
      <c r="N51" s="28"/>
      <c r="O51" s="1"/>
      <c r="P51" s="28"/>
    </row>
    <row r="52" spans="1:16" x14ac:dyDescent="0.25">
      <c r="A52" s="26"/>
      <c r="B52" s="29" t="s">
        <v>161</v>
      </c>
      <c r="C52" s="29"/>
      <c r="D52" s="29" t="s">
        <v>169</v>
      </c>
      <c r="E52" s="29"/>
      <c r="F52" s="30">
        <v>44470</v>
      </c>
      <c r="G52" s="29"/>
      <c r="H52" s="29" t="s">
        <v>204</v>
      </c>
      <c r="I52" s="29"/>
      <c r="J52" s="29"/>
      <c r="K52" s="29"/>
      <c r="L52" s="29" t="s">
        <v>86</v>
      </c>
      <c r="M52" s="29"/>
      <c r="N52" s="31"/>
      <c r="O52" s="29"/>
      <c r="P52" s="31">
        <v>-32451</v>
      </c>
    </row>
    <row r="53" spans="1:16" x14ac:dyDescent="0.25">
      <c r="A53" s="1" t="s">
        <v>159</v>
      </c>
      <c r="B53" s="1"/>
      <c r="C53" s="1"/>
      <c r="D53" s="1"/>
      <c r="E53" s="1"/>
      <c r="F53" s="27"/>
      <c r="G53" s="1"/>
      <c r="H53" s="1"/>
      <c r="I53" s="1"/>
      <c r="J53" s="1"/>
      <c r="K53" s="1"/>
      <c r="L53" s="1"/>
      <c r="M53" s="1"/>
      <c r="N53" s="28"/>
      <c r="O53" s="1"/>
      <c r="P53" s="28"/>
    </row>
    <row r="54" spans="1:16" ht="15.75" thickBot="1" x14ac:dyDescent="0.3">
      <c r="A54" s="26"/>
      <c r="B54" s="32"/>
      <c r="C54" s="32"/>
      <c r="D54" s="32"/>
      <c r="E54" s="32"/>
      <c r="F54" s="33"/>
      <c r="G54" s="32"/>
      <c r="H54" s="32"/>
      <c r="I54" s="32"/>
      <c r="J54" s="32"/>
      <c r="K54" s="32"/>
      <c r="L54" s="32" t="s">
        <v>13</v>
      </c>
      <c r="M54" s="32"/>
      <c r="N54" s="34">
        <v>-32451</v>
      </c>
      <c r="O54" s="32"/>
      <c r="P54" s="34">
        <v>32451</v>
      </c>
    </row>
    <row r="55" spans="1:16" x14ac:dyDescent="0.25">
      <c r="A55" s="17" t="s">
        <v>160</v>
      </c>
      <c r="B55" s="17"/>
      <c r="C55" s="17"/>
      <c r="D55" s="17"/>
      <c r="E55" s="17"/>
      <c r="F55" s="35"/>
      <c r="G55" s="17"/>
      <c r="H55" s="17"/>
      <c r="I55" s="17"/>
      <c r="J55" s="17"/>
      <c r="K55" s="17"/>
      <c r="L55" s="17"/>
      <c r="M55" s="17"/>
      <c r="N55" s="2">
        <f>ROUND(SUM(N53:N54),5)</f>
        <v>-32451</v>
      </c>
      <c r="O55" s="17"/>
      <c r="P55" s="2">
        <f>ROUND(SUM(P53:P54),5)</f>
        <v>32451</v>
      </c>
    </row>
    <row r="56" spans="1:16" x14ac:dyDescent="0.25">
      <c r="A56" s="1" t="s">
        <v>159</v>
      </c>
      <c r="B56" s="1"/>
      <c r="C56" s="1"/>
      <c r="D56" s="1"/>
      <c r="E56" s="1"/>
      <c r="F56" s="27"/>
      <c r="G56" s="1"/>
      <c r="H56" s="1"/>
      <c r="I56" s="1"/>
      <c r="J56" s="1"/>
      <c r="K56" s="1"/>
      <c r="L56" s="1"/>
      <c r="M56" s="1"/>
      <c r="N56" s="28"/>
      <c r="O56" s="1"/>
      <c r="P56" s="28"/>
    </row>
    <row r="57" spans="1:16" x14ac:dyDescent="0.25">
      <c r="A57" s="26"/>
      <c r="B57" s="29" t="s">
        <v>163</v>
      </c>
      <c r="C57" s="29"/>
      <c r="D57" s="29" t="s">
        <v>170</v>
      </c>
      <c r="E57" s="29"/>
      <c r="F57" s="30">
        <v>44470</v>
      </c>
      <c r="G57" s="29"/>
      <c r="H57" s="29" t="s">
        <v>205</v>
      </c>
      <c r="I57" s="29"/>
      <c r="J57" s="29"/>
      <c r="K57" s="29"/>
      <c r="L57" s="29" t="s">
        <v>86</v>
      </c>
      <c r="M57" s="29"/>
      <c r="N57" s="31"/>
      <c r="O57" s="29"/>
      <c r="P57" s="31">
        <v>-416.09</v>
      </c>
    </row>
    <row r="58" spans="1:16" x14ac:dyDescent="0.25">
      <c r="A58" s="1" t="s">
        <v>159</v>
      </c>
      <c r="B58" s="1"/>
      <c r="C58" s="1"/>
      <c r="D58" s="1"/>
      <c r="E58" s="1"/>
      <c r="F58" s="27"/>
      <c r="G58" s="1"/>
      <c r="H58" s="1"/>
      <c r="I58" s="1"/>
      <c r="J58" s="1"/>
      <c r="K58" s="1"/>
      <c r="L58" s="1"/>
      <c r="M58" s="1"/>
      <c r="N58" s="28"/>
      <c r="O58" s="1"/>
      <c r="P58" s="28"/>
    </row>
    <row r="59" spans="1:16" x14ac:dyDescent="0.25">
      <c r="A59" s="32"/>
      <c r="B59" s="32"/>
      <c r="C59" s="32"/>
      <c r="D59" s="32"/>
      <c r="E59" s="32"/>
      <c r="F59" s="33"/>
      <c r="G59" s="32"/>
      <c r="H59" s="32"/>
      <c r="I59" s="32"/>
      <c r="J59" s="32"/>
      <c r="K59" s="32"/>
      <c r="L59" s="32" t="s">
        <v>16</v>
      </c>
      <c r="M59" s="32"/>
      <c r="N59" s="36">
        <v>-450.55</v>
      </c>
      <c r="O59" s="32"/>
      <c r="P59" s="36">
        <v>450.55</v>
      </c>
    </row>
    <row r="60" spans="1:16" x14ac:dyDescent="0.25">
      <c r="A60" s="32"/>
      <c r="B60" s="32"/>
      <c r="C60" s="32"/>
      <c r="D60" s="32"/>
      <c r="E60" s="32"/>
      <c r="F60" s="33"/>
      <c r="G60" s="32"/>
      <c r="H60" s="32"/>
      <c r="I60" s="32"/>
      <c r="J60" s="32"/>
      <c r="K60" s="32"/>
      <c r="L60" s="32" t="s">
        <v>18</v>
      </c>
      <c r="M60" s="32"/>
      <c r="N60" s="36">
        <v>-27.93</v>
      </c>
      <c r="O60" s="32"/>
      <c r="P60" s="36">
        <v>27.93</v>
      </c>
    </row>
    <row r="61" spans="1:16" x14ac:dyDescent="0.25">
      <c r="A61" s="32"/>
      <c r="B61" s="32"/>
      <c r="C61" s="32"/>
      <c r="D61" s="32"/>
      <c r="E61" s="32"/>
      <c r="F61" s="33"/>
      <c r="G61" s="32"/>
      <c r="H61" s="32"/>
      <c r="I61" s="32"/>
      <c r="J61" s="32"/>
      <c r="K61" s="32"/>
      <c r="L61" s="32" t="s">
        <v>132</v>
      </c>
      <c r="M61" s="32"/>
      <c r="N61" s="36">
        <v>27.93</v>
      </c>
      <c r="O61" s="32"/>
      <c r="P61" s="36">
        <v>-27.93</v>
      </c>
    </row>
    <row r="62" spans="1:16" x14ac:dyDescent="0.25">
      <c r="A62" s="32"/>
      <c r="B62" s="32"/>
      <c r="C62" s="32"/>
      <c r="D62" s="32"/>
      <c r="E62" s="32"/>
      <c r="F62" s="33"/>
      <c r="G62" s="32"/>
      <c r="H62" s="32"/>
      <c r="I62" s="32"/>
      <c r="J62" s="32"/>
      <c r="K62" s="32"/>
      <c r="L62" s="32" t="s">
        <v>132</v>
      </c>
      <c r="M62" s="32"/>
      <c r="N62" s="36">
        <v>27.93</v>
      </c>
      <c r="O62" s="32"/>
      <c r="P62" s="36">
        <v>-27.93</v>
      </c>
    </row>
    <row r="63" spans="1:16" x14ac:dyDescent="0.25">
      <c r="A63" s="32"/>
      <c r="B63" s="32"/>
      <c r="C63" s="32"/>
      <c r="D63" s="32"/>
      <c r="E63" s="32"/>
      <c r="F63" s="33"/>
      <c r="G63" s="32"/>
      <c r="H63" s="32"/>
      <c r="I63" s="32"/>
      <c r="J63" s="32"/>
      <c r="K63" s="32"/>
      <c r="L63" s="32" t="s">
        <v>18</v>
      </c>
      <c r="M63" s="32"/>
      <c r="N63" s="36">
        <v>-6.53</v>
      </c>
      <c r="O63" s="32"/>
      <c r="P63" s="36">
        <v>6.53</v>
      </c>
    </row>
    <row r="64" spans="1:16" x14ac:dyDescent="0.25">
      <c r="A64" s="32"/>
      <c r="B64" s="32"/>
      <c r="C64" s="32"/>
      <c r="D64" s="32"/>
      <c r="E64" s="32"/>
      <c r="F64" s="33"/>
      <c r="G64" s="32"/>
      <c r="H64" s="32"/>
      <c r="I64" s="32"/>
      <c r="J64" s="32"/>
      <c r="K64" s="32"/>
      <c r="L64" s="32" t="s">
        <v>132</v>
      </c>
      <c r="M64" s="32"/>
      <c r="N64" s="36">
        <v>6.53</v>
      </c>
      <c r="O64" s="32"/>
      <c r="P64" s="36">
        <v>-6.53</v>
      </c>
    </row>
    <row r="65" spans="1:16" ht="15.75" thickBot="1" x14ac:dyDescent="0.3">
      <c r="A65" s="32"/>
      <c r="B65" s="32"/>
      <c r="C65" s="32"/>
      <c r="D65" s="32"/>
      <c r="E65" s="32"/>
      <c r="F65" s="33"/>
      <c r="G65" s="32"/>
      <c r="H65" s="32"/>
      <c r="I65" s="32"/>
      <c r="J65" s="32"/>
      <c r="K65" s="32"/>
      <c r="L65" s="32" t="s">
        <v>132</v>
      </c>
      <c r="M65" s="32"/>
      <c r="N65" s="34">
        <v>6.53</v>
      </c>
      <c r="O65" s="32"/>
      <c r="P65" s="34">
        <v>-6.53</v>
      </c>
    </row>
    <row r="66" spans="1:16" x14ac:dyDescent="0.25">
      <c r="A66" s="17" t="s">
        <v>160</v>
      </c>
      <c r="B66" s="17"/>
      <c r="C66" s="17"/>
      <c r="D66" s="17"/>
      <c r="E66" s="17"/>
      <c r="F66" s="35"/>
      <c r="G66" s="17"/>
      <c r="H66" s="17"/>
      <c r="I66" s="17"/>
      <c r="J66" s="17"/>
      <c r="K66" s="17"/>
      <c r="L66" s="17"/>
      <c r="M66" s="17"/>
      <c r="N66" s="2">
        <f>ROUND(SUM(N58:N65),5)</f>
        <v>-416.09</v>
      </c>
      <c r="O66" s="17"/>
      <c r="P66" s="2">
        <f>ROUND(SUM(P58:P65),5)</f>
        <v>416.09</v>
      </c>
    </row>
    <row r="67" spans="1:16" x14ac:dyDescent="0.25">
      <c r="A67" s="1" t="s">
        <v>159</v>
      </c>
      <c r="B67" s="1"/>
      <c r="C67" s="1"/>
      <c r="D67" s="1"/>
      <c r="E67" s="1"/>
      <c r="F67" s="27"/>
      <c r="G67" s="1"/>
      <c r="H67" s="1"/>
      <c r="I67" s="1"/>
      <c r="J67" s="1"/>
      <c r="K67" s="1"/>
      <c r="L67" s="1"/>
      <c r="M67" s="1"/>
      <c r="N67" s="28"/>
      <c r="O67" s="1"/>
      <c r="P67" s="28"/>
    </row>
    <row r="68" spans="1:16" x14ac:dyDescent="0.25">
      <c r="A68" s="26"/>
      <c r="B68" s="29" t="s">
        <v>163</v>
      </c>
      <c r="C68" s="29"/>
      <c r="D68" s="29" t="s">
        <v>171</v>
      </c>
      <c r="E68" s="29"/>
      <c r="F68" s="30">
        <v>44470</v>
      </c>
      <c r="G68" s="29"/>
      <c r="H68" s="29" t="s">
        <v>206</v>
      </c>
      <c r="I68" s="29"/>
      <c r="J68" s="29"/>
      <c r="K68" s="29"/>
      <c r="L68" s="29" t="s">
        <v>86</v>
      </c>
      <c r="M68" s="29"/>
      <c r="N68" s="31"/>
      <c r="O68" s="29"/>
      <c r="P68" s="31">
        <v>-208.05</v>
      </c>
    </row>
    <row r="69" spans="1:16" x14ac:dyDescent="0.25">
      <c r="A69" s="1" t="s">
        <v>159</v>
      </c>
      <c r="B69" s="1"/>
      <c r="C69" s="1"/>
      <c r="D69" s="1"/>
      <c r="E69" s="1"/>
      <c r="F69" s="27"/>
      <c r="G69" s="1"/>
      <c r="H69" s="1"/>
      <c r="I69" s="1"/>
      <c r="J69" s="1"/>
      <c r="K69" s="1"/>
      <c r="L69" s="1"/>
      <c r="M69" s="1"/>
      <c r="N69" s="28"/>
      <c r="O69" s="1"/>
      <c r="P69" s="28"/>
    </row>
    <row r="70" spans="1:16" x14ac:dyDescent="0.25">
      <c r="A70" s="32"/>
      <c r="B70" s="32"/>
      <c r="C70" s="32"/>
      <c r="D70" s="32"/>
      <c r="E70" s="32"/>
      <c r="F70" s="33"/>
      <c r="G70" s="32"/>
      <c r="H70" s="32"/>
      <c r="I70" s="32"/>
      <c r="J70" s="32"/>
      <c r="K70" s="32"/>
      <c r="L70" s="32" t="s">
        <v>16</v>
      </c>
      <c r="M70" s="32"/>
      <c r="N70" s="36">
        <v>-225.28</v>
      </c>
      <c r="O70" s="32"/>
      <c r="P70" s="36">
        <v>225.28</v>
      </c>
    </row>
    <row r="71" spans="1:16" x14ac:dyDescent="0.25">
      <c r="A71" s="32"/>
      <c r="B71" s="32"/>
      <c r="C71" s="32"/>
      <c r="D71" s="32"/>
      <c r="E71" s="32"/>
      <c r="F71" s="33"/>
      <c r="G71" s="32"/>
      <c r="H71" s="32"/>
      <c r="I71" s="32"/>
      <c r="J71" s="32"/>
      <c r="K71" s="32"/>
      <c r="L71" s="32" t="s">
        <v>18</v>
      </c>
      <c r="M71" s="32"/>
      <c r="N71" s="36">
        <v>-13.96</v>
      </c>
      <c r="O71" s="32"/>
      <c r="P71" s="36">
        <v>13.96</v>
      </c>
    </row>
    <row r="72" spans="1:16" x14ac:dyDescent="0.25">
      <c r="A72" s="32"/>
      <c r="B72" s="32"/>
      <c r="C72" s="32"/>
      <c r="D72" s="32"/>
      <c r="E72" s="32"/>
      <c r="F72" s="33"/>
      <c r="G72" s="32"/>
      <c r="H72" s="32"/>
      <c r="I72" s="32"/>
      <c r="J72" s="32"/>
      <c r="K72" s="32"/>
      <c r="L72" s="32" t="s">
        <v>132</v>
      </c>
      <c r="M72" s="32"/>
      <c r="N72" s="36">
        <v>13.96</v>
      </c>
      <c r="O72" s="32"/>
      <c r="P72" s="36">
        <v>-13.96</v>
      </c>
    </row>
    <row r="73" spans="1:16" x14ac:dyDescent="0.25">
      <c r="A73" s="32"/>
      <c r="B73" s="32"/>
      <c r="C73" s="32"/>
      <c r="D73" s="32"/>
      <c r="E73" s="32"/>
      <c r="F73" s="33"/>
      <c r="G73" s="32"/>
      <c r="H73" s="32"/>
      <c r="I73" s="32"/>
      <c r="J73" s="32"/>
      <c r="K73" s="32"/>
      <c r="L73" s="32" t="s">
        <v>132</v>
      </c>
      <c r="M73" s="32"/>
      <c r="N73" s="36">
        <v>13.96</v>
      </c>
      <c r="O73" s="32"/>
      <c r="P73" s="36">
        <v>-13.96</v>
      </c>
    </row>
    <row r="74" spans="1:16" x14ac:dyDescent="0.25">
      <c r="A74" s="32"/>
      <c r="B74" s="32"/>
      <c r="C74" s="32"/>
      <c r="D74" s="32"/>
      <c r="E74" s="32"/>
      <c r="F74" s="33"/>
      <c r="G74" s="32"/>
      <c r="H74" s="32"/>
      <c r="I74" s="32"/>
      <c r="J74" s="32"/>
      <c r="K74" s="32"/>
      <c r="L74" s="32" t="s">
        <v>18</v>
      </c>
      <c r="M74" s="32"/>
      <c r="N74" s="36">
        <v>-3.27</v>
      </c>
      <c r="O74" s="32"/>
      <c r="P74" s="36">
        <v>3.27</v>
      </c>
    </row>
    <row r="75" spans="1:16" x14ac:dyDescent="0.25">
      <c r="A75" s="32"/>
      <c r="B75" s="32"/>
      <c r="C75" s="32"/>
      <c r="D75" s="32"/>
      <c r="E75" s="32"/>
      <c r="F75" s="33"/>
      <c r="G75" s="32"/>
      <c r="H75" s="32"/>
      <c r="I75" s="32"/>
      <c r="J75" s="32"/>
      <c r="K75" s="32"/>
      <c r="L75" s="32" t="s">
        <v>132</v>
      </c>
      <c r="M75" s="32"/>
      <c r="N75" s="36">
        <v>3.27</v>
      </c>
      <c r="O75" s="32"/>
      <c r="P75" s="36">
        <v>-3.27</v>
      </c>
    </row>
    <row r="76" spans="1:16" ht="15.75" thickBot="1" x14ac:dyDescent="0.3">
      <c r="A76" s="32"/>
      <c r="B76" s="32"/>
      <c r="C76" s="32"/>
      <c r="D76" s="32"/>
      <c r="E76" s="32"/>
      <c r="F76" s="33"/>
      <c r="G76" s="32"/>
      <c r="H76" s="32"/>
      <c r="I76" s="32"/>
      <c r="J76" s="32"/>
      <c r="K76" s="32"/>
      <c r="L76" s="32" t="s">
        <v>132</v>
      </c>
      <c r="M76" s="32"/>
      <c r="N76" s="34">
        <v>3.27</v>
      </c>
      <c r="O76" s="32"/>
      <c r="P76" s="34">
        <v>-3.27</v>
      </c>
    </row>
    <row r="77" spans="1:16" x14ac:dyDescent="0.25">
      <c r="A77" s="17" t="s">
        <v>160</v>
      </c>
      <c r="B77" s="17"/>
      <c r="C77" s="17"/>
      <c r="D77" s="17"/>
      <c r="E77" s="17"/>
      <c r="F77" s="35"/>
      <c r="G77" s="17"/>
      <c r="H77" s="17"/>
      <c r="I77" s="17"/>
      <c r="J77" s="17"/>
      <c r="K77" s="17"/>
      <c r="L77" s="17"/>
      <c r="M77" s="17"/>
      <c r="N77" s="2">
        <f>ROUND(SUM(N69:N76),5)</f>
        <v>-208.05</v>
      </c>
      <c r="O77" s="17"/>
      <c r="P77" s="2">
        <f>ROUND(SUM(P69:P76),5)</f>
        <v>208.05</v>
      </c>
    </row>
    <row r="78" spans="1:16" x14ac:dyDescent="0.25">
      <c r="A78" s="1" t="s">
        <v>159</v>
      </c>
      <c r="B78" s="1"/>
      <c r="C78" s="1"/>
      <c r="D78" s="1"/>
      <c r="E78" s="1"/>
      <c r="F78" s="27"/>
      <c r="G78" s="1"/>
      <c r="H78" s="1"/>
      <c r="I78" s="1"/>
      <c r="J78" s="1"/>
      <c r="K78" s="1"/>
      <c r="L78" s="1"/>
      <c r="M78" s="1"/>
      <c r="N78" s="28"/>
      <c r="O78" s="1"/>
      <c r="P78" s="28"/>
    </row>
    <row r="79" spans="1:16" x14ac:dyDescent="0.25">
      <c r="A79" s="26"/>
      <c r="B79" s="29" t="s">
        <v>163</v>
      </c>
      <c r="C79" s="29"/>
      <c r="D79" s="29" t="s">
        <v>172</v>
      </c>
      <c r="E79" s="29"/>
      <c r="F79" s="30">
        <v>44470</v>
      </c>
      <c r="G79" s="29"/>
      <c r="H79" s="29" t="s">
        <v>207</v>
      </c>
      <c r="I79" s="29"/>
      <c r="J79" s="29"/>
      <c r="K79" s="29"/>
      <c r="L79" s="29" t="s">
        <v>86</v>
      </c>
      <c r="M79" s="29"/>
      <c r="N79" s="31"/>
      <c r="O79" s="29"/>
      <c r="P79" s="31">
        <v>-1384.8</v>
      </c>
    </row>
    <row r="80" spans="1:16" x14ac:dyDescent="0.25">
      <c r="A80" s="1" t="s">
        <v>159</v>
      </c>
      <c r="B80" s="1"/>
      <c r="C80" s="1"/>
      <c r="D80" s="1"/>
      <c r="E80" s="1"/>
      <c r="F80" s="27"/>
      <c r="G80" s="1"/>
      <c r="H80" s="1"/>
      <c r="I80" s="1"/>
      <c r="J80" s="1"/>
      <c r="K80" s="1"/>
      <c r="L80" s="1"/>
      <c r="M80" s="1"/>
      <c r="N80" s="28"/>
      <c r="O80" s="1"/>
      <c r="P80" s="28"/>
    </row>
    <row r="81" spans="1:16" x14ac:dyDescent="0.25">
      <c r="A81" s="32"/>
      <c r="B81" s="32"/>
      <c r="C81" s="32"/>
      <c r="D81" s="32"/>
      <c r="E81" s="32"/>
      <c r="F81" s="33"/>
      <c r="G81" s="32"/>
      <c r="H81" s="32"/>
      <c r="I81" s="32"/>
      <c r="J81" s="32"/>
      <c r="K81" s="32"/>
      <c r="L81" s="32" t="s">
        <v>20</v>
      </c>
      <c r="M81" s="32"/>
      <c r="N81" s="36">
        <v>-625</v>
      </c>
      <c r="O81" s="32"/>
      <c r="P81" s="36">
        <v>625</v>
      </c>
    </row>
    <row r="82" spans="1:16" x14ac:dyDescent="0.25">
      <c r="A82" s="32"/>
      <c r="B82" s="32"/>
      <c r="C82" s="32"/>
      <c r="D82" s="32"/>
      <c r="E82" s="32"/>
      <c r="F82" s="33"/>
      <c r="G82" s="32"/>
      <c r="H82" s="32"/>
      <c r="I82" s="32"/>
      <c r="J82" s="32"/>
      <c r="K82" s="32"/>
      <c r="L82" s="32" t="s">
        <v>21</v>
      </c>
      <c r="M82" s="32"/>
      <c r="N82" s="36">
        <v>-25.75</v>
      </c>
      <c r="O82" s="32"/>
      <c r="P82" s="36">
        <v>25.75</v>
      </c>
    </row>
    <row r="83" spans="1:16" x14ac:dyDescent="0.25">
      <c r="A83" s="32"/>
      <c r="B83" s="32"/>
      <c r="C83" s="32"/>
      <c r="D83" s="32"/>
      <c r="E83" s="32"/>
      <c r="F83" s="33"/>
      <c r="G83" s="32"/>
      <c r="H83" s="32"/>
      <c r="I83" s="32"/>
      <c r="J83" s="32"/>
      <c r="K83" s="32"/>
      <c r="L83" s="32" t="s">
        <v>21</v>
      </c>
      <c r="M83" s="32"/>
      <c r="N83" s="36">
        <v>-1409.81</v>
      </c>
      <c r="O83" s="32"/>
      <c r="P83" s="36">
        <v>1409.81</v>
      </c>
    </row>
    <row r="84" spans="1:16" x14ac:dyDescent="0.25">
      <c r="A84" s="32"/>
      <c r="B84" s="32"/>
      <c r="C84" s="32"/>
      <c r="D84" s="32"/>
      <c r="E84" s="32"/>
      <c r="F84" s="33"/>
      <c r="G84" s="32"/>
      <c r="H84" s="32"/>
      <c r="I84" s="32"/>
      <c r="J84" s="32"/>
      <c r="K84" s="32"/>
      <c r="L84" s="32" t="s">
        <v>21</v>
      </c>
      <c r="M84" s="32"/>
      <c r="N84" s="36">
        <v>-321.88</v>
      </c>
      <c r="O84" s="32"/>
      <c r="P84" s="36">
        <v>321.88</v>
      </c>
    </row>
    <row r="85" spans="1:16" x14ac:dyDescent="0.25">
      <c r="A85" s="32"/>
      <c r="B85" s="32"/>
      <c r="C85" s="32"/>
      <c r="D85" s="32"/>
      <c r="E85" s="32"/>
      <c r="F85" s="33"/>
      <c r="G85" s="32"/>
      <c r="H85" s="32"/>
      <c r="I85" s="32"/>
      <c r="J85" s="32"/>
      <c r="K85" s="32"/>
      <c r="L85" s="32" t="s">
        <v>20</v>
      </c>
      <c r="M85" s="32"/>
      <c r="N85" s="36">
        <v>625</v>
      </c>
      <c r="O85" s="32"/>
      <c r="P85" s="36">
        <v>-625</v>
      </c>
    </row>
    <row r="86" spans="1:16" x14ac:dyDescent="0.25">
      <c r="A86" s="32"/>
      <c r="B86" s="32"/>
      <c r="C86" s="32"/>
      <c r="D86" s="32"/>
      <c r="E86" s="32"/>
      <c r="F86" s="33"/>
      <c r="G86" s="32"/>
      <c r="H86" s="32"/>
      <c r="I86" s="32"/>
      <c r="J86" s="32"/>
      <c r="K86" s="32"/>
      <c r="L86" s="32" t="s">
        <v>132</v>
      </c>
      <c r="M86" s="32"/>
      <c r="N86" s="36">
        <v>101</v>
      </c>
      <c r="O86" s="32"/>
      <c r="P86" s="36">
        <v>-101</v>
      </c>
    </row>
    <row r="87" spans="1:16" x14ac:dyDescent="0.25">
      <c r="A87" s="32"/>
      <c r="B87" s="32"/>
      <c r="C87" s="32"/>
      <c r="D87" s="32"/>
      <c r="E87" s="32"/>
      <c r="F87" s="33"/>
      <c r="G87" s="32"/>
      <c r="H87" s="32"/>
      <c r="I87" s="32"/>
      <c r="J87" s="32"/>
      <c r="K87" s="32"/>
      <c r="L87" s="32" t="s">
        <v>18</v>
      </c>
      <c r="M87" s="32"/>
      <c r="N87" s="36">
        <v>-147.71</v>
      </c>
      <c r="O87" s="32"/>
      <c r="P87" s="36">
        <v>147.71</v>
      </c>
    </row>
    <row r="88" spans="1:16" x14ac:dyDescent="0.25">
      <c r="A88" s="32"/>
      <c r="B88" s="32"/>
      <c r="C88" s="32"/>
      <c r="D88" s="32"/>
      <c r="E88" s="32"/>
      <c r="F88" s="33"/>
      <c r="G88" s="32"/>
      <c r="H88" s="32"/>
      <c r="I88" s="32"/>
      <c r="J88" s="32"/>
      <c r="K88" s="32"/>
      <c r="L88" s="32" t="s">
        <v>132</v>
      </c>
      <c r="M88" s="32"/>
      <c r="N88" s="36">
        <v>147.71</v>
      </c>
      <c r="O88" s="32"/>
      <c r="P88" s="36">
        <v>-147.71</v>
      </c>
    </row>
    <row r="89" spans="1:16" x14ac:dyDescent="0.25">
      <c r="A89" s="32"/>
      <c r="B89" s="32"/>
      <c r="C89" s="32"/>
      <c r="D89" s="32"/>
      <c r="E89" s="32"/>
      <c r="F89" s="33"/>
      <c r="G89" s="32"/>
      <c r="H89" s="32"/>
      <c r="I89" s="32"/>
      <c r="J89" s="32"/>
      <c r="K89" s="32"/>
      <c r="L89" s="32" t="s">
        <v>132</v>
      </c>
      <c r="M89" s="32"/>
      <c r="N89" s="36">
        <v>147.71</v>
      </c>
      <c r="O89" s="32"/>
      <c r="P89" s="36">
        <v>-147.71</v>
      </c>
    </row>
    <row r="90" spans="1:16" x14ac:dyDescent="0.25">
      <c r="A90" s="32"/>
      <c r="B90" s="32"/>
      <c r="C90" s="32"/>
      <c r="D90" s="32"/>
      <c r="E90" s="32"/>
      <c r="F90" s="33"/>
      <c r="G90" s="32"/>
      <c r="H90" s="32"/>
      <c r="I90" s="32"/>
      <c r="J90" s="32"/>
      <c r="K90" s="32"/>
      <c r="L90" s="32" t="s">
        <v>18</v>
      </c>
      <c r="M90" s="32"/>
      <c r="N90" s="36">
        <v>-34.54</v>
      </c>
      <c r="O90" s="32"/>
      <c r="P90" s="36">
        <v>34.54</v>
      </c>
    </row>
    <row r="91" spans="1:16" x14ac:dyDescent="0.25">
      <c r="A91" s="32"/>
      <c r="B91" s="32"/>
      <c r="C91" s="32"/>
      <c r="D91" s="32"/>
      <c r="E91" s="32"/>
      <c r="F91" s="33"/>
      <c r="G91" s="32"/>
      <c r="H91" s="32"/>
      <c r="I91" s="32"/>
      <c r="J91" s="32"/>
      <c r="K91" s="32"/>
      <c r="L91" s="32" t="s">
        <v>132</v>
      </c>
      <c r="M91" s="32"/>
      <c r="N91" s="36">
        <v>34.54</v>
      </c>
      <c r="O91" s="32"/>
      <c r="P91" s="36">
        <v>-34.54</v>
      </c>
    </row>
    <row r="92" spans="1:16" x14ac:dyDescent="0.25">
      <c r="A92" s="32"/>
      <c r="B92" s="32"/>
      <c r="C92" s="32"/>
      <c r="D92" s="32"/>
      <c r="E92" s="32"/>
      <c r="F92" s="33"/>
      <c r="G92" s="32"/>
      <c r="H92" s="32"/>
      <c r="I92" s="32"/>
      <c r="J92" s="32"/>
      <c r="K92" s="32"/>
      <c r="L92" s="32" t="s">
        <v>132</v>
      </c>
      <c r="M92" s="32"/>
      <c r="N92" s="36">
        <v>34.54</v>
      </c>
      <c r="O92" s="32"/>
      <c r="P92" s="36">
        <v>-34.54</v>
      </c>
    </row>
    <row r="93" spans="1:16" ht="15.75" thickBot="1" x14ac:dyDescent="0.3">
      <c r="A93" s="32"/>
      <c r="B93" s="32"/>
      <c r="C93" s="32"/>
      <c r="D93" s="32"/>
      <c r="E93" s="32"/>
      <c r="F93" s="33"/>
      <c r="G93" s="32"/>
      <c r="H93" s="32"/>
      <c r="I93" s="32"/>
      <c r="J93" s="32"/>
      <c r="K93" s="32"/>
      <c r="L93" s="32" t="s">
        <v>132</v>
      </c>
      <c r="M93" s="32"/>
      <c r="N93" s="34">
        <v>89.39</v>
      </c>
      <c r="O93" s="32"/>
      <c r="P93" s="34">
        <v>-89.39</v>
      </c>
    </row>
    <row r="94" spans="1:16" x14ac:dyDescent="0.25">
      <c r="A94" s="17" t="s">
        <v>160</v>
      </c>
      <c r="B94" s="17"/>
      <c r="C94" s="17"/>
      <c r="D94" s="17"/>
      <c r="E94" s="17"/>
      <c r="F94" s="35"/>
      <c r="G94" s="17"/>
      <c r="H94" s="17"/>
      <c r="I94" s="17"/>
      <c r="J94" s="17"/>
      <c r="K94" s="17"/>
      <c r="L94" s="17"/>
      <c r="M94" s="17"/>
      <c r="N94" s="2">
        <f>ROUND(SUM(N80:N93),5)</f>
        <v>-1384.8</v>
      </c>
      <c r="O94" s="17"/>
      <c r="P94" s="2">
        <f>ROUND(SUM(P80:P93),5)</f>
        <v>1384.8</v>
      </c>
    </row>
    <row r="95" spans="1:16" x14ac:dyDescent="0.25">
      <c r="A95" s="1" t="s">
        <v>159</v>
      </c>
      <c r="B95" s="1"/>
      <c r="C95" s="1"/>
      <c r="D95" s="1"/>
      <c r="E95" s="1"/>
      <c r="F95" s="27"/>
      <c r="G95" s="1"/>
      <c r="H95" s="1"/>
      <c r="I95" s="1"/>
      <c r="J95" s="1"/>
      <c r="K95" s="1"/>
      <c r="L95" s="1"/>
      <c r="M95" s="1"/>
      <c r="N95" s="28"/>
      <c r="O95" s="1"/>
      <c r="P95" s="28"/>
    </row>
    <row r="96" spans="1:16" x14ac:dyDescent="0.25">
      <c r="A96" s="26"/>
      <c r="B96" s="29" t="s">
        <v>163</v>
      </c>
      <c r="C96" s="29"/>
      <c r="D96" s="29" t="s">
        <v>173</v>
      </c>
      <c r="E96" s="29"/>
      <c r="F96" s="30">
        <v>44470</v>
      </c>
      <c r="G96" s="29"/>
      <c r="H96" s="29" t="s">
        <v>208</v>
      </c>
      <c r="I96" s="29"/>
      <c r="J96" s="29"/>
      <c r="K96" s="29"/>
      <c r="L96" s="29" t="s">
        <v>86</v>
      </c>
      <c r="M96" s="29"/>
      <c r="N96" s="31"/>
      <c r="O96" s="29"/>
      <c r="P96" s="31">
        <v>-208.05</v>
      </c>
    </row>
    <row r="97" spans="1:16" x14ac:dyDescent="0.25">
      <c r="A97" s="1" t="s">
        <v>159</v>
      </c>
      <c r="B97" s="1"/>
      <c r="C97" s="1"/>
      <c r="D97" s="1"/>
      <c r="E97" s="1"/>
      <c r="F97" s="27"/>
      <c r="G97" s="1"/>
      <c r="H97" s="1"/>
      <c r="I97" s="1"/>
      <c r="J97" s="1"/>
      <c r="K97" s="1"/>
      <c r="L97" s="1"/>
      <c r="M97" s="1"/>
      <c r="N97" s="28"/>
      <c r="O97" s="1"/>
      <c r="P97" s="28"/>
    </row>
    <row r="98" spans="1:16" x14ac:dyDescent="0.25">
      <c r="A98" s="32"/>
      <c r="B98" s="32"/>
      <c r="C98" s="32"/>
      <c r="D98" s="32"/>
      <c r="E98" s="32"/>
      <c r="F98" s="33"/>
      <c r="G98" s="32"/>
      <c r="H98" s="32"/>
      <c r="I98" s="32"/>
      <c r="J98" s="32"/>
      <c r="K98" s="32"/>
      <c r="L98" s="32" t="s">
        <v>16</v>
      </c>
      <c r="M98" s="32"/>
      <c r="N98" s="36">
        <v>-225.28</v>
      </c>
      <c r="O98" s="32"/>
      <c r="P98" s="36">
        <v>225.28</v>
      </c>
    </row>
    <row r="99" spans="1:16" x14ac:dyDescent="0.25">
      <c r="A99" s="32"/>
      <c r="B99" s="32"/>
      <c r="C99" s="32"/>
      <c r="D99" s="32"/>
      <c r="E99" s="32"/>
      <c r="F99" s="33"/>
      <c r="G99" s="32"/>
      <c r="H99" s="32"/>
      <c r="I99" s="32"/>
      <c r="J99" s="32"/>
      <c r="K99" s="32"/>
      <c r="L99" s="32" t="s">
        <v>18</v>
      </c>
      <c r="M99" s="32"/>
      <c r="N99" s="36">
        <v>-13.96</v>
      </c>
      <c r="O99" s="32"/>
      <c r="P99" s="36">
        <v>13.96</v>
      </c>
    </row>
    <row r="100" spans="1:16" x14ac:dyDescent="0.25">
      <c r="A100" s="32"/>
      <c r="B100" s="32"/>
      <c r="C100" s="32"/>
      <c r="D100" s="32"/>
      <c r="E100" s="32"/>
      <c r="F100" s="33"/>
      <c r="G100" s="32"/>
      <c r="H100" s="32"/>
      <c r="I100" s="32"/>
      <c r="J100" s="32"/>
      <c r="K100" s="32"/>
      <c r="L100" s="32" t="s">
        <v>132</v>
      </c>
      <c r="M100" s="32"/>
      <c r="N100" s="36">
        <v>13.96</v>
      </c>
      <c r="O100" s="32"/>
      <c r="P100" s="36">
        <v>-13.96</v>
      </c>
    </row>
    <row r="101" spans="1:16" x14ac:dyDescent="0.25">
      <c r="A101" s="32"/>
      <c r="B101" s="32"/>
      <c r="C101" s="32"/>
      <c r="D101" s="32"/>
      <c r="E101" s="32"/>
      <c r="F101" s="33"/>
      <c r="G101" s="32"/>
      <c r="H101" s="32"/>
      <c r="I101" s="32"/>
      <c r="J101" s="32"/>
      <c r="K101" s="32"/>
      <c r="L101" s="32" t="s">
        <v>132</v>
      </c>
      <c r="M101" s="32"/>
      <c r="N101" s="36">
        <v>13.96</v>
      </c>
      <c r="O101" s="32"/>
      <c r="P101" s="36">
        <v>-13.96</v>
      </c>
    </row>
    <row r="102" spans="1:16" x14ac:dyDescent="0.25">
      <c r="A102" s="32"/>
      <c r="B102" s="32"/>
      <c r="C102" s="32"/>
      <c r="D102" s="32"/>
      <c r="E102" s="32"/>
      <c r="F102" s="33"/>
      <c r="G102" s="32"/>
      <c r="H102" s="32"/>
      <c r="I102" s="32"/>
      <c r="J102" s="32"/>
      <c r="K102" s="32"/>
      <c r="L102" s="32" t="s">
        <v>18</v>
      </c>
      <c r="M102" s="32"/>
      <c r="N102" s="36">
        <v>-3.27</v>
      </c>
      <c r="O102" s="32"/>
      <c r="P102" s="36">
        <v>3.27</v>
      </c>
    </row>
    <row r="103" spans="1:16" x14ac:dyDescent="0.25">
      <c r="A103" s="32"/>
      <c r="B103" s="32"/>
      <c r="C103" s="32"/>
      <c r="D103" s="32"/>
      <c r="E103" s="32"/>
      <c r="F103" s="33"/>
      <c r="G103" s="32"/>
      <c r="H103" s="32"/>
      <c r="I103" s="32"/>
      <c r="J103" s="32"/>
      <c r="K103" s="32"/>
      <c r="L103" s="32" t="s">
        <v>132</v>
      </c>
      <c r="M103" s="32"/>
      <c r="N103" s="36">
        <v>3.27</v>
      </c>
      <c r="O103" s="32"/>
      <c r="P103" s="36">
        <v>-3.27</v>
      </c>
    </row>
    <row r="104" spans="1:16" ht="15.75" thickBot="1" x14ac:dyDescent="0.3">
      <c r="A104" s="32"/>
      <c r="B104" s="32"/>
      <c r="C104" s="32"/>
      <c r="D104" s="32"/>
      <c r="E104" s="32"/>
      <c r="F104" s="33"/>
      <c r="G104" s="32"/>
      <c r="H104" s="32"/>
      <c r="I104" s="32"/>
      <c r="J104" s="32"/>
      <c r="K104" s="32"/>
      <c r="L104" s="32" t="s">
        <v>132</v>
      </c>
      <c r="M104" s="32"/>
      <c r="N104" s="34">
        <v>3.27</v>
      </c>
      <c r="O104" s="32"/>
      <c r="P104" s="34">
        <v>-3.27</v>
      </c>
    </row>
    <row r="105" spans="1:16" x14ac:dyDescent="0.25">
      <c r="A105" s="17" t="s">
        <v>160</v>
      </c>
      <c r="B105" s="17"/>
      <c r="C105" s="17"/>
      <c r="D105" s="17"/>
      <c r="E105" s="17"/>
      <c r="F105" s="35"/>
      <c r="G105" s="17"/>
      <c r="H105" s="17"/>
      <c r="I105" s="17"/>
      <c r="J105" s="17"/>
      <c r="K105" s="17"/>
      <c r="L105" s="17"/>
      <c r="M105" s="17"/>
      <c r="N105" s="2">
        <f>ROUND(SUM(N97:N104),5)</f>
        <v>-208.05</v>
      </c>
      <c r="O105" s="17"/>
      <c r="P105" s="2">
        <f>ROUND(SUM(P97:P104),5)</f>
        <v>208.05</v>
      </c>
    </row>
    <row r="106" spans="1:16" x14ac:dyDescent="0.25">
      <c r="A106" s="1" t="s">
        <v>159</v>
      </c>
      <c r="B106" s="1"/>
      <c r="C106" s="1"/>
      <c r="D106" s="1"/>
      <c r="E106" s="1"/>
      <c r="F106" s="27"/>
      <c r="G106" s="1"/>
      <c r="H106" s="1"/>
      <c r="I106" s="1"/>
      <c r="J106" s="1"/>
      <c r="K106" s="1"/>
      <c r="L106" s="1"/>
      <c r="M106" s="1"/>
      <c r="N106" s="28"/>
      <c r="O106" s="1"/>
      <c r="P106" s="28"/>
    </row>
    <row r="107" spans="1:16" x14ac:dyDescent="0.25">
      <c r="A107" s="26"/>
      <c r="B107" s="29" t="s">
        <v>163</v>
      </c>
      <c r="C107" s="29"/>
      <c r="D107" s="29" t="s">
        <v>174</v>
      </c>
      <c r="E107" s="29"/>
      <c r="F107" s="30">
        <v>44470</v>
      </c>
      <c r="G107" s="29"/>
      <c r="H107" s="29" t="s">
        <v>209</v>
      </c>
      <c r="I107" s="29"/>
      <c r="J107" s="29"/>
      <c r="K107" s="29"/>
      <c r="L107" s="29" t="s">
        <v>86</v>
      </c>
      <c r="M107" s="29"/>
      <c r="N107" s="31"/>
      <c r="O107" s="29"/>
      <c r="P107" s="31">
        <v>-208.05</v>
      </c>
    </row>
    <row r="108" spans="1:16" x14ac:dyDescent="0.25">
      <c r="A108" s="1" t="s">
        <v>159</v>
      </c>
      <c r="B108" s="1"/>
      <c r="C108" s="1"/>
      <c r="D108" s="1"/>
      <c r="E108" s="1"/>
      <c r="F108" s="27"/>
      <c r="G108" s="1"/>
      <c r="H108" s="1"/>
      <c r="I108" s="1"/>
      <c r="J108" s="1"/>
      <c r="K108" s="1"/>
      <c r="L108" s="1"/>
      <c r="M108" s="1"/>
      <c r="N108" s="28"/>
      <c r="O108" s="1"/>
      <c r="P108" s="28"/>
    </row>
    <row r="109" spans="1:16" x14ac:dyDescent="0.25">
      <c r="A109" s="32"/>
      <c r="B109" s="32"/>
      <c r="C109" s="32"/>
      <c r="D109" s="32"/>
      <c r="E109" s="32"/>
      <c r="F109" s="33"/>
      <c r="G109" s="32"/>
      <c r="H109" s="32"/>
      <c r="I109" s="32"/>
      <c r="J109" s="32"/>
      <c r="K109" s="32"/>
      <c r="L109" s="32" t="s">
        <v>16</v>
      </c>
      <c r="M109" s="32"/>
      <c r="N109" s="36">
        <v>-225.28</v>
      </c>
      <c r="O109" s="32"/>
      <c r="P109" s="36">
        <v>225.28</v>
      </c>
    </row>
    <row r="110" spans="1:16" x14ac:dyDescent="0.25">
      <c r="A110" s="32"/>
      <c r="B110" s="32"/>
      <c r="C110" s="32"/>
      <c r="D110" s="32"/>
      <c r="E110" s="32"/>
      <c r="F110" s="33"/>
      <c r="G110" s="32"/>
      <c r="H110" s="32"/>
      <c r="I110" s="32"/>
      <c r="J110" s="32"/>
      <c r="K110" s="32"/>
      <c r="L110" s="32" t="s">
        <v>18</v>
      </c>
      <c r="M110" s="32"/>
      <c r="N110" s="36">
        <v>-13.96</v>
      </c>
      <c r="O110" s="32"/>
      <c r="P110" s="36">
        <v>13.96</v>
      </c>
    </row>
    <row r="111" spans="1:16" x14ac:dyDescent="0.25">
      <c r="A111" s="32"/>
      <c r="B111" s="32"/>
      <c r="C111" s="32"/>
      <c r="D111" s="32"/>
      <c r="E111" s="32"/>
      <c r="F111" s="33"/>
      <c r="G111" s="32"/>
      <c r="H111" s="32"/>
      <c r="I111" s="32"/>
      <c r="J111" s="32"/>
      <c r="K111" s="32"/>
      <c r="L111" s="32" t="s">
        <v>132</v>
      </c>
      <c r="M111" s="32"/>
      <c r="N111" s="36">
        <v>13.96</v>
      </c>
      <c r="O111" s="32"/>
      <c r="P111" s="36">
        <v>-13.96</v>
      </c>
    </row>
    <row r="112" spans="1:16" x14ac:dyDescent="0.25">
      <c r="A112" s="32"/>
      <c r="B112" s="32"/>
      <c r="C112" s="32"/>
      <c r="D112" s="32"/>
      <c r="E112" s="32"/>
      <c r="F112" s="33"/>
      <c r="G112" s="32"/>
      <c r="H112" s="32"/>
      <c r="I112" s="32"/>
      <c r="J112" s="32"/>
      <c r="K112" s="32"/>
      <c r="L112" s="32" t="s">
        <v>132</v>
      </c>
      <c r="M112" s="32"/>
      <c r="N112" s="36">
        <v>13.96</v>
      </c>
      <c r="O112" s="32"/>
      <c r="P112" s="36">
        <v>-13.96</v>
      </c>
    </row>
    <row r="113" spans="1:16" x14ac:dyDescent="0.25">
      <c r="A113" s="32"/>
      <c r="B113" s="32"/>
      <c r="C113" s="32"/>
      <c r="D113" s="32"/>
      <c r="E113" s="32"/>
      <c r="F113" s="33"/>
      <c r="G113" s="32"/>
      <c r="H113" s="32"/>
      <c r="I113" s="32"/>
      <c r="J113" s="32"/>
      <c r="K113" s="32"/>
      <c r="L113" s="32" t="s">
        <v>18</v>
      </c>
      <c r="M113" s="32"/>
      <c r="N113" s="36">
        <v>-3.27</v>
      </c>
      <c r="O113" s="32"/>
      <c r="P113" s="36">
        <v>3.27</v>
      </c>
    </row>
    <row r="114" spans="1:16" x14ac:dyDescent="0.25">
      <c r="A114" s="32"/>
      <c r="B114" s="32"/>
      <c r="C114" s="32"/>
      <c r="D114" s="32"/>
      <c r="E114" s="32"/>
      <c r="F114" s="33"/>
      <c r="G114" s="32"/>
      <c r="H114" s="32"/>
      <c r="I114" s="32"/>
      <c r="J114" s="32"/>
      <c r="K114" s="32"/>
      <c r="L114" s="32" t="s">
        <v>132</v>
      </c>
      <c r="M114" s="32"/>
      <c r="N114" s="36">
        <v>3.27</v>
      </c>
      <c r="O114" s="32"/>
      <c r="P114" s="36">
        <v>-3.27</v>
      </c>
    </row>
    <row r="115" spans="1:16" ht="15.75" thickBot="1" x14ac:dyDescent="0.3">
      <c r="A115" s="32"/>
      <c r="B115" s="32"/>
      <c r="C115" s="32"/>
      <c r="D115" s="32"/>
      <c r="E115" s="32"/>
      <c r="F115" s="33"/>
      <c r="G115" s="32"/>
      <c r="H115" s="32"/>
      <c r="I115" s="32"/>
      <c r="J115" s="32"/>
      <c r="K115" s="32"/>
      <c r="L115" s="32" t="s">
        <v>132</v>
      </c>
      <c r="M115" s="32"/>
      <c r="N115" s="34">
        <v>3.27</v>
      </c>
      <c r="O115" s="32"/>
      <c r="P115" s="34">
        <v>-3.27</v>
      </c>
    </row>
    <row r="116" spans="1:16" x14ac:dyDescent="0.25">
      <c r="A116" s="17" t="s">
        <v>160</v>
      </c>
      <c r="B116" s="17"/>
      <c r="C116" s="17"/>
      <c r="D116" s="17"/>
      <c r="E116" s="17"/>
      <c r="F116" s="35"/>
      <c r="G116" s="17"/>
      <c r="H116" s="17"/>
      <c r="I116" s="17"/>
      <c r="J116" s="17"/>
      <c r="K116" s="17"/>
      <c r="L116" s="17"/>
      <c r="M116" s="17"/>
      <c r="N116" s="2">
        <f>ROUND(SUM(N108:N115),5)</f>
        <v>-208.05</v>
      </c>
      <c r="O116" s="17"/>
      <c r="P116" s="2">
        <f>ROUND(SUM(P108:P115),5)</f>
        <v>208.05</v>
      </c>
    </row>
    <row r="117" spans="1:16" x14ac:dyDescent="0.25">
      <c r="A117" s="1" t="s">
        <v>159</v>
      </c>
      <c r="B117" s="1"/>
      <c r="C117" s="1"/>
      <c r="D117" s="1"/>
      <c r="E117" s="1"/>
      <c r="F117" s="27"/>
      <c r="G117" s="1"/>
      <c r="H117" s="1"/>
      <c r="I117" s="1"/>
      <c r="J117" s="1"/>
      <c r="K117" s="1"/>
      <c r="L117" s="1"/>
      <c r="M117" s="1"/>
      <c r="N117" s="28"/>
      <c r="O117" s="1"/>
      <c r="P117" s="28"/>
    </row>
    <row r="118" spans="1:16" x14ac:dyDescent="0.25">
      <c r="A118" s="26"/>
      <c r="B118" s="29" t="s">
        <v>163</v>
      </c>
      <c r="C118" s="29"/>
      <c r="D118" s="29" t="s">
        <v>175</v>
      </c>
      <c r="E118" s="29"/>
      <c r="F118" s="30">
        <v>44470</v>
      </c>
      <c r="G118" s="29"/>
      <c r="H118" s="29" t="s">
        <v>210</v>
      </c>
      <c r="I118" s="29"/>
      <c r="J118" s="29"/>
      <c r="K118" s="29"/>
      <c r="L118" s="29" t="s">
        <v>86</v>
      </c>
      <c r="M118" s="29"/>
      <c r="N118" s="31"/>
      <c r="O118" s="29"/>
      <c r="P118" s="31">
        <v>-208.05</v>
      </c>
    </row>
    <row r="119" spans="1:16" x14ac:dyDescent="0.25">
      <c r="A119" s="1" t="s">
        <v>159</v>
      </c>
      <c r="B119" s="1"/>
      <c r="C119" s="1"/>
      <c r="D119" s="1"/>
      <c r="E119" s="1"/>
      <c r="F119" s="27"/>
      <c r="G119" s="1"/>
      <c r="H119" s="1"/>
      <c r="I119" s="1"/>
      <c r="J119" s="1"/>
      <c r="K119" s="1"/>
      <c r="L119" s="1"/>
      <c r="M119" s="1"/>
      <c r="N119" s="28"/>
      <c r="O119" s="1"/>
      <c r="P119" s="28"/>
    </row>
    <row r="120" spans="1:16" x14ac:dyDescent="0.25">
      <c r="A120" s="32"/>
      <c r="B120" s="32"/>
      <c r="C120" s="32"/>
      <c r="D120" s="32"/>
      <c r="E120" s="32"/>
      <c r="F120" s="33"/>
      <c r="G120" s="32"/>
      <c r="H120" s="32"/>
      <c r="I120" s="32"/>
      <c r="J120" s="32"/>
      <c r="K120" s="32"/>
      <c r="L120" s="32" t="s">
        <v>16</v>
      </c>
      <c r="M120" s="32"/>
      <c r="N120" s="36">
        <v>-225.28</v>
      </c>
      <c r="O120" s="32"/>
      <c r="P120" s="36">
        <v>225.28</v>
      </c>
    </row>
    <row r="121" spans="1:16" x14ac:dyDescent="0.25">
      <c r="A121" s="32"/>
      <c r="B121" s="32"/>
      <c r="C121" s="32"/>
      <c r="D121" s="32"/>
      <c r="E121" s="32"/>
      <c r="F121" s="33"/>
      <c r="G121" s="32"/>
      <c r="H121" s="32"/>
      <c r="I121" s="32"/>
      <c r="J121" s="32"/>
      <c r="K121" s="32"/>
      <c r="L121" s="32" t="s">
        <v>18</v>
      </c>
      <c r="M121" s="32"/>
      <c r="N121" s="36">
        <v>-13.96</v>
      </c>
      <c r="O121" s="32"/>
      <c r="P121" s="36">
        <v>13.96</v>
      </c>
    </row>
    <row r="122" spans="1:16" x14ac:dyDescent="0.25">
      <c r="A122" s="32"/>
      <c r="B122" s="32"/>
      <c r="C122" s="32"/>
      <c r="D122" s="32"/>
      <c r="E122" s="32"/>
      <c r="F122" s="33"/>
      <c r="G122" s="32"/>
      <c r="H122" s="32"/>
      <c r="I122" s="32"/>
      <c r="J122" s="32"/>
      <c r="K122" s="32"/>
      <c r="L122" s="32" t="s">
        <v>132</v>
      </c>
      <c r="M122" s="32"/>
      <c r="N122" s="36">
        <v>13.96</v>
      </c>
      <c r="O122" s="32"/>
      <c r="P122" s="36">
        <v>-13.96</v>
      </c>
    </row>
    <row r="123" spans="1:16" x14ac:dyDescent="0.25">
      <c r="A123" s="32"/>
      <c r="B123" s="32"/>
      <c r="C123" s="32"/>
      <c r="D123" s="32"/>
      <c r="E123" s="32"/>
      <c r="F123" s="33"/>
      <c r="G123" s="32"/>
      <c r="H123" s="32"/>
      <c r="I123" s="32"/>
      <c r="J123" s="32"/>
      <c r="K123" s="32"/>
      <c r="L123" s="32" t="s">
        <v>132</v>
      </c>
      <c r="M123" s="32"/>
      <c r="N123" s="36">
        <v>13.96</v>
      </c>
      <c r="O123" s="32"/>
      <c r="P123" s="36">
        <v>-13.96</v>
      </c>
    </row>
    <row r="124" spans="1:16" x14ac:dyDescent="0.25">
      <c r="A124" s="32"/>
      <c r="B124" s="32"/>
      <c r="C124" s="32"/>
      <c r="D124" s="32"/>
      <c r="E124" s="32"/>
      <c r="F124" s="33"/>
      <c r="G124" s="32"/>
      <c r="H124" s="32"/>
      <c r="I124" s="32"/>
      <c r="J124" s="32"/>
      <c r="K124" s="32"/>
      <c r="L124" s="32" t="s">
        <v>18</v>
      </c>
      <c r="M124" s="32"/>
      <c r="N124" s="36">
        <v>-3.27</v>
      </c>
      <c r="O124" s="32"/>
      <c r="P124" s="36">
        <v>3.27</v>
      </c>
    </row>
    <row r="125" spans="1:16" x14ac:dyDescent="0.25">
      <c r="A125" s="32"/>
      <c r="B125" s="32"/>
      <c r="C125" s="32"/>
      <c r="D125" s="32"/>
      <c r="E125" s="32"/>
      <c r="F125" s="33"/>
      <c r="G125" s="32"/>
      <c r="H125" s="32"/>
      <c r="I125" s="32"/>
      <c r="J125" s="32"/>
      <c r="K125" s="32"/>
      <c r="L125" s="32" t="s">
        <v>132</v>
      </c>
      <c r="M125" s="32"/>
      <c r="N125" s="36">
        <v>3.27</v>
      </c>
      <c r="O125" s="32"/>
      <c r="P125" s="36">
        <v>-3.27</v>
      </c>
    </row>
    <row r="126" spans="1:16" ht="15.75" thickBot="1" x14ac:dyDescent="0.3">
      <c r="A126" s="32"/>
      <c r="B126" s="32"/>
      <c r="C126" s="32"/>
      <c r="D126" s="32"/>
      <c r="E126" s="32"/>
      <c r="F126" s="33"/>
      <c r="G126" s="32"/>
      <c r="H126" s="32"/>
      <c r="I126" s="32"/>
      <c r="J126" s="32"/>
      <c r="K126" s="32"/>
      <c r="L126" s="32" t="s">
        <v>132</v>
      </c>
      <c r="M126" s="32"/>
      <c r="N126" s="34">
        <v>3.27</v>
      </c>
      <c r="O126" s="32"/>
      <c r="P126" s="34">
        <v>-3.27</v>
      </c>
    </row>
    <row r="127" spans="1:16" x14ac:dyDescent="0.25">
      <c r="A127" s="17" t="s">
        <v>160</v>
      </c>
      <c r="B127" s="17"/>
      <c r="C127" s="17"/>
      <c r="D127" s="17"/>
      <c r="E127" s="17"/>
      <c r="F127" s="35"/>
      <c r="G127" s="17"/>
      <c r="H127" s="17"/>
      <c r="I127" s="17"/>
      <c r="J127" s="17"/>
      <c r="K127" s="17"/>
      <c r="L127" s="17"/>
      <c r="M127" s="17"/>
      <c r="N127" s="2">
        <f>ROUND(SUM(N119:N126),5)</f>
        <v>-208.05</v>
      </c>
      <c r="O127" s="17"/>
      <c r="P127" s="2">
        <f>ROUND(SUM(P119:P126),5)</f>
        <v>208.05</v>
      </c>
    </row>
    <row r="128" spans="1:16" x14ac:dyDescent="0.25">
      <c r="A128" s="1" t="s">
        <v>159</v>
      </c>
      <c r="B128" s="1"/>
      <c r="C128" s="1"/>
      <c r="D128" s="1"/>
      <c r="E128" s="1"/>
      <c r="F128" s="27"/>
      <c r="G128" s="1"/>
      <c r="H128" s="1"/>
      <c r="I128" s="1"/>
      <c r="J128" s="1"/>
      <c r="K128" s="1"/>
      <c r="L128" s="1"/>
      <c r="M128" s="1"/>
      <c r="N128" s="28"/>
      <c r="O128" s="1"/>
      <c r="P128" s="28"/>
    </row>
    <row r="129" spans="1:16" x14ac:dyDescent="0.25">
      <c r="A129" s="26"/>
      <c r="B129" s="29" t="s">
        <v>163</v>
      </c>
      <c r="C129" s="29"/>
      <c r="D129" s="29" t="s">
        <v>176</v>
      </c>
      <c r="E129" s="29"/>
      <c r="F129" s="30">
        <v>44470</v>
      </c>
      <c r="G129" s="29"/>
      <c r="H129" s="29" t="s">
        <v>211</v>
      </c>
      <c r="I129" s="29"/>
      <c r="J129" s="29"/>
      <c r="K129" s="29"/>
      <c r="L129" s="29" t="s">
        <v>86</v>
      </c>
      <c r="M129" s="29"/>
      <c r="N129" s="31"/>
      <c r="O129" s="29"/>
      <c r="P129" s="31">
        <v>-670.44</v>
      </c>
    </row>
    <row r="130" spans="1:16" x14ac:dyDescent="0.25">
      <c r="A130" s="1" t="s">
        <v>159</v>
      </c>
      <c r="B130" s="1"/>
      <c r="C130" s="1"/>
      <c r="D130" s="1"/>
      <c r="E130" s="1"/>
      <c r="F130" s="27"/>
      <c r="G130" s="1"/>
      <c r="H130" s="1"/>
      <c r="I130" s="1"/>
      <c r="J130" s="1"/>
      <c r="K130" s="1"/>
      <c r="L130" s="1"/>
      <c r="M130" s="1"/>
      <c r="N130" s="28"/>
      <c r="O130" s="1"/>
      <c r="P130" s="28"/>
    </row>
    <row r="131" spans="1:16" x14ac:dyDescent="0.25">
      <c r="A131" s="32"/>
      <c r="B131" s="32"/>
      <c r="C131" s="32"/>
      <c r="D131" s="32"/>
      <c r="E131" s="32"/>
      <c r="F131" s="33"/>
      <c r="G131" s="32"/>
      <c r="H131" s="32"/>
      <c r="I131" s="32"/>
      <c r="J131" s="32"/>
      <c r="K131" s="32"/>
      <c r="L131" s="32" t="s">
        <v>21</v>
      </c>
      <c r="M131" s="32"/>
      <c r="N131" s="36">
        <v>-825.83</v>
      </c>
      <c r="O131" s="32"/>
      <c r="P131" s="36">
        <v>825.83</v>
      </c>
    </row>
    <row r="132" spans="1:16" x14ac:dyDescent="0.25">
      <c r="A132" s="32"/>
      <c r="B132" s="32"/>
      <c r="C132" s="32"/>
      <c r="D132" s="32"/>
      <c r="E132" s="32"/>
      <c r="F132" s="33"/>
      <c r="G132" s="32"/>
      <c r="H132" s="32"/>
      <c r="I132" s="32"/>
      <c r="J132" s="32"/>
      <c r="K132" s="32"/>
      <c r="L132" s="32" t="s">
        <v>20</v>
      </c>
      <c r="M132" s="32"/>
      <c r="N132" s="36">
        <v>-625</v>
      </c>
      <c r="O132" s="32"/>
      <c r="P132" s="36">
        <v>625</v>
      </c>
    </row>
    <row r="133" spans="1:16" x14ac:dyDescent="0.25">
      <c r="A133" s="32"/>
      <c r="B133" s="32"/>
      <c r="C133" s="32"/>
      <c r="D133" s="32"/>
      <c r="E133" s="32"/>
      <c r="F133" s="33"/>
      <c r="G133" s="32"/>
      <c r="H133" s="32"/>
      <c r="I133" s="32"/>
      <c r="J133" s="32"/>
      <c r="K133" s="32"/>
      <c r="L133" s="32" t="s">
        <v>132</v>
      </c>
      <c r="M133" s="32"/>
      <c r="N133" s="36">
        <v>618</v>
      </c>
      <c r="O133" s="32"/>
      <c r="P133" s="36">
        <v>-618</v>
      </c>
    </row>
    <row r="134" spans="1:16" x14ac:dyDescent="0.25">
      <c r="A134" s="32"/>
      <c r="B134" s="32"/>
      <c r="C134" s="32"/>
      <c r="D134" s="32"/>
      <c r="E134" s="32"/>
      <c r="F134" s="33"/>
      <c r="G134" s="32"/>
      <c r="H134" s="32"/>
      <c r="I134" s="32"/>
      <c r="J134" s="32"/>
      <c r="K134" s="32"/>
      <c r="L134" s="32" t="s">
        <v>18</v>
      </c>
      <c r="M134" s="32"/>
      <c r="N134" s="36">
        <v>-89.95</v>
      </c>
      <c r="O134" s="32"/>
      <c r="P134" s="36">
        <v>89.95</v>
      </c>
    </row>
    <row r="135" spans="1:16" x14ac:dyDescent="0.25">
      <c r="A135" s="32"/>
      <c r="B135" s="32"/>
      <c r="C135" s="32"/>
      <c r="D135" s="32"/>
      <c r="E135" s="32"/>
      <c r="F135" s="33"/>
      <c r="G135" s="32"/>
      <c r="H135" s="32"/>
      <c r="I135" s="32"/>
      <c r="J135" s="32"/>
      <c r="K135" s="32"/>
      <c r="L135" s="32" t="s">
        <v>132</v>
      </c>
      <c r="M135" s="32"/>
      <c r="N135" s="36">
        <v>89.95</v>
      </c>
      <c r="O135" s="32"/>
      <c r="P135" s="36">
        <v>-89.95</v>
      </c>
    </row>
    <row r="136" spans="1:16" x14ac:dyDescent="0.25">
      <c r="A136" s="32"/>
      <c r="B136" s="32"/>
      <c r="C136" s="32"/>
      <c r="D136" s="32"/>
      <c r="E136" s="32"/>
      <c r="F136" s="33"/>
      <c r="G136" s="32"/>
      <c r="H136" s="32"/>
      <c r="I136" s="32"/>
      <c r="J136" s="32"/>
      <c r="K136" s="32"/>
      <c r="L136" s="32" t="s">
        <v>132</v>
      </c>
      <c r="M136" s="32"/>
      <c r="N136" s="36">
        <v>89.95</v>
      </c>
      <c r="O136" s="32"/>
      <c r="P136" s="36">
        <v>-89.95</v>
      </c>
    </row>
    <row r="137" spans="1:16" x14ac:dyDescent="0.25">
      <c r="A137" s="32"/>
      <c r="B137" s="32"/>
      <c r="C137" s="32"/>
      <c r="D137" s="32"/>
      <c r="E137" s="32"/>
      <c r="F137" s="33"/>
      <c r="G137" s="32"/>
      <c r="H137" s="32"/>
      <c r="I137" s="32"/>
      <c r="J137" s="32"/>
      <c r="K137" s="32"/>
      <c r="L137" s="32" t="s">
        <v>18</v>
      </c>
      <c r="M137" s="32"/>
      <c r="N137" s="36">
        <v>-21.04</v>
      </c>
      <c r="O137" s="32"/>
      <c r="P137" s="36">
        <v>21.04</v>
      </c>
    </row>
    <row r="138" spans="1:16" x14ac:dyDescent="0.25">
      <c r="A138" s="32"/>
      <c r="B138" s="32"/>
      <c r="C138" s="32"/>
      <c r="D138" s="32"/>
      <c r="E138" s="32"/>
      <c r="F138" s="33"/>
      <c r="G138" s="32"/>
      <c r="H138" s="32"/>
      <c r="I138" s="32"/>
      <c r="J138" s="32"/>
      <c r="K138" s="32"/>
      <c r="L138" s="32" t="s">
        <v>132</v>
      </c>
      <c r="M138" s="32"/>
      <c r="N138" s="36">
        <v>21.04</v>
      </c>
      <c r="O138" s="32"/>
      <c r="P138" s="36">
        <v>-21.04</v>
      </c>
    </row>
    <row r="139" spans="1:16" x14ac:dyDescent="0.25">
      <c r="A139" s="32"/>
      <c r="B139" s="32"/>
      <c r="C139" s="32"/>
      <c r="D139" s="32"/>
      <c r="E139" s="32"/>
      <c r="F139" s="33"/>
      <c r="G139" s="32"/>
      <c r="H139" s="32"/>
      <c r="I139" s="32"/>
      <c r="J139" s="32"/>
      <c r="K139" s="32"/>
      <c r="L139" s="32" t="s">
        <v>132</v>
      </c>
      <c r="M139" s="32"/>
      <c r="N139" s="36">
        <v>21.04</v>
      </c>
      <c r="O139" s="32"/>
      <c r="P139" s="36">
        <v>-21.04</v>
      </c>
    </row>
    <row r="140" spans="1:16" ht="15.75" thickBot="1" x14ac:dyDescent="0.3">
      <c r="A140" s="32"/>
      <c r="B140" s="32"/>
      <c r="C140" s="32"/>
      <c r="D140" s="32"/>
      <c r="E140" s="32"/>
      <c r="F140" s="33"/>
      <c r="G140" s="32"/>
      <c r="H140" s="32"/>
      <c r="I140" s="32"/>
      <c r="J140" s="32"/>
      <c r="K140" s="32"/>
      <c r="L140" s="32" t="s">
        <v>132</v>
      </c>
      <c r="M140" s="32"/>
      <c r="N140" s="34">
        <v>51.4</v>
      </c>
      <c r="O140" s="32"/>
      <c r="P140" s="34">
        <v>-51.4</v>
      </c>
    </row>
    <row r="141" spans="1:16" x14ac:dyDescent="0.25">
      <c r="A141" s="17" t="s">
        <v>160</v>
      </c>
      <c r="B141" s="17"/>
      <c r="C141" s="17"/>
      <c r="D141" s="17"/>
      <c r="E141" s="17"/>
      <c r="F141" s="35"/>
      <c r="G141" s="17"/>
      <c r="H141" s="17"/>
      <c r="I141" s="17"/>
      <c r="J141" s="17"/>
      <c r="K141" s="17"/>
      <c r="L141" s="17"/>
      <c r="M141" s="17"/>
      <c r="N141" s="2">
        <f>ROUND(SUM(N130:N140),5)</f>
        <v>-670.44</v>
      </c>
      <c r="O141" s="17"/>
      <c r="P141" s="2">
        <f>ROUND(SUM(P130:P140),5)</f>
        <v>670.44</v>
      </c>
    </row>
    <row r="142" spans="1:16" x14ac:dyDescent="0.25">
      <c r="A142" s="1" t="s">
        <v>159</v>
      </c>
      <c r="B142" s="1"/>
      <c r="C142" s="1"/>
      <c r="D142" s="1"/>
      <c r="E142" s="1"/>
      <c r="F142" s="27"/>
      <c r="G142" s="1"/>
      <c r="H142" s="1"/>
      <c r="I142" s="1"/>
      <c r="J142" s="1"/>
      <c r="K142" s="1"/>
      <c r="L142" s="1"/>
      <c r="M142" s="1"/>
      <c r="N142" s="28"/>
      <c r="O142" s="1"/>
      <c r="P142" s="28"/>
    </row>
    <row r="143" spans="1:16" x14ac:dyDescent="0.25">
      <c r="A143" s="26"/>
      <c r="B143" s="29" t="s">
        <v>163</v>
      </c>
      <c r="C143" s="29"/>
      <c r="D143" s="29" t="s">
        <v>177</v>
      </c>
      <c r="E143" s="29"/>
      <c r="F143" s="30">
        <v>44470</v>
      </c>
      <c r="G143" s="29"/>
      <c r="H143" s="29" t="s">
        <v>212</v>
      </c>
      <c r="I143" s="29"/>
      <c r="J143" s="29"/>
      <c r="K143" s="29"/>
      <c r="L143" s="29" t="s">
        <v>86</v>
      </c>
      <c r="M143" s="29"/>
      <c r="N143" s="31"/>
      <c r="O143" s="29"/>
      <c r="P143" s="31">
        <v>-835.6</v>
      </c>
    </row>
    <row r="144" spans="1:16" x14ac:dyDescent="0.25">
      <c r="A144" s="1" t="s">
        <v>159</v>
      </c>
      <c r="B144" s="1"/>
      <c r="C144" s="1"/>
      <c r="D144" s="1"/>
      <c r="E144" s="1"/>
      <c r="F144" s="27"/>
      <c r="G144" s="1"/>
      <c r="H144" s="1"/>
      <c r="I144" s="1"/>
      <c r="J144" s="1"/>
      <c r="K144" s="1"/>
      <c r="L144" s="1"/>
      <c r="M144" s="1"/>
      <c r="N144" s="28"/>
      <c r="O144" s="1"/>
      <c r="P144" s="28"/>
    </row>
    <row r="145" spans="1:16" x14ac:dyDescent="0.25">
      <c r="A145" s="32"/>
      <c r="B145" s="32"/>
      <c r="C145" s="32"/>
      <c r="D145" s="32"/>
      <c r="E145" s="32"/>
      <c r="F145" s="33"/>
      <c r="G145" s="32"/>
      <c r="H145" s="32"/>
      <c r="I145" s="32"/>
      <c r="J145" s="32"/>
      <c r="K145" s="32"/>
      <c r="L145" s="32" t="s">
        <v>21</v>
      </c>
      <c r="M145" s="32"/>
      <c r="N145" s="36">
        <v>-980</v>
      </c>
      <c r="O145" s="32"/>
      <c r="P145" s="36">
        <v>980</v>
      </c>
    </row>
    <row r="146" spans="1:16" x14ac:dyDescent="0.25">
      <c r="A146" s="32"/>
      <c r="B146" s="32"/>
      <c r="C146" s="32"/>
      <c r="D146" s="32"/>
      <c r="E146" s="32"/>
      <c r="F146" s="33"/>
      <c r="G146" s="32"/>
      <c r="H146" s="32"/>
      <c r="I146" s="32"/>
      <c r="J146" s="32"/>
      <c r="K146" s="32"/>
      <c r="L146" s="32" t="s">
        <v>21</v>
      </c>
      <c r="M146" s="32"/>
      <c r="N146" s="36">
        <v>-20</v>
      </c>
      <c r="O146" s="32"/>
      <c r="P146" s="36">
        <v>20</v>
      </c>
    </row>
    <row r="147" spans="1:16" x14ac:dyDescent="0.25">
      <c r="A147" s="32"/>
      <c r="B147" s="32"/>
      <c r="C147" s="32"/>
      <c r="D147" s="32"/>
      <c r="E147" s="32"/>
      <c r="F147" s="33"/>
      <c r="G147" s="32"/>
      <c r="H147" s="32"/>
      <c r="I147" s="32"/>
      <c r="J147" s="32"/>
      <c r="K147" s="32"/>
      <c r="L147" s="32" t="s">
        <v>132</v>
      </c>
      <c r="M147" s="32"/>
      <c r="N147" s="36">
        <v>67</v>
      </c>
      <c r="O147" s="32"/>
      <c r="P147" s="36">
        <v>-67</v>
      </c>
    </row>
    <row r="148" spans="1:16" x14ac:dyDescent="0.25">
      <c r="A148" s="32"/>
      <c r="B148" s="32"/>
      <c r="C148" s="32"/>
      <c r="D148" s="32"/>
      <c r="E148" s="32"/>
      <c r="F148" s="33"/>
      <c r="G148" s="32"/>
      <c r="H148" s="32"/>
      <c r="I148" s="32"/>
      <c r="J148" s="32"/>
      <c r="K148" s="32"/>
      <c r="L148" s="32" t="s">
        <v>18</v>
      </c>
      <c r="M148" s="32"/>
      <c r="N148" s="36">
        <v>-62</v>
      </c>
      <c r="O148" s="32"/>
      <c r="P148" s="36">
        <v>62</v>
      </c>
    </row>
    <row r="149" spans="1:16" x14ac:dyDescent="0.25">
      <c r="A149" s="32"/>
      <c r="B149" s="32"/>
      <c r="C149" s="32"/>
      <c r="D149" s="32"/>
      <c r="E149" s="32"/>
      <c r="F149" s="33"/>
      <c r="G149" s="32"/>
      <c r="H149" s="32"/>
      <c r="I149" s="32"/>
      <c r="J149" s="32"/>
      <c r="K149" s="32"/>
      <c r="L149" s="32" t="s">
        <v>132</v>
      </c>
      <c r="M149" s="32"/>
      <c r="N149" s="36">
        <v>62</v>
      </c>
      <c r="O149" s="32"/>
      <c r="P149" s="36">
        <v>-62</v>
      </c>
    </row>
    <row r="150" spans="1:16" x14ac:dyDescent="0.25">
      <c r="A150" s="32"/>
      <c r="B150" s="32"/>
      <c r="C150" s="32"/>
      <c r="D150" s="32"/>
      <c r="E150" s="32"/>
      <c r="F150" s="33"/>
      <c r="G150" s="32"/>
      <c r="H150" s="32"/>
      <c r="I150" s="32"/>
      <c r="J150" s="32"/>
      <c r="K150" s="32"/>
      <c r="L150" s="32" t="s">
        <v>132</v>
      </c>
      <c r="M150" s="32"/>
      <c r="N150" s="36">
        <v>62</v>
      </c>
      <c r="O150" s="32"/>
      <c r="P150" s="36">
        <v>-62</v>
      </c>
    </row>
    <row r="151" spans="1:16" x14ac:dyDescent="0.25">
      <c r="A151" s="32"/>
      <c r="B151" s="32"/>
      <c r="C151" s="32"/>
      <c r="D151" s="32"/>
      <c r="E151" s="32"/>
      <c r="F151" s="33"/>
      <c r="G151" s="32"/>
      <c r="H151" s="32"/>
      <c r="I151" s="32"/>
      <c r="J151" s="32"/>
      <c r="K151" s="32"/>
      <c r="L151" s="32" t="s">
        <v>18</v>
      </c>
      <c r="M151" s="32"/>
      <c r="N151" s="36">
        <v>-14.5</v>
      </c>
      <c r="O151" s="32"/>
      <c r="P151" s="36">
        <v>14.5</v>
      </c>
    </row>
    <row r="152" spans="1:16" x14ac:dyDescent="0.25">
      <c r="A152" s="32"/>
      <c r="B152" s="32"/>
      <c r="C152" s="32"/>
      <c r="D152" s="32"/>
      <c r="E152" s="32"/>
      <c r="F152" s="33"/>
      <c r="G152" s="32"/>
      <c r="H152" s="32"/>
      <c r="I152" s="32"/>
      <c r="J152" s="32"/>
      <c r="K152" s="32"/>
      <c r="L152" s="32" t="s">
        <v>132</v>
      </c>
      <c r="M152" s="32"/>
      <c r="N152" s="36">
        <v>14.5</v>
      </c>
      <c r="O152" s="32"/>
      <c r="P152" s="36">
        <v>-14.5</v>
      </c>
    </row>
    <row r="153" spans="1:16" x14ac:dyDescent="0.25">
      <c r="A153" s="32"/>
      <c r="B153" s="32"/>
      <c r="C153" s="32"/>
      <c r="D153" s="32"/>
      <c r="E153" s="32"/>
      <c r="F153" s="33"/>
      <c r="G153" s="32"/>
      <c r="H153" s="32"/>
      <c r="I153" s="32"/>
      <c r="J153" s="32"/>
      <c r="K153" s="32"/>
      <c r="L153" s="32" t="s">
        <v>132</v>
      </c>
      <c r="M153" s="32"/>
      <c r="N153" s="36">
        <v>14.5</v>
      </c>
      <c r="O153" s="32"/>
      <c r="P153" s="36">
        <v>-14.5</v>
      </c>
    </row>
    <row r="154" spans="1:16" ht="15.75" thickBot="1" x14ac:dyDescent="0.3">
      <c r="A154" s="32"/>
      <c r="B154" s="32"/>
      <c r="C154" s="32"/>
      <c r="D154" s="32"/>
      <c r="E154" s="32"/>
      <c r="F154" s="33"/>
      <c r="G154" s="32"/>
      <c r="H154" s="32"/>
      <c r="I154" s="32"/>
      <c r="J154" s="32"/>
      <c r="K154" s="32"/>
      <c r="L154" s="32" t="s">
        <v>132</v>
      </c>
      <c r="M154" s="32"/>
      <c r="N154" s="34">
        <v>20.9</v>
      </c>
      <c r="O154" s="32"/>
      <c r="P154" s="34">
        <v>-20.9</v>
      </c>
    </row>
    <row r="155" spans="1:16" x14ac:dyDescent="0.25">
      <c r="A155" s="17" t="s">
        <v>160</v>
      </c>
      <c r="B155" s="17"/>
      <c r="C155" s="17"/>
      <c r="D155" s="17"/>
      <c r="E155" s="17"/>
      <c r="F155" s="35"/>
      <c r="G155" s="17"/>
      <c r="H155" s="17"/>
      <c r="I155" s="17"/>
      <c r="J155" s="17"/>
      <c r="K155" s="17"/>
      <c r="L155" s="17"/>
      <c r="M155" s="17"/>
      <c r="N155" s="2">
        <f>ROUND(SUM(N144:N154),5)</f>
        <v>-835.6</v>
      </c>
      <c r="O155" s="17"/>
      <c r="P155" s="2">
        <f>ROUND(SUM(P144:P154),5)</f>
        <v>835.6</v>
      </c>
    </row>
    <row r="156" spans="1:16" x14ac:dyDescent="0.25">
      <c r="A156" s="1" t="s">
        <v>159</v>
      </c>
      <c r="B156" s="1"/>
      <c r="C156" s="1"/>
      <c r="D156" s="1"/>
      <c r="E156" s="1"/>
      <c r="F156" s="27"/>
      <c r="G156" s="1"/>
      <c r="H156" s="1"/>
      <c r="I156" s="1"/>
      <c r="J156" s="1"/>
      <c r="K156" s="1"/>
      <c r="L156" s="1"/>
      <c r="M156" s="1"/>
      <c r="N156" s="28"/>
      <c r="O156" s="1"/>
      <c r="P156" s="28"/>
    </row>
    <row r="157" spans="1:16" x14ac:dyDescent="0.25">
      <c r="A157" s="26"/>
      <c r="B157" s="29" t="s">
        <v>161</v>
      </c>
      <c r="C157" s="29"/>
      <c r="D157" s="29" t="s">
        <v>178</v>
      </c>
      <c r="E157" s="29"/>
      <c r="F157" s="30">
        <v>44481</v>
      </c>
      <c r="G157" s="29"/>
      <c r="H157" s="29" t="s">
        <v>213</v>
      </c>
      <c r="I157" s="29"/>
      <c r="J157" s="29"/>
      <c r="K157" s="29"/>
      <c r="L157" s="29" t="s">
        <v>86</v>
      </c>
      <c r="M157" s="29"/>
      <c r="N157" s="31"/>
      <c r="O157" s="29"/>
      <c r="P157" s="31">
        <v>-25.87</v>
      </c>
    </row>
    <row r="158" spans="1:16" x14ac:dyDescent="0.25">
      <c r="A158" s="1" t="s">
        <v>159</v>
      </c>
      <c r="B158" s="1"/>
      <c r="C158" s="1"/>
      <c r="D158" s="1"/>
      <c r="E158" s="1"/>
      <c r="F158" s="27"/>
      <c r="G158" s="1"/>
      <c r="H158" s="1"/>
      <c r="I158" s="1"/>
      <c r="J158" s="1"/>
      <c r="K158" s="1"/>
      <c r="L158" s="1"/>
      <c r="M158" s="1"/>
      <c r="N158" s="28"/>
      <c r="O158" s="1"/>
      <c r="P158" s="28"/>
    </row>
    <row r="159" spans="1:16" ht="15.75" thickBot="1" x14ac:dyDescent="0.3">
      <c r="A159" s="26"/>
      <c r="B159" s="32"/>
      <c r="C159" s="32"/>
      <c r="D159" s="32"/>
      <c r="E159" s="32"/>
      <c r="F159" s="33"/>
      <c r="G159" s="32"/>
      <c r="H159" s="32"/>
      <c r="I159" s="32"/>
      <c r="J159" s="32"/>
      <c r="K159" s="32"/>
      <c r="L159" s="32" t="s">
        <v>24</v>
      </c>
      <c r="M159" s="32"/>
      <c r="N159" s="34">
        <v>-25.87</v>
      </c>
      <c r="O159" s="32"/>
      <c r="P159" s="34">
        <v>25.87</v>
      </c>
    </row>
    <row r="160" spans="1:16" x14ac:dyDescent="0.25">
      <c r="A160" s="17" t="s">
        <v>160</v>
      </c>
      <c r="B160" s="17"/>
      <c r="C160" s="17"/>
      <c r="D160" s="17"/>
      <c r="E160" s="17"/>
      <c r="F160" s="35"/>
      <c r="G160" s="17"/>
      <c r="H160" s="17"/>
      <c r="I160" s="17"/>
      <c r="J160" s="17"/>
      <c r="K160" s="17"/>
      <c r="L160" s="17"/>
      <c r="M160" s="17"/>
      <c r="N160" s="2">
        <f>ROUND(SUM(N158:N159),5)</f>
        <v>-25.87</v>
      </c>
      <c r="O160" s="17"/>
      <c r="P160" s="2">
        <f>ROUND(SUM(P158:P159),5)</f>
        <v>25.87</v>
      </c>
    </row>
    <row r="161" spans="1:16" x14ac:dyDescent="0.25">
      <c r="A161" s="1" t="s">
        <v>159</v>
      </c>
      <c r="B161" s="1"/>
      <c r="C161" s="1"/>
      <c r="D161" s="1"/>
      <c r="E161" s="1"/>
      <c r="F161" s="27"/>
      <c r="G161" s="1"/>
      <c r="H161" s="1"/>
      <c r="I161" s="1"/>
      <c r="J161" s="1"/>
      <c r="K161" s="1"/>
      <c r="L161" s="1"/>
      <c r="M161" s="1"/>
      <c r="N161" s="28"/>
      <c r="O161" s="1"/>
      <c r="P161" s="28"/>
    </row>
    <row r="162" spans="1:16" x14ac:dyDescent="0.25">
      <c r="A162" s="26"/>
      <c r="B162" s="29" t="s">
        <v>164</v>
      </c>
      <c r="C162" s="29"/>
      <c r="D162" s="29" t="s">
        <v>179</v>
      </c>
      <c r="E162" s="29"/>
      <c r="F162" s="30">
        <v>44481</v>
      </c>
      <c r="G162" s="29"/>
      <c r="H162" s="29" t="s">
        <v>214</v>
      </c>
      <c r="I162" s="29"/>
      <c r="J162" s="29"/>
      <c r="K162" s="29"/>
      <c r="L162" s="29" t="s">
        <v>86</v>
      </c>
      <c r="M162" s="29"/>
      <c r="N162" s="31"/>
      <c r="O162" s="29"/>
      <c r="P162" s="31">
        <v>-380</v>
      </c>
    </row>
    <row r="163" spans="1:16" x14ac:dyDescent="0.25">
      <c r="A163" s="1" t="s">
        <v>159</v>
      </c>
      <c r="B163" s="1"/>
      <c r="C163" s="1"/>
      <c r="D163" s="1"/>
      <c r="E163" s="1"/>
      <c r="F163" s="27"/>
      <c r="G163" s="1"/>
      <c r="H163" s="1"/>
      <c r="I163" s="1"/>
      <c r="J163" s="1"/>
      <c r="K163" s="1"/>
      <c r="L163" s="1"/>
      <c r="M163" s="1"/>
      <c r="N163" s="28"/>
      <c r="O163" s="1"/>
      <c r="P163" s="28"/>
    </row>
    <row r="164" spans="1:16" ht="15.75" thickBot="1" x14ac:dyDescent="0.3">
      <c r="A164" s="26"/>
      <c r="B164" s="32" t="s">
        <v>165</v>
      </c>
      <c r="C164" s="32"/>
      <c r="D164" s="32" t="s">
        <v>180</v>
      </c>
      <c r="E164" s="32"/>
      <c r="F164" s="33">
        <v>44481</v>
      </c>
      <c r="G164" s="32"/>
      <c r="H164" s="32"/>
      <c r="I164" s="32"/>
      <c r="J164" s="32"/>
      <c r="K164" s="32"/>
      <c r="L164" s="32" t="s">
        <v>39</v>
      </c>
      <c r="M164" s="32"/>
      <c r="N164" s="34">
        <v>-380</v>
      </c>
      <c r="O164" s="32"/>
      <c r="P164" s="34">
        <v>380</v>
      </c>
    </row>
    <row r="165" spans="1:16" x14ac:dyDescent="0.25">
      <c r="A165" s="17" t="s">
        <v>160</v>
      </c>
      <c r="B165" s="17"/>
      <c r="C165" s="17"/>
      <c r="D165" s="17"/>
      <c r="E165" s="17"/>
      <c r="F165" s="35"/>
      <c r="G165" s="17"/>
      <c r="H165" s="17"/>
      <c r="I165" s="17"/>
      <c r="J165" s="17"/>
      <c r="K165" s="17"/>
      <c r="L165" s="17"/>
      <c r="M165" s="17"/>
      <c r="N165" s="2">
        <f>ROUND(SUM(N163:N164),5)</f>
        <v>-380</v>
      </c>
      <c r="O165" s="17"/>
      <c r="P165" s="2">
        <f>ROUND(SUM(P163:P164),5)</f>
        <v>380</v>
      </c>
    </row>
    <row r="166" spans="1:16" x14ac:dyDescent="0.25">
      <c r="A166" s="1" t="s">
        <v>159</v>
      </c>
      <c r="B166" s="1"/>
      <c r="C166" s="1"/>
      <c r="D166" s="1"/>
      <c r="E166" s="1"/>
      <c r="F166" s="27"/>
      <c r="G166" s="1"/>
      <c r="H166" s="1"/>
      <c r="I166" s="1"/>
      <c r="J166" s="1"/>
      <c r="K166" s="1"/>
      <c r="L166" s="1"/>
      <c r="M166" s="1"/>
      <c r="N166" s="28"/>
      <c r="O166" s="1"/>
      <c r="P166" s="28"/>
    </row>
    <row r="167" spans="1:16" x14ac:dyDescent="0.25">
      <c r="A167" s="26"/>
      <c r="B167" s="29" t="s">
        <v>164</v>
      </c>
      <c r="C167" s="29"/>
      <c r="D167" s="29" t="s">
        <v>181</v>
      </c>
      <c r="E167" s="29"/>
      <c r="F167" s="30">
        <v>44481</v>
      </c>
      <c r="G167" s="29"/>
      <c r="H167" s="29" t="s">
        <v>215</v>
      </c>
      <c r="I167" s="29"/>
      <c r="J167" s="29"/>
      <c r="K167" s="29"/>
      <c r="L167" s="29" t="s">
        <v>86</v>
      </c>
      <c r="M167" s="29"/>
      <c r="N167" s="31"/>
      <c r="O167" s="29"/>
      <c r="P167" s="31">
        <v>-1367.1</v>
      </c>
    </row>
    <row r="168" spans="1:16" x14ac:dyDescent="0.25">
      <c r="A168" s="1" t="s">
        <v>159</v>
      </c>
      <c r="B168" s="1"/>
      <c r="C168" s="1"/>
      <c r="D168" s="1"/>
      <c r="E168" s="1"/>
      <c r="F168" s="27"/>
      <c r="G168" s="1"/>
      <c r="H168" s="1"/>
      <c r="I168" s="1"/>
      <c r="J168" s="1"/>
      <c r="K168" s="1"/>
      <c r="L168" s="1"/>
      <c r="M168" s="1"/>
      <c r="N168" s="28"/>
      <c r="O168" s="1"/>
      <c r="P168" s="28"/>
    </row>
    <row r="169" spans="1:16" ht="15.75" thickBot="1" x14ac:dyDescent="0.3">
      <c r="A169" s="26"/>
      <c r="B169" s="32" t="s">
        <v>165</v>
      </c>
      <c r="C169" s="32"/>
      <c r="D169" s="32"/>
      <c r="E169" s="32"/>
      <c r="F169" s="33">
        <v>44470</v>
      </c>
      <c r="G169" s="32"/>
      <c r="H169" s="32"/>
      <c r="I169" s="32"/>
      <c r="J169" s="32"/>
      <c r="K169" s="32"/>
      <c r="L169" s="32" t="s">
        <v>9</v>
      </c>
      <c r="M169" s="32"/>
      <c r="N169" s="34">
        <v>-1367.1</v>
      </c>
      <c r="O169" s="32"/>
      <c r="P169" s="34">
        <v>1367.1</v>
      </c>
    </row>
    <row r="170" spans="1:16" x14ac:dyDescent="0.25">
      <c r="A170" s="17" t="s">
        <v>160</v>
      </c>
      <c r="B170" s="17"/>
      <c r="C170" s="17"/>
      <c r="D170" s="17"/>
      <c r="E170" s="17"/>
      <c r="F170" s="35"/>
      <c r="G170" s="17"/>
      <c r="H170" s="17"/>
      <c r="I170" s="17"/>
      <c r="J170" s="17"/>
      <c r="K170" s="17"/>
      <c r="L170" s="17"/>
      <c r="M170" s="17"/>
      <c r="N170" s="2">
        <f>ROUND(SUM(N168:N169),5)</f>
        <v>-1367.1</v>
      </c>
      <c r="O170" s="17"/>
      <c r="P170" s="2">
        <f>ROUND(SUM(P168:P169),5)</f>
        <v>1367.1</v>
      </c>
    </row>
    <row r="171" spans="1:16" x14ac:dyDescent="0.25">
      <c r="A171" s="1" t="s">
        <v>159</v>
      </c>
      <c r="B171" s="1"/>
      <c r="C171" s="1"/>
      <c r="D171" s="1"/>
      <c r="E171" s="1"/>
      <c r="F171" s="27"/>
      <c r="G171" s="1"/>
      <c r="H171" s="1"/>
      <c r="I171" s="1"/>
      <c r="J171" s="1"/>
      <c r="K171" s="1"/>
      <c r="L171" s="1"/>
      <c r="M171" s="1"/>
      <c r="N171" s="28"/>
      <c r="O171" s="1"/>
      <c r="P171" s="28"/>
    </row>
    <row r="172" spans="1:16" x14ac:dyDescent="0.25">
      <c r="A172" s="26"/>
      <c r="B172" s="29" t="s">
        <v>164</v>
      </c>
      <c r="C172" s="29"/>
      <c r="D172" s="29" t="s">
        <v>182</v>
      </c>
      <c r="E172" s="29"/>
      <c r="F172" s="30">
        <v>44481</v>
      </c>
      <c r="G172" s="29"/>
      <c r="H172" s="29" t="s">
        <v>216</v>
      </c>
      <c r="I172" s="29"/>
      <c r="J172" s="29"/>
      <c r="K172" s="29"/>
      <c r="L172" s="29" t="s">
        <v>86</v>
      </c>
      <c r="M172" s="29"/>
      <c r="N172" s="31"/>
      <c r="O172" s="29"/>
      <c r="P172" s="31">
        <v>-150</v>
      </c>
    </row>
    <row r="173" spans="1:16" x14ac:dyDescent="0.25">
      <c r="A173" s="1" t="s">
        <v>159</v>
      </c>
      <c r="B173" s="1"/>
      <c r="C173" s="1"/>
      <c r="D173" s="1"/>
      <c r="E173" s="1"/>
      <c r="F173" s="27"/>
      <c r="G173" s="1"/>
      <c r="H173" s="1"/>
      <c r="I173" s="1"/>
      <c r="J173" s="1"/>
      <c r="K173" s="1"/>
      <c r="L173" s="1"/>
      <c r="M173" s="1"/>
      <c r="N173" s="28"/>
      <c r="O173" s="1"/>
      <c r="P173" s="28"/>
    </row>
    <row r="174" spans="1:16" ht="15.75" thickBot="1" x14ac:dyDescent="0.3">
      <c r="A174" s="26"/>
      <c r="B174" s="32" t="s">
        <v>165</v>
      </c>
      <c r="C174" s="32"/>
      <c r="D174" s="32"/>
      <c r="E174" s="32"/>
      <c r="F174" s="33">
        <v>44470</v>
      </c>
      <c r="G174" s="32"/>
      <c r="H174" s="32"/>
      <c r="I174" s="32"/>
      <c r="J174" s="32"/>
      <c r="K174" s="32"/>
      <c r="L174" s="32" t="s">
        <v>48</v>
      </c>
      <c r="M174" s="32"/>
      <c r="N174" s="34">
        <v>-150</v>
      </c>
      <c r="O174" s="32"/>
      <c r="P174" s="34">
        <v>150</v>
      </c>
    </row>
    <row r="175" spans="1:16" x14ac:dyDescent="0.25">
      <c r="A175" s="17" t="s">
        <v>160</v>
      </c>
      <c r="B175" s="17"/>
      <c r="C175" s="17"/>
      <c r="D175" s="17"/>
      <c r="E175" s="17"/>
      <c r="F175" s="35"/>
      <c r="G175" s="17"/>
      <c r="H175" s="17"/>
      <c r="I175" s="17"/>
      <c r="J175" s="17"/>
      <c r="K175" s="17"/>
      <c r="L175" s="17"/>
      <c r="M175" s="17"/>
      <c r="N175" s="2">
        <f>ROUND(SUM(N173:N174),5)</f>
        <v>-150</v>
      </c>
      <c r="O175" s="17"/>
      <c r="P175" s="2">
        <f>ROUND(SUM(P173:P174),5)</f>
        <v>150</v>
      </c>
    </row>
    <row r="176" spans="1:16" x14ac:dyDescent="0.25">
      <c r="A176" s="1" t="s">
        <v>159</v>
      </c>
      <c r="B176" s="1"/>
      <c r="C176" s="1"/>
      <c r="D176" s="1"/>
      <c r="E176" s="1"/>
      <c r="F176" s="27"/>
      <c r="G176" s="1"/>
      <c r="H176" s="1"/>
      <c r="I176" s="1"/>
      <c r="J176" s="1"/>
      <c r="K176" s="1"/>
      <c r="L176" s="1"/>
      <c r="M176" s="1"/>
      <c r="N176" s="28"/>
      <c r="O176" s="1"/>
      <c r="P176" s="28"/>
    </row>
    <row r="177" spans="1:16" x14ac:dyDescent="0.25">
      <c r="A177" s="26"/>
      <c r="B177" s="29" t="s">
        <v>161</v>
      </c>
      <c r="C177" s="29"/>
      <c r="D177" s="29" t="s">
        <v>183</v>
      </c>
      <c r="E177" s="29"/>
      <c r="F177" s="30">
        <v>44481</v>
      </c>
      <c r="G177" s="29"/>
      <c r="H177" s="29" t="s">
        <v>207</v>
      </c>
      <c r="I177" s="29"/>
      <c r="J177" s="29"/>
      <c r="K177" s="29"/>
      <c r="L177" s="29" t="s">
        <v>86</v>
      </c>
      <c r="M177" s="29"/>
      <c r="N177" s="31"/>
      <c r="O177" s="29"/>
      <c r="P177" s="31">
        <v>-625</v>
      </c>
    </row>
    <row r="178" spans="1:16" x14ac:dyDescent="0.25">
      <c r="A178" s="1" t="s">
        <v>159</v>
      </c>
      <c r="B178" s="1"/>
      <c r="C178" s="1"/>
      <c r="D178" s="1"/>
      <c r="E178" s="1"/>
      <c r="F178" s="27"/>
      <c r="G178" s="1"/>
      <c r="H178" s="1"/>
      <c r="I178" s="1"/>
      <c r="J178" s="1"/>
      <c r="K178" s="1"/>
      <c r="L178" s="1"/>
      <c r="M178" s="1"/>
      <c r="N178" s="28"/>
      <c r="O178" s="1"/>
      <c r="P178" s="28"/>
    </row>
    <row r="179" spans="1:16" ht="15.75" thickBot="1" x14ac:dyDescent="0.3">
      <c r="A179" s="26"/>
      <c r="B179" s="32"/>
      <c r="C179" s="32"/>
      <c r="D179" s="32"/>
      <c r="E179" s="32"/>
      <c r="F179" s="33"/>
      <c r="G179" s="32"/>
      <c r="H179" s="32"/>
      <c r="I179" s="32"/>
      <c r="J179" s="32"/>
      <c r="K179" s="32"/>
      <c r="L179" s="32" t="s">
        <v>20</v>
      </c>
      <c r="M179" s="32"/>
      <c r="N179" s="34">
        <v>-625</v>
      </c>
      <c r="O179" s="32"/>
      <c r="P179" s="34">
        <v>625</v>
      </c>
    </row>
    <row r="180" spans="1:16" x14ac:dyDescent="0.25">
      <c r="A180" s="17" t="s">
        <v>160</v>
      </c>
      <c r="B180" s="17"/>
      <c r="C180" s="17"/>
      <c r="D180" s="17"/>
      <c r="E180" s="17"/>
      <c r="F180" s="35"/>
      <c r="G180" s="17"/>
      <c r="H180" s="17"/>
      <c r="I180" s="17"/>
      <c r="J180" s="17"/>
      <c r="K180" s="17"/>
      <c r="L180" s="17"/>
      <c r="M180" s="17"/>
      <c r="N180" s="2">
        <f>ROUND(SUM(N178:N179),5)</f>
        <v>-625</v>
      </c>
      <c r="O180" s="17"/>
      <c r="P180" s="2">
        <f>ROUND(SUM(P178:P179),5)</f>
        <v>625</v>
      </c>
    </row>
    <row r="181" spans="1:16" x14ac:dyDescent="0.25">
      <c r="A181" s="1" t="s">
        <v>159</v>
      </c>
      <c r="B181" s="1"/>
      <c r="C181" s="1"/>
      <c r="D181" s="1"/>
      <c r="E181" s="1"/>
      <c r="F181" s="27"/>
      <c r="G181" s="1"/>
      <c r="H181" s="1"/>
      <c r="I181" s="1"/>
      <c r="J181" s="1"/>
      <c r="K181" s="1"/>
      <c r="L181" s="1"/>
      <c r="M181" s="1"/>
      <c r="N181" s="28"/>
      <c r="O181" s="1"/>
      <c r="P181" s="28"/>
    </row>
    <row r="182" spans="1:16" x14ac:dyDescent="0.25">
      <c r="A182" s="26"/>
      <c r="B182" s="29" t="s">
        <v>161</v>
      </c>
      <c r="C182" s="29"/>
      <c r="D182" s="29" t="s">
        <v>184</v>
      </c>
      <c r="E182" s="29"/>
      <c r="F182" s="30">
        <v>44481</v>
      </c>
      <c r="G182" s="29"/>
      <c r="H182" s="29" t="s">
        <v>207</v>
      </c>
      <c r="I182" s="29"/>
      <c r="J182" s="29"/>
      <c r="K182" s="29"/>
      <c r="L182" s="29" t="s">
        <v>86</v>
      </c>
      <c r="M182" s="29"/>
      <c r="N182" s="31"/>
      <c r="O182" s="29"/>
      <c r="P182" s="31">
        <v>-50</v>
      </c>
    </row>
    <row r="183" spans="1:16" x14ac:dyDescent="0.25">
      <c r="A183" s="1" t="s">
        <v>159</v>
      </c>
      <c r="B183" s="1"/>
      <c r="C183" s="1"/>
      <c r="D183" s="1"/>
      <c r="E183" s="1"/>
      <c r="F183" s="27"/>
      <c r="G183" s="1"/>
      <c r="H183" s="1"/>
      <c r="I183" s="1"/>
      <c r="J183" s="1"/>
      <c r="K183" s="1"/>
      <c r="L183" s="1"/>
      <c r="M183" s="1"/>
      <c r="N183" s="28"/>
      <c r="O183" s="1"/>
      <c r="P183" s="28"/>
    </row>
    <row r="184" spans="1:16" ht="15.75" thickBot="1" x14ac:dyDescent="0.3">
      <c r="A184" s="26"/>
      <c r="B184" s="32"/>
      <c r="C184" s="32"/>
      <c r="D184" s="32"/>
      <c r="E184" s="32"/>
      <c r="F184" s="33"/>
      <c r="G184" s="32"/>
      <c r="H184" s="32"/>
      <c r="I184" s="32"/>
      <c r="J184" s="32"/>
      <c r="K184" s="32"/>
      <c r="L184" s="32" t="s">
        <v>19</v>
      </c>
      <c r="M184" s="32"/>
      <c r="N184" s="34">
        <v>-50</v>
      </c>
      <c r="O184" s="32"/>
      <c r="P184" s="34">
        <v>50</v>
      </c>
    </row>
    <row r="185" spans="1:16" x14ac:dyDescent="0.25">
      <c r="A185" s="17" t="s">
        <v>160</v>
      </c>
      <c r="B185" s="17"/>
      <c r="C185" s="17"/>
      <c r="D185" s="17"/>
      <c r="E185" s="17"/>
      <c r="F185" s="35"/>
      <c r="G185" s="17"/>
      <c r="H185" s="17"/>
      <c r="I185" s="17"/>
      <c r="J185" s="17"/>
      <c r="K185" s="17"/>
      <c r="L185" s="17"/>
      <c r="M185" s="17"/>
      <c r="N185" s="2">
        <f>ROUND(SUM(N183:N184),5)</f>
        <v>-50</v>
      </c>
      <c r="O185" s="17"/>
      <c r="P185" s="2">
        <f>ROUND(SUM(P183:P184),5)</f>
        <v>50</v>
      </c>
    </row>
    <row r="186" spans="1:16" x14ac:dyDescent="0.25">
      <c r="A186" s="1" t="s">
        <v>159</v>
      </c>
      <c r="B186" s="1"/>
      <c r="C186" s="1"/>
      <c r="D186" s="1"/>
      <c r="E186" s="1"/>
      <c r="F186" s="27"/>
      <c r="G186" s="1"/>
      <c r="H186" s="1"/>
      <c r="I186" s="1"/>
      <c r="J186" s="1"/>
      <c r="K186" s="1"/>
      <c r="L186" s="1"/>
      <c r="M186" s="1"/>
      <c r="N186" s="28"/>
      <c r="O186" s="1"/>
      <c r="P186" s="28"/>
    </row>
    <row r="187" spans="1:16" x14ac:dyDescent="0.25">
      <c r="A187" s="26"/>
      <c r="B187" s="29" t="s">
        <v>161</v>
      </c>
      <c r="C187" s="29"/>
      <c r="D187" s="29" t="s">
        <v>185</v>
      </c>
      <c r="E187" s="29"/>
      <c r="F187" s="30">
        <v>44481</v>
      </c>
      <c r="G187" s="29"/>
      <c r="H187" s="29" t="s">
        <v>212</v>
      </c>
      <c r="I187" s="29"/>
      <c r="J187" s="29"/>
      <c r="K187" s="29"/>
      <c r="L187" s="29" t="s">
        <v>86</v>
      </c>
      <c r="M187" s="29"/>
      <c r="N187" s="31"/>
      <c r="O187" s="29"/>
      <c r="P187" s="31">
        <v>-100.4</v>
      </c>
    </row>
    <row r="188" spans="1:16" x14ac:dyDescent="0.25">
      <c r="A188" s="1" t="s">
        <v>159</v>
      </c>
      <c r="B188" s="1"/>
      <c r="C188" s="1"/>
      <c r="D188" s="1"/>
      <c r="E188" s="1"/>
      <c r="F188" s="27"/>
      <c r="G188" s="1"/>
      <c r="H188" s="1"/>
      <c r="I188" s="1"/>
      <c r="J188" s="1"/>
      <c r="K188" s="1"/>
      <c r="L188" s="1"/>
      <c r="M188" s="1"/>
      <c r="N188" s="28"/>
      <c r="O188" s="1"/>
      <c r="P188" s="28"/>
    </row>
    <row r="189" spans="1:16" x14ac:dyDescent="0.25">
      <c r="A189" s="32"/>
      <c r="B189" s="32"/>
      <c r="C189" s="32"/>
      <c r="D189" s="32"/>
      <c r="E189" s="32"/>
      <c r="F189" s="33"/>
      <c r="G189" s="32"/>
      <c r="H189" s="32"/>
      <c r="I189" s="32"/>
      <c r="J189" s="32"/>
      <c r="K189" s="32"/>
      <c r="L189" s="32" t="s">
        <v>17</v>
      </c>
      <c r="M189" s="32"/>
      <c r="N189" s="36">
        <v>-50.4</v>
      </c>
      <c r="O189" s="32"/>
      <c r="P189" s="36">
        <v>50.4</v>
      </c>
    </row>
    <row r="190" spans="1:16" ht="15.75" thickBot="1" x14ac:dyDescent="0.3">
      <c r="A190" s="32"/>
      <c r="B190" s="32"/>
      <c r="C190" s="32"/>
      <c r="D190" s="32"/>
      <c r="E190" s="32"/>
      <c r="F190" s="33"/>
      <c r="G190" s="32"/>
      <c r="H190" s="32"/>
      <c r="I190" s="32"/>
      <c r="J190" s="32"/>
      <c r="K190" s="32"/>
      <c r="L190" s="32" t="s">
        <v>19</v>
      </c>
      <c r="M190" s="32"/>
      <c r="N190" s="34">
        <v>-50</v>
      </c>
      <c r="O190" s="32"/>
      <c r="P190" s="34">
        <v>50</v>
      </c>
    </row>
    <row r="191" spans="1:16" x14ac:dyDescent="0.25">
      <c r="A191" s="17" t="s">
        <v>160</v>
      </c>
      <c r="B191" s="17"/>
      <c r="C191" s="17"/>
      <c r="D191" s="17"/>
      <c r="E191" s="17"/>
      <c r="F191" s="35"/>
      <c r="G191" s="17"/>
      <c r="H191" s="17"/>
      <c r="I191" s="17"/>
      <c r="J191" s="17"/>
      <c r="K191" s="17"/>
      <c r="L191" s="17"/>
      <c r="M191" s="17"/>
      <c r="N191" s="2">
        <f>ROUND(SUM(N188:N190),5)</f>
        <v>-100.4</v>
      </c>
      <c r="O191" s="17"/>
      <c r="P191" s="2">
        <f>ROUND(SUM(P188:P190),5)</f>
        <v>100.4</v>
      </c>
    </row>
    <row r="192" spans="1:16" x14ac:dyDescent="0.25">
      <c r="A192" s="1" t="s">
        <v>159</v>
      </c>
      <c r="B192" s="1"/>
      <c r="C192" s="1"/>
      <c r="D192" s="1"/>
      <c r="E192" s="1"/>
      <c r="F192" s="27"/>
      <c r="G192" s="1"/>
      <c r="H192" s="1"/>
      <c r="I192" s="1"/>
      <c r="J192" s="1"/>
      <c r="K192" s="1"/>
      <c r="L192" s="1"/>
      <c r="M192" s="1"/>
      <c r="N192" s="28"/>
      <c r="O192" s="1"/>
      <c r="P192" s="28"/>
    </row>
    <row r="193" spans="1:16" x14ac:dyDescent="0.25">
      <c r="A193" s="26"/>
      <c r="B193" s="29" t="s">
        <v>161</v>
      </c>
      <c r="C193" s="29"/>
      <c r="D193" s="29" t="s">
        <v>186</v>
      </c>
      <c r="E193" s="29"/>
      <c r="F193" s="30">
        <v>44481</v>
      </c>
      <c r="G193" s="29"/>
      <c r="H193" s="29" t="s">
        <v>217</v>
      </c>
      <c r="I193" s="29"/>
      <c r="J193" s="29"/>
      <c r="K193" s="29"/>
      <c r="L193" s="29" t="s">
        <v>86</v>
      </c>
      <c r="M193" s="29"/>
      <c r="N193" s="31"/>
      <c r="O193" s="29"/>
      <c r="P193" s="31">
        <v>-50</v>
      </c>
    </row>
    <row r="194" spans="1:16" x14ac:dyDescent="0.25">
      <c r="A194" s="1" t="s">
        <v>159</v>
      </c>
      <c r="B194" s="1"/>
      <c r="C194" s="1"/>
      <c r="D194" s="1"/>
      <c r="E194" s="1"/>
      <c r="F194" s="27"/>
      <c r="G194" s="1"/>
      <c r="H194" s="1"/>
      <c r="I194" s="1"/>
      <c r="J194" s="1"/>
      <c r="K194" s="1"/>
      <c r="L194" s="1"/>
      <c r="M194" s="1"/>
      <c r="N194" s="28"/>
      <c r="O194" s="1"/>
      <c r="P194" s="28"/>
    </row>
    <row r="195" spans="1:16" ht="15.75" thickBot="1" x14ac:dyDescent="0.3">
      <c r="A195" s="26"/>
      <c r="B195" s="32"/>
      <c r="C195" s="32"/>
      <c r="D195" s="32"/>
      <c r="E195" s="32"/>
      <c r="F195" s="33"/>
      <c r="G195" s="32"/>
      <c r="H195" s="32"/>
      <c r="I195" s="32"/>
      <c r="J195" s="32"/>
      <c r="K195" s="32"/>
      <c r="L195" s="32" t="s">
        <v>19</v>
      </c>
      <c r="M195" s="32"/>
      <c r="N195" s="34">
        <v>-50</v>
      </c>
      <c r="O195" s="32"/>
      <c r="P195" s="34">
        <v>50</v>
      </c>
    </row>
    <row r="196" spans="1:16" x14ac:dyDescent="0.25">
      <c r="A196" s="17" t="s">
        <v>160</v>
      </c>
      <c r="B196" s="17"/>
      <c r="C196" s="17"/>
      <c r="D196" s="17"/>
      <c r="E196" s="17"/>
      <c r="F196" s="35"/>
      <c r="G196" s="17"/>
      <c r="H196" s="17"/>
      <c r="I196" s="17"/>
      <c r="J196" s="17"/>
      <c r="K196" s="17"/>
      <c r="L196" s="17"/>
      <c r="M196" s="17"/>
      <c r="N196" s="2">
        <f>ROUND(SUM(N194:N195),5)</f>
        <v>-50</v>
      </c>
      <c r="O196" s="17"/>
      <c r="P196" s="2">
        <f>ROUND(SUM(P194:P195),5)</f>
        <v>50</v>
      </c>
    </row>
    <row r="197" spans="1:16" x14ac:dyDescent="0.25">
      <c r="A197" s="1" t="s">
        <v>159</v>
      </c>
      <c r="B197" s="1"/>
      <c r="C197" s="1"/>
      <c r="D197" s="1"/>
      <c r="E197" s="1"/>
      <c r="F197" s="27"/>
      <c r="G197" s="1"/>
      <c r="H197" s="1"/>
      <c r="I197" s="1"/>
      <c r="J197" s="1"/>
      <c r="K197" s="1"/>
      <c r="L197" s="1"/>
      <c r="M197" s="1"/>
      <c r="N197" s="28"/>
      <c r="O197" s="1"/>
      <c r="P197" s="28"/>
    </row>
    <row r="198" spans="1:16" x14ac:dyDescent="0.25">
      <c r="A198" s="26"/>
      <c r="B198" s="29" t="s">
        <v>164</v>
      </c>
      <c r="C198" s="29"/>
      <c r="D198" s="29" t="s">
        <v>187</v>
      </c>
      <c r="E198" s="29"/>
      <c r="F198" s="30">
        <v>44489</v>
      </c>
      <c r="G198" s="29"/>
      <c r="H198" s="29" t="s">
        <v>218</v>
      </c>
      <c r="I198" s="29"/>
      <c r="J198" s="29"/>
      <c r="K198" s="29"/>
      <c r="L198" s="29" t="s">
        <v>86</v>
      </c>
      <c r="M198" s="29"/>
      <c r="N198" s="31"/>
      <c r="O198" s="29"/>
      <c r="P198" s="31">
        <v>-1895</v>
      </c>
    </row>
    <row r="199" spans="1:16" x14ac:dyDescent="0.25">
      <c r="A199" s="1" t="s">
        <v>159</v>
      </c>
      <c r="B199" s="1"/>
      <c r="C199" s="1"/>
      <c r="D199" s="1"/>
      <c r="E199" s="1"/>
      <c r="F199" s="27"/>
      <c r="G199" s="1"/>
      <c r="H199" s="1"/>
      <c r="I199" s="1"/>
      <c r="J199" s="1"/>
      <c r="K199" s="1"/>
      <c r="L199" s="1"/>
      <c r="M199" s="1"/>
      <c r="N199" s="28"/>
      <c r="O199" s="1"/>
      <c r="P199" s="28"/>
    </row>
    <row r="200" spans="1:16" x14ac:dyDescent="0.25">
      <c r="A200" s="32"/>
      <c r="B200" s="32" t="s">
        <v>165</v>
      </c>
      <c r="C200" s="32"/>
      <c r="D200" s="32" t="s">
        <v>188</v>
      </c>
      <c r="E200" s="32"/>
      <c r="F200" s="33">
        <v>44489</v>
      </c>
      <c r="G200" s="32"/>
      <c r="H200" s="32"/>
      <c r="I200" s="32"/>
      <c r="J200" s="32"/>
      <c r="K200" s="32"/>
      <c r="L200" s="32" t="s">
        <v>29</v>
      </c>
      <c r="M200" s="32"/>
      <c r="N200" s="36">
        <v>-1250</v>
      </c>
      <c r="O200" s="32"/>
      <c r="P200" s="36">
        <v>1250</v>
      </c>
    </row>
    <row r="201" spans="1:16" x14ac:dyDescent="0.25">
      <c r="A201" s="32"/>
      <c r="B201" s="32" t="s">
        <v>165</v>
      </c>
      <c r="C201" s="32"/>
      <c r="D201" s="32" t="s">
        <v>189</v>
      </c>
      <c r="E201" s="32"/>
      <c r="F201" s="33">
        <v>44489</v>
      </c>
      <c r="G201" s="32"/>
      <c r="H201" s="32"/>
      <c r="I201" s="32"/>
      <c r="J201" s="32"/>
      <c r="K201" s="32"/>
      <c r="L201" s="32" t="s">
        <v>30</v>
      </c>
      <c r="M201" s="32"/>
      <c r="N201" s="36">
        <v>-400</v>
      </c>
      <c r="O201" s="32"/>
      <c r="P201" s="36">
        <v>400</v>
      </c>
    </row>
    <row r="202" spans="1:16" ht="15.75" thickBot="1" x14ac:dyDescent="0.3">
      <c r="A202" s="32"/>
      <c r="B202" s="32" t="s">
        <v>165</v>
      </c>
      <c r="C202" s="32"/>
      <c r="D202" s="32" t="s">
        <v>190</v>
      </c>
      <c r="E202" s="32"/>
      <c r="F202" s="33">
        <v>44489</v>
      </c>
      <c r="G202" s="32"/>
      <c r="H202" s="32"/>
      <c r="I202" s="32"/>
      <c r="J202" s="32"/>
      <c r="K202" s="32"/>
      <c r="L202" s="32" t="s">
        <v>28</v>
      </c>
      <c r="M202" s="32"/>
      <c r="N202" s="34">
        <v>-245</v>
      </c>
      <c r="O202" s="32"/>
      <c r="P202" s="34">
        <v>245</v>
      </c>
    </row>
    <row r="203" spans="1:16" x14ac:dyDescent="0.25">
      <c r="A203" s="17" t="s">
        <v>160</v>
      </c>
      <c r="B203" s="17"/>
      <c r="C203" s="17"/>
      <c r="D203" s="17"/>
      <c r="E203" s="17"/>
      <c r="F203" s="35"/>
      <c r="G203" s="17"/>
      <c r="H203" s="17"/>
      <c r="I203" s="17"/>
      <c r="J203" s="17"/>
      <c r="K203" s="17"/>
      <c r="L203" s="17"/>
      <c r="M203" s="17"/>
      <c r="N203" s="2">
        <f>ROUND(SUM(N199:N202),5)</f>
        <v>-1895</v>
      </c>
      <c r="O203" s="17"/>
      <c r="P203" s="2">
        <f>ROUND(SUM(P199:P202),5)</f>
        <v>1895</v>
      </c>
    </row>
    <row r="204" spans="1:16" x14ac:dyDescent="0.25">
      <c r="A204" s="1" t="s">
        <v>159</v>
      </c>
      <c r="B204" s="1"/>
      <c r="C204" s="1"/>
      <c r="D204" s="1"/>
      <c r="E204" s="1"/>
      <c r="F204" s="27"/>
      <c r="G204" s="1"/>
      <c r="H204" s="1"/>
      <c r="I204" s="1"/>
      <c r="J204" s="1"/>
      <c r="K204" s="1"/>
      <c r="L204" s="1"/>
      <c r="M204" s="1"/>
      <c r="N204" s="28"/>
      <c r="O204" s="1"/>
      <c r="P204" s="28"/>
    </row>
    <row r="205" spans="1:16" x14ac:dyDescent="0.25">
      <c r="A205" s="26"/>
      <c r="B205" s="29" t="s">
        <v>164</v>
      </c>
      <c r="C205" s="29"/>
      <c r="D205" s="29" t="s">
        <v>191</v>
      </c>
      <c r="E205" s="29"/>
      <c r="F205" s="30">
        <v>44489</v>
      </c>
      <c r="G205" s="29"/>
      <c r="H205" s="29" t="s">
        <v>219</v>
      </c>
      <c r="I205" s="29"/>
      <c r="J205" s="29"/>
      <c r="K205" s="29"/>
      <c r="L205" s="29" t="s">
        <v>86</v>
      </c>
      <c r="M205" s="29"/>
      <c r="N205" s="31"/>
      <c r="O205" s="29"/>
      <c r="P205" s="31">
        <v>-378</v>
      </c>
    </row>
    <row r="206" spans="1:16" x14ac:dyDescent="0.25">
      <c r="A206" s="1" t="s">
        <v>159</v>
      </c>
      <c r="B206" s="1"/>
      <c r="C206" s="1"/>
      <c r="D206" s="1"/>
      <c r="E206" s="1"/>
      <c r="F206" s="27"/>
      <c r="G206" s="1"/>
      <c r="H206" s="1"/>
      <c r="I206" s="1"/>
      <c r="J206" s="1"/>
      <c r="K206" s="1"/>
      <c r="L206" s="1"/>
      <c r="M206" s="1"/>
      <c r="N206" s="28"/>
      <c r="O206" s="1"/>
      <c r="P206" s="28"/>
    </row>
    <row r="207" spans="1:16" ht="15.75" thickBot="1" x14ac:dyDescent="0.3">
      <c r="A207" s="26"/>
      <c r="B207" s="32" t="s">
        <v>165</v>
      </c>
      <c r="C207" s="32"/>
      <c r="D207" s="32" t="s">
        <v>192</v>
      </c>
      <c r="E207" s="32"/>
      <c r="F207" s="33">
        <v>44489</v>
      </c>
      <c r="G207" s="32"/>
      <c r="H207" s="32"/>
      <c r="I207" s="32"/>
      <c r="J207" s="32"/>
      <c r="K207" s="32"/>
      <c r="L207" s="32" t="s">
        <v>105</v>
      </c>
      <c r="M207" s="32"/>
      <c r="N207" s="34">
        <v>-378</v>
      </c>
      <c r="O207" s="32"/>
      <c r="P207" s="34">
        <v>378</v>
      </c>
    </row>
    <row r="208" spans="1:16" x14ac:dyDescent="0.25">
      <c r="A208" s="17" t="s">
        <v>160</v>
      </c>
      <c r="B208" s="17"/>
      <c r="C208" s="17"/>
      <c r="D208" s="17"/>
      <c r="E208" s="17"/>
      <c r="F208" s="35"/>
      <c r="G208" s="17"/>
      <c r="H208" s="17"/>
      <c r="I208" s="17"/>
      <c r="J208" s="17"/>
      <c r="K208" s="17"/>
      <c r="L208" s="17"/>
      <c r="M208" s="17"/>
      <c r="N208" s="2">
        <f>ROUND(SUM(N206:N207),5)</f>
        <v>-378</v>
      </c>
      <c r="O208" s="17"/>
      <c r="P208" s="2">
        <f>ROUND(SUM(P206:P207),5)</f>
        <v>378</v>
      </c>
    </row>
    <row r="209" spans="1:16" x14ac:dyDescent="0.25">
      <c r="A209" s="1" t="s">
        <v>159</v>
      </c>
      <c r="B209" s="1"/>
      <c r="C209" s="1"/>
      <c r="D209" s="1"/>
      <c r="E209" s="1"/>
      <c r="F209" s="27"/>
      <c r="G209" s="1"/>
      <c r="H209" s="1"/>
      <c r="I209" s="1"/>
      <c r="J209" s="1"/>
      <c r="K209" s="1"/>
      <c r="L209" s="1"/>
      <c r="M209" s="1"/>
      <c r="N209" s="28"/>
      <c r="O209" s="1"/>
      <c r="P209" s="28"/>
    </row>
    <row r="210" spans="1:16" x14ac:dyDescent="0.25">
      <c r="A210" s="26"/>
      <c r="B210" s="29" t="s">
        <v>164</v>
      </c>
      <c r="C210" s="29"/>
      <c r="D210" s="29" t="s">
        <v>193</v>
      </c>
      <c r="E210" s="29"/>
      <c r="F210" s="30">
        <v>44494</v>
      </c>
      <c r="G210" s="29"/>
      <c r="H210" s="29" t="s">
        <v>220</v>
      </c>
      <c r="I210" s="29"/>
      <c r="J210" s="29"/>
      <c r="K210" s="29"/>
      <c r="L210" s="29" t="s">
        <v>86</v>
      </c>
      <c r="M210" s="29"/>
      <c r="N210" s="31"/>
      <c r="O210" s="29"/>
      <c r="P210" s="31">
        <v>-80</v>
      </c>
    </row>
    <row r="211" spans="1:16" x14ac:dyDescent="0.25">
      <c r="A211" s="1" t="s">
        <v>159</v>
      </c>
      <c r="B211" s="1"/>
      <c r="C211" s="1"/>
      <c r="D211" s="1"/>
      <c r="E211" s="1"/>
      <c r="F211" s="27"/>
      <c r="G211" s="1"/>
      <c r="H211" s="1"/>
      <c r="I211" s="1"/>
      <c r="J211" s="1"/>
      <c r="K211" s="1"/>
      <c r="L211" s="1"/>
      <c r="M211" s="1"/>
      <c r="N211" s="28"/>
      <c r="O211" s="1"/>
      <c r="P211" s="28"/>
    </row>
    <row r="212" spans="1:16" ht="15.75" thickBot="1" x14ac:dyDescent="0.3">
      <c r="A212" s="26"/>
      <c r="B212" s="32" t="s">
        <v>165</v>
      </c>
      <c r="C212" s="32"/>
      <c r="D212" s="32" t="s">
        <v>194</v>
      </c>
      <c r="E212" s="32"/>
      <c r="F212" s="33">
        <v>44494</v>
      </c>
      <c r="G212" s="32"/>
      <c r="H212" s="32"/>
      <c r="I212" s="32"/>
      <c r="J212" s="32"/>
      <c r="K212" s="32"/>
      <c r="L212" s="32" t="s">
        <v>25</v>
      </c>
      <c r="M212" s="32"/>
      <c r="N212" s="34">
        <v>-80</v>
      </c>
      <c r="O212" s="32"/>
      <c r="P212" s="34">
        <v>80</v>
      </c>
    </row>
    <row r="213" spans="1:16" x14ac:dyDescent="0.25">
      <c r="A213" s="17" t="s">
        <v>160</v>
      </c>
      <c r="B213" s="17"/>
      <c r="C213" s="17"/>
      <c r="D213" s="17"/>
      <c r="E213" s="17"/>
      <c r="F213" s="35"/>
      <c r="G213" s="17"/>
      <c r="H213" s="17"/>
      <c r="I213" s="17"/>
      <c r="J213" s="17"/>
      <c r="K213" s="17"/>
      <c r="L213" s="17"/>
      <c r="M213" s="17"/>
      <c r="N213" s="2">
        <f>ROUND(SUM(N211:N212),5)</f>
        <v>-80</v>
      </c>
      <c r="O213" s="17"/>
      <c r="P213" s="2">
        <f>ROUND(SUM(P211:P212),5)</f>
        <v>80</v>
      </c>
    </row>
    <row r="214" spans="1:16" x14ac:dyDescent="0.25">
      <c r="A214" s="1" t="s">
        <v>159</v>
      </c>
      <c r="B214" s="1"/>
      <c r="C214" s="1"/>
      <c r="D214" s="1"/>
      <c r="E214" s="1"/>
      <c r="F214" s="27"/>
      <c r="G214" s="1"/>
      <c r="H214" s="1"/>
      <c r="I214" s="1"/>
      <c r="J214" s="1"/>
      <c r="K214" s="1"/>
      <c r="L214" s="1"/>
      <c r="M214" s="1"/>
      <c r="N214" s="28"/>
      <c r="O214" s="1"/>
      <c r="P214" s="28"/>
    </row>
    <row r="215" spans="1:16" x14ac:dyDescent="0.25">
      <c r="A215" s="26"/>
      <c r="B215" s="29" t="s">
        <v>164</v>
      </c>
      <c r="C215" s="29"/>
      <c r="D215" s="29" t="s">
        <v>195</v>
      </c>
      <c r="E215" s="29"/>
      <c r="F215" s="30">
        <v>44494</v>
      </c>
      <c r="G215" s="29"/>
      <c r="H215" s="29" t="s">
        <v>221</v>
      </c>
      <c r="I215" s="29"/>
      <c r="J215" s="29"/>
      <c r="K215" s="29"/>
      <c r="L215" s="29" t="s">
        <v>86</v>
      </c>
      <c r="M215" s="29"/>
      <c r="N215" s="31"/>
      <c r="O215" s="29"/>
      <c r="P215" s="31">
        <v>-408.24</v>
      </c>
    </row>
    <row r="216" spans="1:16" x14ac:dyDescent="0.25">
      <c r="A216" s="1" t="s">
        <v>159</v>
      </c>
      <c r="B216" s="1"/>
      <c r="C216" s="1"/>
      <c r="D216" s="1"/>
      <c r="E216" s="1"/>
      <c r="F216" s="27"/>
      <c r="G216" s="1"/>
      <c r="H216" s="1"/>
      <c r="I216" s="1"/>
      <c r="J216" s="1"/>
      <c r="K216" s="1"/>
      <c r="L216" s="1"/>
      <c r="M216" s="1"/>
      <c r="N216" s="28"/>
      <c r="O216" s="1"/>
      <c r="P216" s="28"/>
    </row>
    <row r="217" spans="1:16" ht="15.75" thickBot="1" x14ac:dyDescent="0.3">
      <c r="A217" s="26"/>
      <c r="B217" s="32" t="s">
        <v>165</v>
      </c>
      <c r="C217" s="32"/>
      <c r="D217" s="32" t="s">
        <v>196</v>
      </c>
      <c r="E217" s="32"/>
      <c r="F217" s="33">
        <v>44494</v>
      </c>
      <c r="G217" s="32"/>
      <c r="H217" s="32"/>
      <c r="I217" s="32"/>
      <c r="J217" s="32"/>
      <c r="K217" s="32"/>
      <c r="L217" s="32" t="s">
        <v>12</v>
      </c>
      <c r="M217" s="32"/>
      <c r="N217" s="34">
        <v>-408.24</v>
      </c>
      <c r="O217" s="32"/>
      <c r="P217" s="34">
        <v>408.24</v>
      </c>
    </row>
    <row r="218" spans="1:16" x14ac:dyDescent="0.25">
      <c r="A218" s="17" t="s">
        <v>160</v>
      </c>
      <c r="B218" s="17"/>
      <c r="C218" s="17"/>
      <c r="D218" s="17"/>
      <c r="E218" s="17"/>
      <c r="F218" s="35"/>
      <c r="G218" s="17"/>
      <c r="H218" s="17"/>
      <c r="I218" s="17"/>
      <c r="J218" s="17"/>
      <c r="K218" s="17"/>
      <c r="L218" s="17"/>
      <c r="M218" s="17"/>
      <c r="N218" s="2">
        <f>ROUND(SUM(N216:N217),5)</f>
        <v>-408.24</v>
      </c>
      <c r="O218" s="17"/>
      <c r="P218" s="2">
        <f>ROUND(SUM(P216:P217),5)</f>
        <v>408.24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11:40 AM
&amp;"Arial,Bold"&amp;8 11/04/21
&amp;"Arial,Bold"&amp;8 &amp;C&amp;"Arial,Bold"&amp;12 PIKES BAY SANITARY DISTRICT
&amp;"Arial,Bold"&amp;14 Check Detail
&amp;"Arial,Bold"&amp;10 October 2021</oddHeader>
    <oddFooter>&amp;R&amp;"Arial,Bold"&amp;8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75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F4" sqref="F4"/>
    </sheetView>
  </sheetViews>
  <sheetFormatPr defaultRowHeight="15" x14ac:dyDescent="0.25"/>
  <cols>
    <col min="1" max="5" width="3" style="13" customWidth="1"/>
    <col min="6" max="6" width="28.7109375" style="13" customWidth="1"/>
    <col min="7" max="7" width="10.140625" style="14" bestFit="1" customWidth="1"/>
    <col min="8" max="8" width="2.28515625" style="14" customWidth="1"/>
    <col min="9" max="9" width="8.7109375" style="14" bestFit="1" customWidth="1"/>
    <col min="10" max="10" width="2.28515625" style="14" customWidth="1"/>
    <col min="11" max="11" width="12" style="14" bestFit="1" customWidth="1"/>
    <col min="12" max="12" width="2.28515625" style="14" customWidth="1"/>
    <col min="13" max="13" width="10.28515625" style="14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6"/>
      <c r="H1" s="15"/>
      <c r="I1" s="16"/>
      <c r="J1" s="15"/>
      <c r="K1" s="16"/>
      <c r="L1" s="15"/>
      <c r="M1" s="16"/>
    </row>
    <row r="2" spans="1:13" s="12" customFormat="1" ht="16.5" thickTop="1" thickBot="1" x14ac:dyDescent="0.3">
      <c r="A2" s="10"/>
      <c r="B2" s="10"/>
      <c r="C2" s="10"/>
      <c r="D2" s="10"/>
      <c r="E2" s="10"/>
      <c r="F2" s="10"/>
      <c r="G2" s="24" t="s">
        <v>70</v>
      </c>
      <c r="H2" s="25"/>
      <c r="I2" s="24" t="s">
        <v>71</v>
      </c>
      <c r="J2" s="25"/>
      <c r="K2" s="24" t="s">
        <v>72</v>
      </c>
      <c r="L2" s="25"/>
      <c r="M2" s="24" t="s">
        <v>73</v>
      </c>
    </row>
    <row r="3" spans="1:13" ht="15.75" thickTop="1" x14ac:dyDescent="0.25">
      <c r="A3" s="1"/>
      <c r="B3" s="1" t="s">
        <v>1</v>
      </c>
      <c r="C3" s="1"/>
      <c r="D3" s="1"/>
      <c r="E3" s="1"/>
      <c r="F3" s="1"/>
      <c r="G3" s="2"/>
      <c r="H3" s="17"/>
      <c r="I3" s="2"/>
      <c r="J3" s="17"/>
      <c r="K3" s="2"/>
      <c r="L3" s="17"/>
      <c r="M3" s="18"/>
    </row>
    <row r="4" spans="1:13" x14ac:dyDescent="0.25">
      <c r="A4" s="1"/>
      <c r="B4" s="1"/>
      <c r="C4" s="1" t="s">
        <v>2</v>
      </c>
      <c r="D4" s="1"/>
      <c r="E4" s="1"/>
      <c r="F4" s="1"/>
      <c r="G4" s="2"/>
      <c r="H4" s="17"/>
      <c r="I4" s="2"/>
      <c r="J4" s="17"/>
      <c r="K4" s="2"/>
      <c r="L4" s="17"/>
      <c r="M4" s="18"/>
    </row>
    <row r="5" spans="1:13" x14ac:dyDescent="0.25">
      <c r="A5" s="1"/>
      <c r="B5" s="1"/>
      <c r="C5" s="1"/>
      <c r="D5" s="1" t="s">
        <v>3</v>
      </c>
      <c r="E5" s="1"/>
      <c r="F5" s="1"/>
      <c r="G5" s="2">
        <v>390.34</v>
      </c>
      <c r="H5" s="17"/>
      <c r="I5" s="2">
        <v>2500</v>
      </c>
      <c r="J5" s="17"/>
      <c r="K5" s="2">
        <f>ROUND((G5-I5),5)</f>
        <v>-2109.66</v>
      </c>
      <c r="L5" s="17"/>
      <c r="M5" s="18">
        <f>ROUND(IF(I5=0, IF(G5=0, 0, 1), G5/I5),5)</f>
        <v>0.15614</v>
      </c>
    </row>
    <row r="6" spans="1:13" x14ac:dyDescent="0.25">
      <c r="A6" s="1"/>
      <c r="B6" s="1"/>
      <c r="C6" s="1"/>
      <c r="D6" s="1" t="s">
        <v>74</v>
      </c>
      <c r="E6" s="1"/>
      <c r="F6" s="1"/>
      <c r="G6" s="2">
        <v>15000</v>
      </c>
      <c r="H6" s="17"/>
      <c r="I6" s="2">
        <v>15000</v>
      </c>
      <c r="J6" s="17"/>
      <c r="K6" s="2">
        <f>ROUND((G6-I6),5)</f>
        <v>0</v>
      </c>
      <c r="L6" s="17"/>
      <c r="M6" s="18">
        <f>ROUND(IF(I6=0, IF(G6=0, 0, 1), G6/I6),5)</f>
        <v>1</v>
      </c>
    </row>
    <row r="7" spans="1:13" x14ac:dyDescent="0.25">
      <c r="A7" s="1"/>
      <c r="B7" s="1"/>
      <c r="C7" s="1"/>
      <c r="D7" s="1" t="s">
        <v>4</v>
      </c>
      <c r="E7" s="1"/>
      <c r="F7" s="1"/>
      <c r="G7" s="2">
        <v>71673.87</v>
      </c>
      <c r="H7" s="17"/>
      <c r="I7" s="2">
        <v>70454.3</v>
      </c>
      <c r="J7" s="17"/>
      <c r="K7" s="2">
        <f>ROUND((G7-I7),5)</f>
        <v>1219.57</v>
      </c>
      <c r="L7" s="17"/>
      <c r="M7" s="18">
        <f>ROUND(IF(I7=0, IF(G7=0, 0, 1), G7/I7),5)</f>
        <v>1.0173099999999999</v>
      </c>
    </row>
    <row r="8" spans="1:13" ht="15.75" thickBot="1" x14ac:dyDescent="0.3">
      <c r="A8" s="1"/>
      <c r="B8" s="1"/>
      <c r="C8" s="1"/>
      <c r="D8" s="1" t="s">
        <v>5</v>
      </c>
      <c r="E8" s="1"/>
      <c r="F8" s="1"/>
      <c r="G8" s="3">
        <v>136099</v>
      </c>
      <c r="H8" s="17"/>
      <c r="I8" s="3">
        <v>145236</v>
      </c>
      <c r="J8" s="17"/>
      <c r="K8" s="3">
        <f>ROUND((G8-I8),5)</f>
        <v>-9137</v>
      </c>
      <c r="L8" s="17"/>
      <c r="M8" s="19">
        <f>ROUND(IF(I8=0, IF(G8=0, 0, 1), G8/I8),5)</f>
        <v>0.93708999999999998</v>
      </c>
    </row>
    <row r="9" spans="1:13" x14ac:dyDescent="0.25">
      <c r="A9" s="1"/>
      <c r="B9" s="1"/>
      <c r="C9" s="1" t="s">
        <v>6</v>
      </c>
      <c r="D9" s="1"/>
      <c r="E9" s="1"/>
      <c r="F9" s="1"/>
      <c r="G9" s="2">
        <f>ROUND(SUM(G4:G8),5)</f>
        <v>223163.21</v>
      </c>
      <c r="H9" s="17"/>
      <c r="I9" s="2">
        <f>ROUND(SUM(I4:I8),5)</f>
        <v>233190.3</v>
      </c>
      <c r="J9" s="17"/>
      <c r="K9" s="2">
        <f>ROUND((G9-I9),5)</f>
        <v>-10027.09</v>
      </c>
      <c r="L9" s="17"/>
      <c r="M9" s="18">
        <f>ROUND(IF(I9=0, IF(G9=0, 0, 1), G9/I9),5)</f>
        <v>0.95699999999999996</v>
      </c>
    </row>
    <row r="10" spans="1:13" x14ac:dyDescent="0.25">
      <c r="A10" s="1"/>
      <c r="B10" s="1"/>
      <c r="C10" s="1" t="s">
        <v>7</v>
      </c>
      <c r="D10" s="1"/>
      <c r="E10" s="1"/>
      <c r="F10" s="1"/>
      <c r="G10" s="2"/>
      <c r="H10" s="17"/>
      <c r="I10" s="2"/>
      <c r="J10" s="17"/>
      <c r="K10" s="2"/>
      <c r="L10" s="17"/>
      <c r="M10" s="18"/>
    </row>
    <row r="11" spans="1:13" x14ac:dyDescent="0.25">
      <c r="A11" s="1"/>
      <c r="B11" s="1"/>
      <c r="C11" s="1"/>
      <c r="D11" s="1" t="s">
        <v>75</v>
      </c>
      <c r="E11" s="1"/>
      <c r="F11" s="1"/>
      <c r="G11" s="2">
        <v>0</v>
      </c>
      <c r="H11" s="17"/>
      <c r="I11" s="2">
        <v>15000</v>
      </c>
      <c r="J11" s="17"/>
      <c r="K11" s="2">
        <f t="shared" ref="K11:K16" si="0">ROUND((G11-I11),5)</f>
        <v>-15000</v>
      </c>
      <c r="L11" s="17"/>
      <c r="M11" s="18">
        <f t="shared" ref="M11:M16" si="1">ROUND(IF(I11=0, IF(G11=0, 0, 1), G11/I11),5)</f>
        <v>0</v>
      </c>
    </row>
    <row r="12" spans="1:13" x14ac:dyDescent="0.25">
      <c r="A12" s="1"/>
      <c r="B12" s="1"/>
      <c r="C12" s="1"/>
      <c r="D12" s="1" t="s">
        <v>76</v>
      </c>
      <c r="E12" s="1"/>
      <c r="F12" s="1"/>
      <c r="G12" s="2">
        <v>0</v>
      </c>
      <c r="H12" s="17"/>
      <c r="I12" s="2">
        <v>12421</v>
      </c>
      <c r="J12" s="17"/>
      <c r="K12" s="2">
        <f t="shared" si="0"/>
        <v>-12421</v>
      </c>
      <c r="L12" s="17"/>
      <c r="M12" s="18">
        <f t="shared" si="1"/>
        <v>0</v>
      </c>
    </row>
    <row r="13" spans="1:13" x14ac:dyDescent="0.25">
      <c r="A13" s="1"/>
      <c r="B13" s="1"/>
      <c r="C13" s="1"/>
      <c r="D13" s="1" t="s">
        <v>8</v>
      </c>
      <c r="E13" s="1"/>
      <c r="F13" s="1"/>
      <c r="G13" s="2">
        <v>42572.03</v>
      </c>
      <c r="H13" s="17"/>
      <c r="I13" s="2">
        <v>44170</v>
      </c>
      <c r="J13" s="17"/>
      <c r="K13" s="2">
        <f t="shared" si="0"/>
        <v>-1597.97</v>
      </c>
      <c r="L13" s="17"/>
      <c r="M13" s="18">
        <f t="shared" si="1"/>
        <v>0.96382000000000001</v>
      </c>
    </row>
    <row r="14" spans="1:13" x14ac:dyDescent="0.25">
      <c r="A14" s="1"/>
      <c r="B14" s="1"/>
      <c r="C14" s="1"/>
      <c r="D14" s="1" t="s">
        <v>77</v>
      </c>
      <c r="E14" s="1"/>
      <c r="F14" s="1"/>
      <c r="G14" s="2">
        <v>0</v>
      </c>
      <c r="H14" s="17"/>
      <c r="I14" s="2">
        <v>3000</v>
      </c>
      <c r="J14" s="17"/>
      <c r="K14" s="2">
        <f t="shared" si="0"/>
        <v>-3000</v>
      </c>
      <c r="L14" s="17"/>
      <c r="M14" s="18">
        <f t="shared" si="1"/>
        <v>0</v>
      </c>
    </row>
    <row r="15" spans="1:13" x14ac:dyDescent="0.25">
      <c r="A15" s="1"/>
      <c r="B15" s="1"/>
      <c r="C15" s="1"/>
      <c r="D15" s="1" t="s">
        <v>9</v>
      </c>
      <c r="E15" s="1"/>
      <c r="F15" s="1"/>
      <c r="G15" s="2">
        <v>27889.16</v>
      </c>
      <c r="H15" s="17"/>
      <c r="I15" s="2">
        <v>26400</v>
      </c>
      <c r="J15" s="17"/>
      <c r="K15" s="2">
        <f t="shared" si="0"/>
        <v>1489.16</v>
      </c>
      <c r="L15" s="17"/>
      <c r="M15" s="18">
        <f t="shared" si="1"/>
        <v>1.0564100000000001</v>
      </c>
    </row>
    <row r="16" spans="1:13" x14ac:dyDescent="0.25">
      <c r="A16" s="1"/>
      <c r="B16" s="1"/>
      <c r="C16" s="1"/>
      <c r="D16" s="1" t="s">
        <v>10</v>
      </c>
      <c r="E16" s="1"/>
      <c r="F16" s="1"/>
      <c r="G16" s="2">
        <v>1473</v>
      </c>
      <c r="H16" s="17"/>
      <c r="I16" s="2">
        <v>4000</v>
      </c>
      <c r="J16" s="17"/>
      <c r="K16" s="2">
        <f t="shared" si="0"/>
        <v>-2527</v>
      </c>
      <c r="L16" s="17"/>
      <c r="M16" s="18">
        <f t="shared" si="1"/>
        <v>0.36825000000000002</v>
      </c>
    </row>
    <row r="17" spans="1:13" x14ac:dyDescent="0.25">
      <c r="A17" s="1"/>
      <c r="B17" s="1"/>
      <c r="C17" s="1"/>
      <c r="D17" s="1" t="s">
        <v>11</v>
      </c>
      <c r="E17" s="1"/>
      <c r="F17" s="1"/>
      <c r="G17" s="2"/>
      <c r="H17" s="17"/>
      <c r="I17" s="2"/>
      <c r="J17" s="17"/>
      <c r="K17" s="2"/>
      <c r="L17" s="17"/>
      <c r="M17" s="18"/>
    </row>
    <row r="18" spans="1:13" x14ac:dyDescent="0.25">
      <c r="A18" s="1"/>
      <c r="B18" s="1"/>
      <c r="C18" s="1"/>
      <c r="D18" s="1"/>
      <c r="E18" s="1" t="s">
        <v>12</v>
      </c>
      <c r="F18" s="1"/>
      <c r="G18" s="2">
        <v>4692.8999999999996</v>
      </c>
      <c r="H18" s="17"/>
      <c r="I18" s="2">
        <v>9450</v>
      </c>
      <c r="J18" s="17"/>
      <c r="K18" s="2">
        <f>ROUND((G18-I18),5)</f>
        <v>-4757.1000000000004</v>
      </c>
      <c r="L18" s="17"/>
      <c r="M18" s="18">
        <f>ROUND(IF(I18=0, IF(G18=0, 0, 1), G18/I18),5)</f>
        <v>0.49659999999999999</v>
      </c>
    </row>
    <row r="19" spans="1:13" ht="15.75" thickBot="1" x14ac:dyDescent="0.3">
      <c r="A19" s="1"/>
      <c r="B19" s="1"/>
      <c r="C19" s="1"/>
      <c r="D19" s="1"/>
      <c r="E19" s="1" t="s">
        <v>13</v>
      </c>
      <c r="F19" s="1"/>
      <c r="G19" s="3">
        <v>32451</v>
      </c>
      <c r="H19" s="17"/>
      <c r="I19" s="3"/>
      <c r="J19" s="17"/>
      <c r="K19" s="3"/>
      <c r="L19" s="17"/>
      <c r="M19" s="19"/>
    </row>
    <row r="20" spans="1:13" x14ac:dyDescent="0.25">
      <c r="A20" s="1"/>
      <c r="B20" s="1"/>
      <c r="C20" s="1"/>
      <c r="D20" s="1" t="s">
        <v>14</v>
      </c>
      <c r="E20" s="1"/>
      <c r="F20" s="1"/>
      <c r="G20" s="2">
        <f>ROUND(SUM(G17:G19),5)</f>
        <v>37143.9</v>
      </c>
      <c r="H20" s="17"/>
      <c r="I20" s="2">
        <f>ROUND(SUM(I17:I19),5)</f>
        <v>9450</v>
      </c>
      <c r="J20" s="17"/>
      <c r="K20" s="2">
        <f>ROUND((G20-I20),5)</f>
        <v>27693.9</v>
      </c>
      <c r="L20" s="17"/>
      <c r="M20" s="18">
        <f>ROUND(IF(I20=0, IF(G20=0, 0, 1), G20/I20),5)</f>
        <v>3.9305699999999999</v>
      </c>
    </row>
    <row r="21" spans="1:13" x14ac:dyDescent="0.25">
      <c r="A21" s="1"/>
      <c r="B21" s="1"/>
      <c r="C21" s="1"/>
      <c r="D21" s="1" t="s">
        <v>15</v>
      </c>
      <c r="E21" s="1"/>
      <c r="F21" s="1"/>
      <c r="G21" s="2"/>
      <c r="H21" s="17"/>
      <c r="I21" s="2"/>
      <c r="J21" s="17"/>
      <c r="K21" s="2"/>
      <c r="L21" s="17"/>
      <c r="M21" s="18"/>
    </row>
    <row r="22" spans="1:13" x14ac:dyDescent="0.25">
      <c r="A22" s="1"/>
      <c r="B22" s="1"/>
      <c r="C22" s="1"/>
      <c r="D22" s="1"/>
      <c r="E22" s="1" t="s">
        <v>16</v>
      </c>
      <c r="F22" s="1"/>
      <c r="G22" s="2">
        <v>14868.37</v>
      </c>
      <c r="H22" s="17"/>
      <c r="I22" s="2">
        <v>16220</v>
      </c>
      <c r="J22" s="17"/>
      <c r="K22" s="2">
        <f t="shared" ref="K22:K28" si="2">ROUND((G22-I22),5)</f>
        <v>-1351.63</v>
      </c>
      <c r="L22" s="17"/>
      <c r="M22" s="18">
        <f t="shared" ref="M22:M28" si="3">ROUND(IF(I22=0, IF(G22=0, 0, 1), G22/I22),5)</f>
        <v>0.91666999999999998</v>
      </c>
    </row>
    <row r="23" spans="1:13" x14ac:dyDescent="0.25">
      <c r="A23" s="1"/>
      <c r="B23" s="1"/>
      <c r="C23" s="1"/>
      <c r="D23" s="1"/>
      <c r="E23" s="1" t="s">
        <v>17</v>
      </c>
      <c r="F23" s="1"/>
      <c r="G23" s="2">
        <v>838.58</v>
      </c>
      <c r="H23" s="17"/>
      <c r="I23" s="2">
        <v>650</v>
      </c>
      <c r="J23" s="17"/>
      <c r="K23" s="2">
        <f t="shared" si="2"/>
        <v>188.58</v>
      </c>
      <c r="L23" s="17"/>
      <c r="M23" s="18">
        <f t="shared" si="3"/>
        <v>1.2901199999999999</v>
      </c>
    </row>
    <row r="24" spans="1:13" x14ac:dyDescent="0.25">
      <c r="A24" s="1"/>
      <c r="B24" s="1"/>
      <c r="C24" s="1"/>
      <c r="D24" s="1"/>
      <c r="E24" s="1" t="s">
        <v>18</v>
      </c>
      <c r="F24" s="1"/>
      <c r="G24" s="2">
        <v>4952.13</v>
      </c>
      <c r="H24" s="17"/>
      <c r="I24" s="2">
        <v>6500</v>
      </c>
      <c r="J24" s="17"/>
      <c r="K24" s="2">
        <f t="shared" si="2"/>
        <v>-1547.87</v>
      </c>
      <c r="L24" s="17"/>
      <c r="M24" s="18">
        <f t="shared" si="3"/>
        <v>0.76187000000000005</v>
      </c>
    </row>
    <row r="25" spans="1:13" x14ac:dyDescent="0.25">
      <c r="A25" s="1"/>
      <c r="B25" s="1"/>
      <c r="C25" s="1"/>
      <c r="D25" s="1"/>
      <c r="E25" s="1" t="s">
        <v>19</v>
      </c>
      <c r="F25" s="1"/>
      <c r="G25" s="2">
        <v>1500</v>
      </c>
      <c r="H25" s="17"/>
      <c r="I25" s="2">
        <v>1800</v>
      </c>
      <c r="J25" s="17"/>
      <c r="K25" s="2">
        <f t="shared" si="2"/>
        <v>-300</v>
      </c>
      <c r="L25" s="17"/>
      <c r="M25" s="18">
        <f t="shared" si="3"/>
        <v>0.83333000000000002</v>
      </c>
    </row>
    <row r="26" spans="1:13" x14ac:dyDescent="0.25">
      <c r="A26" s="1"/>
      <c r="B26" s="1"/>
      <c r="C26" s="1"/>
      <c r="D26" s="1"/>
      <c r="E26" s="1" t="s">
        <v>20</v>
      </c>
      <c r="F26" s="1"/>
      <c r="G26" s="2">
        <v>13850</v>
      </c>
      <c r="H26" s="17"/>
      <c r="I26" s="2">
        <v>15000</v>
      </c>
      <c r="J26" s="17"/>
      <c r="K26" s="2">
        <f t="shared" si="2"/>
        <v>-1150</v>
      </c>
      <c r="L26" s="17"/>
      <c r="M26" s="18">
        <f t="shared" si="3"/>
        <v>0.92332999999999998</v>
      </c>
    </row>
    <row r="27" spans="1:13" ht="15.75" thickBot="1" x14ac:dyDescent="0.3">
      <c r="A27" s="1"/>
      <c r="B27" s="1"/>
      <c r="C27" s="1"/>
      <c r="D27" s="1"/>
      <c r="E27" s="1" t="s">
        <v>21</v>
      </c>
      <c r="F27" s="1"/>
      <c r="G27" s="3">
        <v>36115.51</v>
      </c>
      <c r="H27" s="17"/>
      <c r="I27" s="3">
        <v>38500</v>
      </c>
      <c r="J27" s="17"/>
      <c r="K27" s="3">
        <f t="shared" si="2"/>
        <v>-2384.4899999999998</v>
      </c>
      <c r="L27" s="17"/>
      <c r="M27" s="19">
        <f t="shared" si="3"/>
        <v>0.93806999999999996</v>
      </c>
    </row>
    <row r="28" spans="1:13" x14ac:dyDescent="0.25">
      <c r="A28" s="1"/>
      <c r="B28" s="1"/>
      <c r="C28" s="1"/>
      <c r="D28" s="1" t="s">
        <v>22</v>
      </c>
      <c r="E28" s="1"/>
      <c r="F28" s="1"/>
      <c r="G28" s="2">
        <f>ROUND(SUM(G21:G27),5)</f>
        <v>72124.59</v>
      </c>
      <c r="H28" s="17"/>
      <c r="I28" s="2">
        <f>ROUND(SUM(I21:I27),5)</f>
        <v>78670</v>
      </c>
      <c r="J28" s="17"/>
      <c r="K28" s="2">
        <f t="shared" si="2"/>
        <v>-6545.41</v>
      </c>
      <c r="L28" s="17"/>
      <c r="M28" s="18">
        <f t="shared" si="3"/>
        <v>0.91679999999999995</v>
      </c>
    </row>
    <row r="29" spans="1:13" x14ac:dyDescent="0.25">
      <c r="A29" s="1"/>
      <c r="B29" s="1"/>
      <c r="C29" s="1"/>
      <c r="D29" s="1" t="s">
        <v>23</v>
      </c>
      <c r="E29" s="1"/>
      <c r="F29" s="1"/>
      <c r="G29" s="2"/>
      <c r="H29" s="17"/>
      <c r="I29" s="2"/>
      <c r="J29" s="17"/>
      <c r="K29" s="2"/>
      <c r="L29" s="17"/>
      <c r="M29" s="18"/>
    </row>
    <row r="30" spans="1:13" x14ac:dyDescent="0.25">
      <c r="A30" s="1"/>
      <c r="B30" s="1"/>
      <c r="C30" s="1"/>
      <c r="D30" s="1"/>
      <c r="E30" s="1" t="s">
        <v>24</v>
      </c>
      <c r="F30" s="1"/>
      <c r="G30" s="2">
        <v>374.59</v>
      </c>
      <c r="H30" s="17"/>
      <c r="I30" s="2">
        <v>900</v>
      </c>
      <c r="J30" s="17"/>
      <c r="K30" s="2">
        <f>ROUND((G30-I30),5)</f>
        <v>-525.41</v>
      </c>
      <c r="L30" s="17"/>
      <c r="M30" s="18">
        <f>ROUND(IF(I30=0, IF(G30=0, 0, 1), G30/I30),5)</f>
        <v>0.41621000000000002</v>
      </c>
    </row>
    <row r="31" spans="1:13" x14ac:dyDescent="0.25">
      <c r="A31" s="1"/>
      <c r="B31" s="1"/>
      <c r="C31" s="1"/>
      <c r="D31" s="1"/>
      <c r="E31" s="1" t="s">
        <v>25</v>
      </c>
      <c r="F31" s="1"/>
      <c r="G31" s="2">
        <v>3073.75</v>
      </c>
      <c r="H31" s="17"/>
      <c r="I31" s="2">
        <v>3000</v>
      </c>
      <c r="J31" s="17"/>
      <c r="K31" s="2">
        <f>ROUND((G31-I31),5)</f>
        <v>73.75</v>
      </c>
      <c r="L31" s="17"/>
      <c r="M31" s="18">
        <f>ROUND(IF(I31=0, IF(G31=0, 0, 1), G31/I31),5)</f>
        <v>1.02458</v>
      </c>
    </row>
    <row r="32" spans="1:13" x14ac:dyDescent="0.25">
      <c r="A32" s="1"/>
      <c r="B32" s="1"/>
      <c r="C32" s="1"/>
      <c r="D32" s="1"/>
      <c r="E32" s="1" t="s">
        <v>26</v>
      </c>
      <c r="F32" s="1"/>
      <c r="G32" s="2">
        <v>3615</v>
      </c>
      <c r="H32" s="17"/>
      <c r="I32" s="2"/>
      <c r="J32" s="17"/>
      <c r="K32" s="2"/>
      <c r="L32" s="17"/>
      <c r="M32" s="18"/>
    </row>
    <row r="33" spans="1:13" x14ac:dyDescent="0.25">
      <c r="A33" s="1"/>
      <c r="B33" s="1"/>
      <c r="C33" s="1"/>
      <c r="D33" s="1"/>
      <c r="E33" s="1" t="s">
        <v>27</v>
      </c>
      <c r="F33" s="1"/>
      <c r="G33" s="2"/>
      <c r="H33" s="17"/>
      <c r="I33" s="2"/>
      <c r="J33" s="17"/>
      <c r="K33" s="2"/>
      <c r="L33" s="17"/>
      <c r="M33" s="18"/>
    </row>
    <row r="34" spans="1:13" x14ac:dyDescent="0.25">
      <c r="A34" s="1"/>
      <c r="B34" s="1"/>
      <c r="C34" s="1"/>
      <c r="D34" s="1"/>
      <c r="E34" s="1"/>
      <c r="F34" s="1" t="s">
        <v>28</v>
      </c>
      <c r="G34" s="2">
        <v>3648.25</v>
      </c>
      <c r="H34" s="17"/>
      <c r="I34" s="2"/>
      <c r="J34" s="17"/>
      <c r="K34" s="2"/>
      <c r="L34" s="17"/>
      <c r="M34" s="18"/>
    </row>
    <row r="35" spans="1:13" x14ac:dyDescent="0.25">
      <c r="A35" s="1"/>
      <c r="B35" s="1"/>
      <c r="C35" s="1"/>
      <c r="D35" s="1"/>
      <c r="E35" s="1"/>
      <c r="F35" s="1" t="s">
        <v>29</v>
      </c>
      <c r="G35" s="2">
        <v>4800</v>
      </c>
      <c r="H35" s="17"/>
      <c r="I35" s="2"/>
      <c r="J35" s="17"/>
      <c r="K35" s="2"/>
      <c r="L35" s="17"/>
      <c r="M35" s="18"/>
    </row>
    <row r="36" spans="1:13" x14ac:dyDescent="0.25">
      <c r="A36" s="1"/>
      <c r="B36" s="1"/>
      <c r="C36" s="1"/>
      <c r="D36" s="1"/>
      <c r="E36" s="1"/>
      <c r="F36" s="1" t="s">
        <v>30</v>
      </c>
      <c r="G36" s="2">
        <v>8900</v>
      </c>
      <c r="H36" s="17"/>
      <c r="I36" s="2"/>
      <c r="J36" s="17"/>
      <c r="K36" s="2"/>
      <c r="L36" s="17"/>
      <c r="M36" s="18"/>
    </row>
    <row r="37" spans="1:13" x14ac:dyDescent="0.25">
      <c r="A37" s="1"/>
      <c r="B37" s="1"/>
      <c r="C37" s="1"/>
      <c r="D37" s="1"/>
      <c r="E37" s="1"/>
      <c r="F37" s="1" t="s">
        <v>31</v>
      </c>
      <c r="G37" s="2">
        <v>1550</v>
      </c>
      <c r="H37" s="17"/>
      <c r="I37" s="2"/>
      <c r="J37" s="17"/>
      <c r="K37" s="2"/>
      <c r="L37" s="17"/>
      <c r="M37" s="18"/>
    </row>
    <row r="38" spans="1:13" ht="15.75" thickBot="1" x14ac:dyDescent="0.3">
      <c r="A38" s="1"/>
      <c r="B38" s="1"/>
      <c r="C38" s="1"/>
      <c r="D38" s="1"/>
      <c r="E38" s="1"/>
      <c r="F38" s="1" t="s">
        <v>78</v>
      </c>
      <c r="G38" s="3">
        <v>0</v>
      </c>
      <c r="H38" s="17"/>
      <c r="I38" s="3">
        <v>16500</v>
      </c>
      <c r="J38" s="17"/>
      <c r="K38" s="3">
        <f>ROUND((G38-I38),5)</f>
        <v>-16500</v>
      </c>
      <c r="L38" s="17"/>
      <c r="M38" s="19">
        <f>ROUND(IF(I38=0, IF(G38=0, 0, 1), G38/I38),5)</f>
        <v>0</v>
      </c>
    </row>
    <row r="39" spans="1:13" x14ac:dyDescent="0.25">
      <c r="A39" s="1"/>
      <c r="B39" s="1"/>
      <c r="C39" s="1"/>
      <c r="D39" s="1"/>
      <c r="E39" s="1" t="s">
        <v>32</v>
      </c>
      <c r="F39" s="1"/>
      <c r="G39" s="2">
        <f>ROUND(SUM(G33:G38),5)</f>
        <v>18898.25</v>
      </c>
      <c r="H39" s="17"/>
      <c r="I39" s="2">
        <f>ROUND(SUM(I33:I38),5)</f>
        <v>16500</v>
      </c>
      <c r="J39" s="17"/>
      <c r="K39" s="2">
        <f>ROUND((G39-I39),5)</f>
        <v>2398.25</v>
      </c>
      <c r="L39" s="17"/>
      <c r="M39" s="18">
        <f>ROUND(IF(I39=0, IF(G39=0, 0, 1), G39/I39),5)</f>
        <v>1.1453500000000001</v>
      </c>
    </row>
    <row r="40" spans="1:13" x14ac:dyDescent="0.25">
      <c r="A40" s="1"/>
      <c r="B40" s="1"/>
      <c r="C40" s="1"/>
      <c r="D40" s="1"/>
      <c r="E40" s="1" t="s">
        <v>33</v>
      </c>
      <c r="F40" s="1"/>
      <c r="G40" s="2"/>
      <c r="H40" s="17"/>
      <c r="I40" s="2"/>
      <c r="J40" s="17"/>
      <c r="K40" s="2"/>
      <c r="L40" s="17"/>
      <c r="M40" s="18"/>
    </row>
    <row r="41" spans="1:13" x14ac:dyDescent="0.25">
      <c r="A41" s="1"/>
      <c r="B41" s="1"/>
      <c r="C41" s="1"/>
      <c r="D41" s="1"/>
      <c r="E41" s="1"/>
      <c r="F41" s="1" t="s">
        <v>34</v>
      </c>
      <c r="G41" s="2">
        <v>3500</v>
      </c>
      <c r="H41" s="17"/>
      <c r="I41" s="2"/>
      <c r="J41" s="17"/>
      <c r="K41" s="2"/>
      <c r="L41" s="17"/>
      <c r="M41" s="18"/>
    </row>
    <row r="42" spans="1:13" ht="15.75" thickBot="1" x14ac:dyDescent="0.3">
      <c r="A42" s="1"/>
      <c r="B42" s="1"/>
      <c r="C42" s="1"/>
      <c r="D42" s="1"/>
      <c r="E42" s="1"/>
      <c r="F42" s="1" t="s">
        <v>35</v>
      </c>
      <c r="G42" s="4">
        <v>2360.5300000000002</v>
      </c>
      <c r="H42" s="17"/>
      <c r="I42" s="4">
        <v>6000</v>
      </c>
      <c r="J42" s="17"/>
      <c r="K42" s="4">
        <f>ROUND((G42-I42),5)</f>
        <v>-3639.47</v>
      </c>
      <c r="L42" s="17"/>
      <c r="M42" s="20">
        <f>ROUND(IF(I42=0, IF(G42=0, 0, 1), G42/I42),5)</f>
        <v>0.39341999999999999</v>
      </c>
    </row>
    <row r="43" spans="1:13" ht="15.75" thickBot="1" x14ac:dyDescent="0.3">
      <c r="A43" s="1"/>
      <c r="B43" s="1"/>
      <c r="C43" s="1"/>
      <c r="D43" s="1"/>
      <c r="E43" s="1" t="s">
        <v>36</v>
      </c>
      <c r="F43" s="1"/>
      <c r="G43" s="5">
        <f>ROUND(SUM(G40:G42),5)</f>
        <v>5860.53</v>
      </c>
      <c r="H43" s="17"/>
      <c r="I43" s="5">
        <f>ROUND(SUM(I40:I42),5)</f>
        <v>6000</v>
      </c>
      <c r="J43" s="17"/>
      <c r="K43" s="5">
        <f>ROUND((G43-I43),5)</f>
        <v>-139.47</v>
      </c>
      <c r="L43" s="17"/>
      <c r="M43" s="21">
        <f>ROUND(IF(I43=0, IF(G43=0, 0, 1), G43/I43),5)</f>
        <v>0.97675999999999996</v>
      </c>
    </row>
    <row r="44" spans="1:13" x14ac:dyDescent="0.25">
      <c r="A44" s="1"/>
      <c r="B44" s="1"/>
      <c r="C44" s="1"/>
      <c r="D44" s="1" t="s">
        <v>37</v>
      </c>
      <c r="E44" s="1"/>
      <c r="F44" s="1"/>
      <c r="G44" s="2">
        <f>ROUND(SUM(G29:G32)+G39+G43,5)</f>
        <v>31822.12</v>
      </c>
      <c r="H44" s="17"/>
      <c r="I44" s="2">
        <f>ROUND(SUM(I29:I32)+I39+I43,5)</f>
        <v>26400</v>
      </c>
      <c r="J44" s="17"/>
      <c r="K44" s="2">
        <f>ROUND((G44-I44),5)</f>
        <v>5422.12</v>
      </c>
      <c r="L44" s="17"/>
      <c r="M44" s="18">
        <f>ROUND(IF(I44=0, IF(G44=0, 0, 1), G44/I44),5)</f>
        <v>1.2053799999999999</v>
      </c>
    </row>
    <row r="45" spans="1:13" x14ac:dyDescent="0.25">
      <c r="A45" s="1"/>
      <c r="B45" s="1"/>
      <c r="C45" s="1"/>
      <c r="D45" s="1" t="s">
        <v>38</v>
      </c>
      <c r="E45" s="1"/>
      <c r="F45" s="1"/>
      <c r="G45" s="2"/>
      <c r="H45" s="17"/>
      <c r="I45" s="2"/>
      <c r="J45" s="17"/>
      <c r="K45" s="2"/>
      <c r="L45" s="17"/>
      <c r="M45" s="18"/>
    </row>
    <row r="46" spans="1:13" x14ac:dyDescent="0.25">
      <c r="A46" s="1"/>
      <c r="B46" s="1"/>
      <c r="C46" s="1"/>
      <c r="D46" s="1"/>
      <c r="E46" s="1" t="s">
        <v>79</v>
      </c>
      <c r="F46" s="1"/>
      <c r="G46" s="2">
        <v>0</v>
      </c>
      <c r="H46" s="17"/>
      <c r="I46" s="2">
        <v>125</v>
      </c>
      <c r="J46" s="17"/>
      <c r="K46" s="2">
        <f>ROUND((G46-I46),5)</f>
        <v>-125</v>
      </c>
      <c r="L46" s="17"/>
      <c r="M46" s="18">
        <f>ROUND(IF(I46=0, IF(G46=0, 0, 1), G46/I46),5)</f>
        <v>0</v>
      </c>
    </row>
    <row r="47" spans="1:13" ht="15.75" thickBot="1" x14ac:dyDescent="0.3">
      <c r="A47" s="1"/>
      <c r="B47" s="1"/>
      <c r="C47" s="1"/>
      <c r="D47" s="1"/>
      <c r="E47" s="1" t="s">
        <v>39</v>
      </c>
      <c r="F47" s="1"/>
      <c r="G47" s="3">
        <v>3965</v>
      </c>
      <c r="H47" s="17"/>
      <c r="I47" s="3">
        <v>6000</v>
      </c>
      <c r="J47" s="17"/>
      <c r="K47" s="3">
        <f>ROUND((G47-I47),5)</f>
        <v>-2035</v>
      </c>
      <c r="L47" s="17"/>
      <c r="M47" s="19">
        <f>ROUND(IF(I47=0, IF(G47=0, 0, 1), G47/I47),5)</f>
        <v>0.66083000000000003</v>
      </c>
    </row>
    <row r="48" spans="1:13" x14ac:dyDescent="0.25">
      <c r="A48" s="1"/>
      <c r="B48" s="1"/>
      <c r="C48" s="1"/>
      <c r="D48" s="1" t="s">
        <v>40</v>
      </c>
      <c r="E48" s="1"/>
      <c r="F48" s="1"/>
      <c r="G48" s="2">
        <f>ROUND(SUM(G45:G47),5)</f>
        <v>3965</v>
      </c>
      <c r="H48" s="17"/>
      <c r="I48" s="2">
        <f>ROUND(SUM(I45:I47),5)</f>
        <v>6125</v>
      </c>
      <c r="J48" s="17"/>
      <c r="K48" s="2">
        <f>ROUND((G48-I48),5)</f>
        <v>-2160</v>
      </c>
      <c r="L48" s="17"/>
      <c r="M48" s="18">
        <f>ROUND(IF(I48=0, IF(G48=0, 0, 1), G48/I48),5)</f>
        <v>0.64734999999999998</v>
      </c>
    </row>
    <row r="49" spans="1:13" x14ac:dyDescent="0.25">
      <c r="A49" s="1"/>
      <c r="B49" s="1"/>
      <c r="C49" s="1"/>
      <c r="D49" s="1" t="s">
        <v>41</v>
      </c>
      <c r="E49" s="1"/>
      <c r="F49" s="1"/>
      <c r="G49" s="2"/>
      <c r="H49" s="17"/>
      <c r="I49" s="2"/>
      <c r="J49" s="17"/>
      <c r="K49" s="2"/>
      <c r="L49" s="17"/>
      <c r="M49" s="18"/>
    </row>
    <row r="50" spans="1:13" x14ac:dyDescent="0.25">
      <c r="A50" s="1"/>
      <c r="B50" s="1"/>
      <c r="C50" s="1"/>
      <c r="D50" s="1"/>
      <c r="E50" s="1" t="s">
        <v>42</v>
      </c>
      <c r="F50" s="1"/>
      <c r="G50" s="2">
        <v>2090.69</v>
      </c>
      <c r="H50" s="17"/>
      <c r="I50" s="2">
        <v>2500</v>
      </c>
      <c r="J50" s="17"/>
      <c r="K50" s="2">
        <f>ROUND((G50-I50),5)</f>
        <v>-409.31</v>
      </c>
      <c r="L50" s="17"/>
      <c r="M50" s="18">
        <f>ROUND(IF(I50=0, IF(G50=0, 0, 1), G50/I50),5)</f>
        <v>0.83628000000000002</v>
      </c>
    </row>
    <row r="51" spans="1:13" ht="15.75" thickBot="1" x14ac:dyDescent="0.3">
      <c r="A51" s="1"/>
      <c r="B51" s="1"/>
      <c r="C51" s="1"/>
      <c r="D51" s="1"/>
      <c r="E51" s="1" t="s">
        <v>43</v>
      </c>
      <c r="F51" s="1"/>
      <c r="G51" s="3">
        <v>1466.76</v>
      </c>
      <c r="H51" s="17"/>
      <c r="I51" s="3">
        <v>1700</v>
      </c>
      <c r="J51" s="17"/>
      <c r="K51" s="3">
        <f>ROUND((G51-I51),5)</f>
        <v>-233.24</v>
      </c>
      <c r="L51" s="17"/>
      <c r="M51" s="19">
        <f>ROUND(IF(I51=0, IF(G51=0, 0, 1), G51/I51),5)</f>
        <v>0.86280000000000001</v>
      </c>
    </row>
    <row r="52" spans="1:13" x14ac:dyDescent="0.25">
      <c r="A52" s="1"/>
      <c r="B52" s="1"/>
      <c r="C52" s="1"/>
      <c r="D52" s="1" t="s">
        <v>44</v>
      </c>
      <c r="E52" s="1"/>
      <c r="F52" s="1"/>
      <c r="G52" s="2">
        <f>ROUND(SUM(G49:G51),5)</f>
        <v>3557.45</v>
      </c>
      <c r="H52" s="17"/>
      <c r="I52" s="2">
        <f>ROUND(SUM(I49:I51),5)</f>
        <v>4200</v>
      </c>
      <c r="J52" s="17"/>
      <c r="K52" s="2">
        <f>ROUND((G52-I52),5)</f>
        <v>-642.54999999999995</v>
      </c>
      <c r="L52" s="17"/>
      <c r="M52" s="18">
        <f>ROUND(IF(I52=0, IF(G52=0, 0, 1), G52/I52),5)</f>
        <v>0.84701000000000004</v>
      </c>
    </row>
    <row r="53" spans="1:13" x14ac:dyDescent="0.25">
      <c r="A53" s="1"/>
      <c r="B53" s="1"/>
      <c r="C53" s="1"/>
      <c r="D53" s="1" t="s">
        <v>45</v>
      </c>
      <c r="E53" s="1"/>
      <c r="F53" s="1"/>
      <c r="G53" s="2"/>
      <c r="H53" s="17"/>
      <c r="I53" s="2"/>
      <c r="J53" s="17"/>
      <c r="K53" s="2"/>
      <c r="L53" s="17"/>
      <c r="M53" s="18"/>
    </row>
    <row r="54" spans="1:13" x14ac:dyDescent="0.25">
      <c r="A54" s="1"/>
      <c r="B54" s="1"/>
      <c r="C54" s="1"/>
      <c r="D54" s="1"/>
      <c r="E54" s="1" t="s">
        <v>46</v>
      </c>
      <c r="F54" s="1"/>
      <c r="G54" s="2">
        <v>541.58000000000004</v>
      </c>
      <c r="H54" s="17"/>
      <c r="I54" s="2">
        <v>750</v>
      </c>
      <c r="J54" s="17"/>
      <c r="K54" s="2">
        <f>ROUND((G54-I54),5)</f>
        <v>-208.42</v>
      </c>
      <c r="L54" s="17"/>
      <c r="M54" s="18">
        <f>ROUND(IF(I54=0, IF(G54=0, 0, 1), G54/I54),5)</f>
        <v>0.72211000000000003</v>
      </c>
    </row>
    <row r="55" spans="1:13" x14ac:dyDescent="0.25">
      <c r="A55" s="1"/>
      <c r="B55" s="1"/>
      <c r="C55" s="1"/>
      <c r="D55" s="1"/>
      <c r="E55" s="1" t="s">
        <v>47</v>
      </c>
      <c r="F55" s="1"/>
      <c r="G55" s="2">
        <v>20</v>
      </c>
      <c r="H55" s="17"/>
      <c r="I55" s="2"/>
      <c r="J55" s="17"/>
      <c r="K55" s="2"/>
      <c r="L55" s="17"/>
      <c r="M55" s="18"/>
    </row>
    <row r="56" spans="1:13" x14ac:dyDescent="0.25">
      <c r="A56" s="1"/>
      <c r="B56" s="1"/>
      <c r="C56" s="1"/>
      <c r="D56" s="1"/>
      <c r="E56" s="1" t="s">
        <v>48</v>
      </c>
      <c r="F56" s="1"/>
      <c r="G56" s="2">
        <v>450</v>
      </c>
      <c r="H56" s="17"/>
      <c r="I56" s="2">
        <v>600</v>
      </c>
      <c r="J56" s="17"/>
      <c r="K56" s="2">
        <f>ROUND((G56-I56),5)</f>
        <v>-150</v>
      </c>
      <c r="L56" s="17"/>
      <c r="M56" s="18">
        <f>ROUND(IF(I56=0, IF(G56=0, 0, 1), G56/I56),5)</f>
        <v>0.75</v>
      </c>
    </row>
    <row r="57" spans="1:13" x14ac:dyDescent="0.25">
      <c r="A57" s="1"/>
      <c r="B57" s="1"/>
      <c r="C57" s="1"/>
      <c r="D57" s="1"/>
      <c r="E57" s="1" t="s">
        <v>49</v>
      </c>
      <c r="F57" s="1"/>
      <c r="G57" s="2">
        <v>719.6</v>
      </c>
      <c r="H57" s="17"/>
      <c r="I57" s="2">
        <v>1000</v>
      </c>
      <c r="J57" s="17"/>
      <c r="K57" s="2">
        <f>ROUND((G57-I57),5)</f>
        <v>-280.39999999999998</v>
      </c>
      <c r="L57" s="17"/>
      <c r="M57" s="18">
        <f>ROUND(IF(I57=0, IF(G57=0, 0, 1), G57/I57),5)</f>
        <v>0.71960000000000002</v>
      </c>
    </row>
    <row r="58" spans="1:13" ht="15.75" thickBot="1" x14ac:dyDescent="0.3">
      <c r="A58" s="1"/>
      <c r="B58" s="1"/>
      <c r="C58" s="1"/>
      <c r="D58" s="1"/>
      <c r="E58" s="1" t="s">
        <v>50</v>
      </c>
      <c r="F58" s="1"/>
      <c r="G58" s="3">
        <v>443</v>
      </c>
      <c r="H58" s="17"/>
      <c r="I58" s="3">
        <v>500</v>
      </c>
      <c r="J58" s="17"/>
      <c r="K58" s="3">
        <f>ROUND((G58-I58),5)</f>
        <v>-57</v>
      </c>
      <c r="L58" s="17"/>
      <c r="M58" s="19">
        <f>ROUND(IF(I58=0, IF(G58=0, 0, 1), G58/I58),5)</f>
        <v>0.88600000000000001</v>
      </c>
    </row>
    <row r="59" spans="1:13" x14ac:dyDescent="0.25">
      <c r="A59" s="1"/>
      <c r="B59" s="1"/>
      <c r="C59" s="1"/>
      <c r="D59" s="1" t="s">
        <v>51</v>
      </c>
      <c r="E59" s="1"/>
      <c r="F59" s="1"/>
      <c r="G59" s="2">
        <f>ROUND(SUM(G53:G58),5)</f>
        <v>2174.1799999999998</v>
      </c>
      <c r="H59" s="17"/>
      <c r="I59" s="2">
        <f>ROUND(SUM(I53:I58),5)</f>
        <v>2850</v>
      </c>
      <c r="J59" s="17"/>
      <c r="K59" s="2">
        <f>ROUND((G59-I59),5)</f>
        <v>-675.82</v>
      </c>
      <c r="L59" s="17"/>
      <c r="M59" s="18">
        <f>ROUND(IF(I59=0, IF(G59=0, 0, 1), G59/I59),5)</f>
        <v>0.76287000000000005</v>
      </c>
    </row>
    <row r="60" spans="1:13" x14ac:dyDescent="0.25">
      <c r="A60" s="1"/>
      <c r="B60" s="1"/>
      <c r="C60" s="1"/>
      <c r="D60" s="1" t="s">
        <v>52</v>
      </c>
      <c r="E60" s="1"/>
      <c r="F60" s="1"/>
      <c r="G60" s="2"/>
      <c r="H60" s="17"/>
      <c r="I60" s="2"/>
      <c r="J60" s="17"/>
      <c r="K60" s="2"/>
      <c r="L60" s="17"/>
      <c r="M60" s="18"/>
    </row>
    <row r="61" spans="1:13" x14ac:dyDescent="0.25">
      <c r="A61" s="1"/>
      <c r="B61" s="1"/>
      <c r="C61" s="1"/>
      <c r="D61" s="1"/>
      <c r="E61" s="1" t="s">
        <v>53</v>
      </c>
      <c r="F61" s="1"/>
      <c r="G61" s="2">
        <v>52.75</v>
      </c>
      <c r="H61" s="17"/>
      <c r="I61" s="2">
        <v>500</v>
      </c>
      <c r="J61" s="17"/>
      <c r="K61" s="2">
        <f>ROUND((G61-I61),5)</f>
        <v>-447.25</v>
      </c>
      <c r="L61" s="17"/>
      <c r="M61" s="18">
        <f>ROUND(IF(I61=0, IF(G61=0, 0, 1), G61/I61),5)</f>
        <v>0.1055</v>
      </c>
    </row>
    <row r="62" spans="1:13" ht="15.75" thickBot="1" x14ac:dyDescent="0.3">
      <c r="A62" s="1"/>
      <c r="B62" s="1"/>
      <c r="C62" s="1"/>
      <c r="D62" s="1"/>
      <c r="E62" s="1" t="s">
        <v>54</v>
      </c>
      <c r="F62" s="1"/>
      <c r="G62" s="4">
        <v>75</v>
      </c>
      <c r="H62" s="17"/>
      <c r="I62" s="4"/>
      <c r="J62" s="17"/>
      <c r="K62" s="4"/>
      <c r="L62" s="17"/>
      <c r="M62" s="20"/>
    </row>
    <row r="63" spans="1:13" ht="15.75" thickBot="1" x14ac:dyDescent="0.3">
      <c r="A63" s="1"/>
      <c r="B63" s="1"/>
      <c r="C63" s="1"/>
      <c r="D63" s="1" t="s">
        <v>55</v>
      </c>
      <c r="E63" s="1"/>
      <c r="F63" s="1"/>
      <c r="G63" s="6">
        <f>ROUND(SUM(G60:G62),5)</f>
        <v>127.75</v>
      </c>
      <c r="H63" s="17"/>
      <c r="I63" s="6">
        <f>ROUND(SUM(I60:I62),5)</f>
        <v>500</v>
      </c>
      <c r="J63" s="17"/>
      <c r="K63" s="6">
        <f>ROUND((G63-I63),5)</f>
        <v>-372.25</v>
      </c>
      <c r="L63" s="17"/>
      <c r="M63" s="22">
        <f>ROUND(IF(I63=0, IF(G63=0, 0, 1), G63/I63),5)</f>
        <v>0.2555</v>
      </c>
    </row>
    <row r="64" spans="1:13" ht="15.75" thickBot="1" x14ac:dyDescent="0.3">
      <c r="A64" s="1"/>
      <c r="B64" s="1"/>
      <c r="C64" s="1" t="s">
        <v>56</v>
      </c>
      <c r="D64" s="1"/>
      <c r="E64" s="1"/>
      <c r="F64" s="1"/>
      <c r="G64" s="5">
        <f>ROUND(SUM(G10:G16)+G20+G28+G44+G48+G52+G59+G63,5)</f>
        <v>222849.18</v>
      </c>
      <c r="H64" s="17"/>
      <c r="I64" s="5">
        <f>ROUND(SUM(I10:I16)+I20+I28+I44+I48+I52+I59+I63,5)</f>
        <v>233186</v>
      </c>
      <c r="J64" s="17"/>
      <c r="K64" s="5">
        <f>ROUND((G64-I64),5)</f>
        <v>-10336.82</v>
      </c>
      <c r="L64" s="17"/>
      <c r="M64" s="21">
        <f>ROUND(IF(I64=0, IF(G64=0, 0, 1), G64/I64),5)</f>
        <v>0.95567000000000002</v>
      </c>
    </row>
    <row r="65" spans="1:13" x14ac:dyDescent="0.25">
      <c r="A65" s="1"/>
      <c r="B65" s="1" t="s">
        <v>57</v>
      </c>
      <c r="C65" s="1"/>
      <c r="D65" s="1"/>
      <c r="E65" s="1"/>
      <c r="F65" s="1"/>
      <c r="G65" s="2">
        <f>ROUND(G3+G9-G64,5)</f>
        <v>314.02999999999997</v>
      </c>
      <c r="H65" s="17"/>
      <c r="I65" s="2">
        <f>ROUND(I3+I9-I64,5)</f>
        <v>4.3</v>
      </c>
      <c r="J65" s="17"/>
      <c r="K65" s="2">
        <f>ROUND((G65-I65),5)</f>
        <v>309.73</v>
      </c>
      <c r="L65" s="17"/>
      <c r="M65" s="18">
        <f>ROUND(IF(I65=0, IF(G65=0, 0, 1), G65/I65),5)</f>
        <v>73.030230000000003</v>
      </c>
    </row>
    <row r="66" spans="1:13" x14ac:dyDescent="0.25">
      <c r="A66" s="1"/>
      <c r="B66" s="1" t="s">
        <v>58</v>
      </c>
      <c r="C66" s="1"/>
      <c r="D66" s="1"/>
      <c r="E66" s="1"/>
      <c r="F66" s="1"/>
      <c r="G66" s="2"/>
      <c r="H66" s="17"/>
      <c r="I66" s="2"/>
      <c r="J66" s="17"/>
      <c r="K66" s="2"/>
      <c r="L66" s="17"/>
      <c r="M66" s="18"/>
    </row>
    <row r="67" spans="1:13" x14ac:dyDescent="0.25">
      <c r="A67" s="1"/>
      <c r="B67" s="1"/>
      <c r="C67" s="1" t="s">
        <v>59</v>
      </c>
      <c r="D67" s="1"/>
      <c r="E67" s="1"/>
      <c r="F67" s="1"/>
      <c r="G67" s="2"/>
      <c r="H67" s="17"/>
      <c r="I67" s="2"/>
      <c r="J67" s="17"/>
      <c r="K67" s="2"/>
      <c r="L67" s="17"/>
      <c r="M67" s="18"/>
    </row>
    <row r="68" spans="1:13" ht="15.75" thickBot="1" x14ac:dyDescent="0.3">
      <c r="A68" s="1"/>
      <c r="B68" s="1"/>
      <c r="C68" s="1"/>
      <c r="D68" s="1" t="s">
        <v>63</v>
      </c>
      <c r="E68" s="1"/>
      <c r="F68" s="1"/>
      <c r="G68" s="3">
        <v>4.16</v>
      </c>
      <c r="H68" s="17"/>
      <c r="I68" s="2"/>
      <c r="J68" s="17"/>
      <c r="K68" s="2"/>
      <c r="L68" s="17"/>
      <c r="M68" s="18"/>
    </row>
    <row r="69" spans="1:13" x14ac:dyDescent="0.25">
      <c r="A69" s="1"/>
      <c r="B69" s="1"/>
      <c r="C69" s="1" t="s">
        <v>64</v>
      </c>
      <c r="D69" s="1"/>
      <c r="E69" s="1"/>
      <c r="F69" s="1"/>
      <c r="G69" s="2">
        <f>ROUND(SUM(G67:G68),5)</f>
        <v>4.16</v>
      </c>
      <c r="H69" s="17"/>
      <c r="I69" s="2"/>
      <c r="J69" s="17"/>
      <c r="K69" s="2"/>
      <c r="L69" s="17"/>
      <c r="M69" s="18"/>
    </row>
    <row r="70" spans="1:13" x14ac:dyDescent="0.25">
      <c r="A70" s="1"/>
      <c r="B70" s="1"/>
      <c r="C70" s="1" t="s">
        <v>65</v>
      </c>
      <c r="D70" s="1"/>
      <c r="E70" s="1"/>
      <c r="F70" s="1"/>
      <c r="G70" s="2"/>
      <c r="H70" s="17"/>
      <c r="I70" s="2"/>
      <c r="J70" s="17"/>
      <c r="K70" s="2"/>
      <c r="L70" s="17"/>
      <c r="M70" s="18"/>
    </row>
    <row r="71" spans="1:13" ht="15.75" thickBot="1" x14ac:dyDescent="0.3">
      <c r="A71" s="1"/>
      <c r="B71" s="1"/>
      <c r="C71" s="1"/>
      <c r="D71" s="1" t="s">
        <v>66</v>
      </c>
      <c r="E71" s="1"/>
      <c r="F71" s="1"/>
      <c r="G71" s="4">
        <v>50334.9</v>
      </c>
      <c r="H71" s="17"/>
      <c r="I71" s="4">
        <v>60401.9</v>
      </c>
      <c r="J71" s="17"/>
      <c r="K71" s="4">
        <f>ROUND((G71-I71),5)</f>
        <v>-10067</v>
      </c>
      <c r="L71" s="17"/>
      <c r="M71" s="20">
        <f>ROUND(IF(I71=0, IF(G71=0, 0, 1), G71/I71),5)</f>
        <v>0.83333000000000002</v>
      </c>
    </row>
    <row r="72" spans="1:13" ht="15.75" thickBot="1" x14ac:dyDescent="0.3">
      <c r="A72" s="1"/>
      <c r="B72" s="1"/>
      <c r="C72" s="1" t="s">
        <v>67</v>
      </c>
      <c r="D72" s="1"/>
      <c r="E72" s="1"/>
      <c r="F72" s="1"/>
      <c r="G72" s="6">
        <f>ROUND(SUM(G70:G71),5)</f>
        <v>50334.9</v>
      </c>
      <c r="H72" s="17"/>
      <c r="I72" s="6">
        <f>ROUND(SUM(I70:I71),5)</f>
        <v>60401.9</v>
      </c>
      <c r="J72" s="17"/>
      <c r="K72" s="6">
        <f>ROUND((G72-I72),5)</f>
        <v>-10067</v>
      </c>
      <c r="L72" s="17"/>
      <c r="M72" s="22">
        <f>ROUND(IF(I72=0, IF(G72=0, 0, 1), G72/I72),5)</f>
        <v>0.83333000000000002</v>
      </c>
    </row>
    <row r="73" spans="1:13" ht="15.75" thickBot="1" x14ac:dyDescent="0.3">
      <c r="A73" s="1"/>
      <c r="B73" s="1" t="s">
        <v>68</v>
      </c>
      <c r="C73" s="1"/>
      <c r="D73" s="1"/>
      <c r="E73" s="1"/>
      <c r="F73" s="1"/>
      <c r="G73" s="6">
        <f>ROUND(G66+G69-G72,5)</f>
        <v>-50330.74</v>
      </c>
      <c r="H73" s="17"/>
      <c r="I73" s="6">
        <f>ROUND(I66+I69-I72,5)</f>
        <v>-60401.9</v>
      </c>
      <c r="J73" s="17"/>
      <c r="K73" s="6">
        <f>ROUND((G73-I73),5)</f>
        <v>10071.16</v>
      </c>
      <c r="L73" s="17"/>
      <c r="M73" s="22">
        <f>ROUND(IF(I73=0, IF(G73=0, 0, 1), G73/I73),5)</f>
        <v>0.83326</v>
      </c>
    </row>
    <row r="74" spans="1:13" s="9" customFormat="1" ht="12" thickBot="1" x14ac:dyDescent="0.25">
      <c r="A74" s="7" t="s">
        <v>69</v>
      </c>
      <c r="B74" s="7"/>
      <c r="C74" s="7"/>
      <c r="D74" s="7"/>
      <c r="E74" s="7"/>
      <c r="F74" s="7"/>
      <c r="G74" s="8">
        <f>ROUND(G65+G73,5)</f>
        <v>-50016.71</v>
      </c>
      <c r="H74" s="7"/>
      <c r="I74" s="8">
        <f>ROUND(I65+I73,5)</f>
        <v>-60397.599999999999</v>
      </c>
      <c r="J74" s="7"/>
      <c r="K74" s="8">
        <f>ROUND((G74-I74),5)</f>
        <v>10380.89</v>
      </c>
      <c r="L74" s="7"/>
      <c r="M74" s="23">
        <f>ROUND(IF(I74=0, IF(G74=0, 0, 1), G74/I74),5)</f>
        <v>0.82811999999999997</v>
      </c>
    </row>
    <row r="75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11:34 AM
&amp;"Arial,Bold"&amp;8 11/04/21
&amp;"Arial,Bold"&amp;8 Accrual Basis&amp;C&amp;"Arial,Bold"&amp;12 PIKES BAY SANITARY DISTRICT
&amp;"Arial,Bold"&amp;14 Profit &amp;&amp; Loss Budget vs. Actual
&amp;"Arial,Bold"&amp;10 January through December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5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2050" r:id="rId4" name="HEADER"/>
      </mc:Fallback>
    </mc:AlternateContent>
    <mc:AlternateContent xmlns:mc="http://schemas.openxmlformats.org/markup-compatibility/2006">
      <mc:Choice Requires="x14">
        <control shapeId="204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2049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</vt:lpstr>
      <vt:lpstr>PNL</vt:lpstr>
      <vt:lpstr>Checks</vt:lpstr>
      <vt:lpstr>Budget vs Actual</vt:lpstr>
      <vt:lpstr>Balance!Print_Titles</vt:lpstr>
      <vt:lpstr>'Budget vs Actual'!Print_Titles</vt:lpstr>
      <vt:lpstr>Checks!Print_Titles</vt:lpstr>
      <vt:lpstr>PNL!Print_Titles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2021-11-04T16:21:51Z</dcterms:created>
  <dcterms:modified xsi:type="dcterms:W3CDTF">2021-11-04T17:40:10Z</dcterms:modified>
</cp:coreProperties>
</file>