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f Hassan\Desktop\Materials for New RBF Outreach\"/>
    </mc:Choice>
  </mc:AlternateContent>
  <bookViews>
    <workbookView xWindow="0" yWindow="0" windowWidth="20490" windowHeight="65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  <c r="L27" i="1"/>
  <c r="L26" i="1" l="1"/>
  <c r="L30" i="1"/>
  <c r="L29" i="1"/>
  <c r="N22" i="1"/>
  <c r="N23" i="1" s="1"/>
  <c r="N26" i="1" s="1"/>
  <c r="N29" i="1" l="1"/>
  <c r="N30" i="1"/>
  <c r="N31" i="1"/>
  <c r="L22" i="1" l="1"/>
  <c r="L23" i="1" l="1"/>
  <c r="L31" i="1" l="1"/>
</calcChain>
</file>

<file path=xl/sharedStrings.xml><?xml version="1.0" encoding="utf-8"?>
<sst xmlns="http://schemas.openxmlformats.org/spreadsheetml/2006/main" count="47" uniqueCount="39">
  <si>
    <t>Incentive Calculator</t>
  </si>
  <si>
    <t>Incentive Structure (Quantities and Levels)</t>
  </si>
  <si>
    <t>Calculator</t>
  </si>
  <si>
    <t>In-House</t>
  </si>
  <si>
    <t>Wholesale</t>
  </si>
  <si>
    <t>How to use:</t>
  </si>
  <si>
    <t>Quantities</t>
  </si>
  <si>
    <t>Minimum</t>
  </si>
  <si>
    <t>1,000 units per company</t>
  </si>
  <si>
    <t>Maximum</t>
  </si>
  <si>
    <t>Transaction Type</t>
  </si>
  <si>
    <t>FOB Price ($ USD)</t>
  </si>
  <si>
    <t>Disbursement Recipients and Amounts</t>
  </si>
  <si>
    <t>Disbursement 1 </t>
  </si>
  <si>
    <t>-</t>
  </si>
  <si>
    <t>20% to supplier</t>
  </si>
  <si>
    <t>Disbursement 2</t>
  </si>
  <si>
    <t>Disbursement 3</t>
  </si>
  <si>
    <t>60% to distributor</t>
  </si>
  <si>
    <t xml:space="preserve">Refrigerators </t>
  </si>
  <si>
    <t xml:space="preserve">Solar Water Pumps </t>
  </si>
  <si>
    <t>Solar Water Pumps</t>
  </si>
  <si>
    <t>15,000 units per company</t>
  </si>
  <si>
    <t>Max Incentive levels 
(as percentage of FOB)</t>
  </si>
  <si>
    <t xml:space="preserve">Wholesale </t>
  </si>
  <si>
    <t xml:space="preserve">Refrigerators/ Solar Water Pumps </t>
  </si>
  <si>
    <t>Refrigerators/ Solar Water Pumps</t>
  </si>
  <si>
    <t xml:space="preserve">Calculated % Incentive Level </t>
  </si>
  <si>
    <t>Requested Per Unit Incentive Amount ($ USD)</t>
  </si>
  <si>
    <t xml:space="preserve">2019 Global LEAP Awards Results -based financing </t>
  </si>
  <si>
    <t>Total Incentive Amount</t>
  </si>
  <si>
    <t>Discounted Purchase Price ($ USD)</t>
  </si>
  <si>
    <t>Disbursement 1 (Supplier)</t>
  </si>
  <si>
    <t>Disbursement 2 (Supplier)</t>
  </si>
  <si>
    <t>Disbursement 3 (Distributor)</t>
  </si>
  <si>
    <t xml:space="preserve">Total Product Order </t>
  </si>
  <si>
    <t>Use this tool to estimate the amount of incentives available for a given product at a given price.The two tables below (Incentive Structure &amp; Disbursement Recipients and Amounts) are provided for your reference. Enter data into the calculator on the right.</t>
  </si>
  <si>
    <t>Total Cost Savings ($ USD)</t>
  </si>
  <si>
    <t xml:space="preserve">Please  edit green cells only. Input FOB Price , Requested Per Unit incentive amounts and Total Product order accordingly.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</si>
</sst>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fill"/>
    </xf>
    <xf numFmtId="164" fontId="2" fillId="0" borderId="0" xfId="1" applyNumberFormat="1" applyFont="1"/>
    <xf numFmtId="44" fontId="2" fillId="0" borderId="0" xfId="2" applyFont="1"/>
    <xf numFmtId="0" fontId="2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4" fillId="5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2" fillId="4" borderId="8" xfId="0" applyFont="1" applyFill="1" applyBorder="1"/>
    <xf numFmtId="0" fontId="2" fillId="4" borderId="9" xfId="0" applyFont="1" applyFill="1" applyBorder="1"/>
    <xf numFmtId="9" fontId="2" fillId="0" borderId="0" xfId="3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2" fillId="4" borderId="0" xfId="0" applyFont="1" applyFill="1"/>
    <xf numFmtId="0" fontId="2" fillId="4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9" borderId="12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2" fillId="4" borderId="9" xfId="0" applyFont="1" applyFill="1" applyBorder="1" applyProtection="1">
      <protection locked="0"/>
    </xf>
    <xf numFmtId="9" fontId="2" fillId="0" borderId="7" xfId="3" applyNumberFormat="1" applyFont="1" applyBorder="1" applyAlignment="1">
      <alignment horizontal="center" vertical="center" wrapText="1"/>
    </xf>
    <xf numFmtId="9" fontId="2" fillId="0" borderId="7" xfId="3" applyFont="1" applyBorder="1" applyAlignment="1">
      <alignment horizontal="center" vertical="center" wrapText="1"/>
    </xf>
    <xf numFmtId="44" fontId="2" fillId="4" borderId="0" xfId="2" applyFont="1" applyFill="1" applyAlignment="1" applyProtection="1">
      <alignment horizontal="center" vertical="center"/>
      <protection locked="0"/>
    </xf>
    <xf numFmtId="44" fontId="2" fillId="4" borderId="9" xfId="2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164" fontId="2" fillId="4" borderId="0" xfId="1" applyNumberFormat="1" applyFont="1" applyFill="1" applyAlignment="1" applyProtection="1">
      <alignment horizontal="center" vertical="center"/>
      <protection locked="0"/>
    </xf>
    <xf numFmtId="164" fontId="2" fillId="4" borderId="9" xfId="1" applyNumberFormat="1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9" fontId="2" fillId="0" borderId="7" xfId="3" applyFont="1" applyBorder="1" applyAlignment="1">
      <alignment horizontal="center" vertical="center"/>
    </xf>
    <xf numFmtId="44" fontId="2" fillId="4" borderId="0" xfId="2" applyFont="1" applyFill="1" applyAlignment="1">
      <alignment horizontal="center" vertical="center"/>
    </xf>
    <xf numFmtId="44" fontId="2" fillId="4" borderId="9" xfId="2" applyFont="1" applyFill="1" applyBorder="1" applyAlignment="1">
      <alignment horizontal="center" vertical="center"/>
    </xf>
    <xf numFmtId="44" fontId="2" fillId="0" borderId="0" xfId="0" applyNumberFormat="1" applyFont="1"/>
    <xf numFmtId="0" fontId="3" fillId="0" borderId="7" xfId="0" applyFont="1" applyBorder="1" applyAlignment="1">
      <alignment horizontal="center" vertical="center" wrapText="1"/>
    </xf>
    <xf numFmtId="0" fontId="2" fillId="4" borderId="14" xfId="0" applyFont="1" applyFill="1" applyBorder="1"/>
    <xf numFmtId="10" fontId="2" fillId="0" borderId="0" xfId="0" applyNumberFormat="1" applyFont="1"/>
    <xf numFmtId="0" fontId="3" fillId="4" borderId="0" xfId="0" applyFont="1" applyFill="1" applyBorder="1" applyAlignment="1">
      <alignment horizontal="center" vertical="center" wrapText="1"/>
    </xf>
    <xf numFmtId="44" fontId="2" fillId="4" borderId="0" xfId="2" applyFont="1" applyFill="1" applyBorder="1" applyAlignment="1">
      <alignment horizontal="center" vertical="center"/>
    </xf>
    <xf numFmtId="0" fontId="2" fillId="4" borderId="0" xfId="0" applyFont="1" applyFill="1" applyBorder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2" fillId="0" borderId="9" xfId="0" applyFont="1" applyBorder="1"/>
    <xf numFmtId="0" fontId="5" fillId="0" borderId="7" xfId="0" applyFont="1" applyBorder="1" applyAlignment="1">
      <alignment horizontal="center" vertical="center" wrapText="1"/>
    </xf>
    <xf numFmtId="44" fontId="0" fillId="8" borderId="7" xfId="2" applyFont="1" applyFill="1" applyBorder="1" applyAlignment="1">
      <alignment horizontal="center" vertical="center"/>
    </xf>
    <xf numFmtId="44" fontId="0" fillId="4" borderId="0" xfId="2" applyFont="1" applyFill="1" applyAlignment="1">
      <alignment horizontal="center" vertical="center"/>
    </xf>
    <xf numFmtId="0" fontId="7" fillId="4" borderId="0" xfId="0" applyFont="1" applyFill="1" applyAlignment="1">
      <alignment horizontal="left" vertical="top" wrapText="1"/>
    </xf>
    <xf numFmtId="43" fontId="2" fillId="4" borderId="9" xfId="0" applyNumberFormat="1" applyFont="1" applyFill="1" applyBorder="1"/>
    <xf numFmtId="0" fontId="2" fillId="4" borderId="16" xfId="0" applyFont="1" applyFill="1" applyBorder="1"/>
    <xf numFmtId="0" fontId="2" fillId="4" borderId="15" xfId="0" applyFont="1" applyFill="1" applyBorder="1"/>
    <xf numFmtId="0" fontId="3" fillId="0" borderId="8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4" fontId="2" fillId="12" borderId="7" xfId="0" applyNumberFormat="1" applyFont="1" applyFill="1" applyBorder="1"/>
    <xf numFmtId="9" fontId="2" fillId="11" borderId="17" xfId="3" applyNumberFormat="1" applyFont="1" applyFill="1" applyBorder="1" applyAlignment="1">
      <alignment horizontal="right" vertical="center" wrapText="1"/>
    </xf>
    <xf numFmtId="9" fontId="2" fillId="11" borderId="17" xfId="2" applyNumberFormat="1" applyFont="1" applyFill="1" applyBorder="1" applyAlignment="1">
      <alignment horizontal="right" vertical="center" wrapText="1"/>
    </xf>
    <xf numFmtId="44" fontId="2" fillId="10" borderId="10" xfId="2" applyFont="1" applyFill="1" applyBorder="1" applyAlignment="1" applyProtection="1">
      <alignment horizontal="center" vertical="center"/>
      <protection locked="0"/>
    </xf>
    <xf numFmtId="44" fontId="2" fillId="10" borderId="7" xfId="1" applyNumberFormat="1" applyFont="1" applyFill="1" applyBorder="1" applyAlignment="1" applyProtection="1">
      <alignment horizontal="center" vertical="center"/>
      <protection locked="0"/>
    </xf>
    <xf numFmtId="0" fontId="2" fillId="10" borderId="13" xfId="2" applyNumberFormat="1" applyFont="1" applyFill="1" applyBorder="1" applyAlignment="1" applyProtection="1">
      <alignment horizontal="right" vertical="center"/>
      <protection locked="0"/>
    </xf>
    <xf numFmtId="44" fontId="2" fillId="10" borderId="7" xfId="2" applyFont="1" applyFill="1" applyBorder="1" applyAlignment="1" applyProtection="1">
      <alignment horizontal="center" vertical="center"/>
      <protection locked="0"/>
    </xf>
    <xf numFmtId="44" fontId="2" fillId="10" borderId="1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9527</xdr:colOff>
      <xdr:row>0</xdr:row>
      <xdr:rowOff>0</xdr:rowOff>
    </xdr:from>
    <xdr:to>
      <xdr:col>1</xdr:col>
      <xdr:colOff>866775</xdr:colOff>
      <xdr:row>5</xdr:row>
      <xdr:rowOff>20409</xdr:rowOff>
    </xdr:to>
    <xdr:pic>
      <xdr:nvPicPr>
        <xdr:cNvPr id="3" name="Picture 2" descr="Craft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7" y="0"/>
          <a:ext cx="857248" cy="830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W34"/>
  <sheetViews>
    <sheetView showGridLines="0" tabSelected="1" workbookViewId="0">
      <selection activeCell="L29" sqref="L29"/>
    </sheetView>
  </sheetViews>
  <sheetFormatPr defaultColWidth="11.453125" defaultRowHeight="13" x14ac:dyDescent="0.3"/>
  <cols>
    <col min="1" max="1" width="11.453125" style="1"/>
    <col min="2" max="2" width="14" style="1" customWidth="1"/>
    <col min="3" max="3" width="11.453125" style="1"/>
    <col min="4" max="4" width="15.81640625" style="1" customWidth="1"/>
    <col min="5" max="5" width="11.453125" style="1"/>
    <col min="6" max="6" width="13.1796875" style="1" customWidth="1"/>
    <col min="7" max="9" width="11.453125" style="1"/>
    <col min="10" max="10" width="6" style="1" customWidth="1"/>
    <col min="11" max="11" width="14.453125" style="1" customWidth="1"/>
    <col min="12" max="12" width="25.81640625" style="1" customWidth="1"/>
    <col min="13" max="13" width="11.453125" style="1"/>
    <col min="14" max="14" width="23.453125" style="1" customWidth="1"/>
    <col min="15" max="16384" width="11.453125" style="1"/>
  </cols>
  <sheetData>
    <row r="7" spans="1:19" ht="21" x14ac:dyDescent="0.5">
      <c r="A7"/>
      <c r="B7" s="57" t="s">
        <v>29</v>
      </c>
      <c r="C7" s="58"/>
      <c r="D7" s="58"/>
      <c r="E7" s="6"/>
      <c r="F7" s="6"/>
      <c r="G7" s="6"/>
      <c r="H7" s="6"/>
      <c r="I7" s="6"/>
      <c r="J7" s="6"/>
      <c r="K7" s="6"/>
    </row>
    <row r="8" spans="1:19" ht="14.5" x14ac:dyDescent="0.35">
      <c r="D8" s="59" t="s">
        <v>0</v>
      </c>
      <c r="E8" s="7"/>
      <c r="F8" s="7"/>
      <c r="G8" s="7"/>
      <c r="H8" s="7"/>
      <c r="I8" s="7"/>
      <c r="J8" s="7"/>
      <c r="K8" s="7"/>
    </row>
    <row r="11" spans="1:19" ht="42" customHeight="1" x14ac:dyDescent="0.3">
      <c r="B11" s="78" t="s">
        <v>36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80"/>
    </row>
    <row r="13" spans="1:19" x14ac:dyDescent="0.3">
      <c r="B13" s="8" t="s">
        <v>1</v>
      </c>
      <c r="J13" s="8" t="s">
        <v>2</v>
      </c>
      <c r="K13" s="8"/>
    </row>
    <row r="15" spans="1:19" x14ac:dyDescent="0.3">
      <c r="B15" s="9"/>
      <c r="C15" s="9"/>
      <c r="D15" s="10" t="s">
        <v>3</v>
      </c>
      <c r="E15" s="11"/>
      <c r="F15" s="12" t="s">
        <v>4</v>
      </c>
      <c r="G15" s="13"/>
      <c r="J15" s="14"/>
      <c r="K15" s="15" t="s">
        <v>5</v>
      </c>
      <c r="L15" s="15"/>
      <c r="M15" s="15"/>
      <c r="N15" s="15"/>
      <c r="O15" s="16"/>
    </row>
    <row r="16" spans="1:19" ht="36" customHeight="1" x14ac:dyDescent="0.3">
      <c r="B16" s="9"/>
      <c r="C16" s="9"/>
      <c r="D16" s="17" t="s">
        <v>19</v>
      </c>
      <c r="E16" s="18" t="s">
        <v>20</v>
      </c>
      <c r="F16" s="17" t="s">
        <v>19</v>
      </c>
      <c r="G16" s="18" t="s">
        <v>21</v>
      </c>
      <c r="J16" s="19"/>
      <c r="K16" s="81" t="s">
        <v>38</v>
      </c>
      <c r="L16" s="81"/>
      <c r="M16" s="81"/>
      <c r="N16" s="81"/>
      <c r="O16" s="20"/>
      <c r="S16" s="21"/>
    </row>
    <row r="17" spans="2:23" ht="26.5" thickBot="1" x14ac:dyDescent="0.35">
      <c r="B17" s="82" t="s">
        <v>6</v>
      </c>
      <c r="C17" s="22" t="s">
        <v>7</v>
      </c>
      <c r="D17" s="23">
        <v>100</v>
      </c>
      <c r="E17" s="23">
        <v>50</v>
      </c>
      <c r="F17" s="24">
        <v>100</v>
      </c>
      <c r="G17" s="23">
        <v>50</v>
      </c>
      <c r="J17" s="19"/>
      <c r="K17" s="25"/>
      <c r="L17" s="5" t="s">
        <v>25</v>
      </c>
      <c r="M17" s="5"/>
      <c r="N17" s="5" t="s">
        <v>26</v>
      </c>
      <c r="O17" s="26"/>
      <c r="P17" s="27"/>
    </row>
    <row r="18" spans="2:23" ht="26.5" thickBot="1" x14ac:dyDescent="0.35">
      <c r="B18" s="83"/>
      <c r="C18" s="28" t="s">
        <v>9</v>
      </c>
      <c r="D18" s="29" t="s">
        <v>8</v>
      </c>
      <c r="E18" s="29" t="s">
        <v>22</v>
      </c>
      <c r="F18" s="29" t="s">
        <v>8</v>
      </c>
      <c r="G18" s="29" t="s">
        <v>22</v>
      </c>
      <c r="J18" s="19"/>
      <c r="K18" s="30" t="s">
        <v>10</v>
      </c>
      <c r="L18" s="31" t="s">
        <v>3</v>
      </c>
      <c r="M18" s="32"/>
      <c r="N18" s="31" t="s">
        <v>24</v>
      </c>
      <c r="O18" s="33"/>
    </row>
    <row r="19" spans="2:23" ht="75" customHeight="1" x14ac:dyDescent="0.3">
      <c r="B19" s="84" t="s">
        <v>23</v>
      </c>
      <c r="C19" s="85"/>
      <c r="D19" s="34">
        <v>0.25</v>
      </c>
      <c r="E19" s="35">
        <v>0.25</v>
      </c>
      <c r="F19" s="35">
        <v>0.3</v>
      </c>
      <c r="G19" s="35">
        <v>0.3</v>
      </c>
      <c r="I19" s="60"/>
      <c r="J19" s="56"/>
      <c r="K19" s="51" t="s">
        <v>11</v>
      </c>
      <c r="L19" s="73">
        <v>100</v>
      </c>
      <c r="M19" s="36"/>
      <c r="N19" s="76">
        <v>100</v>
      </c>
      <c r="O19" s="37"/>
      <c r="T19" s="2"/>
      <c r="U19" s="3"/>
      <c r="V19" s="3"/>
      <c r="W19" s="4"/>
    </row>
    <row r="20" spans="2:23" ht="63" customHeight="1" x14ac:dyDescent="0.3">
      <c r="B20" s="8" t="s">
        <v>12</v>
      </c>
      <c r="E20" s="38"/>
      <c r="F20" s="39"/>
      <c r="G20" s="39"/>
      <c r="H20" s="40"/>
      <c r="J20" s="19"/>
      <c r="K20" s="30" t="s">
        <v>28</v>
      </c>
      <c r="L20" s="74">
        <v>25</v>
      </c>
      <c r="M20" s="41"/>
      <c r="N20" s="77">
        <v>30</v>
      </c>
      <c r="O20" s="42"/>
      <c r="T20" s="2"/>
      <c r="U20" s="3"/>
      <c r="V20" s="3"/>
      <c r="W20" s="4"/>
    </row>
    <row r="21" spans="2:23" ht="37.5" customHeight="1" thickBot="1" x14ac:dyDescent="0.35">
      <c r="C21" s="43" t="s">
        <v>3</v>
      </c>
      <c r="D21" s="44" t="s">
        <v>4</v>
      </c>
      <c r="J21" s="19"/>
      <c r="K21" s="45" t="s">
        <v>35</v>
      </c>
      <c r="L21" s="75">
        <v>15000</v>
      </c>
      <c r="M21" s="25"/>
      <c r="N21" s="75">
        <v>50</v>
      </c>
      <c r="O21" s="20"/>
    </row>
    <row r="22" spans="2:23" ht="42" customHeight="1" thickTop="1" x14ac:dyDescent="0.3">
      <c r="B22" s="46" t="s">
        <v>13</v>
      </c>
      <c r="C22" s="47" t="s">
        <v>14</v>
      </c>
      <c r="D22" s="47" t="s">
        <v>15</v>
      </c>
      <c r="J22" s="19"/>
      <c r="K22" s="68" t="s">
        <v>27</v>
      </c>
      <c r="L22" s="72">
        <f>IF(AND(L18=D15,(L20*100%)/L19=D19),D19,IF(AND(L18=D15,(L20*100%)/L19&lt;D19),(L20*100%)/L19,"Error: Beyond set % Max Incentive level"))</f>
        <v>0.25</v>
      </c>
      <c r="M22" s="48"/>
      <c r="N22" s="71">
        <f>IF(AND(N20/N19=F19),F19,IF(AND(N20/N19&lt;F19),N20/N19,"Error: Beyond set % Max Incentive Level"))</f>
        <v>0.3</v>
      </c>
      <c r="O22" s="49"/>
      <c r="S22" s="53"/>
    </row>
    <row r="23" spans="2:23" ht="26" x14ac:dyDescent="0.3">
      <c r="B23" s="46" t="s">
        <v>16</v>
      </c>
      <c r="C23" s="47" t="s">
        <v>14</v>
      </c>
      <c r="D23" s="47" t="s">
        <v>15</v>
      </c>
      <c r="J23" s="19"/>
      <c r="K23" s="69" t="s">
        <v>30</v>
      </c>
      <c r="L23" s="70">
        <f>L22*L19*L21</f>
        <v>375000</v>
      </c>
      <c r="M23" s="25"/>
      <c r="N23" s="70">
        <f>N22*N19*N21</f>
        <v>1500</v>
      </c>
      <c r="O23" s="49"/>
    </row>
    <row r="24" spans="2:23" x14ac:dyDescent="0.3">
      <c r="B24" s="46" t="s">
        <v>17</v>
      </c>
      <c r="C24" s="47">
        <v>1</v>
      </c>
      <c r="D24" s="47" t="s">
        <v>18</v>
      </c>
      <c r="E24" s="4"/>
      <c r="F24" s="50"/>
      <c r="J24" s="19"/>
      <c r="K24" s="54"/>
      <c r="L24" s="55"/>
      <c r="M24" s="48"/>
      <c r="N24" s="55"/>
      <c r="O24" s="20"/>
    </row>
    <row r="25" spans="2:23" x14ac:dyDescent="0.3">
      <c r="J25" s="19"/>
      <c r="K25" s="5"/>
      <c r="L25" s="5"/>
      <c r="M25" s="5"/>
      <c r="N25" s="5"/>
      <c r="O25" s="20"/>
    </row>
    <row r="26" spans="2:23" ht="43.5" x14ac:dyDescent="0.3">
      <c r="J26" s="19"/>
      <c r="K26" s="61" t="s">
        <v>31</v>
      </c>
      <c r="L26" s="62">
        <f>IF(L18=D15,0,L19-(L23/L21))</f>
        <v>0</v>
      </c>
      <c r="M26" s="63"/>
      <c r="N26" s="62">
        <f>IF(N18=D15,"-",N19-(40%*(N23/N21)))</f>
        <v>88</v>
      </c>
      <c r="O26" s="65"/>
    </row>
    <row r="27" spans="2:23" ht="29" x14ac:dyDescent="0.3">
      <c r="J27" s="19"/>
      <c r="K27" s="61" t="s">
        <v>37</v>
      </c>
      <c r="L27" s="62">
        <f>L20*L21</f>
        <v>375000</v>
      </c>
      <c r="M27" s="63"/>
      <c r="N27" s="62">
        <f>N20*N21</f>
        <v>1500</v>
      </c>
      <c r="O27" s="20"/>
    </row>
    <row r="28" spans="2:23" x14ac:dyDescent="0.3">
      <c r="J28" s="19"/>
      <c r="K28" s="64"/>
      <c r="L28" s="64"/>
      <c r="M28" s="64"/>
      <c r="N28" s="64"/>
      <c r="O28" s="20"/>
    </row>
    <row r="29" spans="2:23" ht="29" x14ac:dyDescent="0.3">
      <c r="J29" s="19"/>
      <c r="K29" s="61" t="s">
        <v>32</v>
      </c>
      <c r="L29" s="62">
        <f>IF(L18=D15,0%,L23*20%)</f>
        <v>0</v>
      </c>
      <c r="M29" s="63"/>
      <c r="N29" s="62">
        <f>IF(N18=D15,0,N23*20%)</f>
        <v>300</v>
      </c>
      <c r="O29" s="20"/>
    </row>
    <row r="30" spans="2:23" ht="29" x14ac:dyDescent="0.3">
      <c r="J30" s="19"/>
      <c r="K30" s="61" t="s">
        <v>33</v>
      </c>
      <c r="L30" s="62">
        <f>IF(L18=D15,0%,L23*20%)</f>
        <v>0</v>
      </c>
      <c r="M30" s="63"/>
      <c r="N30" s="62">
        <f>IF(N18=D15,0%,N23*20%)</f>
        <v>300</v>
      </c>
      <c r="O30" s="20"/>
    </row>
    <row r="31" spans="2:23" ht="29" x14ac:dyDescent="0.3">
      <c r="J31" s="19"/>
      <c r="K31" s="61" t="s">
        <v>34</v>
      </c>
      <c r="L31" s="62">
        <f>IF(L18=D15,L23,L23*60%)</f>
        <v>375000</v>
      </c>
      <c r="M31" s="63"/>
      <c r="N31" s="62">
        <f>IF(N18=D15,N23,N23*60%)</f>
        <v>900</v>
      </c>
      <c r="O31" s="20"/>
    </row>
    <row r="32" spans="2:23" x14ac:dyDescent="0.3">
      <c r="J32" s="19"/>
      <c r="K32" s="25"/>
      <c r="L32" s="25"/>
      <c r="M32" s="25"/>
      <c r="N32" s="25"/>
      <c r="O32" s="20"/>
    </row>
    <row r="33" spans="10:15" x14ac:dyDescent="0.3">
      <c r="J33" s="19"/>
      <c r="K33" s="56"/>
      <c r="L33" s="56"/>
      <c r="M33" s="56"/>
      <c r="N33" s="56"/>
      <c r="O33" s="20"/>
    </row>
    <row r="34" spans="10:15" x14ac:dyDescent="0.3">
      <c r="J34" s="52"/>
      <c r="K34" s="67"/>
      <c r="L34" s="67"/>
      <c r="M34" s="67"/>
      <c r="N34" s="67"/>
      <c r="O34" s="66"/>
    </row>
  </sheetData>
  <sheetProtection algorithmName="SHA-512" hashValue="qfemUsxj9FMMMktzOUgk+6JlNC3D6BFuXbEUGC2wStwYekOvQ5hrVpmeNZ4mWwYmxsGdSHIWgLRT/qcagq17Yw==" saltValue="Wj7mKYLeZtNe0qGDe7AGCw==" spinCount="100000" sheet="1" objects="1" scenarios="1"/>
  <mergeCells count="4">
    <mergeCell ref="B11:O11"/>
    <mergeCell ref="K16:N16"/>
    <mergeCell ref="B17:B18"/>
    <mergeCell ref="B19:C19"/>
  </mergeCells>
  <dataValidations count="2">
    <dataValidation type="whole" allowBlank="1" showInputMessage="1" showErrorMessage="1" sqref="L21">
      <formula1>E17</formula1>
      <formula2>15000</formula2>
    </dataValidation>
    <dataValidation type="whole" allowBlank="1" showInputMessage="1" showErrorMessage="1" sqref="N21">
      <formula1>50</formula1>
      <formula2>15000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kimani</dc:creator>
  <cp:lastModifiedBy>Asif Hassan</cp:lastModifiedBy>
  <dcterms:created xsi:type="dcterms:W3CDTF">2019-08-06T07:30:34Z</dcterms:created>
  <dcterms:modified xsi:type="dcterms:W3CDTF">2019-08-13T19:41:50Z</dcterms:modified>
</cp:coreProperties>
</file>